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oji dokumenti\Obcina Ajdovscina\Cesta med Quilliano in Vilharjevo\"/>
    </mc:Choice>
  </mc:AlternateContent>
  <bookViews>
    <workbookView xWindow="0" yWindow="0" windowWidth="28800" windowHeight="12435" tabRatio="914"/>
  </bookViews>
  <sheets>
    <sheet name="REKAPITULACIJA" sheetId="8" r:id="rId1"/>
    <sheet name="CESTA - ZGORNJI USTROJ" sheetId="3" r:id="rId2"/>
    <sheet name="ODVODNJA METEORNIH VOD" sheetId="5" r:id="rId3"/>
    <sheet name="VZDRŽEVALNA DELA NA MOSTU" sheetId="7" r:id="rId4"/>
    <sheet name="REKONSTRUKCIJA JR" sheetId="1" r:id="rId5"/>
    <sheet name="REKONSTRUKCIJA NN OMREŽJA" sheetId="4" r:id="rId6"/>
    <sheet name="REKONSTRUKCIJA VODOVODA" sheetId="6" r:id="rId7"/>
    <sheet name="REKONSTRUKCIJA KANALIZACIJE" sheetId="10" r:id="rId8"/>
  </sheets>
  <calcPr calcId="152511"/>
</workbook>
</file>

<file path=xl/calcChain.xml><?xml version="1.0" encoding="utf-8"?>
<calcChain xmlns="http://schemas.openxmlformats.org/spreadsheetml/2006/main">
  <c r="F10" i="10" l="1"/>
  <c r="F12" i="10"/>
  <c r="F50" i="10"/>
  <c r="F49" i="10"/>
  <c r="F33" i="10"/>
  <c r="F32" i="10"/>
  <c r="F17" i="10"/>
  <c r="F16" i="10"/>
  <c r="B27" i="8" l="1"/>
  <c r="B26" i="8"/>
  <c r="F47" i="10" l="1"/>
  <c r="F45" i="10" l="1"/>
  <c r="F42" i="10"/>
  <c r="F41" i="10"/>
  <c r="F40" i="10"/>
  <c r="F38" i="10"/>
  <c r="D30" i="10"/>
  <c r="D22" i="10"/>
  <c r="F22" i="10" s="1"/>
  <c r="D28" i="10"/>
  <c r="F28" i="10" s="1"/>
  <c r="F26" i="10"/>
  <c r="F24" i="10"/>
  <c r="F14" i="10"/>
  <c r="F51" i="10" l="1"/>
  <c r="F5" i="10" s="1"/>
  <c r="F18" i="10"/>
  <c r="F3" i="10" s="1"/>
  <c r="F30" i="10"/>
  <c r="F34" i="10" l="1"/>
  <c r="F4" i="10" s="1"/>
  <c r="F6" i="10" s="1"/>
  <c r="B9" i="1"/>
  <c r="B8" i="1"/>
  <c r="B7" i="1"/>
  <c r="B6" i="1"/>
  <c r="B5" i="1"/>
  <c r="B4" i="1"/>
  <c r="B3" i="1"/>
  <c r="D27" i="8" l="1"/>
  <c r="G43" i="1"/>
  <c r="G39" i="1"/>
  <c r="F12" i="7"/>
  <c r="F13" i="7"/>
  <c r="F17" i="7"/>
  <c r="F18" i="7"/>
  <c r="F19" i="7"/>
  <c r="F20" i="7"/>
  <c r="F21" i="7"/>
  <c r="F23" i="7"/>
  <c r="F24" i="7"/>
  <c r="F28" i="7"/>
  <c r="F29" i="7"/>
  <c r="F30" i="7"/>
  <c r="F31" i="7"/>
  <c r="F35" i="7"/>
  <c r="F36" i="7"/>
  <c r="F37" i="7"/>
  <c r="F38" i="7"/>
  <c r="F42" i="7"/>
  <c r="F43" i="7"/>
  <c r="F44" i="7"/>
  <c r="F45" i="7"/>
  <c r="F46" i="7"/>
  <c r="F50" i="7"/>
  <c r="F51" i="7"/>
  <c r="F52" i="7"/>
  <c r="F53" i="7"/>
  <c r="F54" i="7"/>
  <c r="F55" i="7"/>
  <c r="F12" i="6"/>
  <c r="F13" i="6"/>
  <c r="F14" i="6"/>
  <c r="F15" i="6"/>
  <c r="B17" i="6"/>
  <c r="B34" i="6" s="1"/>
  <c r="B39" i="6" s="1"/>
  <c r="B57" i="6" s="1"/>
  <c r="B62" i="6" s="1"/>
  <c r="B67" i="6" s="1"/>
  <c r="F17" i="6"/>
  <c r="B18" i="6"/>
  <c r="B35" i="6" s="1"/>
  <c r="B40" i="6" s="1"/>
  <c r="B58" i="6" s="1"/>
  <c r="B63" i="6" s="1"/>
  <c r="B68" i="6" s="1"/>
  <c r="F18" i="6"/>
  <c r="B19" i="6"/>
  <c r="B36" i="6" s="1"/>
  <c r="B41" i="6" s="1"/>
  <c r="B59" i="6" s="1"/>
  <c r="B64" i="6" s="1"/>
  <c r="B69" i="6" s="1"/>
  <c r="F19" i="6"/>
  <c r="B20" i="6"/>
  <c r="B37" i="6" s="1"/>
  <c r="B42" i="6" s="1"/>
  <c r="B60" i="6" s="1"/>
  <c r="B65" i="6" s="1"/>
  <c r="B70" i="6" s="1"/>
  <c r="F20" i="6"/>
  <c r="F24" i="6"/>
  <c r="F25" i="6" s="1"/>
  <c r="F4" i="6" s="1"/>
  <c r="F29" i="6"/>
  <c r="F30" i="6"/>
  <c r="F31" i="6"/>
  <c r="F34" i="6"/>
  <c r="F35" i="6"/>
  <c r="F36" i="6"/>
  <c r="F37" i="6"/>
  <c r="F39" i="6"/>
  <c r="F40" i="6"/>
  <c r="F41" i="6"/>
  <c r="F42" i="6"/>
  <c r="F45" i="6"/>
  <c r="F46" i="6"/>
  <c r="F47" i="6"/>
  <c r="F49" i="6"/>
  <c r="F50" i="6"/>
  <c r="F51" i="6"/>
  <c r="F53" i="6"/>
  <c r="F54" i="6"/>
  <c r="F55" i="6"/>
  <c r="F57" i="6"/>
  <c r="F58" i="6"/>
  <c r="F59" i="6"/>
  <c r="F60" i="6"/>
  <c r="F62" i="6"/>
  <c r="F63" i="6"/>
  <c r="F64" i="6"/>
  <c r="F65" i="6"/>
  <c r="F67" i="6"/>
  <c r="F68" i="6"/>
  <c r="F69" i="6"/>
  <c r="F70" i="6"/>
  <c r="F72" i="6"/>
  <c r="F73" i="6"/>
  <c r="F74" i="6"/>
  <c r="D75" i="6"/>
  <c r="F75" i="6" s="1"/>
  <c r="B77" i="6"/>
  <c r="B81" i="6" s="1"/>
  <c r="D77" i="6"/>
  <c r="F77" i="6" s="1"/>
  <c r="B78" i="6"/>
  <c r="B82" i="6" s="1"/>
  <c r="D78" i="6"/>
  <c r="F78" i="6" s="1"/>
  <c r="B79" i="6"/>
  <c r="B83" i="6" s="1"/>
  <c r="D79" i="6"/>
  <c r="F79" i="6" s="1"/>
  <c r="F81" i="6"/>
  <c r="F82" i="6"/>
  <c r="F83" i="6"/>
  <c r="F84" i="6"/>
  <c r="F86" i="6"/>
  <c r="F87" i="6"/>
  <c r="D93" i="6"/>
  <c r="F93" i="6" s="1"/>
  <c r="D94" i="6"/>
  <c r="F94" i="6" s="1"/>
  <c r="D96" i="6"/>
  <c r="F96" i="6" s="1"/>
  <c r="D98" i="6"/>
  <c r="F98" i="6" s="1"/>
  <c r="F99" i="6"/>
  <c r="F100" i="6"/>
  <c r="F101" i="6"/>
  <c r="F102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8" i="6"/>
  <c r="F129" i="6"/>
  <c r="F130" i="6"/>
  <c r="F131" i="6"/>
  <c r="F135" i="6"/>
  <c r="F136" i="6"/>
  <c r="F137" i="6"/>
  <c r="F138" i="6"/>
  <c r="D139" i="6"/>
  <c r="F139" i="6" s="1"/>
  <c r="F140" i="6"/>
  <c r="F9" i="5"/>
  <c r="F10" i="5"/>
  <c r="F11" i="5"/>
  <c r="F16" i="5"/>
  <c r="F17" i="5"/>
  <c r="F18" i="5"/>
  <c r="F20" i="5"/>
  <c r="F21" i="5"/>
  <c r="F25" i="5"/>
  <c r="F26" i="5"/>
  <c r="F27" i="5"/>
  <c r="F28" i="5"/>
  <c r="F29" i="5"/>
  <c r="F30" i="5"/>
  <c r="F31" i="5"/>
  <c r="F32" i="5"/>
  <c r="F33" i="5"/>
  <c r="F34" i="5"/>
  <c r="F10" i="3"/>
  <c r="F11" i="3"/>
  <c r="F12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30" i="3"/>
  <c r="F31" i="3"/>
  <c r="F35" i="3"/>
  <c r="F36" i="3"/>
  <c r="F37" i="3"/>
  <c r="F38" i="3"/>
  <c r="F39" i="3"/>
  <c r="F40" i="3"/>
  <c r="F41" i="3"/>
  <c r="F42" i="3"/>
  <c r="D43" i="3"/>
  <c r="F43" i="3" s="1"/>
  <c r="D44" i="3"/>
  <c r="F44" i="3" s="1"/>
  <c r="D47" i="3"/>
  <c r="F47" i="3" s="1"/>
  <c r="F48" i="3"/>
  <c r="F49" i="3"/>
  <c r="F50" i="3"/>
  <c r="F51" i="3"/>
  <c r="F52" i="3"/>
  <c r="F53" i="3"/>
  <c r="F54" i="3"/>
  <c r="F55" i="3"/>
  <c r="F56" i="3"/>
  <c r="F58" i="3"/>
  <c r="F59" i="3"/>
  <c r="F60" i="3"/>
  <c r="F62" i="3"/>
  <c r="F63" i="3"/>
  <c r="B65" i="3"/>
  <c r="F65" i="3"/>
  <c r="B66" i="3"/>
  <c r="F66" i="3"/>
  <c r="F71" i="3"/>
  <c r="F72" i="3"/>
  <c r="F73" i="3"/>
  <c r="F74" i="3"/>
  <c r="F75" i="3"/>
  <c r="F76" i="3"/>
  <c r="F79" i="3"/>
  <c r="F80" i="3"/>
  <c r="F81" i="3"/>
  <c r="F82" i="3"/>
  <c r="F83" i="3"/>
  <c r="F84" i="3"/>
  <c r="F85" i="3"/>
  <c r="F86" i="3"/>
  <c r="F87" i="3"/>
  <c r="D88" i="3"/>
  <c r="F88" i="3" s="1"/>
  <c r="D89" i="3"/>
  <c r="F89" i="3" s="1"/>
  <c r="F9" i="4"/>
  <c r="F8" i="4"/>
  <c r="F7" i="4"/>
  <c r="F6" i="4"/>
  <c r="F5" i="4"/>
  <c r="F4" i="4"/>
  <c r="G56" i="1"/>
  <c r="G57" i="1" s="1"/>
  <c r="G9" i="1" s="1"/>
  <c r="G52" i="1"/>
  <c r="G51" i="1"/>
  <c r="G47" i="1"/>
  <c r="G46" i="1"/>
  <c r="G45" i="1"/>
  <c r="G44" i="1"/>
  <c r="G38" i="1"/>
  <c r="G37" i="1"/>
  <c r="G36" i="1"/>
  <c r="G32" i="1"/>
  <c r="G31" i="1"/>
  <c r="G30" i="1"/>
  <c r="G29" i="1"/>
  <c r="G28" i="1"/>
  <c r="G27" i="1"/>
  <c r="G26" i="1"/>
  <c r="G22" i="1"/>
  <c r="G21" i="1"/>
  <c r="G20" i="1"/>
  <c r="G16" i="1"/>
  <c r="G15" i="1"/>
  <c r="G14" i="1"/>
  <c r="F88" i="6" l="1"/>
  <c r="F5" i="6" s="1"/>
  <c r="F14" i="7"/>
  <c r="C3" i="7" s="1"/>
  <c r="F22" i="5"/>
  <c r="F4" i="5" s="1"/>
  <c r="F47" i="7"/>
  <c r="C7" i="7" s="1"/>
  <c r="F39" i="7"/>
  <c r="C6" i="7" s="1"/>
  <c r="F32" i="7"/>
  <c r="C5" i="7" s="1"/>
  <c r="F25" i="7"/>
  <c r="C4" i="7" s="1"/>
  <c r="D46" i="3"/>
  <c r="F46" i="3" s="1"/>
  <c r="F35" i="5"/>
  <c r="F5" i="5" s="1"/>
  <c r="F21" i="6"/>
  <c r="F3" i="6" s="1"/>
  <c r="F12" i="5"/>
  <c r="F3" i="5" s="1"/>
  <c r="F56" i="7"/>
  <c r="G40" i="1"/>
  <c r="G6" i="1" s="1"/>
  <c r="G53" i="1"/>
  <c r="G8" i="1" s="1"/>
  <c r="G33" i="1"/>
  <c r="G5" i="1" s="1"/>
  <c r="G48" i="1"/>
  <c r="G7" i="1" s="1"/>
  <c r="G23" i="1"/>
  <c r="G4" i="1" s="1"/>
  <c r="G17" i="1"/>
  <c r="G3" i="1" s="1"/>
  <c r="F141" i="6"/>
  <c r="F7" i="6" s="1"/>
  <c r="F132" i="6"/>
  <c r="F6" i="6" s="1"/>
  <c r="F13" i="3"/>
  <c r="C3" i="3" s="1"/>
  <c r="F32" i="3"/>
  <c r="C4" i="3" s="1"/>
  <c r="F90" i="3"/>
  <c r="C6" i="3" s="1"/>
  <c r="D45" i="3"/>
  <c r="F45" i="3" s="1"/>
  <c r="F10" i="4"/>
  <c r="D20" i="8" s="1"/>
  <c r="F8" i="6" l="1"/>
  <c r="D26" i="8" s="1"/>
  <c r="D28" i="8" s="1"/>
  <c r="D29" i="8" s="1"/>
  <c r="F6" i="5"/>
  <c r="D17" i="8" s="1"/>
  <c r="C8" i="7"/>
  <c r="F9" i="7" s="1"/>
  <c r="D18" i="8" s="1"/>
  <c r="F67" i="3"/>
  <c r="C5" i="3" s="1"/>
  <c r="F7" i="3" s="1"/>
  <c r="D16" i="8" s="1"/>
  <c r="G10" i="1"/>
  <c r="D19" i="8" s="1"/>
  <c r="D21" i="8" l="1"/>
  <c r="D31" i="8" s="1"/>
  <c r="D22" i="8" l="1"/>
  <c r="D23" i="8" s="1"/>
</calcChain>
</file>

<file path=xl/sharedStrings.xml><?xml version="1.0" encoding="utf-8"?>
<sst xmlns="http://schemas.openxmlformats.org/spreadsheetml/2006/main" count="911" uniqueCount="362">
  <si>
    <t>m</t>
  </si>
  <si>
    <t>kom</t>
  </si>
  <si>
    <t>ur</t>
  </si>
  <si>
    <t>SKUPAJ</t>
  </si>
  <si>
    <t>kos</t>
  </si>
  <si>
    <t>m3</t>
  </si>
  <si>
    <t>INVESTITOR:</t>
  </si>
  <si>
    <t>OBJEKT:</t>
  </si>
  <si>
    <t>REKAPITULACIJA</t>
  </si>
  <si>
    <t>A.</t>
  </si>
  <si>
    <t>B.</t>
  </si>
  <si>
    <t>REKONSTRUKCIJA JAVNE RAZSVETLJAVE</t>
  </si>
  <si>
    <t>C</t>
  </si>
  <si>
    <t>C.</t>
  </si>
  <si>
    <t>REKONSTRUKCIJA NN OMREŽJA</t>
  </si>
  <si>
    <t>1 01</t>
  </si>
  <si>
    <t>1 02</t>
  </si>
  <si>
    <t>1 03</t>
  </si>
  <si>
    <t>2 01</t>
  </si>
  <si>
    <t>2 02</t>
  </si>
  <si>
    <t>2 03</t>
  </si>
  <si>
    <t>3 01</t>
  </si>
  <si>
    <t>3 02</t>
  </si>
  <si>
    <t>3 03</t>
  </si>
  <si>
    <t>3 04</t>
  </si>
  <si>
    <t>3 05</t>
  </si>
  <si>
    <t>3 06</t>
  </si>
  <si>
    <t>3 07</t>
  </si>
  <si>
    <t>4 01</t>
  </si>
  <si>
    <t>4 02</t>
  </si>
  <si>
    <t>4 04</t>
  </si>
  <si>
    <t>5 01</t>
  </si>
  <si>
    <t>5 02</t>
  </si>
  <si>
    <t>5 03</t>
  </si>
  <si>
    <t>5 04</t>
  </si>
  <si>
    <t>5 05</t>
  </si>
  <si>
    <t>6 01</t>
  </si>
  <si>
    <t>6 02</t>
  </si>
  <si>
    <t>Prestavitev NN podpore N9 na drugo lokacijo</t>
  </si>
  <si>
    <t>1 04</t>
  </si>
  <si>
    <t>1 05</t>
  </si>
  <si>
    <t>1 06</t>
  </si>
  <si>
    <t>CESTA - ZGORNJI USTROJ</t>
  </si>
  <si>
    <t>ODVODNJA METEORNIH VOD  S CESTE</t>
  </si>
  <si>
    <t>PREDDELA</t>
  </si>
  <si>
    <t>RUŠITVENA DELA</t>
  </si>
  <si>
    <t>VOZIŠČNA KONSTRUKCIJA</t>
  </si>
  <si>
    <t>PROMETNA OPREMA</t>
  </si>
  <si>
    <t>1.</t>
  </si>
  <si>
    <t>Zakoličba osi ceste.</t>
  </si>
  <si>
    <t>2.</t>
  </si>
  <si>
    <t>Zakoličba točk robnikov s postavitvijo in zavarovanjem profilov.</t>
  </si>
  <si>
    <t>3.</t>
  </si>
  <si>
    <t>4.</t>
  </si>
  <si>
    <t>Izdelava elaborata ureditve prometa v času gradnje, pridobitev potrebnih soglasij in dovoljenj. Postavitev in odstranitev prometne signalizacije za potrebe urejanja oz. preusmeritve  prometa v času gradnje.</t>
  </si>
  <si>
    <t>kpl</t>
  </si>
  <si>
    <t xml:space="preserve"> PREDDELA SKUPAJ</t>
  </si>
  <si>
    <t>Rezanje obstoječega asfalta debeline do 15 cm.</t>
  </si>
  <si>
    <t>Rezanje obstoječega asfalta debeline do 5 cm.</t>
  </si>
  <si>
    <t>Rušenje obstoječih betonskih robnikov do vključno prereza 15/25 cm, z odvozom na trajno deponijo po izboru izvajalca. V ceno vključene tudi vse takse in drugi stroški, ki so povezani s trajnim deponiranjem oziroma recikliranjem.</t>
  </si>
  <si>
    <t>5.</t>
  </si>
  <si>
    <t>6.</t>
  </si>
  <si>
    <t>7.</t>
  </si>
  <si>
    <t>Odstranjevanje obstoječih prometnih znakov s skladiščenjem na gradbiščni deponiji za kasnejšo ponovno montažo.</t>
  </si>
  <si>
    <t>8.</t>
  </si>
  <si>
    <t>9.</t>
  </si>
  <si>
    <t>10.</t>
  </si>
  <si>
    <t>11.</t>
  </si>
  <si>
    <t>12.</t>
  </si>
  <si>
    <t>13.</t>
  </si>
  <si>
    <t>Odstranitev obstoječe JVO z nakladanjem na prevozno sredstvo in odvozom na gradbiščno deponijo za poznejšo ponovno montažo.</t>
  </si>
  <si>
    <t>14.</t>
  </si>
  <si>
    <t>Razna nepredvidena dela. Obračun po dejanskih količinah vpisanih v gradbenem dnevniku in potrjenih s strani nadzornega inženirja.</t>
  </si>
  <si>
    <t>KV delavec</t>
  </si>
  <si>
    <t>rovokopač</t>
  </si>
  <si>
    <t>RUŠITVENA DELA SKUPAJ</t>
  </si>
  <si>
    <t>Dobava drobljenca in izdelava nevezane nosilne plasti enakomerno zrnatega drobljenca, vgrajevanje in zahteve materiala po TSC 06.100:2003 iz kamnine 0-125 mm v debelini do 40 cm.</t>
  </si>
  <si>
    <t>Dobava drobljenca in izdelava nevezane nosilne plasti enakomerno zrnatega drobljenca po SIST 13242:2003, vgrajevanje in zahteve materiala po TSC 06.200:2003 iz kamnine 0-32 mm v debelini do 25 cm.</t>
  </si>
  <si>
    <t>Izdelava planuma nevezane nosilne plasti drobljenca za vozišče - podloga za izvedbo zgornje nosilne vezane plasti.</t>
  </si>
  <si>
    <t>Izdelava planuma nevezane nosilne plasti drobljenca za pločnik - podloga za izvedbo vezane obrabne in zaporne plasti.</t>
  </si>
  <si>
    <t>Hladen premaz stikov med starim in novim asfaltom s polimerno emulzijo.</t>
  </si>
  <si>
    <t>Izdelava nosilne plasti bituminizirane zmesi AC 22 base A4 B 50/70 v debelini 7 cm.</t>
  </si>
  <si>
    <t>Obrizg nosilne plasti bituminizirane zmesi z emulzijo za boljši oprijem nosilne in obrabne plasti.</t>
  </si>
  <si>
    <t>Izdelava obrabne plasti bituminizirane zmesi  AC 11 surf B 50/70 A4 v debelini 4 cm.</t>
  </si>
  <si>
    <t>Izdelava obrabne in zaporne plasti bituminizirane zmesi  AC 8 surf B 50/70 A4 v debelini 4 cm - pločnik.</t>
  </si>
  <si>
    <t>Dovoz iz gradbiščne deponije in raztiranje humusa v sloju debeline 20 cm.</t>
  </si>
  <si>
    <t>15.</t>
  </si>
  <si>
    <t>16.</t>
  </si>
  <si>
    <t>Dobava in polaganje tlakovcev za vodenje slepih in slabovidnih, vključno s podlogo 20 cm peščenega nasutja.</t>
  </si>
  <si>
    <t>17.</t>
  </si>
  <si>
    <t>Dobava in polaganje dvignjenih betonskih robnikov 15/25 cm na  betonsko posteljico iz C12/15, vključno z obbetoniranjem in fugiranjem.</t>
  </si>
  <si>
    <t>18.</t>
  </si>
  <si>
    <t>Dobava in polaganje dvignjenih betonskih robnikov 8/20 cm na  betonsko posteljico iz C12/15, vključno z obbetoniranjem in fugiranjem.</t>
  </si>
  <si>
    <t>19.</t>
  </si>
  <si>
    <t>20.</t>
  </si>
  <si>
    <t>21.</t>
  </si>
  <si>
    <t>Dovoz JVO iz gradbiščne deponije in ponovna montaža komplet z vsem sidrnim materialom.</t>
  </si>
  <si>
    <t>22.</t>
  </si>
  <si>
    <t>Dvig obstoječih pokrovov revizijskih jaškov podzemne infrastrukture na projektirane višine komplet z izdelavo AB obroča.</t>
  </si>
  <si>
    <t>23.</t>
  </si>
  <si>
    <t xml:space="preserve"> - ob brežini vodotoka</t>
  </si>
  <si>
    <t xml:space="preserve"> - ob parceli 220/1 in 226/1</t>
  </si>
  <si>
    <t>24.</t>
  </si>
  <si>
    <t>25.</t>
  </si>
  <si>
    <t xml:space="preserve"> - ob parceli 227/1 in 226/1</t>
  </si>
  <si>
    <t>26.</t>
  </si>
  <si>
    <t>VOZIŠČNA KONSTRUKCIJA SKUPAJ</t>
  </si>
  <si>
    <t>VERTIKALNA SIGNALIZACIJA:</t>
  </si>
  <si>
    <t>Dobava in vgraditev stebrička za prometni znak iz vroče cinkane jeklene cevi s premerom 64 mm, dolžine 2000 mm.</t>
  </si>
  <si>
    <t>Dobava in vgraditev stebrička za prometni znak iz vroče cinkane jeklene cevi s premerom 64 mm, dolžine 3500 mm.</t>
  </si>
  <si>
    <t>Dovoz iz gradbiščne deponije in pritrditev prometnega znaka velikosti do vključno 600x600 mm.</t>
  </si>
  <si>
    <t>Dobava in pritrditev okroglega prometnega znaka, podloga iz aluminijaste pločevine, znak z odsevno folijo 2. vrste, premera 600 mm.</t>
  </si>
  <si>
    <t>Dobava in pritrditev trikotnega prometnega znaka, podloga iz aluminijaste pločevine, znak z odsevno folijo 2. vrste, dolžina stranice 600 mm.</t>
  </si>
  <si>
    <t>HORIZONTALNA SIGNALIZACIJA:</t>
  </si>
  <si>
    <t>Izdelava trikotne tankoslojne označbe za grbino. Dimenzije trikotnika 50x120cm</t>
  </si>
  <si>
    <t>PROMETNA OPREMA SKUPAJ</t>
  </si>
  <si>
    <r>
      <t>m</t>
    </r>
    <r>
      <rPr>
        <vertAlign val="superscript"/>
        <sz val="11"/>
        <rFont val="Arial"/>
        <family val="2"/>
        <charset val="238"/>
      </rPr>
      <t>2</t>
    </r>
  </si>
  <si>
    <r>
      <t>m</t>
    </r>
    <r>
      <rPr>
        <vertAlign val="superscript"/>
        <sz val="11"/>
        <rFont val="Arial"/>
        <family val="2"/>
        <charset val="238"/>
      </rPr>
      <t>3</t>
    </r>
  </si>
  <si>
    <t>ZEMELJSKA DELA</t>
  </si>
  <si>
    <t>MONTAŽNA IN BETONSKA DELA</t>
  </si>
  <si>
    <t xml:space="preserve">SKUPAJ </t>
  </si>
  <si>
    <t>Zakoličba lokacije novih požiralnikov in revizijskih jaškov.</t>
  </si>
  <si>
    <t>Naprava in postavitev gradbenih profilov (na mestih kjer se menja smer ali naklon).</t>
  </si>
  <si>
    <t>Zakoličba obstoječega plinovoda.</t>
  </si>
  <si>
    <t>PREDDELA SKUPAJ</t>
  </si>
  <si>
    <t>Planiranje dna jarka kanalizacije.</t>
  </si>
  <si>
    <t>ZEMELJSKA DELA SKUPAJ</t>
  </si>
  <si>
    <t>Izdelava iztočne glave za cev PVC DN 400 mm z oblogo s kamnitim lomljencem debeline do 20 cm vtisnjenim v 10 cm podložnega betona C12/15 v širini 2.0 m.</t>
  </si>
  <si>
    <t>MONTAŽNA IN BETONSKA DELA SKUPAJ</t>
  </si>
  <si>
    <t>ODVODNJA METEORNIH VOD S CESTE</t>
  </si>
  <si>
    <t>MONTAŽNA DELA</t>
  </si>
  <si>
    <t>OSTALA DELA</t>
  </si>
  <si>
    <t>Zakoličba trase vodovoda z niveliranjem.</t>
  </si>
  <si>
    <t>V1</t>
  </si>
  <si>
    <t>V2</t>
  </si>
  <si>
    <t>V3</t>
  </si>
  <si>
    <t>V4</t>
  </si>
  <si>
    <t>Izdelava in postavitev gradbenih profilov za izvedbo vodovoda.</t>
  </si>
  <si>
    <t xml:space="preserve"> - v terenu III. ktg (90%)</t>
  </si>
  <si>
    <t xml:space="preserve"> - v terenu IV. ktg (10%)</t>
  </si>
  <si>
    <r>
      <t>m</t>
    </r>
    <r>
      <rPr>
        <vertAlign val="superscript"/>
        <sz val="10"/>
        <rFont val="Arial"/>
        <family val="2"/>
        <charset val="238"/>
      </rPr>
      <t>2</t>
    </r>
  </si>
  <si>
    <t>Izdelava posteljice deb. 10 cm, obsip in zasip vodovodnih cevi s peščenim materialom 4-8mm ter ročno komprimiranje v plasteh po 15 cm do višine 15 cm nad temenom cevi.</t>
  </si>
  <si>
    <t>Zasip jarka z nevezanim materialom in izvedbo po TSC 06.100:2003, 0-125 mm, vključno z dobavo, ter komprimiranje v plasteh po 30 cm (pod voznimi površinami).</t>
  </si>
  <si>
    <t>A</t>
  </si>
  <si>
    <t>CEVI</t>
  </si>
  <si>
    <t>Prenašanje  in spuščanje v jarek cevi dolžine do 6m iz nodularne litine DN 150 mm, z dobavo in montažo; standardni (Tyton) spoj. Postavka vključuje ves potrebni spojni material in opozorilni trak z indikatorjem.</t>
  </si>
  <si>
    <t>Prenašanje  in spuščanje v jarek cevi dolžine do 6m iz nodularne litine DN 300 mm, z dobavo in montažo; standardni (Tyton) spoj. Postavka vključuje ves potrebni spojni material in opozorilni trak z indikatorjem.</t>
  </si>
  <si>
    <t>Dobava, dovoz in vgradnja jeklene cevi 168,3/3,4 mm AISI 304 v zaščitno cev (prečkanje vodotoka) komplet z vsem spojnim materialom ter koleni na obeh straneh bregov za dvig cevi na višino obstoječe cevi.</t>
  </si>
  <si>
    <t>B</t>
  </si>
  <si>
    <t>FAZONI</t>
  </si>
  <si>
    <t>EU DN 100</t>
  </si>
  <si>
    <t>FFK DN 100/30°</t>
  </si>
  <si>
    <t>MMK DN 100/30°</t>
  </si>
  <si>
    <t>UNIVERZALNA SPOJKA DN 100</t>
  </si>
  <si>
    <t>EU DN 150</t>
  </si>
  <si>
    <t>MMK DN 150/30°</t>
  </si>
  <si>
    <t>MMK DN 150/22,5°</t>
  </si>
  <si>
    <t>MMK DN 150/11,25°</t>
  </si>
  <si>
    <t>FFK DN 150/45°</t>
  </si>
  <si>
    <t>FFR DN 150/100/200 mm</t>
  </si>
  <si>
    <t>VARIVA PRIROBNICA DN 150</t>
  </si>
  <si>
    <t>EU DN 300</t>
  </si>
  <si>
    <t>T DN 300/100</t>
  </si>
  <si>
    <t>MMB DN 300/100</t>
  </si>
  <si>
    <t>MMK DN 300/30°</t>
  </si>
  <si>
    <t>MMK DN 300/22,5°</t>
  </si>
  <si>
    <t>MMK DN 300/11,25°</t>
  </si>
  <si>
    <t>FFK DN 300/11,25°</t>
  </si>
  <si>
    <t>VARIVA PRIROBNICA DN 300</t>
  </si>
  <si>
    <t>UNIVERZALNA SPOJKA DN 300</t>
  </si>
  <si>
    <t>ARMATURE</t>
  </si>
  <si>
    <t>OKZ F5 DN 150</t>
  </si>
  <si>
    <t>OKZ F5 DN 300</t>
  </si>
  <si>
    <t>teleskopska vgradna garnitura</t>
  </si>
  <si>
    <t>cestna kapa DN 90</t>
  </si>
  <si>
    <t>MONTAŽNA DELA SKUPAJ</t>
  </si>
  <si>
    <t>Izpiranje cevovoda.</t>
  </si>
  <si>
    <t>Tlačni preizkus položenega cevovoda po standardu SIST EN 805.</t>
  </si>
  <si>
    <t>Dezinfekcija  in analiza vode po zahtevah inštituta za varovanje zdravja.</t>
  </si>
  <si>
    <t>OSTALA DELA SKUPAJ</t>
  </si>
  <si>
    <t>REKONSTRUKCIJA VODOVODA</t>
  </si>
  <si>
    <t>TESARSKA DELA</t>
  </si>
  <si>
    <t>Zakoličba točk podporne konstrukcije s postavitvijo in zavarovanjem profilov.</t>
  </si>
  <si>
    <t>Rušenje obstoječih betonskih robnikov prereza 8/20 cm, z odvozom na trajno deponijo po izboru izvajalca. V ceno vključene tudi vse takse in drugi stroški, ki so povezani s trajnim deponiranjem oziroma recikliranjem.</t>
  </si>
  <si>
    <t>Rušenje obstoječe asfaltne prevleke debeline do 5 cm z nakladanjem na prevozno sredstvo in odvozom na ustrezno deponijo po izboru izvajalca. V ceno vključene tudi vse takse in drugi stroški ki so povezani s trajnim deponiranjem oziroma recikliranjem.</t>
  </si>
  <si>
    <t>Odstranitev obstoječe jeklene ograje višine 1 m, z nakladanjem na prevozno sredstvo in odvozom na trajno deponijo po izboru izvajalca. V ceno vključene tudi vse takse in drugi stroški, ki so povezani s trajnim deponiranjem oziroma recikliranjem.</t>
  </si>
  <si>
    <t>Planiranje in valjanje planuuma temeljnih tal vezljive zemljine 3 ktg.</t>
  </si>
  <si>
    <t>Dobava drobljenca in izdelava nevezane nosilne plasti enakomerno zrnatega drobljenca po SIST 13242:2003, vgrajevanje in zahteve materiala po TSC 06.200:2003 iz kamnine 0-32 mm.</t>
  </si>
  <si>
    <t>Dvostranski vertikalni opaž sten iz gradbenih plošč, skupaj z razopaževanjem in čiščenjem opaža.</t>
  </si>
  <si>
    <t>Dvostranski vertikalni opaž venca iz gradbenih plošč, skupaj z razopaževanjem in čiščenjem opaža.</t>
  </si>
  <si>
    <t>TESARSKA DELA SKUPAJ</t>
  </si>
  <si>
    <t>kg</t>
  </si>
  <si>
    <t>BETONSKA DELA SKUPAJ</t>
  </si>
  <si>
    <t>Izdelava obrabne plasti bituminizirane zmesi  AC 11 base B 50/70 A4 v debelini 5 cm.</t>
  </si>
  <si>
    <t>Izdelava obrabne plasti bituminizirane zmesi  AC 8 surf B 50/70 A4 v debelini 4 cm.</t>
  </si>
  <si>
    <r>
      <t>Dobava in vgrajevanje betona C25/30 v armiranje konstrukcije - stena pr. 0,12 do 0,2m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</t>
    </r>
    <r>
      <rPr>
        <vertAlign val="superscript"/>
        <sz val="11"/>
        <rFont val="Arial"/>
        <family val="2"/>
        <charset val="238"/>
      </rPr>
      <t>2</t>
    </r>
  </si>
  <si>
    <r>
      <t>Dobava in vgrajevanje betona C25/30 v armiranje konstrukcije - venec, pr. 0,12 do 0,2m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</t>
    </r>
    <r>
      <rPr>
        <vertAlign val="superscript"/>
        <sz val="11"/>
        <rFont val="Arial"/>
        <family val="2"/>
        <charset val="238"/>
      </rPr>
      <t>2</t>
    </r>
  </si>
  <si>
    <t>VZDRŽEVALNA DELA MOST ČEZ LOKAVŠČEK</t>
  </si>
  <si>
    <t>REKONSTRUKCIJA CESTE  MED  ULICO QUILLIANO</t>
  </si>
  <si>
    <t>REKONSTRUKCIJA CESTE IN NOVOGRADNJA PARKIRIŠČA</t>
  </si>
  <si>
    <t>Široki strojni izkop v zemljini III. ktg, z nakladanjem na prevozno sredstvo in odvozom na trajno deponijo po izbiri izvajalca, komplet s stroški ravnanja materiala v deponiji (samo material, ki ni ustrezen za spodnji ustroj).</t>
  </si>
  <si>
    <t>Fino planiranje, odstranjevanje kamna, sejanje travne mešanice 30 g/m2 in dodajanje granulat mineralnega gnjojila 30 g/m2, valjanjem s travnim valjarjem.</t>
  </si>
  <si>
    <t>Dobava in montaža prefabriciranih betonskih plošč dimenzij 80/130/8cm na podložni beton C15/15 debeline 15 cm.</t>
  </si>
  <si>
    <t>Dobava in montaža elastobitumenskega tesnilnega traku ob prefabricirane betonske plošče za zatesnitev stika med betonom in asfaltom. Trak Texabit (Asfalteks) ali ustrezen enakovreden.</t>
  </si>
  <si>
    <t>Dobava in montaža jeklene ograje višine 1,05 m iz elementov dolžine 2,0 m, vključno z vsemi vijaki in sidri za montažo na AB temelj, ograja vročecinkana. V postavko je vključena tudi dobava in montaža držala iz macesna (glej detajl).</t>
  </si>
  <si>
    <t>Izdelava temelja iz betona C12/15 za ograjo, globine 40 cm, širine 20 cm, dolžine 30 cm, komplet z opažem, betonom in armaturo (glej detajl ograje).</t>
  </si>
  <si>
    <t>Dobava in postavljanje kamnitih blokov premera cca. 30 cm v nagibu 1:2 na betonsko podlago vključno s polnjenjenjem prostorov med kamni in grobo obdelavo fug z GCM 1:2. Skupna debelina obloge 40 cm.</t>
  </si>
  <si>
    <t>BETONSKA DELA</t>
  </si>
  <si>
    <t>Doplačilo za izdelavo debeloslojnih talnih označb z dvokomponentno plastiko.</t>
  </si>
  <si>
    <t>Izdelava tankoslojne označbe z enokomponentno rumeno barvo - zaznamovanje mesta rezerviranega za invalide (5352-1).</t>
  </si>
  <si>
    <t xml:space="preserve">Izdelava pravokotne tankoslojne označbe za prehod za pešce iz enokomponentne rumene barve, vključno 250 g/m2 posipa z drobci - kroglicami stekla, strojno, debelina plasti suhe snovi 200 μm, 25x50 cm (5231-3). </t>
  </si>
  <si>
    <r>
      <t>Izdelava tankoslojne vzdolžne označbe na vozišču z enokomponentno rumeno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200 μm, širina črte 30 cm, prekinejna rumena črta (5124-3).</t>
    </r>
  </si>
  <si>
    <r>
      <t>Izdelava tankoslojne vzdolžne označbe na vozišču z enokomponentno belo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200 μm, širina črte 10 cm, neprekinjena bela črta (5356-1).</t>
    </r>
  </si>
  <si>
    <r>
      <t>Izdelava tankoslojne vzdolžne označbe na vozišču z enokomponentno belo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250 μm, prekinjena bela črta, širina črte 10 cm (5122-1).</t>
    </r>
  </si>
  <si>
    <r>
      <t>Izdelava tankoslojne vzdolžne označbe na vozišču z enokomponentno belo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250 μm, tanka neprekinjena bela črta, širina črte 10 cm (5111-3).</t>
    </r>
  </si>
  <si>
    <r>
      <t>Izdelava tankoslojne prečne označbe na vozišču z enokomponentno belo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200 μm, širina črte 50 cm (5231).</t>
    </r>
  </si>
  <si>
    <r>
      <t>Izdelava tankoslojne prečne označbe na vozišču z enokomponentno belo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200 μm, širina črte 50 cm (5211).</t>
    </r>
  </si>
  <si>
    <t>Dobava in vgrajevanje podložnega betona C12/15 za kamnito zložbo.</t>
  </si>
  <si>
    <t>Izkop jarkov v zemljini III. ktg za kanalizacijo, širine do 1.0 m, globine do 1.5 m, naklon brežin 70-90°, z nakladanjem na prevozno sredstvo in odvozom na trajno deponijo po izbiri izvajalca, komplet s stroški ravnanja na deponiji.</t>
  </si>
  <si>
    <r>
      <rPr>
        <u/>
        <sz val="11"/>
        <rFont val="Arial"/>
        <family val="2"/>
        <charset val="238"/>
      </rPr>
      <t>Opomba:</t>
    </r>
    <r>
      <rPr>
        <sz val="11"/>
        <rFont val="Arial"/>
        <family val="2"/>
        <charset val="238"/>
      </rPr>
      <t xml:space="preserve"> V postavki je upoštevano odstranjevanje in odvoz obstoječe kanalizacije, kjer se zaradi nove ruši, po načelu polno za prazno!</t>
    </r>
  </si>
  <si>
    <t>Zasip kanalizacijskih cevi in jaškov z nevezanim materialom in izvedbo po TSC 06.100:2003, 0-125 mm, vključno z dobavo ter komprimiranje v plasteh po 30 cm (pod voznimi površinami).</t>
  </si>
  <si>
    <r>
      <t>Dobava in polaganje PVC kanalizacijskih cevi DN150 na betonsko posteljico C12/15 debeline 10 cm, s polnim obbetoniranjem po detajlu (0.13 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/m).</t>
    </r>
  </si>
  <si>
    <r>
      <t>Dobava in polaganje PVC kanalizacijskih cevi DN400 na betonsko posteljico C12/15 debeline 10 cm, s polnim obbetoniranjem po detajlu (0.20 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/m).</t>
    </r>
  </si>
  <si>
    <t>Izdelava dodatnega priključka na obstoječ jašek iz betonske cevi za cev PVC DN 150.</t>
  </si>
  <si>
    <t>Izdelava dodatnega priključka na nov jašek iz betonske cevi za cev PVC DN 150 mm.</t>
  </si>
  <si>
    <t>Izdelava požiralnika iz PE DN 500, z betonskim temeljem, vtok pod robnikom, obdelavo priključka na odtok, globine 1,5 m, skupaj z dobavo materiala vključno, z LTŽ pokrovovom B125, 50/50 cm.</t>
  </si>
  <si>
    <t>Dovoz iz gradbiščne deponije in ponovna vgradnja LTŽ rešetke na peskolov. V postavki vključena vsa potrebna dela za postavitev na potrebno višino.</t>
  </si>
  <si>
    <t>Dobava in vgradnja pokrova iz litega železa po EN124 D400, vključno z AB razbremenilnim obročem in vencem, protihrupnim vložkom iz kompozitnega materiala, premera 600mm z odprtinami za prezračevanje (kot npr. REXESS CDRK 60EYX44 ali enakovreden).</t>
  </si>
  <si>
    <t>Rušenje obstoječe AB klančine in stopnic.</t>
  </si>
  <si>
    <t>Strojni izkop humusa v sloju debeline do 20 cm, z nakladanjem in odvozom na gradbiščno deponijo.</t>
  </si>
  <si>
    <t>Enostranski opaž temeljne plošče, višine 20 cm, izdelava, razopažanje in čiščenje opaža.</t>
  </si>
  <si>
    <t>Dodatek za vstavitev letvic 3/3 cm med opaž.</t>
  </si>
  <si>
    <t>Dobava in vgrajevanje podložnega betona C12/15.</t>
  </si>
  <si>
    <r>
      <t>Dobava in vgrajevanje betona C25/30 v armiranje konstrukcije - temelj, pr. 0,12 do 0,2m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</t>
    </r>
    <r>
      <rPr>
        <vertAlign val="superscript"/>
        <sz val="11"/>
        <rFont val="Arial"/>
        <family val="2"/>
        <charset val="238"/>
      </rPr>
      <t>2</t>
    </r>
  </si>
  <si>
    <t>Dobava in vgradnja armature S500 (armaturne palice in armaturne mreže).</t>
  </si>
  <si>
    <t>Dobava in montaža prefabriciranih betonskih plošč dimenzij 80/130/8cm na obstoječ beton mostu na lepilo.</t>
  </si>
  <si>
    <t>Dobava in montaža jeklene ograje višine 1,00 m  iz elementov dolžine 1,0 m, vključno z vsemi vijaki in sidri za montažo na AB venec, ograja vročecinkana. V postavko je vključena tudi dobava in montaža držala iz pločevine in lesa macesen (glej detajl).</t>
  </si>
  <si>
    <t>Nakladanje in dvoz odvečnega materiala v trajno deponijo, vključno s plačilom vseh taks.</t>
  </si>
  <si>
    <t>Planiranje dna jarka za pripravo posteljice za namestitev cevi.</t>
  </si>
  <si>
    <t>Povezava ozemljitve na kandelaber JR.</t>
  </si>
  <si>
    <t>Dobava in montaža kandelabra za JR, raven ali reduciran drog cestne razsvetljave, z izdelanim priključkom za ozemljitev, s priključno sponko in varovalko 10A, primeren za vetrovno cono s hitrostjo vetra do 200 km/h, prilagojen za natik svetilke fi 60 mm, vročecinkane izvedbe, višine 6m, vgrajen v cev fi 20 cm.</t>
  </si>
  <si>
    <t>Dobava in montaža cestne svetilke Disano Mini Brera 50W, komplet s sijalko ter spojnim in pritrdilnim materialom.</t>
  </si>
  <si>
    <t>Dobava in montaža cestne svetilke Disano Rolle 100W, komplet s sijalko ter spojnim in pritrdilnim materialom.</t>
  </si>
  <si>
    <t>7 01</t>
  </si>
  <si>
    <t>Geodetski posnetek izvedenega stanja in vris v podzemni kataster.</t>
  </si>
  <si>
    <t>Sodelovanje s predstavniki elektro distribucije.</t>
  </si>
  <si>
    <t>Dobava in polaganje cevi za kabelsko kanalizacijo  DN 63 mm v že izkopan jarek.</t>
  </si>
  <si>
    <t>Dobava in polaganje cevi za kabelsko kanalizacijo DN 50 mm v že izkopan jarek.</t>
  </si>
  <si>
    <t>Dobava in polaganje valjanca FeZn 25x4mm.</t>
  </si>
  <si>
    <t>Strojni izkop jarka dim. 0,3 x 1,0 m v zemljišču III.-IV.kategorije.</t>
  </si>
  <si>
    <t>Izvedba peščene posteljice za kabelsko kanalizacijo, plast deb. 10 cm pod cevjo in zasutje do 10 cm nad cevjo.</t>
  </si>
  <si>
    <t>Zasutje jarka s tamponom 0-32 z utrjevanjem v plasteh po 20 cm do predpisane zbitosti.</t>
  </si>
  <si>
    <t>Odklop JR ter demontaža svetilk in kandelabrov JR ter deponiranje za poznejšo ponovno montažo.</t>
  </si>
  <si>
    <t>Izdelava AB temelja za kandelaber (6 m) JR, dimenzije temelja 60x60x100 cm, vgradnja cevi fi 20 cm v sredino temelja za vgraditev kandelabra.</t>
  </si>
  <si>
    <t>Ponovna montaža kandelabra in svetilk JR na nov AB temelj ter priklop JR.</t>
  </si>
  <si>
    <t>Izdelava temelja za kandelaber (6 m) JR, dim. temelja 60x60x100 cm, vgradnja cevi fi 20 cm v sredino temelja za namestitev kandelabra.</t>
  </si>
  <si>
    <t>Dobava in montaža kandelabra za JR, raven ali reduciran drog cestne razsvetljave, z izdelanim priključkom za ozemljitev, s priključno sponko in varovalko 10A, primeren za vetrovno cono s hitrostjo vetra do 200 km/h, prilagojen za natik svetilke fi 60mm, vročecinkane izvedbe, višine 9m, nameščen na montažno ploščo, komplet s siderno ploščo.</t>
  </si>
  <si>
    <r>
      <t>Dobava in montaža kabla NYY- 4x10mm</t>
    </r>
    <r>
      <rPr>
        <vertAlign val="superscript"/>
        <sz val="11"/>
        <rFont val="Arial CE"/>
        <charset val="238"/>
      </rPr>
      <t xml:space="preserve">2 </t>
    </r>
  </si>
  <si>
    <r>
      <t>Dobava in montaža kabla NYY- 3x2,5mm</t>
    </r>
    <r>
      <rPr>
        <vertAlign val="superscript"/>
        <sz val="11"/>
        <rFont val="Arial CE"/>
        <charset val="238"/>
      </rPr>
      <t>2</t>
    </r>
    <r>
      <rPr>
        <sz val="11"/>
        <rFont val="Arial CE"/>
        <charset val="238"/>
      </rPr>
      <t xml:space="preserve"> </t>
    </r>
  </si>
  <si>
    <t>Izdelava jaška iz betonske cevi fi 40 cm, globine 1m, vključno z izkopom, plamiranjem dna, izdelavo temelja, zasipom v plaster, odvozom odvečnega materiala v stalno deponijo ter dobavo in postavitvijo LTŽ pokrova B125 z napisom "Elektrika".</t>
  </si>
  <si>
    <t>Zakoličba nove trase javne razsvetljave.</t>
  </si>
  <si>
    <t>Namestitev plastičnih GAL ščitnikov in opozorilnega traku nad izvedeno kabelsko kanalizacijo.</t>
  </si>
  <si>
    <t>Strojni izkop jarka v zemljišču III.-IV. ktg.</t>
  </si>
  <si>
    <t>Izdelava betonskega temelja za N podporo K9, komplet z potrebno armaturo, z vgrajeno betonsko cevjo fi40 cm na sredino temelja za montažo podpore.</t>
  </si>
  <si>
    <t>Dobava in montaža betonske podpora N9, v že pripravljen betonski temelj, komplet z izvedbo ozemljitve droga. Valjanec se podaljša iz obstoječega v dolžini 3 m.</t>
  </si>
  <si>
    <t>Demontaža obstoječe NN podpore N9 in odvoz na trajno deponijo.</t>
  </si>
  <si>
    <r>
      <t>Prestavitev obstoječih NN vodov, dva vodnika se samo skrajša in ponovno spoji (samonosni kabel Elkalex 4x16mm</t>
    </r>
    <r>
      <rPr>
        <vertAlign val="superscript"/>
        <sz val="11"/>
        <rFont val="Arial CE"/>
        <charset val="238"/>
      </rPr>
      <t>2</t>
    </r>
    <r>
      <rPr>
        <sz val="11"/>
        <rFont val="Arial CE"/>
        <charset val="238"/>
      </rPr>
      <t>).</t>
    </r>
  </si>
  <si>
    <r>
      <t>Dobava in montaža samonosnega kabla Elkalex 4x16mm</t>
    </r>
    <r>
      <rPr>
        <vertAlign val="superscript"/>
        <sz val="11"/>
        <rFont val="Arial CE"/>
        <charset val="238"/>
      </rPr>
      <t>2</t>
    </r>
    <r>
      <rPr>
        <sz val="11"/>
        <rFont val="Arial CE"/>
        <charset val="238"/>
      </rPr>
      <t>, od stanovanjske hiše do NN podpore, konzola na stanovanjski hiši je obstoječa, sponke se uporabi obstoječe.</t>
    </r>
  </si>
  <si>
    <t>VZDRŽEVALNA DELA NA MOSTU ČEZ LOKAVŠČEK</t>
  </si>
  <si>
    <t>Izdelava elaborata ureditve prometa preko mostu v času obnove, pridobitev vseh potrebnih soglasij in dovoljenj. Postavitev in odstranitev ograditve in prometne signalizacije za potrebe urejanja oz. preusmeritve prometa v času gradnje.</t>
  </si>
  <si>
    <t>Rušenje obstoječega AB zidu debeline 15 cm, višine do 50 cm, z nakladanjem ruševin na prevozno sredstvo in odvozom na trajno deponijo po izboru izvajalca, komplet z vsemi stroški deponiranja.</t>
  </si>
  <si>
    <t>Rušenje obstoječe asfaltne prevleke debeline do vključno 5 cm, z nakladanjem na prevozno sredstvo in odvozom na ustrezno deponijo po izboru izvajalca. V ceno vključene tudi vse takse in stroški povezani s trajnim deponiranjem oziroma recikliranjem.</t>
  </si>
  <si>
    <t>Rušenje obstoječe asfaltne prevleke debeline do 15 cm z nakladanjem na prevozno sredstvo in odvozom na ustrezno deponijo po izboru izvajalca. V ceno vključene tudi vse takse in stroški povezani s trajnim deponiranjem oziroma recikliranjem.</t>
  </si>
  <si>
    <t>Rušenje obstoječih betonskih tlakovcev, z nakladanjem na prevozno sredstvo in odvozom na trajno deponijo po izboru izvajalca. V ceno vključene tudi vse takse in stroški povezani s trajnim deponiranjem oziroma recikliranjem.</t>
  </si>
  <si>
    <t>Odstranitev obstoječih prometnih znakov dimenzije do 60x60 cm, z nakladanjem na prevozno sredstvo in odvozom na trajno deponijo po izboru izvajalca.</t>
  </si>
  <si>
    <t>Odstranjevanje obstoječih stebričkov prometnih znakov, komplet z AB temeljem, nakladanjem na prevozno sredstvo in odvozom na trajno deponijo po izboru izvajalca. V ceno vključene tudi vse takse in stroški povezani s trajnim deponiranjem oziroma recikliranjem.</t>
  </si>
  <si>
    <t>Rušenje in odstranitev betonskih požiralnikov s peskolovi, z nakladanjem na prevozno sredstvo in odvozom na trajno deponijo po izboru izvajalca. V ceno vključene tudi vse takse in stroški povezani s trajnim deponiranjem oziroma recikliranjem.</t>
  </si>
  <si>
    <t>Odstranjevanje obstoječih LTŽ rešetk dim. 40/40cm, s skladiščenjem na gradbiščni deponiji za poznejšo uporabo.</t>
  </si>
  <si>
    <t>Odstranitev obstoječe žične ograje višine 1 m, komplet z betonskimi temelji za stebričke, z nakladanjem ruševin na prevozno sredstvo in odvozom na trajno deponijo po izboru izvajalca. V ceno vključene tudi vse takse in stroški povezani s trajnim deponiranjem oziroma recikliranjem.</t>
  </si>
  <si>
    <t>Strojni izkop humusa v sloju debeline do 20 cm z nakladanjem in odvozom na gradbiščno deponijo.</t>
  </si>
  <si>
    <t>Planiranje in valjanje planuma temeljnih tal vezljive zemljine 3 ktg., skladno z zahtevami iz tehničnega poročila (pločnik).</t>
  </si>
  <si>
    <t>Planiranje in valjanje planuma temeljnih tal zrnate zemljine 3 ktg., skladno z zahtevami iz tehničnega poročila (cesta).</t>
  </si>
  <si>
    <t>Izdelava temelja iz betona C12/15, globine 50 cm, premera 50 cm.</t>
  </si>
  <si>
    <t>Izdelava jaška v sestavi: betonski podstavek C12/15 0,94 x 0,94 m, višine 0,25 m, na podložni beton d=10 cm, betonska cev fi 60 cm l=1 m, z vsem opažnim in drugim materialom za izvedbo jaška, vključno z izdelavo mulde. Dejanska višina jaška je določena z niveleto kanala in višino terena in se prilagaja z višino in številom betonskih cevi in pokrova (svetla višina jaška do 1 m).</t>
  </si>
  <si>
    <t>Izdelava požiralnika s peskolovom iz B.C. DN50, z izkopom, zasipom, betonskim temeljem, obdelavo priključka na odtok, globine 1.5 m, skupaj z dobavo materiala in vsemi potrebnimi deli.</t>
  </si>
  <si>
    <t>Odstranitev obstoječe prostozračne cevi DN 300 in DN 125 mm preko Lokavščka v dolžini cca. 10 m, komplet z izolacijo cevi in zaščitno pločevinasto cevjo, z nakladanjem na prevozno sredstvo in odvozom na trajno deponijo po izboru izvajalca, komplet z vsemi stroški deponiranja.</t>
  </si>
  <si>
    <t>Izkop humusa v sloju debeline do 20 cm z nakladanjem in odvozom na gradbiščno deponijo.</t>
  </si>
  <si>
    <t>Izkop jarkov za vodovod v terenu III. in IV. ktg., širine dna do 1 m, globine do 3,5 m, naklon brežin 70-90°, z nakladanjem na prevozno sredstvo in odvozom v stalno deponijo, vključno s plačilom vseh taks.</t>
  </si>
  <si>
    <t>Izdelava geodetskega načrta izvedenega stanja.</t>
  </si>
  <si>
    <t>Opravljanje nadzora s strani upravljalcev tangiranih komunalnih vodov pri izvedbi križanj.</t>
  </si>
  <si>
    <t>Obveščanje javnosti o izvajanju del preko medijev o zapori vode in zapori cest.</t>
  </si>
  <si>
    <t>Posamezna postavka zajema vsa dela in material (dobavo, prenose, montažo, tesnilni in vijačni material).</t>
  </si>
  <si>
    <t>Dobava, dovoz in vgradnja jeklene zaščitne cevi 406,4/5 mm AISI 304 (prečkanje vodotoka) komplet z vsem spojnim materialom ter koleni na obeh straneh bregov za dvig cevi na višino obstoječe cevi. V postavko je vključena tudi dobava in montaža jeklenih stebričkov višine cca 1,0 m z ležiščem za podpiranje cevi ter vlitje poliuretanske pene med obe cevi.</t>
  </si>
  <si>
    <t>Dobava, dovoz in vgradnja jeklene zaščitme cevi 273/5 mm AISI 304 (prečkanje vodotoka) komplet z vsem spojnim materialom ter koleni na obeh straneh bregov za dvig cevi na višino obstoječe cevi. V postavko je vključena tudi dobava in montaža jeklenih stebričkov višine cca 1,0 m z ležiščem za podpiranje cevi ter vlitje poliuretanske pene med obe cevi.</t>
  </si>
  <si>
    <t>Dobava, dovoz in vgradnja jeklene cevi 323,9/4,57 mm AISI 304 v zaščitno cev (prečkanje vodotoka), komplet z vsem spojnim materialom ter koleni na obeh straneh bregov za dvig cevi na višino obstoječe cevi.</t>
  </si>
  <si>
    <t>Prenašanje in spuščanje v jarek cevi dolžine do 6m iz nodularne litine DN 100 mm, z dobavo in montažo; standardni (Tyton) spoj. Postavka vključuje ves potrebni spojni material in opozorilni trak z indikatorjem.</t>
  </si>
  <si>
    <r>
      <t>Fino planiranje, odstranjevanje kamna, sejanje travne mešanice 30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in dodajanje granulat mineralnega gnojila 30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ter valjanje s travnim valjarjem.</t>
    </r>
  </si>
  <si>
    <t>Obsutje cevi obstoječega plinovoda s peščeno posteljico (v postavki vključena vsa potrebna dela in zaščita cevi, zemeljska dela niso zajeta v tej postavki).</t>
  </si>
  <si>
    <t>Nakladanje in odvoz odvečnega materiala od izkopa na deponijo po izbiri izvajalca, komplet z vsemi stroški ravnanja in trajnega deponiranja.</t>
  </si>
  <si>
    <t>Zasip jarka z materialom izkopa ter komprimiranje v plasteh po 30 cm (pod nevoznimi površinami).</t>
  </si>
  <si>
    <t xml:space="preserve">Planiranje dna jarka s točnostjo +/-2cm.            </t>
  </si>
  <si>
    <t>Ročni izkop zemljine III. in IV. ktg. na križanjih z ostalimi komunalnimi vodi in v bližini plinovoda z odmetom na rob gradbene jame.</t>
  </si>
  <si>
    <t>Dobava, montaža in demontaža obojestranskega varovalnega opaža jarka v semi vertikalnem izkopu, tehnologija po izbiri izvajalca. Višina opažanja do 3,5m.</t>
  </si>
  <si>
    <t>Izkop jarkov za vodovod v terenu III. in IV.ktg., širine dna jarka do 1.0 m, globine do 2.0 m, naklon brežin 70°-90° z odmetom min. 1,0 m od roba izkopa.</t>
  </si>
  <si>
    <t>1.1.</t>
  </si>
  <si>
    <t>Zakoličba trase kanalizacije z niveliranjem</t>
  </si>
  <si>
    <t>-kanal F</t>
  </si>
  <si>
    <t>1.2.</t>
  </si>
  <si>
    <t>1.3.</t>
  </si>
  <si>
    <t>2.3.</t>
  </si>
  <si>
    <t>2.4.</t>
  </si>
  <si>
    <t>2.5.</t>
  </si>
  <si>
    <t>m2</t>
  </si>
  <si>
    <t>2.1.</t>
  </si>
  <si>
    <t>2.2.</t>
  </si>
  <si>
    <t>3.1.</t>
  </si>
  <si>
    <t>3.2.</t>
  </si>
  <si>
    <t>3.3.</t>
  </si>
  <si>
    <t>REKONSTRUKCIJA KANALIZACIJE</t>
  </si>
  <si>
    <t>DDV 22% (informativno)</t>
  </si>
  <si>
    <t>3.4.</t>
  </si>
  <si>
    <t>DDV 22%</t>
  </si>
  <si>
    <t>SKUPAJ Z DDV</t>
  </si>
  <si>
    <t>OBRNJENA DAVČNA OBVEZNOST:</t>
  </si>
  <si>
    <t>SKUPAJ (OBRNJENA DAVČNA OBVEZNOST)</t>
  </si>
  <si>
    <t>SKUPAJ A+B+C+D (BREZ DDV)</t>
  </si>
  <si>
    <t>Zakoličba obstoječih komunalnih naprav.</t>
  </si>
  <si>
    <t>Strojni izkop jarkov v III. ktg (80%), IV. ktg (10%) ter V.ktg (10%) za kanalizacijo v suhem terenu, širine 1.35 m, globine do 3.5 m, naklon brežin 75°, z nakladanjem na prevozno sredstvo in odvozom v trajno deponijo, vključno s plačilom vseh taks.</t>
  </si>
  <si>
    <t>Ročni izkop z odmetom na rob, globine do 2 m, na križanjih z ostalimi komunalnimi vodi (ocena 3%).</t>
  </si>
  <si>
    <t>Črpanje vode iz jarkov med izkopom in montažo s črpalko kapacitete do 1 l/s (obračun po dejansko količinah potrjenih v gradbenem dnevniku).</t>
  </si>
  <si>
    <t>Planiranje dna rova kanalizacije s točnostjo +/- 1 cm, širina DN + 0,30 m.</t>
  </si>
  <si>
    <r>
      <t>Dobava in polaganje PVC kanalizacijskih cevi, compact EN 1401-1, DN600, SN 4, na betonsko posteljico C12/15, deb. 15 cm, s polnim obbetoniranjem, po detajlu (0.53 m</t>
    </r>
    <r>
      <rPr>
        <vertAlign val="superscript"/>
        <sz val="11"/>
        <rFont val="Arial"/>
        <family val="2"/>
        <charset val="238"/>
      </rPr>
      <t>3</t>
    </r>
    <r>
      <rPr>
        <sz val="11"/>
        <rFont val="Arial"/>
        <family val="2"/>
        <charset val="238"/>
      </rPr>
      <t>/m).</t>
    </r>
  </si>
  <si>
    <t>Dobava in montaža prefabriciranega poliesterskega jaška svetlega premera 1000mm, vključno z muldo, vtokom, iztokom in posteljico iz betona.</t>
  </si>
  <si>
    <t>- globine do 1,80 m</t>
  </si>
  <si>
    <t>- globine do 2,20 m</t>
  </si>
  <si>
    <t>- globine do 3,50 m</t>
  </si>
  <si>
    <t>Dobava in vgradnja ltž pokrova po EN124 D400, vključno z AB razbremenilnim obročem in vencem, protihrupnim vložkom iz kompozitnega materiala, premera 600mm, z odprtinami za prezračevanje (kot npr. REXESS CDRK 60EYX44 ali enakovreden).</t>
  </si>
  <si>
    <t>Odstranitev ter pozneje ponovna vgradnja obstoječih tlakovcev pred stavbo dijaškega doma (skupaj z dobavo in vgradnjo podložnega peska).</t>
  </si>
  <si>
    <t>OBČINA AJDOVŠČINA, Cesta 5.maja 6a, 5270 Ajdovščina</t>
  </si>
  <si>
    <t>A1</t>
  </si>
  <si>
    <t>A2</t>
  </si>
  <si>
    <t>A3</t>
  </si>
  <si>
    <t>A4</t>
  </si>
  <si>
    <t>A5</t>
  </si>
  <si>
    <t>1.4.</t>
  </si>
  <si>
    <t>2.6.</t>
  </si>
  <si>
    <t>3.5.</t>
  </si>
  <si>
    <t xml:space="preserve"> Z REKONSTRUKCIJO JAVNE RAZSVETLJAVE IN NN OMREŽJA</t>
  </si>
  <si>
    <t>IN VILHARJEVO ULICO IN NOVOGRADNJA PARKIRIŠČA</t>
  </si>
  <si>
    <t>VODOVNI MATERIAL</t>
  </si>
  <si>
    <t>ZAKOLIČBA TRASE</t>
  </si>
  <si>
    <t>KABELSKA KANALIZACIJA</t>
  </si>
  <si>
    <t>PRESTAVITEV OBSTOJEČE JR</t>
  </si>
  <si>
    <t>NOVA JR</t>
  </si>
  <si>
    <t>BETONSKI JAŠKI</t>
  </si>
  <si>
    <t>A1.</t>
  </si>
  <si>
    <t>A2.</t>
  </si>
  <si>
    <t>A3.</t>
  </si>
  <si>
    <t>Dobava in montaža elastobitumenskega tesnilnega traku ob prefabricirane betonske plošče za zatesnitev stika med betonom in asfaltom (trak Texabit (Asfalteks) ali ustrezno enakovreden).</t>
  </si>
  <si>
    <t>A4.</t>
  </si>
  <si>
    <t>A5.</t>
  </si>
  <si>
    <t>4 03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</si>
</sst>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;_-@_-"/>
    <numFmt numFmtId="165" formatCode="#,##0.00;\-#,##0.00"/>
    <numFmt numFmtId="166" formatCode="0.0E+00"/>
  </numFmts>
  <fonts count="25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i/>
      <sz val="10"/>
      <name val="SL Dutch"/>
      <charset val="238"/>
    </font>
    <font>
      <sz val="10"/>
      <name val="Arial"/>
      <family val="2"/>
      <charset val="204"/>
    </font>
    <font>
      <vertAlign val="superscript"/>
      <sz val="10"/>
      <name val="Arial"/>
      <family val="2"/>
      <charset val="238"/>
    </font>
    <font>
      <sz val="12"/>
      <name val="Arial CE"/>
      <charset val="238"/>
    </font>
    <font>
      <u/>
      <sz val="11"/>
      <name val="Arial"/>
      <family val="2"/>
      <charset val="238"/>
    </font>
    <font>
      <vertAlign val="superscript"/>
      <sz val="11"/>
      <name val="Arial CE"/>
      <charset val="238"/>
    </font>
    <font>
      <u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/>
    <xf numFmtId="0" fontId="5" fillId="0" borderId="0"/>
    <xf numFmtId="0" fontId="15" fillId="0" borderId="0"/>
    <xf numFmtId="0" fontId="17" fillId="0" borderId="0"/>
    <xf numFmtId="1" fontId="18" fillId="0" borderId="0"/>
    <xf numFmtId="0" fontId="19" fillId="0" borderId="0"/>
    <xf numFmtId="165" fontId="17" fillId="0" borderId="0" applyFill="0" applyBorder="0" applyAlignment="0" applyProtection="0"/>
  </cellStyleXfs>
  <cellXfs count="186">
    <xf numFmtId="0" fontId="0" fillId="0" borderId="0" xfId="0"/>
    <xf numFmtId="0" fontId="0" fillId="0" borderId="0" xfId="0" applyBorder="1"/>
    <xf numFmtId="0" fontId="0" fillId="0" borderId="0" xfId="0" applyFont="1" applyFill="1" applyBorder="1" applyAlignme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ill="1" applyBorder="1"/>
    <xf numFmtId="0" fontId="7" fillId="0" borderId="0" xfId="0" applyFont="1"/>
    <xf numFmtId="4" fontId="8" fillId="0" borderId="0" xfId="0" applyNumberFormat="1" applyFont="1"/>
    <xf numFmtId="4" fontId="9" fillId="0" borderId="0" xfId="0" applyNumberFormat="1" applyFont="1"/>
    <xf numFmtId="0" fontId="6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Border="1"/>
    <xf numFmtId="0" fontId="10" fillId="0" borderId="0" xfId="0" applyFont="1"/>
    <xf numFmtId="0" fontId="6" fillId="0" borderId="0" xfId="0" applyFont="1" applyFill="1" applyBorder="1" applyAlignment="1"/>
    <xf numFmtId="0" fontId="4" fillId="0" borderId="0" xfId="0" applyFont="1" applyBorder="1"/>
    <xf numFmtId="0" fontId="0" fillId="0" borderId="0" xfId="0"/>
    <xf numFmtId="0" fontId="0" fillId="0" borderId="0" xfId="0" applyBorder="1"/>
    <xf numFmtId="0" fontId="0" fillId="0" borderId="0" xfId="0" applyFont="1" applyFill="1" applyBorder="1" applyAlignment="1"/>
    <xf numFmtId="0" fontId="10" fillId="0" borderId="0" xfId="0" applyFont="1" applyBorder="1" applyAlignment="1">
      <alignment horizontal="right"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49" fontId="12" fillId="0" borderId="0" xfId="0" applyNumberFormat="1" applyFont="1" applyFill="1" applyBorder="1" applyAlignment="1" applyProtection="1">
      <alignment wrapText="1"/>
    </xf>
    <xf numFmtId="164" fontId="12" fillId="0" borderId="0" xfId="0" applyNumberFormat="1" applyFont="1" applyFill="1" applyBorder="1" applyAlignment="1" applyProtection="1">
      <alignment horizontal="center"/>
    </xf>
    <xf numFmtId="164" fontId="12" fillId="0" borderId="0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 vertical="top" wrapText="1" readingOrder="1"/>
    </xf>
    <xf numFmtId="49" fontId="12" fillId="0" borderId="3" xfId="0" applyNumberFormat="1" applyFont="1" applyFill="1" applyBorder="1" applyAlignment="1" applyProtection="1">
      <alignment wrapText="1"/>
    </xf>
    <xf numFmtId="0" fontId="3" fillId="0" borderId="3" xfId="0" applyNumberFormat="1" applyFont="1" applyFill="1" applyBorder="1" applyAlignment="1" applyProtection="1">
      <alignment horizontal="center"/>
    </xf>
    <xf numFmtId="4" fontId="3" fillId="0" borderId="3" xfId="0" applyNumberFormat="1" applyFont="1" applyFill="1" applyBorder="1" applyAlignment="1" applyProtection="1"/>
    <xf numFmtId="4" fontId="12" fillId="0" borderId="3" xfId="0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2" fontId="3" fillId="0" borderId="0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top" wrapText="1"/>
    </xf>
    <xf numFmtId="4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right"/>
    </xf>
    <xf numFmtId="0" fontId="12" fillId="0" borderId="0" xfId="0" applyNumberFormat="1" applyFont="1" applyFill="1" applyBorder="1" applyAlignment="1" applyProtection="1"/>
    <xf numFmtId="4" fontId="12" fillId="0" borderId="0" xfId="0" applyNumberFormat="1" applyFont="1" applyFill="1" applyBorder="1" applyAlignment="1" applyProtection="1">
      <alignment horizontal="right"/>
    </xf>
    <xf numFmtId="0" fontId="12" fillId="0" borderId="4" xfId="0" applyNumberFormat="1" applyFont="1" applyFill="1" applyBorder="1" applyAlignment="1" applyProtection="1"/>
    <xf numFmtId="4" fontId="12" fillId="0" borderId="4" xfId="0" applyNumberFormat="1" applyFont="1" applyFill="1" applyBorder="1" applyAlignment="1" applyProtection="1">
      <alignment horizontal="right"/>
    </xf>
    <xf numFmtId="4" fontId="12" fillId="0" borderId="0" xfId="0" applyNumberFormat="1" applyFont="1" applyFill="1" applyBorder="1" applyAlignment="1" applyProtection="1">
      <alignment horizontal="center"/>
    </xf>
    <xf numFmtId="49" fontId="3" fillId="0" borderId="5" xfId="0" applyNumberFormat="1" applyFont="1" applyFill="1" applyBorder="1" applyAlignment="1" applyProtection="1">
      <alignment wrapText="1"/>
    </xf>
    <xf numFmtId="4" fontId="3" fillId="0" borderId="5" xfId="0" applyNumberFormat="1" applyFont="1" applyFill="1" applyBorder="1" applyAlignment="1" applyProtection="1">
      <alignment horizontal="right"/>
    </xf>
    <xf numFmtId="1" fontId="3" fillId="0" borderId="0" xfId="0" applyNumberFormat="1" applyFont="1" applyFill="1" applyBorder="1" applyAlignment="1" applyProtection="1">
      <alignment horizontal="right" vertical="top"/>
    </xf>
    <xf numFmtId="49" fontId="3" fillId="0" borderId="5" xfId="0" applyNumberFormat="1" applyFont="1" applyFill="1" applyBorder="1" applyAlignment="1" applyProtection="1">
      <alignment vertical="top" wrapText="1"/>
    </xf>
    <xf numFmtId="4" fontId="3" fillId="0" borderId="5" xfId="0" applyNumberFormat="1" applyFont="1" applyFill="1" applyBorder="1" applyAlignment="1" applyProtection="1"/>
    <xf numFmtId="2" fontId="3" fillId="0" borderId="5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4" fontId="12" fillId="0" borderId="3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horizontal="center"/>
    </xf>
    <xf numFmtId="4" fontId="5" fillId="0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Alignment="1" applyProtection="1">
      <alignment horizontal="left" vertical="top" wrapText="1"/>
    </xf>
    <xf numFmtId="4" fontId="10" fillId="0" borderId="0" xfId="0" applyNumberFormat="1" applyFont="1" applyBorder="1"/>
    <xf numFmtId="4" fontId="0" fillId="0" borderId="0" xfId="0" applyNumberFormat="1" applyBorder="1"/>
    <xf numFmtId="4" fontId="10" fillId="0" borderId="1" xfId="0" applyNumberFormat="1" applyFont="1" applyBorder="1"/>
    <xf numFmtId="4" fontId="6" fillId="0" borderId="1" xfId="0" applyNumberFormat="1" applyFont="1" applyBorder="1"/>
    <xf numFmtId="0" fontId="21" fillId="0" borderId="0" xfId="0" applyFont="1"/>
    <xf numFmtId="0" fontId="10" fillId="0" borderId="0" xfId="0" applyFont="1" applyFill="1" applyBorder="1" applyAlignment="1">
      <alignment vertical="top" wrapText="1"/>
    </xf>
    <xf numFmtId="0" fontId="21" fillId="0" borderId="0" xfId="0" applyFont="1" applyBorder="1"/>
    <xf numFmtId="0" fontId="0" fillId="0" borderId="0" xfId="0" applyAlignment="1">
      <alignment horizontal="center"/>
    </xf>
    <xf numFmtId="4" fontId="12" fillId="0" borderId="4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49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0" fillId="0" borderId="0" xfId="0" applyFont="1"/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6" fillId="0" borderId="4" xfId="0" applyFont="1" applyFill="1" applyBorder="1" applyAlignment="1">
      <alignment wrapText="1"/>
    </xf>
    <xf numFmtId="0" fontId="0" fillId="0" borderId="4" xfId="0" applyFont="1" applyFill="1" applyBorder="1" applyAlignment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" fontId="21" fillId="0" borderId="0" xfId="0" applyNumberFormat="1" applyFont="1" applyBorder="1"/>
    <xf numFmtId="4" fontId="0" fillId="0" borderId="4" xfId="0" applyNumberFormat="1" applyBorder="1"/>
    <xf numFmtId="4" fontId="0" fillId="0" borderId="0" xfId="0" applyNumberFormat="1"/>
    <xf numFmtId="0" fontId="0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right" vertical="top"/>
    </xf>
    <xf numFmtId="0" fontId="0" fillId="0" borderId="0" xfId="0" applyAlignment="1">
      <alignment horizontal="right"/>
    </xf>
    <xf numFmtId="49" fontId="3" fillId="0" borderId="2" xfId="0" applyNumberFormat="1" applyFont="1" applyFill="1" applyBorder="1" applyAlignment="1" applyProtection="1">
      <alignment wrapText="1"/>
    </xf>
    <xf numFmtId="4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center"/>
    </xf>
    <xf numFmtId="4" fontId="21" fillId="0" borderId="1" xfId="0" applyNumberFormat="1" applyFont="1" applyBorder="1"/>
    <xf numFmtId="0" fontId="1" fillId="0" borderId="0" xfId="0" applyFont="1"/>
    <xf numFmtId="2" fontId="5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/>
    <xf numFmtId="4" fontId="3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4" fontId="21" fillId="0" borderId="1" xfId="0" applyNumberFormat="1" applyFont="1" applyFill="1" applyBorder="1"/>
    <xf numFmtId="0" fontId="6" fillId="0" borderId="7" xfId="0" applyFont="1" applyBorder="1"/>
    <xf numFmtId="0" fontId="10" fillId="0" borderId="7" xfId="0" applyFont="1" applyBorder="1"/>
    <xf numFmtId="0" fontId="6" fillId="0" borderId="3" xfId="0" applyFont="1" applyBorder="1"/>
    <xf numFmtId="4" fontId="6" fillId="0" borderId="7" xfId="0" applyNumberFormat="1" applyFont="1" applyBorder="1"/>
    <xf numFmtId="0" fontId="6" fillId="0" borderId="8" xfId="0" applyFont="1" applyBorder="1"/>
    <xf numFmtId="4" fontId="6" fillId="0" borderId="8" xfId="0" applyNumberFormat="1" applyFont="1" applyBorder="1"/>
    <xf numFmtId="0" fontId="12" fillId="0" borderId="0" xfId="0" applyFont="1"/>
    <xf numFmtId="4" fontId="3" fillId="0" borderId="0" xfId="0" applyNumberFormat="1" applyFont="1"/>
    <xf numFmtId="49" fontId="1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0" fontId="12" fillId="0" borderId="3" xfId="0" applyFont="1" applyBorder="1"/>
    <xf numFmtId="4" fontId="12" fillId="0" borderId="3" xfId="0" applyNumberFormat="1" applyFont="1" applyBorder="1"/>
    <xf numFmtId="0" fontId="12" fillId="0" borderId="4" xfId="0" applyFont="1" applyBorder="1"/>
    <xf numFmtId="0" fontId="3" fillId="0" borderId="4" xfId="0" applyFont="1" applyBorder="1"/>
    <xf numFmtId="4" fontId="12" fillId="0" borderId="4" xfId="0" applyNumberFormat="1" applyFont="1" applyBorder="1"/>
    <xf numFmtId="0" fontId="3" fillId="0" borderId="4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12" fillId="0" borderId="3" xfId="0" applyNumberFormat="1" applyFont="1" applyBorder="1" applyAlignment="1">
      <alignment wrapText="1"/>
    </xf>
    <xf numFmtId="49" fontId="12" fillId="0" borderId="3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right"/>
    </xf>
    <xf numFmtId="49" fontId="12" fillId="0" borderId="3" xfId="0" quotePrefix="1" applyNumberFormat="1" applyFont="1" applyBorder="1" applyAlignment="1">
      <alignment wrapText="1"/>
    </xf>
    <xf numFmtId="0" fontId="3" fillId="0" borderId="0" xfId="0" applyFont="1" applyAlignment="1">
      <alignment horizontal="right"/>
    </xf>
    <xf numFmtId="49" fontId="12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" fontId="3" fillId="0" borderId="0" xfId="0" applyNumberFormat="1" applyFont="1" applyAlignment="1">
      <alignment horizontal="right" vertical="top"/>
    </xf>
    <xf numFmtId="16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4" fontId="3" fillId="0" borderId="0" xfId="0" applyNumberFormat="1" applyFont="1" applyFill="1" applyBorder="1" applyAlignment="1" applyProtection="1">
      <alignment horizontal="right"/>
    </xf>
    <xf numFmtId="4" fontId="3" fillId="0" borderId="2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wrapText="1"/>
    </xf>
    <xf numFmtId="0" fontId="0" fillId="0" borderId="0" xfId="0" applyAlignment="1"/>
    <xf numFmtId="0" fontId="10" fillId="0" borderId="0" xfId="0" applyFont="1" applyFill="1" applyBorder="1" applyAlignment="1">
      <alignment wrapText="1"/>
    </xf>
    <xf numFmtId="0" fontId="0" fillId="0" borderId="0" xfId="0" applyFont="1" applyAlignment="1"/>
    <xf numFmtId="49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Font="1" applyAlignment="1">
      <alignment horizontal="right"/>
    </xf>
    <xf numFmtId="16" fontId="3" fillId="0" borderId="0" xfId="0" applyNumberFormat="1" applyFont="1" applyFill="1" applyBorder="1" applyAlignment="1" applyProtection="1">
      <alignment horizontal="left" vertical="top"/>
    </xf>
    <xf numFmtId="0" fontId="6" fillId="0" borderId="0" xfId="0" applyFont="1" applyFill="1" applyBorder="1" applyAlignment="1">
      <alignment horizontal="right"/>
    </xf>
    <xf numFmtId="1" fontId="12" fillId="0" borderId="0" xfId="0" applyNumberFormat="1" applyFont="1" applyFill="1" applyBorder="1" applyAlignment="1" applyProtection="1">
      <alignment horizontal="right" vertical="top"/>
    </xf>
    <xf numFmtId="1" fontId="3" fillId="0" borderId="0" xfId="0" applyNumberFormat="1" applyFont="1" applyFill="1" applyBorder="1" applyAlignment="1" applyProtection="1">
      <alignment horizontal="right" vertical="top"/>
      <protection locked="0"/>
    </xf>
    <xf numFmtId="0" fontId="7" fillId="0" borderId="3" xfId="0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/>
    </xf>
    <xf numFmtId="0" fontId="10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0" fillId="0" borderId="0" xfId="0" applyFont="1" applyFill="1" applyBorder="1" applyAlignment="1">
      <alignment horizontal="right" vertical="top"/>
    </xf>
    <xf numFmtId="4" fontId="6" fillId="0" borderId="6" xfId="0" applyNumberFormat="1" applyFont="1" applyBorder="1"/>
    <xf numFmtId="0" fontId="10" fillId="0" borderId="0" xfId="0" applyFont="1" applyAlignment="1">
      <alignment horizontal="right"/>
    </xf>
    <xf numFmtId="49" fontId="3" fillId="0" borderId="0" xfId="0" applyNumberFormat="1" applyFont="1" applyFill="1" applyBorder="1" applyAlignment="1" applyProtection="1">
      <alignment horizontal="left" wrapText="1"/>
    </xf>
    <xf numFmtId="49" fontId="3" fillId="0" borderId="2" xfId="0" applyNumberFormat="1" applyFont="1" applyFill="1" applyBorder="1" applyAlignment="1" applyProtection="1">
      <alignment horizontal="left" wrapText="1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0" fillId="0" borderId="0" xfId="0" applyFill="1" applyBorder="1" applyAlignment="1"/>
    <xf numFmtId="0" fontId="24" fillId="0" borderId="0" xfId="0" applyFont="1" applyAlignment="1">
      <alignment horizontal="center"/>
    </xf>
    <xf numFmtId="4" fontId="10" fillId="0" borderId="0" xfId="0" applyNumberFormat="1" applyFont="1" applyFill="1" applyBorder="1"/>
    <xf numFmtId="4" fontId="10" fillId="0" borderId="1" xfId="0" applyNumberFormat="1" applyFont="1" applyFill="1" applyBorder="1"/>
    <xf numFmtId="0" fontId="10" fillId="0" borderId="0" xfId="0" applyFont="1" applyFill="1" applyBorder="1"/>
    <xf numFmtId="4" fontId="6" fillId="0" borderId="1" xfId="0" applyNumberFormat="1" applyFont="1" applyFill="1" applyBorder="1"/>
    <xf numFmtId="0" fontId="0" fillId="0" borderId="0" xfId="0" applyFill="1" applyAlignment="1"/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/>
    </xf>
    <xf numFmtId="49" fontId="3" fillId="0" borderId="0" xfId="0" applyNumberFormat="1" applyFont="1" applyFill="1" applyBorder="1" applyAlignment="1" applyProtection="1">
      <alignment vertical="justify" wrapText="1"/>
    </xf>
    <xf numFmtId="4" fontId="3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horizontal="center"/>
    </xf>
    <xf numFmtId="49" fontId="3" fillId="0" borderId="0" xfId="0" quotePrefix="1" applyNumberFormat="1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3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4" xfId="0" applyBorder="1" applyAlignment="1">
      <alignment horizontal="right"/>
    </xf>
  </cellXfs>
  <cellStyles count="12">
    <cellStyle name="Euro" xfId="1"/>
    <cellStyle name="Hiperpovezava 2" xfId="3"/>
    <cellStyle name="Navadno" xfId="0" builtinId="0"/>
    <cellStyle name="Navadno 2" xfId="2"/>
    <cellStyle name="Navadno 2 2" xfId="4"/>
    <cellStyle name="Navadno 3 2" xfId="5"/>
    <cellStyle name="Navadno 6" xfId="6"/>
    <cellStyle name="Navadno 7" xfId="8"/>
    <cellStyle name="Normal_Sheet1" xfId="7"/>
    <cellStyle name="normal1" xfId="9"/>
    <cellStyle name="Slog 1" xfId="10"/>
    <cellStyle name="Vejica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Normal="100" zoomScaleSheetLayoutView="100" workbookViewId="0">
      <selection activeCell="D23" sqref="D23"/>
    </sheetView>
  </sheetViews>
  <sheetFormatPr defaultRowHeight="12.75"/>
  <cols>
    <col min="1" max="1" width="3.5703125" style="16" customWidth="1"/>
    <col min="2" max="2" width="38.5703125" style="16" customWidth="1"/>
    <col min="3" max="3" width="24.42578125" style="16" customWidth="1"/>
    <col min="4" max="4" width="21.7109375" style="16" customWidth="1"/>
    <col min="5" max="16384" width="9.140625" style="16"/>
  </cols>
  <sheetData>
    <row r="1" spans="1:8">
      <c r="A1" s="4" t="s">
        <v>6</v>
      </c>
      <c r="B1" s="74"/>
      <c r="C1" s="74"/>
    </row>
    <row r="2" spans="1:8">
      <c r="A2" s="94" t="s">
        <v>338</v>
      </c>
      <c r="B2" s="74"/>
      <c r="C2" s="74"/>
    </row>
    <row r="3" spans="1:8">
      <c r="A3" s="94"/>
      <c r="B3" s="74"/>
      <c r="C3" s="74"/>
    </row>
    <row r="4" spans="1:8">
      <c r="A4" s="4" t="s">
        <v>7</v>
      </c>
      <c r="B4" s="74"/>
      <c r="C4" s="74"/>
    </row>
    <row r="5" spans="1:8" ht="15.75">
      <c r="A5" s="162" t="s">
        <v>9</v>
      </c>
      <c r="B5" s="163" t="s">
        <v>198</v>
      </c>
      <c r="C5" s="164"/>
      <c r="D5" s="164"/>
      <c r="E5" s="6"/>
      <c r="F5" s="6"/>
      <c r="G5" s="6"/>
      <c r="H5" s="6"/>
    </row>
    <row r="6" spans="1:8" ht="15.75">
      <c r="A6" s="162"/>
      <c r="B6" s="162" t="s">
        <v>348</v>
      </c>
      <c r="C6" s="6"/>
      <c r="D6" s="6"/>
      <c r="E6" s="6"/>
      <c r="F6" s="6"/>
      <c r="G6" s="6"/>
      <c r="H6" s="6"/>
    </row>
    <row r="7" spans="1:8" ht="15.75">
      <c r="A7" s="162"/>
      <c r="B7" s="162" t="s">
        <v>347</v>
      </c>
      <c r="C7" s="6"/>
      <c r="D7" s="6"/>
      <c r="E7" s="6"/>
      <c r="F7" s="6"/>
      <c r="G7" s="6"/>
      <c r="H7" s="6"/>
    </row>
    <row r="8" spans="1:8" ht="15.75">
      <c r="A8" s="162" t="s">
        <v>10</v>
      </c>
      <c r="B8" s="162" t="s">
        <v>180</v>
      </c>
      <c r="C8" s="6"/>
      <c r="D8" s="6"/>
    </row>
    <row r="9" spans="1:8" ht="15.75">
      <c r="A9" s="162" t="s">
        <v>13</v>
      </c>
      <c r="B9" s="162" t="s">
        <v>318</v>
      </c>
      <c r="C9" s="6"/>
      <c r="D9" s="6"/>
    </row>
    <row r="13" spans="1:8" s="66" customFormat="1" ht="15">
      <c r="A13" s="165" t="s">
        <v>8</v>
      </c>
      <c r="B13" s="165"/>
      <c r="C13" s="165"/>
      <c r="D13" s="165"/>
    </row>
    <row r="15" spans="1:8" ht="15">
      <c r="A15" s="129" t="s">
        <v>9</v>
      </c>
      <c r="B15" s="13" t="s">
        <v>199</v>
      </c>
      <c r="C15" s="7"/>
      <c r="D15" s="74"/>
      <c r="E15" s="8"/>
    </row>
    <row r="16" spans="1:8" ht="15">
      <c r="A16" s="129" t="s">
        <v>339</v>
      </c>
      <c r="B16" s="13" t="s">
        <v>42</v>
      </c>
      <c r="C16" s="7"/>
      <c r="D16" s="93">
        <f>'CESTA - ZGORNJI USTROJ'!F7</f>
        <v>0</v>
      </c>
      <c r="E16" s="8"/>
    </row>
    <row r="17" spans="1:5" ht="15">
      <c r="A17" s="129" t="s">
        <v>340</v>
      </c>
      <c r="B17" s="13" t="s">
        <v>43</v>
      </c>
      <c r="C17" s="7"/>
      <c r="D17" s="93">
        <f>'ODVODNJA METEORNIH VOD'!F6</f>
        <v>0</v>
      </c>
      <c r="E17" s="8"/>
    </row>
    <row r="18" spans="1:5" ht="15">
      <c r="A18" s="129" t="s">
        <v>341</v>
      </c>
      <c r="B18" s="13" t="s">
        <v>197</v>
      </c>
      <c r="C18" s="7"/>
      <c r="D18" s="101">
        <f>'VZDRŽEVALNA DELA NA MOSTU'!F9</f>
        <v>0</v>
      </c>
      <c r="E18" s="8"/>
    </row>
    <row r="19" spans="1:5" ht="15">
      <c r="A19" s="129" t="s">
        <v>342</v>
      </c>
      <c r="B19" s="13" t="s">
        <v>11</v>
      </c>
      <c r="C19" s="7"/>
      <c r="D19" s="93">
        <f>'REKONSTRUKCIJA JR'!G10</f>
        <v>0</v>
      </c>
      <c r="E19" s="8"/>
    </row>
    <row r="20" spans="1:5" ht="15">
      <c r="A20" s="129" t="s">
        <v>343</v>
      </c>
      <c r="B20" s="13" t="s">
        <v>14</v>
      </c>
      <c r="C20" s="7"/>
      <c r="D20" s="84">
        <f>'REKONSTRUKCIJA NN OMREŽJA'!F10</f>
        <v>0</v>
      </c>
    </row>
    <row r="21" spans="1:5" ht="15.75">
      <c r="A21" s="148"/>
      <c r="B21" s="104" t="s">
        <v>3</v>
      </c>
      <c r="C21" s="104"/>
      <c r="D21" s="105">
        <f>SUM(D16:D20)</f>
        <v>0</v>
      </c>
      <c r="E21" s="9"/>
    </row>
    <row r="22" spans="1:5" ht="14.25">
      <c r="A22" s="89"/>
      <c r="B22" s="13" t="s">
        <v>321</v>
      </c>
      <c r="C22" s="13"/>
      <c r="D22" s="64">
        <f>D21*0.22</f>
        <v>0</v>
      </c>
    </row>
    <row r="23" spans="1:5" ht="15">
      <c r="A23" s="89"/>
      <c r="B23" s="5" t="s">
        <v>322</v>
      </c>
      <c r="C23" s="13"/>
      <c r="D23" s="65">
        <f>D21+D22</f>
        <v>0</v>
      </c>
    </row>
    <row r="24" spans="1:5">
      <c r="A24" s="89"/>
    </row>
    <row r="25" spans="1:5" ht="15">
      <c r="A25" s="89"/>
      <c r="B25" s="5" t="s">
        <v>323</v>
      </c>
      <c r="C25" s="13"/>
      <c r="D25" s="13"/>
    </row>
    <row r="26" spans="1:5" ht="14.25">
      <c r="A26" s="89" t="s">
        <v>10</v>
      </c>
      <c r="B26" s="13" t="str">
        <f>'REKONSTRUKCIJA VODOVODA'!B1</f>
        <v>REKONSTRUKCIJA VODOVODA</v>
      </c>
      <c r="C26" s="13"/>
      <c r="D26" s="97">
        <f>'REKONSTRUKCIJA VODOVODA'!F8</f>
        <v>0</v>
      </c>
    </row>
    <row r="27" spans="1:5" ht="14.25">
      <c r="A27" s="89" t="s">
        <v>13</v>
      </c>
      <c r="B27" s="13" t="str">
        <f>'REKONSTRUKCIJA KANALIZACIJE'!B1</f>
        <v>REKONSTRUKCIJA KANALIZACIJE</v>
      </c>
      <c r="C27" s="13"/>
      <c r="D27" s="97">
        <f>'REKONSTRUKCIJA KANALIZACIJE'!F6</f>
        <v>0</v>
      </c>
    </row>
    <row r="28" spans="1:5" ht="15">
      <c r="A28" s="89"/>
      <c r="B28" s="102" t="s">
        <v>324</v>
      </c>
      <c r="C28" s="103"/>
      <c r="D28" s="105">
        <f>+D26+D27</f>
        <v>0</v>
      </c>
    </row>
    <row r="29" spans="1:5" ht="14.25">
      <c r="B29" s="13" t="s">
        <v>319</v>
      </c>
      <c r="C29" s="13"/>
      <c r="D29" s="97">
        <f>+D28*0.22</f>
        <v>0</v>
      </c>
    </row>
    <row r="30" spans="1:5" ht="13.5" thickBot="1">
      <c r="D30" s="86"/>
    </row>
    <row r="31" spans="1:5" ht="15.75" thickBot="1">
      <c r="B31" s="106" t="s">
        <v>325</v>
      </c>
      <c r="C31" s="106"/>
      <c r="D31" s="107">
        <f>D21+D28</f>
        <v>0</v>
      </c>
    </row>
  </sheetData>
  <mergeCells count="2">
    <mergeCell ref="B5:D5"/>
    <mergeCell ref="A13:D13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view="pageBreakPreview" zoomScaleNormal="100" zoomScaleSheetLayoutView="100" workbookViewId="0">
      <selection activeCell="E71" sqref="E71:E89"/>
    </sheetView>
  </sheetViews>
  <sheetFormatPr defaultRowHeight="12.75"/>
  <cols>
    <col min="1" max="1" width="4" style="89" customWidth="1"/>
    <col min="2" max="2" width="47.28515625" customWidth="1"/>
    <col min="3" max="3" width="6.7109375" customWidth="1"/>
    <col min="5" max="5" width="11.5703125" customWidth="1"/>
    <col min="6" max="6" width="15.140625" customWidth="1"/>
    <col min="7" max="7" width="7.42578125" customWidth="1"/>
  </cols>
  <sheetData>
    <row r="1" spans="1:7" s="66" customFormat="1" ht="15.75">
      <c r="A1" s="145" t="s">
        <v>355</v>
      </c>
      <c r="B1" s="14" t="s">
        <v>42</v>
      </c>
      <c r="C1" s="14"/>
      <c r="D1" s="12"/>
      <c r="E1" s="12"/>
      <c r="F1" s="12"/>
      <c r="G1" s="68"/>
    </row>
    <row r="2" spans="1:7">
      <c r="A2" s="150"/>
      <c r="C2" s="18"/>
      <c r="D2" s="17"/>
      <c r="E2" s="17"/>
      <c r="F2" s="17"/>
      <c r="G2" s="17"/>
    </row>
    <row r="3" spans="1:7" ht="14.25">
      <c r="A3" s="20" t="s">
        <v>48</v>
      </c>
      <c r="B3" s="160" t="s">
        <v>44</v>
      </c>
      <c r="C3" s="136">
        <f>F13</f>
        <v>0</v>
      </c>
      <c r="D3" s="136"/>
      <c r="E3" s="136"/>
      <c r="F3" s="136"/>
      <c r="G3" s="12"/>
    </row>
    <row r="4" spans="1:7" ht="14.25">
      <c r="A4" s="20" t="s">
        <v>50</v>
      </c>
      <c r="B4" s="160" t="s">
        <v>45</v>
      </c>
      <c r="C4" s="136">
        <f>F32</f>
        <v>0</v>
      </c>
      <c r="D4" s="136"/>
      <c r="E4" s="136"/>
      <c r="F4" s="136"/>
      <c r="G4" s="12"/>
    </row>
    <row r="5" spans="1:7" ht="15.75">
      <c r="A5" s="20">
        <v>3</v>
      </c>
      <c r="B5" s="160" t="s">
        <v>46</v>
      </c>
      <c r="C5" s="136">
        <f>F67</f>
        <v>0</v>
      </c>
      <c r="D5" s="136"/>
      <c r="E5" s="136"/>
      <c r="F5" s="136"/>
      <c r="G5" s="15"/>
    </row>
    <row r="6" spans="1:7" ht="15" thickBot="1">
      <c r="A6" s="20" t="s">
        <v>53</v>
      </c>
      <c r="B6" s="161" t="s">
        <v>47</v>
      </c>
      <c r="C6" s="137">
        <f>F90</f>
        <v>0</v>
      </c>
      <c r="D6" s="137"/>
      <c r="E6" s="137"/>
      <c r="F6" s="137"/>
    </row>
    <row r="7" spans="1:7" ht="15">
      <c r="A7" s="20"/>
      <c r="B7" s="21" t="s">
        <v>3</v>
      </c>
      <c r="C7" s="86"/>
      <c r="D7" s="45"/>
      <c r="E7" s="45"/>
      <c r="F7" s="45">
        <f>SUM(C3:E6)</f>
        <v>0</v>
      </c>
    </row>
    <row r="8" spans="1:7" ht="15">
      <c r="A8" s="20"/>
      <c r="B8" s="21"/>
      <c r="C8" s="22"/>
      <c r="D8" s="23"/>
      <c r="E8" s="23"/>
      <c r="F8" s="24"/>
    </row>
    <row r="9" spans="1:7" ht="15">
      <c r="A9" s="88" t="s">
        <v>48</v>
      </c>
      <c r="B9" s="21" t="s">
        <v>44</v>
      </c>
      <c r="C9" s="25"/>
      <c r="D9" s="26"/>
      <c r="E9" s="26"/>
      <c r="F9" s="26"/>
    </row>
    <row r="10" spans="1:7" ht="14.25">
      <c r="A10" s="20" t="s">
        <v>48</v>
      </c>
      <c r="B10" s="27" t="s">
        <v>49</v>
      </c>
      <c r="C10" s="25" t="s">
        <v>0</v>
      </c>
      <c r="D10" s="26">
        <v>223</v>
      </c>
      <c r="E10" s="26"/>
      <c r="F10" s="26">
        <f>+E10*$D10</f>
        <v>0</v>
      </c>
    </row>
    <row r="11" spans="1:7" ht="28.5">
      <c r="A11" s="20" t="s">
        <v>50</v>
      </c>
      <c r="B11" s="27" t="s">
        <v>51</v>
      </c>
      <c r="C11" s="25" t="s">
        <v>4</v>
      </c>
      <c r="D11" s="26">
        <v>116</v>
      </c>
      <c r="E11" s="26"/>
      <c r="F11" s="26">
        <f>+E11*$D11</f>
        <v>0</v>
      </c>
    </row>
    <row r="12" spans="1:7" ht="69.75" customHeight="1">
      <c r="A12" s="20" t="s">
        <v>52</v>
      </c>
      <c r="B12" s="28" t="s">
        <v>54</v>
      </c>
      <c r="C12" s="25" t="s">
        <v>55</v>
      </c>
      <c r="D12" s="26">
        <v>1</v>
      </c>
      <c r="E12" s="26"/>
      <c r="F12" s="26">
        <f>+E12*$D12</f>
        <v>0</v>
      </c>
    </row>
    <row r="13" spans="1:7" ht="15">
      <c r="A13" s="20"/>
      <c r="B13" s="29" t="s">
        <v>56</v>
      </c>
      <c r="C13" s="30"/>
      <c r="D13" s="31"/>
      <c r="E13" s="31"/>
      <c r="F13" s="32">
        <f>SUM(F10:F12)</f>
        <v>0</v>
      </c>
    </row>
    <row r="14" spans="1:7" ht="15">
      <c r="A14" s="20"/>
      <c r="B14" s="21"/>
      <c r="C14" s="25"/>
      <c r="D14" s="26"/>
      <c r="E14" s="26"/>
      <c r="F14" s="33"/>
    </row>
    <row r="15" spans="1:7" ht="15">
      <c r="A15" s="88" t="s">
        <v>50</v>
      </c>
      <c r="B15" s="21" t="s">
        <v>45</v>
      </c>
      <c r="C15" s="25"/>
      <c r="D15" s="26"/>
      <c r="E15" s="26"/>
      <c r="F15" s="26"/>
    </row>
    <row r="16" spans="1:7" ht="14.25">
      <c r="A16" s="20" t="s">
        <v>48</v>
      </c>
      <c r="B16" s="34" t="s">
        <v>57</v>
      </c>
      <c r="C16" s="25" t="s">
        <v>0</v>
      </c>
      <c r="D16" s="26">
        <v>73</v>
      </c>
      <c r="E16" s="26"/>
      <c r="F16" s="26">
        <f t="shared" ref="F16:F28" si="0">+E16*$D16</f>
        <v>0</v>
      </c>
    </row>
    <row r="17" spans="1:6" ht="14.25">
      <c r="A17" s="20" t="s">
        <v>50</v>
      </c>
      <c r="B17" s="34" t="s">
        <v>58</v>
      </c>
      <c r="C17" s="25" t="s">
        <v>0</v>
      </c>
      <c r="D17" s="26">
        <v>4</v>
      </c>
      <c r="E17" s="26"/>
      <c r="F17" s="26">
        <f t="shared" si="0"/>
        <v>0</v>
      </c>
    </row>
    <row r="18" spans="1:6" ht="71.25">
      <c r="A18" s="20" t="s">
        <v>52</v>
      </c>
      <c r="B18" s="34" t="s">
        <v>59</v>
      </c>
      <c r="C18" s="25" t="s">
        <v>0</v>
      </c>
      <c r="D18" s="26">
        <v>559</v>
      </c>
      <c r="E18" s="26"/>
      <c r="F18" s="26">
        <f t="shared" si="0"/>
        <v>0</v>
      </c>
    </row>
    <row r="19" spans="1:6" ht="85.5">
      <c r="A19" s="20" t="s">
        <v>53</v>
      </c>
      <c r="B19" s="40" t="s">
        <v>271</v>
      </c>
      <c r="C19" s="35" t="s">
        <v>116</v>
      </c>
      <c r="D19" s="36">
        <v>344</v>
      </c>
      <c r="E19" s="37"/>
      <c r="F19" s="26">
        <f t="shared" si="0"/>
        <v>0</v>
      </c>
    </row>
    <row r="20" spans="1:6" ht="85.5">
      <c r="A20" s="20" t="s">
        <v>60</v>
      </c>
      <c r="B20" s="34" t="s">
        <v>272</v>
      </c>
      <c r="C20" s="25" t="s">
        <v>116</v>
      </c>
      <c r="D20" s="26">
        <v>1458</v>
      </c>
      <c r="E20" s="38"/>
      <c r="F20" s="26">
        <f t="shared" si="0"/>
        <v>0</v>
      </c>
    </row>
    <row r="21" spans="1:6" ht="71.25">
      <c r="A21" s="20" t="s">
        <v>61</v>
      </c>
      <c r="B21" s="34" t="s">
        <v>273</v>
      </c>
      <c r="C21" s="25" t="s">
        <v>116</v>
      </c>
      <c r="D21" s="26">
        <v>3</v>
      </c>
      <c r="E21" s="38"/>
      <c r="F21" s="26">
        <f t="shared" si="0"/>
        <v>0</v>
      </c>
    </row>
    <row r="22" spans="1:6" ht="42.75">
      <c r="A22" s="20" t="s">
        <v>62</v>
      </c>
      <c r="B22" s="34" t="s">
        <v>63</v>
      </c>
      <c r="C22" s="25" t="s">
        <v>4</v>
      </c>
      <c r="D22" s="26">
        <v>3</v>
      </c>
      <c r="E22" s="39"/>
      <c r="F22" s="26">
        <f t="shared" si="0"/>
        <v>0</v>
      </c>
    </row>
    <row r="23" spans="1:6" ht="57">
      <c r="A23" s="20" t="s">
        <v>64</v>
      </c>
      <c r="B23" s="34" t="s">
        <v>274</v>
      </c>
      <c r="C23" s="25" t="s">
        <v>4</v>
      </c>
      <c r="D23" s="26">
        <v>5</v>
      </c>
      <c r="E23" s="39"/>
      <c r="F23" s="26">
        <f t="shared" si="0"/>
        <v>0</v>
      </c>
    </row>
    <row r="24" spans="1:6" ht="85.5">
      <c r="A24" s="20" t="s">
        <v>65</v>
      </c>
      <c r="B24" s="40" t="s">
        <v>275</v>
      </c>
      <c r="C24" s="25" t="s">
        <v>55</v>
      </c>
      <c r="D24" s="26">
        <v>5</v>
      </c>
      <c r="E24" s="39"/>
      <c r="F24" s="26">
        <f t="shared" si="0"/>
        <v>0</v>
      </c>
    </row>
    <row r="25" spans="1:6" ht="75" customHeight="1">
      <c r="A25" s="20" t="s">
        <v>66</v>
      </c>
      <c r="B25" s="34" t="s">
        <v>276</v>
      </c>
      <c r="C25" s="25" t="s">
        <v>4</v>
      </c>
      <c r="D25" s="26">
        <v>6</v>
      </c>
      <c r="E25" s="39"/>
      <c r="F25" s="26">
        <f t="shared" si="0"/>
        <v>0</v>
      </c>
    </row>
    <row r="26" spans="1:6" ht="42.75">
      <c r="A26" s="20" t="s">
        <v>67</v>
      </c>
      <c r="B26" s="34" t="s">
        <v>277</v>
      </c>
      <c r="C26" s="25" t="s">
        <v>4</v>
      </c>
      <c r="D26" s="26">
        <v>6</v>
      </c>
      <c r="E26" s="39"/>
      <c r="F26" s="26">
        <f t="shared" si="0"/>
        <v>0</v>
      </c>
    </row>
    <row r="27" spans="1:6" ht="90.75" customHeight="1">
      <c r="A27" s="20" t="s">
        <v>68</v>
      </c>
      <c r="B27" s="40" t="s">
        <v>278</v>
      </c>
      <c r="C27" s="25" t="s">
        <v>0</v>
      </c>
      <c r="D27" s="26">
        <v>40</v>
      </c>
      <c r="E27" s="39"/>
      <c r="F27" s="26">
        <f t="shared" si="0"/>
        <v>0</v>
      </c>
    </row>
    <row r="28" spans="1:6" ht="42.75">
      <c r="A28" s="20" t="s">
        <v>69</v>
      </c>
      <c r="B28" s="34" t="s">
        <v>70</v>
      </c>
      <c r="C28" s="25" t="s">
        <v>0</v>
      </c>
      <c r="D28" s="26">
        <v>10</v>
      </c>
      <c r="E28" s="39"/>
      <c r="F28" s="26">
        <f t="shared" si="0"/>
        <v>0</v>
      </c>
    </row>
    <row r="29" spans="1:6" ht="42.75">
      <c r="A29" s="20" t="s">
        <v>71</v>
      </c>
      <c r="B29" s="34" t="s">
        <v>72</v>
      </c>
      <c r="C29" s="25"/>
      <c r="D29" s="26"/>
      <c r="E29" s="39"/>
      <c r="F29" s="26"/>
    </row>
    <row r="30" spans="1:6" ht="14.25">
      <c r="A30" s="20"/>
      <c r="B30" s="34" t="s">
        <v>73</v>
      </c>
      <c r="C30" s="25" t="s">
        <v>2</v>
      </c>
      <c r="D30" s="26">
        <v>8</v>
      </c>
      <c r="E30" s="39"/>
      <c r="F30" s="26">
        <f>+E30*$D30</f>
        <v>0</v>
      </c>
    </row>
    <row r="31" spans="1:6" ht="14.25">
      <c r="A31" s="20"/>
      <c r="B31" s="34" t="s">
        <v>74</v>
      </c>
      <c r="C31" s="25" t="s">
        <v>2</v>
      </c>
      <c r="D31" s="26">
        <v>8</v>
      </c>
      <c r="E31" s="39"/>
      <c r="F31" s="26">
        <f>+E31*$D31</f>
        <v>0</v>
      </c>
    </row>
    <row r="32" spans="1:6" ht="15">
      <c r="A32" s="20"/>
      <c r="B32" s="29" t="s">
        <v>75</v>
      </c>
      <c r="C32" s="30"/>
      <c r="D32" s="31"/>
      <c r="E32" s="31"/>
      <c r="F32" s="32">
        <f>SUM(F16:F31)</f>
        <v>0</v>
      </c>
    </row>
    <row r="33" spans="1:6" ht="15">
      <c r="A33" s="20"/>
      <c r="B33" s="21"/>
      <c r="C33" s="25"/>
      <c r="D33" s="26"/>
      <c r="E33" s="26"/>
      <c r="F33" s="33"/>
    </row>
    <row r="34" spans="1:6" ht="15">
      <c r="A34" s="88" t="s">
        <v>52</v>
      </c>
      <c r="B34" s="21" t="s">
        <v>46</v>
      </c>
      <c r="C34" s="25"/>
      <c r="D34" s="26"/>
      <c r="E34" s="26"/>
      <c r="F34" s="26"/>
    </row>
    <row r="35" spans="1:6" ht="33" customHeight="1">
      <c r="A35" s="20" t="s">
        <v>48</v>
      </c>
      <c r="B35" s="34" t="s">
        <v>279</v>
      </c>
      <c r="C35" s="25" t="s">
        <v>117</v>
      </c>
      <c r="D35" s="26">
        <v>395</v>
      </c>
      <c r="E35" s="26"/>
      <c r="F35" s="26">
        <f t="shared" ref="F35:F56" si="1">+E35*$D35</f>
        <v>0</v>
      </c>
    </row>
    <row r="36" spans="1:6" ht="71.25">
      <c r="A36" s="20" t="s">
        <v>50</v>
      </c>
      <c r="B36" s="40" t="s">
        <v>200</v>
      </c>
      <c r="C36" s="25" t="s">
        <v>117</v>
      </c>
      <c r="D36" s="26">
        <v>998</v>
      </c>
      <c r="E36" s="26"/>
      <c r="F36" s="26">
        <f t="shared" si="1"/>
        <v>0</v>
      </c>
    </row>
    <row r="37" spans="1:6" ht="68.25" customHeight="1">
      <c r="A37" s="20" t="s">
        <v>52</v>
      </c>
      <c r="B37" s="34" t="s">
        <v>76</v>
      </c>
      <c r="C37" s="25" t="s">
        <v>117</v>
      </c>
      <c r="D37" s="26">
        <v>168</v>
      </c>
      <c r="E37" s="98"/>
      <c r="F37" s="26">
        <f t="shared" si="1"/>
        <v>0</v>
      </c>
    </row>
    <row r="38" spans="1:6" ht="42.75">
      <c r="A38" s="20" t="s">
        <v>53</v>
      </c>
      <c r="B38" s="34" t="s">
        <v>280</v>
      </c>
      <c r="C38" s="25" t="s">
        <v>116</v>
      </c>
      <c r="D38" s="26">
        <v>1070</v>
      </c>
      <c r="E38" s="26"/>
      <c r="F38" s="26">
        <f t="shared" si="1"/>
        <v>0</v>
      </c>
    </row>
    <row r="39" spans="1:6" ht="42.75">
      <c r="A39" s="20" t="s">
        <v>60</v>
      </c>
      <c r="B39" s="34" t="s">
        <v>281</v>
      </c>
      <c r="C39" s="25" t="s">
        <v>116</v>
      </c>
      <c r="D39" s="26">
        <v>2623</v>
      </c>
      <c r="E39" s="26"/>
      <c r="F39" s="26">
        <f t="shared" si="1"/>
        <v>0</v>
      </c>
    </row>
    <row r="40" spans="1:6" ht="71.25">
      <c r="A40" s="20" t="s">
        <v>61</v>
      </c>
      <c r="B40" s="34" t="s">
        <v>77</v>
      </c>
      <c r="C40" s="25" t="s">
        <v>117</v>
      </c>
      <c r="D40" s="26">
        <v>1010</v>
      </c>
      <c r="E40" s="98"/>
      <c r="F40" s="26">
        <f t="shared" si="1"/>
        <v>0</v>
      </c>
    </row>
    <row r="41" spans="1:6" ht="42.75">
      <c r="A41" s="20" t="s">
        <v>62</v>
      </c>
      <c r="B41" s="34" t="s">
        <v>78</v>
      </c>
      <c r="C41" s="25" t="s">
        <v>116</v>
      </c>
      <c r="D41" s="26">
        <v>2217</v>
      </c>
      <c r="E41" s="26"/>
      <c r="F41" s="26">
        <f t="shared" si="1"/>
        <v>0</v>
      </c>
    </row>
    <row r="42" spans="1:6" ht="42.75">
      <c r="A42" s="20" t="s">
        <v>64</v>
      </c>
      <c r="B42" s="34" t="s">
        <v>79</v>
      </c>
      <c r="C42" s="25" t="s">
        <v>116</v>
      </c>
      <c r="D42" s="26">
        <v>891</v>
      </c>
      <c r="E42" s="26"/>
      <c r="F42" s="26">
        <f t="shared" si="1"/>
        <v>0</v>
      </c>
    </row>
    <row r="43" spans="1:6" ht="28.5">
      <c r="A43" s="20" t="s">
        <v>65</v>
      </c>
      <c r="B43" s="34" t="s">
        <v>80</v>
      </c>
      <c r="C43" s="25" t="s">
        <v>0</v>
      </c>
      <c r="D43" s="26">
        <f>D16+D17</f>
        <v>77</v>
      </c>
      <c r="E43" s="26"/>
      <c r="F43" s="26">
        <f t="shared" si="1"/>
        <v>0</v>
      </c>
    </row>
    <row r="44" spans="1:6" ht="28.5">
      <c r="A44" s="20" t="s">
        <v>66</v>
      </c>
      <c r="B44" s="34" t="s">
        <v>81</v>
      </c>
      <c r="C44" s="25" t="s">
        <v>116</v>
      </c>
      <c r="D44" s="26">
        <f>D41</f>
        <v>2217</v>
      </c>
      <c r="E44" s="26"/>
      <c r="F44" s="26">
        <f t="shared" si="1"/>
        <v>0</v>
      </c>
    </row>
    <row r="45" spans="1:6" ht="42.75">
      <c r="A45" s="20" t="s">
        <v>67</v>
      </c>
      <c r="B45" s="34" t="s">
        <v>82</v>
      </c>
      <c r="C45" s="25" t="s">
        <v>116</v>
      </c>
      <c r="D45" s="26">
        <f>D44</f>
        <v>2217</v>
      </c>
      <c r="E45" s="26"/>
      <c r="F45" s="26">
        <f t="shared" si="1"/>
        <v>0</v>
      </c>
    </row>
    <row r="46" spans="1:6" ht="28.5">
      <c r="A46" s="20" t="s">
        <v>68</v>
      </c>
      <c r="B46" s="34" t="s">
        <v>83</v>
      </c>
      <c r="C46" s="25" t="s">
        <v>116</v>
      </c>
      <c r="D46" s="26">
        <f>D44</f>
        <v>2217</v>
      </c>
      <c r="E46" s="26"/>
      <c r="F46" s="26">
        <f t="shared" si="1"/>
        <v>0</v>
      </c>
    </row>
    <row r="47" spans="1:6" ht="42.75">
      <c r="A47" s="20" t="s">
        <v>69</v>
      </c>
      <c r="B47" s="34" t="s">
        <v>84</v>
      </c>
      <c r="C47" s="25" t="s">
        <v>116</v>
      </c>
      <c r="D47" s="26">
        <f>D42</f>
        <v>891</v>
      </c>
      <c r="E47" s="26"/>
      <c r="F47" s="26">
        <f t="shared" si="1"/>
        <v>0</v>
      </c>
    </row>
    <row r="48" spans="1:6" ht="28.5">
      <c r="A48" s="20" t="s">
        <v>71</v>
      </c>
      <c r="B48" s="34" t="s">
        <v>85</v>
      </c>
      <c r="C48" s="25" t="s">
        <v>117</v>
      </c>
      <c r="D48" s="26">
        <v>123.5</v>
      </c>
      <c r="E48" s="26"/>
      <c r="F48" s="26">
        <f t="shared" si="1"/>
        <v>0</v>
      </c>
    </row>
    <row r="49" spans="1:6" ht="57">
      <c r="A49" s="20" t="s">
        <v>86</v>
      </c>
      <c r="B49" s="34" t="s">
        <v>201</v>
      </c>
      <c r="C49" s="25" t="s">
        <v>116</v>
      </c>
      <c r="D49" s="26">
        <v>610</v>
      </c>
      <c r="E49" s="26"/>
      <c r="F49" s="26">
        <f t="shared" si="1"/>
        <v>0</v>
      </c>
    </row>
    <row r="50" spans="1:6" ht="42.75">
      <c r="A50" s="20" t="s">
        <v>87</v>
      </c>
      <c r="B50" s="34" t="s">
        <v>88</v>
      </c>
      <c r="C50" s="25" t="s">
        <v>116</v>
      </c>
      <c r="D50" s="26">
        <v>1</v>
      </c>
      <c r="E50" s="26"/>
      <c r="F50" s="26">
        <f t="shared" si="1"/>
        <v>0</v>
      </c>
    </row>
    <row r="51" spans="1:6" ht="42.75">
      <c r="A51" s="20" t="s">
        <v>89</v>
      </c>
      <c r="B51" s="34" t="s">
        <v>90</v>
      </c>
      <c r="C51" s="25" t="s">
        <v>0</v>
      </c>
      <c r="D51" s="26">
        <v>418</v>
      </c>
      <c r="E51" s="26"/>
      <c r="F51" s="26">
        <f t="shared" si="1"/>
        <v>0</v>
      </c>
    </row>
    <row r="52" spans="1:6" ht="42.75">
      <c r="A52" s="20" t="s">
        <v>91</v>
      </c>
      <c r="B52" s="34" t="s">
        <v>92</v>
      </c>
      <c r="C52" s="25" t="s">
        <v>0</v>
      </c>
      <c r="D52" s="26">
        <v>500</v>
      </c>
      <c r="E52" s="26"/>
      <c r="F52" s="26">
        <f t="shared" si="1"/>
        <v>0</v>
      </c>
    </row>
    <row r="53" spans="1:6" ht="42.75">
      <c r="A53" s="20" t="s">
        <v>93</v>
      </c>
      <c r="B53" s="34" t="s">
        <v>202</v>
      </c>
      <c r="C53" s="25" t="s">
        <v>116</v>
      </c>
      <c r="D53" s="26">
        <v>70.400000000000006</v>
      </c>
      <c r="E53" s="26"/>
      <c r="F53" s="26">
        <f t="shared" si="1"/>
        <v>0</v>
      </c>
    </row>
    <row r="54" spans="1:6" ht="60" customHeight="1">
      <c r="A54" s="20" t="s">
        <v>94</v>
      </c>
      <c r="B54" s="34" t="s">
        <v>203</v>
      </c>
      <c r="C54" s="25" t="s">
        <v>0</v>
      </c>
      <c r="D54" s="26">
        <v>212</v>
      </c>
      <c r="E54" s="26"/>
      <c r="F54" s="26">
        <f t="shared" si="1"/>
        <v>0</v>
      </c>
    </row>
    <row r="55" spans="1:6" ht="28.5">
      <c r="A55" s="20" t="s">
        <v>95</v>
      </c>
      <c r="B55" s="34" t="s">
        <v>96</v>
      </c>
      <c r="C55" s="25" t="s">
        <v>0</v>
      </c>
      <c r="D55" s="26">
        <v>10</v>
      </c>
      <c r="E55" s="26"/>
      <c r="F55" s="26">
        <f t="shared" si="1"/>
        <v>0</v>
      </c>
    </row>
    <row r="56" spans="1:6" ht="42.75">
      <c r="A56" s="20" t="s">
        <v>97</v>
      </c>
      <c r="B56" s="34" t="s">
        <v>98</v>
      </c>
      <c r="C56" s="25" t="s">
        <v>55</v>
      </c>
      <c r="D56" s="26">
        <v>17</v>
      </c>
      <c r="E56" s="26"/>
      <c r="F56" s="26">
        <f t="shared" si="1"/>
        <v>0</v>
      </c>
    </row>
    <row r="57" spans="1:6" ht="77.25" customHeight="1">
      <c r="A57" s="20" t="s">
        <v>99</v>
      </c>
      <c r="B57" s="34" t="s">
        <v>204</v>
      </c>
      <c r="C57" s="25"/>
      <c r="D57" s="26"/>
      <c r="E57" s="26"/>
      <c r="F57" s="26"/>
    </row>
    <row r="58" spans="1:6" ht="14.25">
      <c r="A58" s="20"/>
      <c r="B58" s="34" t="s">
        <v>100</v>
      </c>
      <c r="C58" s="25" t="s">
        <v>0</v>
      </c>
      <c r="D58" s="26">
        <v>233</v>
      </c>
      <c r="E58" s="26"/>
      <c r="F58" s="26">
        <f>+E58*$D58</f>
        <v>0</v>
      </c>
    </row>
    <row r="59" spans="1:6" ht="14.25">
      <c r="A59" s="20"/>
      <c r="B59" s="34" t="s">
        <v>101</v>
      </c>
      <c r="C59" s="25" t="s">
        <v>0</v>
      </c>
      <c r="D59" s="26">
        <v>65</v>
      </c>
      <c r="E59" s="26"/>
      <c r="F59" s="26">
        <f>+E59*$D59</f>
        <v>0</v>
      </c>
    </row>
    <row r="60" spans="1:6" ht="57">
      <c r="A60" s="20" t="s">
        <v>102</v>
      </c>
      <c r="B60" s="34" t="s">
        <v>205</v>
      </c>
      <c r="C60" s="25" t="s">
        <v>4</v>
      </c>
      <c r="D60" s="26">
        <v>151</v>
      </c>
      <c r="E60" s="26"/>
      <c r="F60" s="26">
        <f>+E60*$D60</f>
        <v>0</v>
      </c>
    </row>
    <row r="61" spans="1:6" ht="28.5">
      <c r="A61" s="20" t="s">
        <v>103</v>
      </c>
      <c r="B61" s="34" t="s">
        <v>217</v>
      </c>
      <c r="C61" s="25"/>
      <c r="D61" s="26"/>
      <c r="E61" s="26"/>
      <c r="F61" s="26"/>
    </row>
    <row r="62" spans="1:6" ht="16.5">
      <c r="A62" s="20"/>
      <c r="B62" s="34" t="s">
        <v>100</v>
      </c>
      <c r="C62" s="25" t="s">
        <v>117</v>
      </c>
      <c r="D62" s="26">
        <v>1.5</v>
      </c>
      <c r="E62" s="26"/>
      <c r="F62" s="26">
        <f>+E62*$D62</f>
        <v>0</v>
      </c>
    </row>
    <row r="63" spans="1:6" ht="16.5">
      <c r="A63" s="20"/>
      <c r="B63" s="34" t="s">
        <v>104</v>
      </c>
      <c r="C63" s="25" t="s">
        <v>117</v>
      </c>
      <c r="D63" s="26">
        <v>1.5</v>
      </c>
      <c r="E63" s="26"/>
      <c r="F63" s="26">
        <f>+E63*$D63</f>
        <v>0</v>
      </c>
    </row>
    <row r="64" spans="1:6" ht="71.25">
      <c r="A64" s="20" t="s">
        <v>105</v>
      </c>
      <c r="B64" s="34" t="s">
        <v>206</v>
      </c>
      <c r="C64" s="25"/>
      <c r="D64" s="26"/>
      <c r="E64" s="26"/>
      <c r="F64" s="26"/>
    </row>
    <row r="65" spans="1:6" ht="16.5">
      <c r="A65" s="20"/>
      <c r="B65" s="34" t="str">
        <f>B62</f>
        <v xml:space="preserve"> - ob brežini vodotoka</v>
      </c>
      <c r="C65" s="25" t="s">
        <v>117</v>
      </c>
      <c r="D65" s="26">
        <v>14</v>
      </c>
      <c r="E65" s="26"/>
      <c r="F65" s="26">
        <f>+E65*$D65</f>
        <v>0</v>
      </c>
    </row>
    <row r="66" spans="1:6" ht="16.5">
      <c r="A66" s="20"/>
      <c r="B66" s="34" t="str">
        <f>B63</f>
        <v xml:space="preserve"> - ob parceli 227/1 in 226/1</v>
      </c>
      <c r="C66" s="25" t="s">
        <v>117</v>
      </c>
      <c r="D66" s="26">
        <v>7</v>
      </c>
      <c r="E66" s="26"/>
      <c r="F66" s="26">
        <f>+E66*$D66</f>
        <v>0</v>
      </c>
    </row>
    <row r="67" spans="1:6" ht="15">
      <c r="A67" s="20"/>
      <c r="B67" s="29" t="s">
        <v>106</v>
      </c>
      <c r="C67" s="30"/>
      <c r="D67" s="31"/>
      <c r="E67" s="31"/>
      <c r="F67" s="32">
        <f>SUM(F35:F66)</f>
        <v>0</v>
      </c>
    </row>
    <row r="68" spans="1:6" ht="15">
      <c r="A68" s="20"/>
      <c r="B68" s="21"/>
      <c r="C68" s="25"/>
      <c r="D68" s="26"/>
      <c r="E68" s="26"/>
      <c r="F68" s="33"/>
    </row>
    <row r="69" spans="1:6" ht="15">
      <c r="A69" s="88" t="s">
        <v>53</v>
      </c>
      <c r="B69" s="21" t="s">
        <v>47</v>
      </c>
      <c r="C69" s="25"/>
      <c r="D69" s="26"/>
      <c r="E69" s="26"/>
      <c r="F69" s="26"/>
    </row>
    <row r="70" spans="1:6" ht="15">
      <c r="A70" s="88"/>
      <c r="B70" s="27" t="s">
        <v>107</v>
      </c>
      <c r="C70" s="25"/>
      <c r="D70" s="26"/>
      <c r="E70" s="26"/>
      <c r="F70" s="26"/>
    </row>
    <row r="71" spans="1:6" ht="28.5">
      <c r="A71" s="20" t="s">
        <v>48</v>
      </c>
      <c r="B71" s="34" t="s">
        <v>282</v>
      </c>
      <c r="C71" s="25" t="s">
        <v>4</v>
      </c>
      <c r="D71" s="26">
        <v>13</v>
      </c>
      <c r="E71" s="26"/>
      <c r="F71" s="26">
        <f t="shared" ref="F71:F76" si="2">+E71*$D71</f>
        <v>0</v>
      </c>
    </row>
    <row r="72" spans="1:6" ht="42.75">
      <c r="A72" s="20" t="s">
        <v>50</v>
      </c>
      <c r="B72" s="34" t="s">
        <v>108</v>
      </c>
      <c r="C72" s="25" t="s">
        <v>4</v>
      </c>
      <c r="D72" s="26">
        <v>4</v>
      </c>
      <c r="E72" s="26"/>
      <c r="F72" s="26">
        <f t="shared" si="2"/>
        <v>0</v>
      </c>
    </row>
    <row r="73" spans="1:6" ht="42.75">
      <c r="A73" s="20" t="s">
        <v>52</v>
      </c>
      <c r="B73" s="34" t="s">
        <v>109</v>
      </c>
      <c r="C73" s="25" t="s">
        <v>4</v>
      </c>
      <c r="D73" s="26">
        <v>9</v>
      </c>
      <c r="E73" s="26"/>
      <c r="F73" s="26">
        <f t="shared" si="2"/>
        <v>0</v>
      </c>
    </row>
    <row r="74" spans="1:6" ht="42.75">
      <c r="A74" s="20" t="s">
        <v>53</v>
      </c>
      <c r="B74" s="34" t="s">
        <v>110</v>
      </c>
      <c r="C74" s="25" t="s">
        <v>4</v>
      </c>
      <c r="D74" s="26">
        <v>3</v>
      </c>
      <c r="E74" s="26"/>
      <c r="F74" s="26">
        <f t="shared" si="2"/>
        <v>0</v>
      </c>
    </row>
    <row r="75" spans="1:6" ht="42.75">
      <c r="A75" s="20" t="s">
        <v>61</v>
      </c>
      <c r="B75" s="34" t="s">
        <v>111</v>
      </c>
      <c r="C75" s="25" t="s">
        <v>4</v>
      </c>
      <c r="D75" s="26">
        <v>4</v>
      </c>
      <c r="E75" s="26"/>
      <c r="F75" s="26">
        <f t="shared" si="2"/>
        <v>0</v>
      </c>
    </row>
    <row r="76" spans="1:6" ht="42.75">
      <c r="A76" s="20" t="s">
        <v>62</v>
      </c>
      <c r="B76" s="34" t="s">
        <v>112</v>
      </c>
      <c r="C76" s="25" t="s">
        <v>4</v>
      </c>
      <c r="D76" s="26">
        <v>13</v>
      </c>
      <c r="E76" s="26"/>
      <c r="F76" s="26">
        <f t="shared" si="2"/>
        <v>0</v>
      </c>
    </row>
    <row r="77" spans="1:6" ht="14.25">
      <c r="A77" s="20"/>
      <c r="B77" s="27"/>
      <c r="C77" s="25"/>
      <c r="D77" s="26"/>
      <c r="E77" s="26"/>
      <c r="F77" s="26"/>
    </row>
    <row r="78" spans="1:6" ht="14.25">
      <c r="A78" s="20"/>
      <c r="B78" s="27" t="s">
        <v>113</v>
      </c>
      <c r="C78" s="25"/>
      <c r="D78" s="26"/>
      <c r="E78" s="26"/>
      <c r="F78" s="26"/>
    </row>
    <row r="79" spans="1:6" ht="87.75">
      <c r="A79" s="20" t="s">
        <v>64</v>
      </c>
      <c r="B79" s="34" t="s">
        <v>214</v>
      </c>
      <c r="C79" s="25" t="s">
        <v>0</v>
      </c>
      <c r="D79" s="26">
        <v>127</v>
      </c>
      <c r="E79" s="26"/>
      <c r="F79" s="26">
        <f t="shared" ref="F79:F89" si="3">+E79*$D79</f>
        <v>0</v>
      </c>
    </row>
    <row r="80" spans="1:6" ht="73.5">
      <c r="A80" s="20" t="s">
        <v>65</v>
      </c>
      <c r="B80" s="34" t="s">
        <v>213</v>
      </c>
      <c r="C80" s="25" t="s">
        <v>0</v>
      </c>
      <c r="D80" s="26">
        <v>38</v>
      </c>
      <c r="E80" s="26"/>
      <c r="F80" s="26">
        <f t="shared" si="3"/>
        <v>0</v>
      </c>
    </row>
    <row r="81" spans="1:6" ht="73.5">
      <c r="A81" s="20" t="s">
        <v>66</v>
      </c>
      <c r="B81" s="34" t="s">
        <v>215</v>
      </c>
      <c r="C81" s="25" t="s">
        <v>0</v>
      </c>
      <c r="D81" s="26">
        <v>72</v>
      </c>
      <c r="E81" s="26"/>
      <c r="F81" s="26">
        <f t="shared" si="3"/>
        <v>0</v>
      </c>
    </row>
    <row r="82" spans="1:6" ht="73.5">
      <c r="A82" s="20" t="s">
        <v>67</v>
      </c>
      <c r="B82" s="34" t="s">
        <v>216</v>
      </c>
      <c r="C82" s="25" t="s">
        <v>0</v>
      </c>
      <c r="D82" s="26">
        <v>13</v>
      </c>
      <c r="E82" s="26"/>
      <c r="F82" s="26">
        <f t="shared" si="3"/>
        <v>0</v>
      </c>
    </row>
    <row r="83" spans="1:6" ht="71.25">
      <c r="A83" s="20" t="s">
        <v>68</v>
      </c>
      <c r="B83" s="34" t="s">
        <v>210</v>
      </c>
      <c r="C83" s="25" t="s">
        <v>4</v>
      </c>
      <c r="D83" s="26">
        <v>17</v>
      </c>
      <c r="E83" s="26"/>
      <c r="F83" s="26">
        <f t="shared" si="3"/>
        <v>0</v>
      </c>
    </row>
    <row r="84" spans="1:6" ht="76.5" customHeight="1">
      <c r="A84" s="20" t="s">
        <v>69</v>
      </c>
      <c r="B84" s="34" t="s">
        <v>211</v>
      </c>
      <c r="C84" s="25" t="s">
        <v>0</v>
      </c>
      <c r="D84" s="26">
        <v>46</v>
      </c>
      <c r="E84" s="26"/>
      <c r="F84" s="26">
        <f t="shared" si="3"/>
        <v>0</v>
      </c>
    </row>
    <row r="85" spans="1:6" ht="42.75">
      <c r="A85" s="20" t="s">
        <v>71</v>
      </c>
      <c r="B85" s="34" t="s">
        <v>209</v>
      </c>
      <c r="C85" s="25" t="s">
        <v>4</v>
      </c>
      <c r="D85" s="26">
        <v>1</v>
      </c>
      <c r="E85" s="26"/>
      <c r="F85" s="26">
        <f t="shared" si="3"/>
        <v>0</v>
      </c>
    </row>
    <row r="86" spans="1:6" ht="73.5">
      <c r="A86" s="20" t="s">
        <v>86</v>
      </c>
      <c r="B86" s="34" t="s">
        <v>212</v>
      </c>
      <c r="C86" s="25" t="s">
        <v>0</v>
      </c>
      <c r="D86" s="26">
        <v>69</v>
      </c>
      <c r="E86" s="26"/>
      <c r="F86" s="26">
        <f t="shared" si="3"/>
        <v>0</v>
      </c>
    </row>
    <row r="87" spans="1:6" ht="28.5">
      <c r="A87" s="20" t="s">
        <v>87</v>
      </c>
      <c r="B87" s="34" t="s">
        <v>114</v>
      </c>
      <c r="C87" s="25" t="s">
        <v>4</v>
      </c>
      <c r="D87" s="26">
        <v>34</v>
      </c>
      <c r="E87" s="26"/>
      <c r="F87" s="26">
        <f t="shared" si="3"/>
        <v>0</v>
      </c>
    </row>
    <row r="88" spans="1:6" ht="28.5">
      <c r="A88" s="20" t="s">
        <v>89</v>
      </c>
      <c r="B88" s="27" t="s">
        <v>208</v>
      </c>
      <c r="C88" s="25" t="s">
        <v>0</v>
      </c>
      <c r="D88" s="26">
        <f>D79+D80+D86</f>
        <v>234</v>
      </c>
      <c r="E88" s="26"/>
      <c r="F88" s="26">
        <f t="shared" si="3"/>
        <v>0</v>
      </c>
    </row>
    <row r="89" spans="1:6" ht="28.5">
      <c r="A89" s="20" t="s">
        <v>91</v>
      </c>
      <c r="B89" s="27" t="s">
        <v>208</v>
      </c>
      <c r="C89" s="25" t="s">
        <v>0</v>
      </c>
      <c r="D89" s="26">
        <f>D81+D82</f>
        <v>85</v>
      </c>
      <c r="E89" s="26"/>
      <c r="F89" s="26">
        <f t="shared" si="3"/>
        <v>0</v>
      </c>
    </row>
    <row r="90" spans="1:6" ht="15">
      <c r="A90" s="20"/>
      <c r="B90" s="29" t="s">
        <v>115</v>
      </c>
      <c r="C90" s="30"/>
      <c r="D90" s="31"/>
      <c r="E90" s="31"/>
      <c r="F90" s="32">
        <f>SUM(F71:F89)</f>
        <v>0</v>
      </c>
    </row>
  </sheetData>
  <mergeCells count="4">
    <mergeCell ref="C3:F3"/>
    <mergeCell ref="C4:F4"/>
    <mergeCell ref="C5:F5"/>
    <mergeCell ref="C6:F6"/>
  </mergeCells>
  <pageMargins left="0.79166666666666663" right="0.25" top="0.75" bottom="0.75" header="0.3" footer="0.3"/>
  <pageSetup paperSize="9" orientation="portrait" r:id="rId1"/>
  <headerFooter alignWithMargins="0">
    <oddHeader>&amp;A</oddHeader>
    <oddFooter>Stran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view="pageBreakPreview" topLeftCell="A16" zoomScaleNormal="100" zoomScaleSheetLayoutView="100" workbookViewId="0">
      <selection activeCell="E25" sqref="E25:E34"/>
    </sheetView>
  </sheetViews>
  <sheetFormatPr defaultRowHeight="12.75"/>
  <cols>
    <col min="1" max="1" width="4.85546875" style="89" customWidth="1"/>
    <col min="2" max="2" width="47.28515625" customWidth="1"/>
    <col min="3" max="3" width="6.7109375" style="69" customWidth="1"/>
    <col min="5" max="5" width="12.140625" customWidth="1"/>
    <col min="6" max="6" width="12.42578125" customWidth="1"/>
  </cols>
  <sheetData>
    <row r="1" spans="1:6" s="66" customFormat="1" ht="15.75">
      <c r="A1" s="145" t="s">
        <v>356</v>
      </c>
      <c r="B1" s="14" t="s">
        <v>129</v>
      </c>
      <c r="C1" s="75"/>
      <c r="D1" s="13"/>
      <c r="E1" s="13"/>
      <c r="F1" s="13"/>
    </row>
    <row r="3" spans="1:6" ht="14.25">
      <c r="A3" s="20" t="s">
        <v>48</v>
      </c>
      <c r="B3" s="38" t="s">
        <v>44</v>
      </c>
      <c r="C3" s="96"/>
      <c r="D3" s="98"/>
      <c r="E3" s="98"/>
      <c r="F3" s="98">
        <f>F12</f>
        <v>0</v>
      </c>
    </row>
    <row r="4" spans="1:6" ht="14.25">
      <c r="A4" s="20" t="s">
        <v>50</v>
      </c>
      <c r="B4" s="38" t="s">
        <v>118</v>
      </c>
      <c r="C4" s="96"/>
      <c r="D4" s="98"/>
      <c r="E4" s="98"/>
      <c r="F4" s="98">
        <f>F22</f>
        <v>0</v>
      </c>
    </row>
    <row r="5" spans="1:6" ht="15" thickBot="1">
      <c r="A5" s="20" t="s">
        <v>52</v>
      </c>
      <c r="B5" s="38" t="s">
        <v>119</v>
      </c>
      <c r="C5" s="96"/>
      <c r="D5" s="98"/>
      <c r="E5" s="98"/>
      <c r="F5" s="98">
        <f>F35</f>
        <v>0</v>
      </c>
    </row>
    <row r="6" spans="1:6" ht="15">
      <c r="A6" s="20"/>
      <c r="B6" s="46" t="s">
        <v>120</v>
      </c>
      <c r="C6" s="70"/>
      <c r="D6" s="47"/>
      <c r="E6" s="47"/>
      <c r="F6" s="47">
        <f>SUM(F3:F5)</f>
        <v>0</v>
      </c>
    </row>
    <row r="7" spans="1:6" ht="15">
      <c r="A7" s="20"/>
      <c r="B7" s="44"/>
      <c r="C7" s="48"/>
      <c r="D7" s="48"/>
      <c r="E7" s="48"/>
      <c r="F7" s="38"/>
    </row>
    <row r="8" spans="1:6" ht="15">
      <c r="A8" s="146" t="s">
        <v>48</v>
      </c>
      <c r="B8" s="21" t="s">
        <v>44</v>
      </c>
      <c r="C8" s="71"/>
      <c r="D8" s="41"/>
      <c r="E8" s="41"/>
      <c r="F8" s="41"/>
    </row>
    <row r="9" spans="1:6" ht="28.5">
      <c r="A9" s="147" t="s">
        <v>48</v>
      </c>
      <c r="B9" s="27" t="s">
        <v>121</v>
      </c>
      <c r="C9" s="71" t="s">
        <v>4</v>
      </c>
      <c r="D9" s="41">
        <v>10</v>
      </c>
      <c r="E9" s="98"/>
      <c r="F9" s="41">
        <f>E9*D9</f>
        <v>0</v>
      </c>
    </row>
    <row r="10" spans="1:6" ht="28.5">
      <c r="A10" s="147" t="s">
        <v>50</v>
      </c>
      <c r="B10" s="27" t="s">
        <v>122</v>
      </c>
      <c r="C10" s="71" t="s">
        <v>4</v>
      </c>
      <c r="D10" s="41">
        <v>12</v>
      </c>
      <c r="E10" s="98"/>
      <c r="F10" s="41">
        <f>E10*D10</f>
        <v>0</v>
      </c>
    </row>
    <row r="11" spans="1:6" ht="14.25">
      <c r="A11" s="147" t="s">
        <v>52</v>
      </c>
      <c r="B11" s="49" t="s">
        <v>123</v>
      </c>
      <c r="C11" s="72" t="s">
        <v>0</v>
      </c>
      <c r="D11" s="50">
        <v>255</v>
      </c>
      <c r="E11" s="50"/>
      <c r="F11" s="50">
        <f>E11*D11</f>
        <v>0</v>
      </c>
    </row>
    <row r="12" spans="1:6" ht="15">
      <c r="A12" s="20"/>
      <c r="B12" s="21" t="s">
        <v>124</v>
      </c>
      <c r="C12" s="25"/>
      <c r="D12" s="38"/>
      <c r="E12" s="38"/>
      <c r="F12" s="45">
        <f>SUM(F9:F11)</f>
        <v>0</v>
      </c>
    </row>
    <row r="13" spans="1:6" ht="14.25">
      <c r="A13" s="20"/>
      <c r="B13" s="38"/>
      <c r="C13" s="25"/>
      <c r="D13" s="38"/>
      <c r="E13" s="38"/>
      <c r="F13" s="41"/>
    </row>
    <row r="14" spans="1:6" ht="15">
      <c r="A14" s="146" t="s">
        <v>50</v>
      </c>
      <c r="B14" s="21" t="s">
        <v>118</v>
      </c>
      <c r="C14" s="25"/>
      <c r="D14" s="38"/>
      <c r="E14" s="38"/>
      <c r="F14" s="41"/>
    </row>
    <row r="15" spans="1:6" ht="71.25">
      <c r="A15" s="51" t="s">
        <v>48</v>
      </c>
      <c r="B15" s="34" t="s">
        <v>218</v>
      </c>
      <c r="C15" s="71"/>
      <c r="D15" s="41"/>
      <c r="E15" s="41"/>
      <c r="F15" s="41"/>
    </row>
    <row r="16" spans="1:6" ht="46.5" customHeight="1">
      <c r="A16" s="51"/>
      <c r="B16" s="34" t="s">
        <v>219</v>
      </c>
      <c r="C16" s="71" t="s">
        <v>117</v>
      </c>
      <c r="D16" s="41">
        <v>66.5</v>
      </c>
      <c r="E16" s="98"/>
      <c r="F16" s="41">
        <f>E16*D16</f>
        <v>0</v>
      </c>
    </row>
    <row r="17" spans="1:6" ht="16.5">
      <c r="A17" s="51" t="s">
        <v>50</v>
      </c>
      <c r="B17" s="34" t="s">
        <v>125</v>
      </c>
      <c r="C17" s="71" t="s">
        <v>116</v>
      </c>
      <c r="D17" s="41">
        <v>42</v>
      </c>
      <c r="E17" s="98"/>
      <c r="F17" s="41">
        <f>E17*D17</f>
        <v>0</v>
      </c>
    </row>
    <row r="18" spans="1:6" ht="57">
      <c r="A18" s="51" t="s">
        <v>52</v>
      </c>
      <c r="B18" s="34" t="s">
        <v>220</v>
      </c>
      <c r="C18" s="71" t="s">
        <v>117</v>
      </c>
      <c r="D18" s="41">
        <v>53</v>
      </c>
      <c r="E18" s="98"/>
      <c r="F18" s="41">
        <f>E18*D18</f>
        <v>0</v>
      </c>
    </row>
    <row r="19" spans="1:6" ht="42.75">
      <c r="A19" s="20" t="s">
        <v>53</v>
      </c>
      <c r="B19" s="34" t="s">
        <v>72</v>
      </c>
      <c r="C19" s="25"/>
      <c r="D19" s="26"/>
      <c r="E19" s="39"/>
      <c r="F19" s="26"/>
    </row>
    <row r="20" spans="1:6" ht="14.25">
      <c r="A20" s="20"/>
      <c r="B20" s="34" t="s">
        <v>73</v>
      </c>
      <c r="C20" s="25" t="s">
        <v>2</v>
      </c>
      <c r="D20" s="26">
        <v>8</v>
      </c>
      <c r="E20" s="39"/>
      <c r="F20" s="26">
        <f>+E20*$D20</f>
        <v>0</v>
      </c>
    </row>
    <row r="21" spans="1:6" ht="14.25">
      <c r="A21" s="20"/>
      <c r="B21" s="52" t="s">
        <v>74</v>
      </c>
      <c r="C21" s="73" t="s">
        <v>2</v>
      </c>
      <c r="D21" s="53">
        <v>4</v>
      </c>
      <c r="E21" s="54"/>
      <c r="F21" s="53">
        <f>+E21*$D21</f>
        <v>0</v>
      </c>
    </row>
    <row r="22" spans="1:6" ht="15">
      <c r="A22" s="20"/>
      <c r="B22" s="21" t="s">
        <v>126</v>
      </c>
      <c r="C22" s="25"/>
      <c r="D22" s="38"/>
      <c r="E22" s="38"/>
      <c r="F22" s="45">
        <f>SUM(F15:F21)</f>
        <v>0</v>
      </c>
    </row>
    <row r="23" spans="1:6" ht="14.25">
      <c r="A23" s="20"/>
      <c r="B23" s="38"/>
      <c r="C23" s="25"/>
      <c r="D23" s="38"/>
      <c r="E23" s="38"/>
      <c r="F23" s="41"/>
    </row>
    <row r="24" spans="1:6" ht="15">
      <c r="A24" s="146" t="s">
        <v>52</v>
      </c>
      <c r="B24" s="21" t="s">
        <v>119</v>
      </c>
      <c r="C24" s="25"/>
      <c r="D24" s="38"/>
      <c r="E24" s="38"/>
      <c r="F24" s="41"/>
    </row>
    <row r="25" spans="1:6" ht="59.25">
      <c r="A25" s="51" t="s">
        <v>48</v>
      </c>
      <c r="B25" s="34" t="s">
        <v>221</v>
      </c>
      <c r="C25" s="71" t="s">
        <v>0</v>
      </c>
      <c r="D25" s="41">
        <v>15</v>
      </c>
      <c r="E25" s="98"/>
      <c r="F25" s="41">
        <f t="shared" ref="F25:F34" si="0">E25*D25</f>
        <v>0</v>
      </c>
    </row>
    <row r="26" spans="1:6" ht="59.25">
      <c r="A26" s="51" t="s">
        <v>50</v>
      </c>
      <c r="B26" s="34" t="s">
        <v>222</v>
      </c>
      <c r="C26" s="71" t="s">
        <v>0</v>
      </c>
      <c r="D26" s="41">
        <v>17</v>
      </c>
      <c r="E26" s="98"/>
      <c r="F26" s="41">
        <f t="shared" si="0"/>
        <v>0</v>
      </c>
    </row>
    <row r="27" spans="1:6" ht="57">
      <c r="A27" s="51" t="s">
        <v>52</v>
      </c>
      <c r="B27" s="34" t="s">
        <v>127</v>
      </c>
      <c r="C27" s="71" t="s">
        <v>55</v>
      </c>
      <c r="D27" s="41">
        <v>1</v>
      </c>
      <c r="E27" s="98"/>
      <c r="F27" s="41">
        <f t="shared" si="0"/>
        <v>0</v>
      </c>
    </row>
    <row r="28" spans="1:6" ht="128.25">
      <c r="A28" s="51" t="s">
        <v>53</v>
      </c>
      <c r="B28" s="77" t="s">
        <v>283</v>
      </c>
      <c r="C28" s="71" t="s">
        <v>4</v>
      </c>
      <c r="D28" s="41">
        <v>2</v>
      </c>
      <c r="E28" s="98"/>
      <c r="F28" s="41">
        <f t="shared" si="0"/>
        <v>0</v>
      </c>
    </row>
    <row r="29" spans="1:6" ht="85.5">
      <c r="A29" s="51" t="s">
        <v>60</v>
      </c>
      <c r="B29" s="40" t="s">
        <v>227</v>
      </c>
      <c r="C29" s="71" t="s">
        <v>4</v>
      </c>
      <c r="D29" s="41">
        <v>2</v>
      </c>
      <c r="E29" s="98"/>
      <c r="F29" s="41">
        <f t="shared" si="0"/>
        <v>0</v>
      </c>
    </row>
    <row r="30" spans="1:6" ht="71.25">
      <c r="A30" s="51" t="s">
        <v>61</v>
      </c>
      <c r="B30" s="40" t="s">
        <v>284</v>
      </c>
      <c r="C30" s="71" t="s">
        <v>4</v>
      </c>
      <c r="D30" s="41">
        <v>5</v>
      </c>
      <c r="E30" s="98"/>
      <c r="F30" s="41">
        <f t="shared" si="0"/>
        <v>0</v>
      </c>
    </row>
    <row r="31" spans="1:6" ht="57">
      <c r="A31" s="51" t="s">
        <v>62</v>
      </c>
      <c r="B31" s="40" t="s">
        <v>226</v>
      </c>
      <c r="C31" s="71" t="s">
        <v>4</v>
      </c>
      <c r="D31" s="41">
        <v>5</v>
      </c>
      <c r="E31" s="98"/>
      <c r="F31" s="41">
        <f t="shared" si="0"/>
        <v>0</v>
      </c>
    </row>
    <row r="32" spans="1:6" ht="71.25">
      <c r="A32" s="51" t="s">
        <v>64</v>
      </c>
      <c r="B32" s="34" t="s">
        <v>225</v>
      </c>
      <c r="C32" s="71" t="s">
        <v>4</v>
      </c>
      <c r="D32" s="41">
        <v>3</v>
      </c>
      <c r="E32" s="98"/>
      <c r="F32" s="41">
        <f t="shared" si="0"/>
        <v>0</v>
      </c>
    </row>
    <row r="33" spans="1:6" ht="28.5">
      <c r="A33" s="51" t="s">
        <v>65</v>
      </c>
      <c r="B33" s="28" t="s">
        <v>223</v>
      </c>
      <c r="C33" s="71" t="s">
        <v>4</v>
      </c>
      <c r="D33" s="41">
        <v>3</v>
      </c>
      <c r="E33" s="98"/>
      <c r="F33" s="41">
        <f t="shared" si="0"/>
        <v>0</v>
      </c>
    </row>
    <row r="34" spans="1:6" ht="28.5">
      <c r="A34" s="51" t="s">
        <v>66</v>
      </c>
      <c r="B34" s="28" t="s">
        <v>224</v>
      </c>
      <c r="C34" s="71" t="s">
        <v>4</v>
      </c>
      <c r="D34" s="41">
        <v>2</v>
      </c>
      <c r="E34" s="98"/>
      <c r="F34" s="41">
        <f t="shared" si="0"/>
        <v>0</v>
      </c>
    </row>
    <row r="35" spans="1:6" ht="15">
      <c r="A35" s="51"/>
      <c r="B35" s="29" t="s">
        <v>128</v>
      </c>
      <c r="C35" s="30"/>
      <c r="D35" s="55"/>
      <c r="E35" s="55"/>
      <c r="F35" s="56">
        <f>SUM(F25:F34)</f>
        <v>0</v>
      </c>
    </row>
  </sheetData>
  <pageMargins left="0.84375" right="0.25" top="0.75" bottom="0.75" header="0.3" footer="0.3"/>
  <pageSetup paperSize="9" orientation="portrait" r:id="rId1"/>
  <headerFooter alignWithMargins="0">
    <oddHeader>&amp;C&amp;A</oddHeader>
    <oddFooter>Stran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view="pageBreakPreview" zoomScaleNormal="100" zoomScaleSheetLayoutView="100" workbookViewId="0">
      <selection activeCell="E50" sqref="E50:E55"/>
    </sheetView>
  </sheetViews>
  <sheetFormatPr defaultRowHeight="12.75"/>
  <cols>
    <col min="1" max="1" width="4.28515625" style="89" customWidth="1"/>
    <col min="2" max="2" width="46.7109375" customWidth="1"/>
    <col min="3" max="3" width="6.7109375" customWidth="1"/>
    <col min="5" max="5" width="11.140625" customWidth="1"/>
    <col min="6" max="6" width="13.5703125" customWidth="1"/>
  </cols>
  <sheetData>
    <row r="1" spans="1:6" s="66" customFormat="1" ht="15.75">
      <c r="A1" s="145" t="s">
        <v>357</v>
      </c>
      <c r="B1" s="14" t="s">
        <v>268</v>
      </c>
      <c r="C1" s="13"/>
      <c r="D1" s="13"/>
      <c r="E1" s="13"/>
      <c r="F1" s="13"/>
    </row>
    <row r="3" spans="1:6" ht="14.25">
      <c r="A3" s="20" t="s">
        <v>48</v>
      </c>
      <c r="B3" s="27" t="s">
        <v>44</v>
      </c>
      <c r="C3" s="136">
        <f>F14</f>
        <v>0</v>
      </c>
      <c r="D3" s="136"/>
      <c r="E3" s="136"/>
      <c r="F3" s="136"/>
    </row>
    <row r="4" spans="1:6" ht="14.25">
      <c r="A4" s="20" t="s">
        <v>50</v>
      </c>
      <c r="B4" s="27" t="s">
        <v>45</v>
      </c>
      <c r="C4" s="136">
        <f>F25</f>
        <v>0</v>
      </c>
      <c r="D4" s="136"/>
      <c r="E4" s="136"/>
      <c r="F4" s="136"/>
    </row>
    <row r="5" spans="1:6" ht="14.25">
      <c r="A5" s="20" t="s">
        <v>52</v>
      </c>
      <c r="B5" s="27" t="s">
        <v>118</v>
      </c>
      <c r="C5" s="136">
        <f>F32</f>
        <v>0</v>
      </c>
      <c r="D5" s="136"/>
      <c r="E5" s="136"/>
      <c r="F5" s="136"/>
    </row>
    <row r="6" spans="1:6" ht="14.25">
      <c r="A6" s="20" t="s">
        <v>53</v>
      </c>
      <c r="B6" s="27" t="s">
        <v>181</v>
      </c>
      <c r="C6" s="136">
        <f>F39</f>
        <v>0</v>
      </c>
      <c r="D6" s="136"/>
      <c r="E6" s="136"/>
      <c r="F6" s="136"/>
    </row>
    <row r="7" spans="1:6" ht="14.25">
      <c r="A7" s="20" t="s">
        <v>60</v>
      </c>
      <c r="B7" s="27" t="s">
        <v>207</v>
      </c>
      <c r="C7" s="136">
        <f>F47</f>
        <v>0</v>
      </c>
      <c r="D7" s="136"/>
      <c r="E7" s="136"/>
      <c r="F7" s="136"/>
    </row>
    <row r="8" spans="1:6" ht="15" thickBot="1">
      <c r="A8" s="20" t="s">
        <v>61</v>
      </c>
      <c r="B8" s="90" t="s">
        <v>131</v>
      </c>
      <c r="C8" s="137">
        <f>F56</f>
        <v>0</v>
      </c>
      <c r="D8" s="137"/>
      <c r="E8" s="137"/>
      <c r="F8" s="137"/>
    </row>
    <row r="9" spans="1:6" ht="15">
      <c r="A9" s="20"/>
      <c r="B9" s="21" t="s">
        <v>3</v>
      </c>
      <c r="C9" s="86"/>
      <c r="D9" s="45"/>
      <c r="E9" s="45"/>
      <c r="F9" s="45">
        <f>SUM(C3:E8)</f>
        <v>0</v>
      </c>
    </row>
    <row r="10" spans="1:6" ht="15">
      <c r="A10" s="20"/>
      <c r="B10" s="21"/>
      <c r="C10" s="22"/>
      <c r="D10" s="23"/>
      <c r="E10" s="23"/>
      <c r="F10" s="24"/>
    </row>
    <row r="11" spans="1:6" ht="15">
      <c r="A11" s="88" t="s">
        <v>48</v>
      </c>
      <c r="B11" s="21" t="s">
        <v>44</v>
      </c>
      <c r="C11" s="25"/>
      <c r="D11" s="26"/>
      <c r="E11" s="26"/>
      <c r="F11" s="26"/>
    </row>
    <row r="12" spans="1:6" ht="28.5">
      <c r="A12" s="20" t="s">
        <v>48</v>
      </c>
      <c r="B12" s="27" t="s">
        <v>182</v>
      </c>
      <c r="C12" s="25" t="s">
        <v>4</v>
      </c>
      <c r="D12" s="26">
        <v>4</v>
      </c>
      <c r="E12" s="26"/>
      <c r="F12" s="26">
        <f>+E12*$D12</f>
        <v>0</v>
      </c>
    </row>
    <row r="13" spans="1:6" ht="75.75" customHeight="1">
      <c r="A13" s="20" t="s">
        <v>50</v>
      </c>
      <c r="B13" s="28" t="s">
        <v>269</v>
      </c>
      <c r="C13" s="25" t="s">
        <v>55</v>
      </c>
      <c r="D13" s="26">
        <v>1</v>
      </c>
      <c r="E13" s="26"/>
      <c r="F13" s="26">
        <f>+E13*$D13</f>
        <v>0</v>
      </c>
    </row>
    <row r="14" spans="1:6" ht="15">
      <c r="A14" s="20"/>
      <c r="B14" s="29" t="s">
        <v>56</v>
      </c>
      <c r="C14" s="30"/>
      <c r="D14" s="31"/>
      <c r="E14" s="31"/>
      <c r="F14" s="32">
        <f>SUM(F12:F13)</f>
        <v>0</v>
      </c>
    </row>
    <row r="15" spans="1:6" ht="15">
      <c r="A15" s="20"/>
      <c r="B15" s="21"/>
      <c r="C15" s="25"/>
      <c r="D15" s="26"/>
      <c r="E15" s="26"/>
      <c r="F15" s="33"/>
    </row>
    <row r="16" spans="1:6" ht="15">
      <c r="A16" s="88" t="s">
        <v>50</v>
      </c>
      <c r="B16" s="21" t="s">
        <v>45</v>
      </c>
      <c r="C16" s="25"/>
      <c r="D16" s="26"/>
      <c r="E16" s="26"/>
      <c r="F16" s="26"/>
    </row>
    <row r="17" spans="1:6" ht="71.25">
      <c r="A17" s="20" t="s">
        <v>48</v>
      </c>
      <c r="B17" s="34" t="s">
        <v>270</v>
      </c>
      <c r="C17" s="25" t="s">
        <v>117</v>
      </c>
      <c r="D17" s="26">
        <v>0.5</v>
      </c>
      <c r="E17" s="26"/>
      <c r="F17" s="26">
        <f>+E17*$D17</f>
        <v>0</v>
      </c>
    </row>
    <row r="18" spans="1:6" ht="16.5">
      <c r="A18" s="20" t="s">
        <v>50</v>
      </c>
      <c r="B18" s="34" t="s">
        <v>228</v>
      </c>
      <c r="C18" s="25" t="s">
        <v>117</v>
      </c>
      <c r="D18" s="36">
        <v>4.5</v>
      </c>
      <c r="E18" s="37"/>
      <c r="F18" s="26">
        <f>+E18*$D18</f>
        <v>0</v>
      </c>
    </row>
    <row r="19" spans="1:6" ht="71.25">
      <c r="A19" s="20" t="s">
        <v>52</v>
      </c>
      <c r="B19" s="34" t="s">
        <v>183</v>
      </c>
      <c r="C19" s="25" t="s">
        <v>0</v>
      </c>
      <c r="D19" s="36">
        <v>15</v>
      </c>
      <c r="E19" s="37"/>
      <c r="F19" s="26">
        <f>+E19*$D19</f>
        <v>0</v>
      </c>
    </row>
    <row r="20" spans="1:6" ht="85.5">
      <c r="A20" s="20" t="s">
        <v>53</v>
      </c>
      <c r="B20" s="34" t="s">
        <v>184</v>
      </c>
      <c r="C20" s="25" t="s">
        <v>116</v>
      </c>
      <c r="D20" s="26">
        <v>105</v>
      </c>
      <c r="E20" s="26"/>
      <c r="F20" s="26">
        <f>+E20*$D20</f>
        <v>0</v>
      </c>
    </row>
    <row r="21" spans="1:6" ht="85.5">
      <c r="A21" s="20" t="s">
        <v>60</v>
      </c>
      <c r="B21" s="34" t="s">
        <v>185</v>
      </c>
      <c r="C21" s="25" t="s">
        <v>0</v>
      </c>
      <c r="D21" s="26">
        <v>40</v>
      </c>
      <c r="E21" s="26"/>
      <c r="F21" s="26">
        <f>+E21*$D21</f>
        <v>0</v>
      </c>
    </row>
    <row r="22" spans="1:6" ht="57">
      <c r="A22" s="20" t="s">
        <v>61</v>
      </c>
      <c r="B22" s="34" t="s">
        <v>72</v>
      </c>
      <c r="C22" s="25"/>
      <c r="D22" s="26"/>
      <c r="E22" s="39"/>
      <c r="F22" s="26"/>
    </row>
    <row r="23" spans="1:6" ht="14.25">
      <c r="A23" s="20"/>
      <c r="B23" s="34" t="s">
        <v>73</v>
      </c>
      <c r="C23" s="25" t="s">
        <v>2</v>
      </c>
      <c r="D23" s="26">
        <v>16</v>
      </c>
      <c r="E23" s="39"/>
      <c r="F23" s="26">
        <f>+E23*$D23</f>
        <v>0</v>
      </c>
    </row>
    <row r="24" spans="1:6" ht="14.25">
      <c r="A24" s="20"/>
      <c r="B24" s="34" t="s">
        <v>74</v>
      </c>
      <c r="C24" s="25" t="s">
        <v>2</v>
      </c>
      <c r="D24" s="26">
        <v>4</v>
      </c>
      <c r="E24" s="39"/>
      <c r="F24" s="26">
        <f>+E24*$D24</f>
        <v>0</v>
      </c>
    </row>
    <row r="25" spans="1:6" ht="15">
      <c r="A25" s="20"/>
      <c r="B25" s="29" t="s">
        <v>75</v>
      </c>
      <c r="C25" s="30"/>
      <c r="D25" s="31"/>
      <c r="E25" s="31"/>
      <c r="F25" s="32">
        <f>SUM(F17:F24)</f>
        <v>0</v>
      </c>
    </row>
    <row r="26" spans="1:6" ht="15">
      <c r="A26" s="20"/>
      <c r="B26" s="21"/>
      <c r="C26" s="25"/>
      <c r="D26" s="26"/>
      <c r="E26" s="26"/>
      <c r="F26" s="33"/>
    </row>
    <row r="27" spans="1:6" ht="15">
      <c r="A27" s="88" t="s">
        <v>52</v>
      </c>
      <c r="B27" s="21" t="s">
        <v>118</v>
      </c>
      <c r="C27" s="25"/>
      <c r="D27" s="26"/>
      <c r="E27" s="26"/>
      <c r="F27" s="33"/>
    </row>
    <row r="28" spans="1:6" ht="42.75">
      <c r="A28" s="20" t="s">
        <v>48</v>
      </c>
      <c r="B28" s="34" t="s">
        <v>229</v>
      </c>
      <c r="C28" s="25" t="s">
        <v>117</v>
      </c>
      <c r="D28" s="26">
        <v>1</v>
      </c>
      <c r="E28" s="26"/>
      <c r="F28" s="26">
        <f>+E28*$D28</f>
        <v>0</v>
      </c>
    </row>
    <row r="29" spans="1:6" ht="71.25">
      <c r="A29" s="20" t="s">
        <v>50</v>
      </c>
      <c r="B29" s="40" t="s">
        <v>200</v>
      </c>
      <c r="C29" s="25" t="s">
        <v>117</v>
      </c>
      <c r="D29" s="26">
        <v>4.5</v>
      </c>
      <c r="E29" s="26"/>
      <c r="F29" s="26">
        <f>+E29*$D29</f>
        <v>0</v>
      </c>
    </row>
    <row r="30" spans="1:6" ht="28.5">
      <c r="A30" s="20" t="s">
        <v>52</v>
      </c>
      <c r="B30" s="34" t="s">
        <v>186</v>
      </c>
      <c r="C30" s="25" t="s">
        <v>116</v>
      </c>
      <c r="D30" s="26">
        <v>8</v>
      </c>
      <c r="E30" s="26"/>
      <c r="F30" s="26">
        <f>+E30*$D30</f>
        <v>0</v>
      </c>
    </row>
    <row r="31" spans="1:6" ht="57">
      <c r="A31" s="20" t="s">
        <v>53</v>
      </c>
      <c r="B31" s="34" t="s">
        <v>187</v>
      </c>
      <c r="C31" s="25" t="s">
        <v>117</v>
      </c>
      <c r="D31" s="26">
        <v>7.5</v>
      </c>
      <c r="E31" s="26"/>
      <c r="F31" s="26">
        <f>+E31*$D31</f>
        <v>0</v>
      </c>
    </row>
    <row r="32" spans="1:6" ht="15">
      <c r="A32" s="20"/>
      <c r="B32" s="29" t="s">
        <v>126</v>
      </c>
      <c r="C32" s="30"/>
      <c r="D32" s="31"/>
      <c r="E32" s="31"/>
      <c r="F32" s="32">
        <f>SUM(F28:F31)</f>
        <v>0</v>
      </c>
    </row>
    <row r="33" spans="1:6" ht="15">
      <c r="A33" s="20"/>
      <c r="B33" s="21"/>
      <c r="C33" s="25"/>
      <c r="D33" s="26"/>
      <c r="E33" s="26"/>
      <c r="F33" s="26"/>
    </row>
    <row r="34" spans="1:6" ht="15">
      <c r="A34" s="88" t="s">
        <v>53</v>
      </c>
      <c r="B34" s="21" t="s">
        <v>181</v>
      </c>
      <c r="C34" s="25"/>
      <c r="D34" s="26"/>
      <c r="E34" s="26"/>
      <c r="F34" s="26"/>
    </row>
    <row r="35" spans="1:6" ht="28.5">
      <c r="A35" s="20" t="s">
        <v>48</v>
      </c>
      <c r="B35" s="34" t="s">
        <v>230</v>
      </c>
      <c r="C35" s="25" t="s">
        <v>116</v>
      </c>
      <c r="D35" s="26">
        <v>2.5</v>
      </c>
      <c r="E35" s="26"/>
      <c r="F35" s="26">
        <f>+E35*$D35</f>
        <v>0</v>
      </c>
    </row>
    <row r="36" spans="1:6" ht="42.75">
      <c r="A36" s="20" t="s">
        <v>50</v>
      </c>
      <c r="B36" s="34" t="s">
        <v>188</v>
      </c>
      <c r="C36" s="25" t="s">
        <v>116</v>
      </c>
      <c r="D36" s="26">
        <v>3</v>
      </c>
      <c r="E36" s="26"/>
      <c r="F36" s="26">
        <f>+E36*$D36</f>
        <v>0</v>
      </c>
    </row>
    <row r="37" spans="1:6" ht="42.75">
      <c r="A37" s="20" t="s">
        <v>52</v>
      </c>
      <c r="B37" s="34" t="s">
        <v>189</v>
      </c>
      <c r="C37" s="25" t="s">
        <v>116</v>
      </c>
      <c r="D37" s="26">
        <v>2.6</v>
      </c>
      <c r="E37" s="26"/>
      <c r="F37" s="26">
        <f>+E37*$D37</f>
        <v>0</v>
      </c>
    </row>
    <row r="38" spans="1:6" ht="14.25">
      <c r="A38" s="20" t="s">
        <v>53</v>
      </c>
      <c r="B38" s="34" t="s">
        <v>231</v>
      </c>
      <c r="C38" s="25" t="s">
        <v>0</v>
      </c>
      <c r="D38" s="26">
        <v>13</v>
      </c>
      <c r="E38" s="26"/>
      <c r="F38" s="26">
        <f>+E38*$D38</f>
        <v>0</v>
      </c>
    </row>
    <row r="39" spans="1:6" ht="15">
      <c r="A39" s="20"/>
      <c r="B39" s="29" t="s">
        <v>190</v>
      </c>
      <c r="C39" s="30"/>
      <c r="D39" s="31"/>
      <c r="E39" s="31"/>
      <c r="F39" s="32">
        <f>SUM(F35:F38)</f>
        <v>0</v>
      </c>
    </row>
    <row r="40" spans="1:6" ht="14.25">
      <c r="A40" s="20"/>
      <c r="B40" s="34"/>
      <c r="C40" s="25"/>
      <c r="D40" s="26"/>
      <c r="E40" s="26"/>
      <c r="F40" s="26"/>
    </row>
    <row r="41" spans="1:6" ht="15">
      <c r="A41" s="88" t="s">
        <v>60</v>
      </c>
      <c r="B41" s="21" t="s">
        <v>207</v>
      </c>
      <c r="C41" s="25"/>
      <c r="D41" s="26"/>
      <c r="E41" s="26"/>
      <c r="F41" s="26"/>
    </row>
    <row r="42" spans="1:6" ht="28.5">
      <c r="A42" s="20" t="s">
        <v>48</v>
      </c>
      <c r="B42" s="34" t="s">
        <v>232</v>
      </c>
      <c r="C42" s="25" t="s">
        <v>117</v>
      </c>
      <c r="D42" s="26">
        <v>0.6</v>
      </c>
      <c r="E42" s="26"/>
      <c r="F42" s="26">
        <f>+E42*$D42</f>
        <v>0</v>
      </c>
    </row>
    <row r="43" spans="1:6" ht="45">
      <c r="A43" s="20" t="s">
        <v>50</v>
      </c>
      <c r="B43" s="34" t="s">
        <v>233</v>
      </c>
      <c r="C43" s="25" t="s">
        <v>117</v>
      </c>
      <c r="D43" s="26">
        <v>0.9</v>
      </c>
      <c r="E43" s="26"/>
      <c r="F43" s="26">
        <f>+E43*$D43</f>
        <v>0</v>
      </c>
    </row>
    <row r="44" spans="1:6" ht="45">
      <c r="A44" s="20" t="s">
        <v>52</v>
      </c>
      <c r="B44" s="34" t="s">
        <v>195</v>
      </c>
      <c r="C44" s="25" t="s">
        <v>117</v>
      </c>
      <c r="D44" s="26">
        <v>0.8</v>
      </c>
      <c r="E44" s="26"/>
      <c r="F44" s="26">
        <f>+E44*$D44</f>
        <v>0</v>
      </c>
    </row>
    <row r="45" spans="1:6" ht="45">
      <c r="A45" s="20" t="s">
        <v>53</v>
      </c>
      <c r="B45" s="34" t="s">
        <v>196</v>
      </c>
      <c r="C45" s="25" t="s">
        <v>117</v>
      </c>
      <c r="D45" s="26">
        <v>0.6</v>
      </c>
      <c r="E45" s="26"/>
      <c r="F45" s="26">
        <f>+E45*$D45</f>
        <v>0</v>
      </c>
    </row>
    <row r="46" spans="1:6" ht="28.5">
      <c r="A46" s="20" t="s">
        <v>60</v>
      </c>
      <c r="B46" s="34" t="s">
        <v>234</v>
      </c>
      <c r="C46" s="25" t="s">
        <v>191</v>
      </c>
      <c r="D46" s="26">
        <v>345</v>
      </c>
      <c r="E46" s="26"/>
      <c r="F46" s="26">
        <f>+E46*$D46</f>
        <v>0</v>
      </c>
    </row>
    <row r="47" spans="1:6" ht="15">
      <c r="A47" s="20"/>
      <c r="B47" s="29" t="s">
        <v>192</v>
      </c>
      <c r="C47" s="30"/>
      <c r="D47" s="31"/>
      <c r="E47" s="31"/>
      <c r="F47" s="32">
        <f>SUM(F42:F46)</f>
        <v>0</v>
      </c>
    </row>
    <row r="48" spans="1:6" ht="14.25">
      <c r="A48" s="20"/>
      <c r="B48" s="34"/>
      <c r="C48" s="25"/>
      <c r="D48" s="26"/>
      <c r="E48" s="26"/>
      <c r="F48" s="26"/>
    </row>
    <row r="49" spans="1:6" ht="15">
      <c r="A49" s="88" t="s">
        <v>61</v>
      </c>
      <c r="B49" s="21" t="s">
        <v>131</v>
      </c>
      <c r="C49" s="25"/>
      <c r="D49" s="26"/>
      <c r="E49" s="26"/>
      <c r="F49" s="26"/>
    </row>
    <row r="50" spans="1:6" ht="28.5">
      <c r="A50" s="20" t="s">
        <v>48</v>
      </c>
      <c r="B50" s="34" t="s">
        <v>193</v>
      </c>
      <c r="C50" s="25" t="s">
        <v>116</v>
      </c>
      <c r="D50" s="26">
        <v>82</v>
      </c>
      <c r="E50" s="26"/>
      <c r="F50" s="26">
        <f>+E50*$D50</f>
        <v>0</v>
      </c>
    </row>
    <row r="51" spans="1:6" ht="28.5">
      <c r="A51" s="20" t="s">
        <v>50</v>
      </c>
      <c r="B51" s="34" t="s">
        <v>194</v>
      </c>
      <c r="C51" s="25" t="s">
        <v>116</v>
      </c>
      <c r="D51" s="26">
        <v>82</v>
      </c>
      <c r="E51" s="26"/>
      <c r="F51" s="26">
        <f>+E51*$D51</f>
        <v>0</v>
      </c>
    </row>
    <row r="52" spans="1:6" ht="42.75">
      <c r="A52" s="20" t="s">
        <v>52</v>
      </c>
      <c r="B52" s="34" t="s">
        <v>202</v>
      </c>
      <c r="C52" s="25" t="s">
        <v>116</v>
      </c>
      <c r="D52" s="26">
        <v>12.8</v>
      </c>
      <c r="E52" s="26"/>
      <c r="F52" s="26">
        <f>+E52*$D52</f>
        <v>0</v>
      </c>
    </row>
    <row r="53" spans="1:6" ht="42.75">
      <c r="A53" s="20" t="s">
        <v>53</v>
      </c>
      <c r="B53" s="34" t="s">
        <v>235</v>
      </c>
      <c r="C53" s="25" t="s">
        <v>116</v>
      </c>
      <c r="D53" s="26">
        <v>19.2</v>
      </c>
      <c r="E53" s="26"/>
      <c r="F53" s="26">
        <f>+E53*$D53</f>
        <v>0</v>
      </c>
    </row>
    <row r="54" spans="1:6" ht="71.25">
      <c r="A54" s="20" t="s">
        <v>60</v>
      </c>
      <c r="B54" s="34" t="s">
        <v>358</v>
      </c>
      <c r="C54" s="25" t="s">
        <v>0</v>
      </c>
      <c r="D54" s="26">
        <v>96</v>
      </c>
      <c r="E54" s="26"/>
      <c r="F54" s="26">
        <f>+E54*$D54</f>
        <v>0</v>
      </c>
    </row>
    <row r="55" spans="1:6" ht="85.5">
      <c r="A55" s="20" t="s">
        <v>61</v>
      </c>
      <c r="B55" s="34" t="s">
        <v>236</v>
      </c>
      <c r="C55" s="25" t="s">
        <v>0</v>
      </c>
      <c r="D55" s="26">
        <v>42</v>
      </c>
      <c r="E55" s="26"/>
      <c r="F55" s="26">
        <f>+E55*$D55</f>
        <v>0</v>
      </c>
    </row>
    <row r="56" spans="1:6" ht="15">
      <c r="A56" s="20"/>
      <c r="B56" s="29" t="s">
        <v>179</v>
      </c>
      <c r="C56" s="30"/>
      <c r="D56" s="31"/>
      <c r="E56" s="31"/>
      <c r="F56" s="32">
        <f>SUM(F50:F55)</f>
        <v>0</v>
      </c>
    </row>
  </sheetData>
  <mergeCells count="6">
    <mergeCell ref="C7:F7"/>
    <mergeCell ref="C8:F8"/>
    <mergeCell ref="C3:F3"/>
    <mergeCell ref="C4:F4"/>
    <mergeCell ref="C5:F5"/>
    <mergeCell ref="C6:F6"/>
  </mergeCells>
  <pageMargins left="0.97916666666666663" right="0.25" top="0.75" bottom="0.75" header="0.3" footer="0.3"/>
  <pageSetup paperSize="9" orientation="portrait" r:id="rId1"/>
  <headerFooter alignWithMargins="0">
    <oddHeader>&amp;A</oddHeader>
    <oddFooter>Stran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0"/>
  <sheetViews>
    <sheetView view="pageBreakPreview" zoomScaleNormal="100" zoomScaleSheetLayoutView="100" workbookViewId="0">
      <selection activeCell="F56" sqref="F56"/>
    </sheetView>
  </sheetViews>
  <sheetFormatPr defaultColWidth="8.85546875" defaultRowHeight="12.75"/>
  <cols>
    <col min="1" max="1" width="4.7109375" style="156" customWidth="1"/>
    <col min="2" max="2" width="46.7109375" customWidth="1"/>
    <col min="3" max="3" width="11.140625" hidden="1" customWidth="1"/>
    <col min="4" max="4" width="6.7109375" style="80" customWidth="1"/>
    <col min="5" max="5" width="7.5703125" style="156" customWidth="1"/>
    <col min="6" max="6" width="12" style="63" customWidth="1"/>
    <col min="7" max="7" width="12.85546875" style="1" customWidth="1"/>
    <col min="8" max="16384" width="8.85546875" style="1"/>
  </cols>
  <sheetData>
    <row r="1" spans="1:7" s="68" customFormat="1" ht="15.75">
      <c r="A1" s="145" t="s">
        <v>359</v>
      </c>
      <c r="B1" s="14" t="s">
        <v>11</v>
      </c>
      <c r="C1" s="14"/>
      <c r="D1" s="82"/>
      <c r="E1" s="155"/>
      <c r="F1" s="62"/>
      <c r="G1" s="12"/>
    </row>
    <row r="2" spans="1:7">
      <c r="A2" s="150"/>
      <c r="B2" s="2"/>
      <c r="C2" s="2"/>
    </row>
    <row r="3" spans="1:7" ht="14.25">
      <c r="A3" s="157" t="s">
        <v>48</v>
      </c>
      <c r="B3" s="140" t="str">
        <f>B13</f>
        <v>ZAKOLIČBA TRASE</v>
      </c>
      <c r="C3" s="141"/>
      <c r="D3" s="141"/>
      <c r="E3" s="141"/>
      <c r="F3" s="141"/>
      <c r="G3" s="62">
        <f>G17</f>
        <v>0</v>
      </c>
    </row>
    <row r="4" spans="1:7" ht="14.25">
      <c r="A4" s="157" t="s">
        <v>50</v>
      </c>
      <c r="B4" s="140" t="str">
        <f>B19</f>
        <v>KABELSKA KANALIZACIJA</v>
      </c>
      <c r="C4" s="141"/>
      <c r="D4" s="141"/>
      <c r="E4" s="141"/>
      <c r="F4" s="141"/>
      <c r="G4" s="62">
        <f>G23</f>
        <v>0</v>
      </c>
    </row>
    <row r="5" spans="1:7" ht="14.25">
      <c r="A5" s="19" t="s">
        <v>52</v>
      </c>
      <c r="B5" s="140" t="str">
        <f>B25</f>
        <v>ZEMELJSKA DELA</v>
      </c>
      <c r="C5" s="141"/>
      <c r="D5" s="141"/>
      <c r="E5" s="141"/>
      <c r="F5" s="141"/>
      <c r="G5" s="62">
        <f>G33</f>
        <v>0</v>
      </c>
    </row>
    <row r="6" spans="1:7" ht="14.25">
      <c r="A6" s="157" t="s">
        <v>53</v>
      </c>
      <c r="B6" s="140" t="str">
        <f>B35</f>
        <v>PRESTAVITEV OBSTOJEČE JR</v>
      </c>
      <c r="C6" s="141"/>
      <c r="D6" s="141"/>
      <c r="E6" s="141"/>
      <c r="F6" s="141"/>
      <c r="G6" s="62">
        <f>G40</f>
        <v>0</v>
      </c>
    </row>
    <row r="7" spans="1:7" ht="14.25">
      <c r="A7" s="157" t="s">
        <v>60</v>
      </c>
      <c r="B7" s="140" t="str">
        <f>B42</f>
        <v>NOVA JR</v>
      </c>
      <c r="C7" s="141"/>
      <c r="D7" s="141"/>
      <c r="E7" s="141"/>
      <c r="F7" s="141"/>
      <c r="G7" s="62">
        <f>G48</f>
        <v>0</v>
      </c>
    </row>
    <row r="8" spans="1:7" ht="14.25">
      <c r="A8" s="157" t="s">
        <v>61</v>
      </c>
      <c r="B8" s="140" t="str">
        <f>B50</f>
        <v>VODOVNI MATERIAL</v>
      </c>
      <c r="C8" s="141"/>
      <c r="D8" s="141"/>
      <c r="E8" s="141"/>
      <c r="F8" s="141"/>
      <c r="G8" s="62">
        <f>G53</f>
        <v>0</v>
      </c>
    </row>
    <row r="9" spans="1:7" ht="15" thickBot="1">
      <c r="A9" s="157" t="s">
        <v>62</v>
      </c>
      <c r="B9" s="140" t="str">
        <f>B55</f>
        <v>BETONSKI JAŠKI</v>
      </c>
      <c r="C9" s="141"/>
      <c r="D9" s="141"/>
      <c r="E9" s="141"/>
      <c r="F9" s="141"/>
      <c r="G9" s="62">
        <f>G57</f>
        <v>0</v>
      </c>
    </row>
    <row r="10" spans="1:7" ht="15">
      <c r="A10" s="153"/>
      <c r="B10" s="78" t="s">
        <v>3</v>
      </c>
      <c r="C10" s="79"/>
      <c r="D10" s="81"/>
      <c r="E10" s="185"/>
      <c r="F10" s="85"/>
      <c r="G10" s="158">
        <f>SUM(G3:G9)</f>
        <v>0</v>
      </c>
    </row>
    <row r="11" spans="1:7">
      <c r="A11" s="154"/>
      <c r="B11" s="2"/>
      <c r="C11" s="2"/>
      <c r="G11" s="63"/>
    </row>
    <row r="12" spans="1:7">
      <c r="A12" s="154"/>
      <c r="B12" s="2"/>
      <c r="C12" s="2"/>
      <c r="G12" s="63"/>
    </row>
    <row r="13" spans="1:7" ht="15">
      <c r="A13" s="152" t="s">
        <v>48</v>
      </c>
      <c r="B13" s="138" t="s">
        <v>350</v>
      </c>
      <c r="C13" s="139"/>
      <c r="D13" s="139"/>
      <c r="E13" s="139"/>
      <c r="F13" s="139"/>
      <c r="G13" s="139"/>
    </row>
    <row r="14" spans="1:7" ht="14.25">
      <c r="A14" s="19" t="s">
        <v>15</v>
      </c>
      <c r="B14" s="100" t="s">
        <v>260</v>
      </c>
      <c r="C14" s="100"/>
      <c r="D14" s="83" t="s">
        <v>0</v>
      </c>
      <c r="E14" s="183">
        <v>220</v>
      </c>
      <c r="F14" s="166"/>
      <c r="G14" s="167">
        <f>E14*F14</f>
        <v>0</v>
      </c>
    </row>
    <row r="15" spans="1:7" ht="28.5">
      <c r="A15" s="19" t="s">
        <v>16</v>
      </c>
      <c r="B15" s="100" t="s">
        <v>244</v>
      </c>
      <c r="C15" s="100"/>
      <c r="D15" s="83" t="s">
        <v>1</v>
      </c>
      <c r="E15" s="183">
        <v>1</v>
      </c>
      <c r="F15" s="166"/>
      <c r="G15" s="167">
        <f>E15*F15</f>
        <v>0</v>
      </c>
    </row>
    <row r="16" spans="1:7" ht="14.25">
      <c r="A16" s="19" t="s">
        <v>17</v>
      </c>
      <c r="B16" s="100" t="s">
        <v>245</v>
      </c>
      <c r="C16" s="100"/>
      <c r="D16" s="83" t="s">
        <v>2</v>
      </c>
      <c r="E16" s="183">
        <v>10</v>
      </c>
      <c r="F16" s="166"/>
      <c r="G16" s="167">
        <f>E16*F16</f>
        <v>0</v>
      </c>
    </row>
    <row r="17" spans="1:7" ht="15">
      <c r="A17" s="152"/>
      <c r="B17" s="99" t="s">
        <v>3</v>
      </c>
      <c r="C17" s="100"/>
      <c r="D17" s="83"/>
      <c r="E17" s="183"/>
      <c r="F17" s="166"/>
      <c r="G17" s="169">
        <f>SUM(G14:G16)</f>
        <v>0</v>
      </c>
    </row>
    <row r="18" spans="1:7" ht="15">
      <c r="A18" s="152"/>
      <c r="B18" s="99"/>
      <c r="C18" s="100"/>
      <c r="D18" s="83"/>
      <c r="E18" s="183"/>
      <c r="F18" s="166"/>
      <c r="G18" s="166"/>
    </row>
    <row r="19" spans="1:7" ht="15">
      <c r="A19" s="152" t="s">
        <v>50</v>
      </c>
      <c r="B19" s="99" t="s">
        <v>351</v>
      </c>
      <c r="C19" s="100"/>
      <c r="D19" s="83"/>
      <c r="E19" s="183"/>
      <c r="F19" s="166"/>
      <c r="G19" s="166"/>
    </row>
    <row r="20" spans="1:7" ht="28.5">
      <c r="A20" s="19" t="s">
        <v>18</v>
      </c>
      <c r="B20" s="67" t="s">
        <v>246</v>
      </c>
      <c r="C20" s="67"/>
      <c r="D20" s="83" t="s">
        <v>0</v>
      </c>
      <c r="E20" s="183">
        <v>200</v>
      </c>
      <c r="F20" s="166"/>
      <c r="G20" s="167">
        <f>E20*F20</f>
        <v>0</v>
      </c>
    </row>
    <row r="21" spans="1:7" ht="28.5">
      <c r="A21" s="19" t="s">
        <v>19</v>
      </c>
      <c r="B21" s="100" t="s">
        <v>247</v>
      </c>
      <c r="C21" s="100"/>
      <c r="D21" s="83" t="s">
        <v>0</v>
      </c>
      <c r="E21" s="183">
        <v>50</v>
      </c>
      <c r="F21" s="166"/>
      <c r="G21" s="167">
        <f>E21*F21</f>
        <v>0</v>
      </c>
    </row>
    <row r="22" spans="1:7" ht="14.25">
      <c r="A22" s="19" t="s">
        <v>20</v>
      </c>
      <c r="B22" s="100" t="s">
        <v>248</v>
      </c>
      <c r="C22" s="100"/>
      <c r="D22" s="83" t="s">
        <v>0</v>
      </c>
      <c r="E22" s="183">
        <v>220</v>
      </c>
      <c r="F22" s="166"/>
      <c r="G22" s="167">
        <f>E22*F22</f>
        <v>0</v>
      </c>
    </row>
    <row r="23" spans="1:7" ht="15">
      <c r="A23" s="152"/>
      <c r="B23" s="10" t="s">
        <v>3</v>
      </c>
      <c r="C23" s="11"/>
      <c r="D23" s="82"/>
      <c r="E23" s="155"/>
      <c r="F23" s="62"/>
      <c r="G23" s="65">
        <f>SUM(G20:G22)</f>
        <v>0</v>
      </c>
    </row>
    <row r="24" spans="1:7" ht="15">
      <c r="A24" s="152"/>
      <c r="B24" s="10"/>
      <c r="C24" s="11"/>
      <c r="D24" s="82"/>
      <c r="E24" s="155"/>
      <c r="F24" s="62"/>
      <c r="G24" s="62"/>
    </row>
    <row r="25" spans="1:7" ht="15">
      <c r="A25" s="152" t="s">
        <v>52</v>
      </c>
      <c r="B25" s="138" t="s">
        <v>118</v>
      </c>
      <c r="C25" s="139"/>
      <c r="D25" s="139"/>
      <c r="E25" s="139"/>
      <c r="F25" s="139"/>
      <c r="G25" s="62"/>
    </row>
    <row r="26" spans="1:7" ht="28.5">
      <c r="A26" s="19" t="s">
        <v>21</v>
      </c>
      <c r="B26" s="100" t="s">
        <v>249</v>
      </c>
      <c r="C26" s="100"/>
      <c r="D26" s="83" t="s">
        <v>5</v>
      </c>
      <c r="E26" s="183">
        <v>66</v>
      </c>
      <c r="F26" s="166"/>
      <c r="G26" s="167">
        <f>E26*F26</f>
        <v>0</v>
      </c>
    </row>
    <row r="27" spans="1:7" ht="28.5">
      <c r="A27" s="19" t="s">
        <v>22</v>
      </c>
      <c r="B27" s="100" t="s">
        <v>238</v>
      </c>
      <c r="C27" s="100"/>
      <c r="D27" s="83" t="s">
        <v>5</v>
      </c>
      <c r="E27" s="183">
        <v>6</v>
      </c>
      <c r="F27" s="166"/>
      <c r="G27" s="167">
        <f>E27*F27</f>
        <v>0</v>
      </c>
    </row>
    <row r="28" spans="1:7" ht="42.75">
      <c r="A28" s="19" t="s">
        <v>23</v>
      </c>
      <c r="B28" s="67" t="s">
        <v>250</v>
      </c>
      <c r="C28" s="67"/>
      <c r="D28" s="83" t="s">
        <v>5</v>
      </c>
      <c r="E28" s="183">
        <v>13</v>
      </c>
      <c r="F28" s="166"/>
      <c r="G28" s="167">
        <f>E28*F28</f>
        <v>0</v>
      </c>
    </row>
    <row r="29" spans="1:7" ht="28.5">
      <c r="A29" s="19" t="s">
        <v>24</v>
      </c>
      <c r="B29" s="67" t="s">
        <v>251</v>
      </c>
      <c r="C29" s="67"/>
      <c r="D29" s="83" t="s">
        <v>5</v>
      </c>
      <c r="E29" s="183">
        <v>46</v>
      </c>
      <c r="F29" s="166"/>
      <c r="G29" s="167">
        <f>E29*F29</f>
        <v>0</v>
      </c>
    </row>
    <row r="30" spans="1:7" ht="28.5">
      <c r="A30" s="19" t="s">
        <v>25</v>
      </c>
      <c r="B30" s="100" t="s">
        <v>237</v>
      </c>
      <c r="C30" s="100"/>
      <c r="D30" s="83" t="s">
        <v>5</v>
      </c>
      <c r="E30" s="183">
        <v>46</v>
      </c>
      <c r="F30" s="166"/>
      <c r="G30" s="167">
        <f>E30*F30</f>
        <v>0</v>
      </c>
    </row>
    <row r="31" spans="1:7" ht="40.5" customHeight="1">
      <c r="A31" s="19" t="s">
        <v>26</v>
      </c>
      <c r="B31" s="67" t="s">
        <v>261</v>
      </c>
      <c r="C31" s="100"/>
      <c r="D31" s="83" t="s">
        <v>5</v>
      </c>
      <c r="E31" s="183">
        <v>220</v>
      </c>
      <c r="F31" s="166"/>
      <c r="G31" s="167">
        <f>E31*F31</f>
        <v>0</v>
      </c>
    </row>
    <row r="32" spans="1:7" ht="14.25">
      <c r="A32" s="19" t="s">
        <v>27</v>
      </c>
      <c r="B32" s="100" t="s">
        <v>248</v>
      </c>
      <c r="C32" s="100"/>
      <c r="D32" s="83" t="s">
        <v>0</v>
      </c>
      <c r="E32" s="183">
        <v>50</v>
      </c>
      <c r="F32" s="166"/>
      <c r="G32" s="167">
        <f>E32*F32</f>
        <v>0</v>
      </c>
    </row>
    <row r="33" spans="1:21" ht="15">
      <c r="A33" s="152"/>
      <c r="B33" s="10" t="s">
        <v>3</v>
      </c>
      <c r="C33" s="11"/>
      <c r="D33" s="82"/>
      <c r="E33" s="155"/>
      <c r="F33" s="62"/>
      <c r="G33" s="65">
        <f>SUM(G26:G32)</f>
        <v>0</v>
      </c>
    </row>
    <row r="34" spans="1:21" ht="15">
      <c r="A34" s="152"/>
      <c r="B34" s="10"/>
      <c r="C34" s="11"/>
      <c r="D34" s="82"/>
      <c r="E34" s="155"/>
      <c r="F34" s="62"/>
      <c r="G34" s="62"/>
    </row>
    <row r="35" spans="1:21" ht="15">
      <c r="A35" s="152" t="s">
        <v>53</v>
      </c>
      <c r="B35" s="138" t="s">
        <v>352</v>
      </c>
      <c r="C35" s="139"/>
      <c r="D35" s="139"/>
      <c r="E35" s="139"/>
      <c r="F35" s="139"/>
      <c r="G35" s="62"/>
    </row>
    <row r="36" spans="1:21" ht="42.75">
      <c r="A36" s="157" t="s">
        <v>28</v>
      </c>
      <c r="B36" s="67" t="s">
        <v>252</v>
      </c>
      <c r="C36" s="100"/>
      <c r="D36" s="83" t="s">
        <v>4</v>
      </c>
      <c r="E36" s="183">
        <v>7</v>
      </c>
      <c r="F36" s="166"/>
      <c r="G36" s="167">
        <f>E36*F36</f>
        <v>0</v>
      </c>
    </row>
    <row r="37" spans="1:21" ht="48" customHeight="1">
      <c r="A37" s="157" t="s">
        <v>29</v>
      </c>
      <c r="B37" s="67" t="s">
        <v>253</v>
      </c>
      <c r="C37" s="100"/>
      <c r="D37" s="83" t="s">
        <v>4</v>
      </c>
      <c r="E37" s="183">
        <v>8</v>
      </c>
      <c r="F37" s="166"/>
      <c r="G37" s="167">
        <f>E37*F37</f>
        <v>0</v>
      </c>
    </row>
    <row r="38" spans="1:21" ht="28.5">
      <c r="A38" s="157" t="s">
        <v>361</v>
      </c>
      <c r="B38" s="100" t="s">
        <v>254</v>
      </c>
      <c r="C38" s="100"/>
      <c r="D38" s="83" t="s">
        <v>4</v>
      </c>
      <c r="E38" s="183">
        <v>7</v>
      </c>
      <c r="F38" s="166"/>
      <c r="G38" s="167">
        <f>E38*F38</f>
        <v>0</v>
      </c>
    </row>
    <row r="39" spans="1:21" ht="14.25">
      <c r="A39" s="157" t="s">
        <v>30</v>
      </c>
      <c r="B39" s="100" t="s">
        <v>239</v>
      </c>
      <c r="C39" s="100"/>
      <c r="D39" s="83" t="s">
        <v>4</v>
      </c>
      <c r="E39" s="183">
        <v>9</v>
      </c>
      <c r="F39" s="166"/>
      <c r="G39" s="167">
        <f>E39*F39</f>
        <v>0</v>
      </c>
    </row>
    <row r="40" spans="1:21" ht="15">
      <c r="A40" s="151"/>
      <c r="B40" s="99" t="s">
        <v>3</v>
      </c>
      <c r="C40" s="100"/>
      <c r="D40" s="83"/>
      <c r="E40" s="183"/>
      <c r="F40" s="166"/>
      <c r="G40" s="169">
        <f>SUM(G36:G39)</f>
        <v>0</v>
      </c>
    </row>
    <row r="41" spans="1:21" ht="15">
      <c r="A41" s="152"/>
      <c r="B41" s="10"/>
      <c r="C41" s="11"/>
      <c r="D41" s="82"/>
      <c r="E41" s="155"/>
      <c r="F41" s="62"/>
      <c r="G41" s="62"/>
    </row>
    <row r="42" spans="1:21" ht="15">
      <c r="A42" s="152" t="s">
        <v>60</v>
      </c>
      <c r="B42" s="10" t="s">
        <v>353</v>
      </c>
      <c r="C42" s="11"/>
      <c r="D42" s="82"/>
      <c r="E42" s="155"/>
      <c r="F42" s="62"/>
      <c r="G42" s="62"/>
    </row>
    <row r="43" spans="1:21" ht="42.75">
      <c r="A43" s="19" t="s">
        <v>31</v>
      </c>
      <c r="B43" s="100" t="s">
        <v>255</v>
      </c>
      <c r="C43" s="100"/>
      <c r="D43" s="83" t="s">
        <v>4</v>
      </c>
      <c r="E43" s="183">
        <v>1</v>
      </c>
      <c r="F43" s="166"/>
      <c r="G43" s="167">
        <f>E43*F43</f>
        <v>0</v>
      </c>
    </row>
    <row r="44" spans="1:21" ht="99.75">
      <c r="A44" s="19" t="s">
        <v>32</v>
      </c>
      <c r="B44" s="100" t="s">
        <v>240</v>
      </c>
      <c r="C44" s="100"/>
      <c r="D44" s="83" t="s">
        <v>4</v>
      </c>
      <c r="E44" s="183">
        <v>1</v>
      </c>
      <c r="F44" s="166"/>
      <c r="G44" s="167">
        <f>E44*F44</f>
        <v>0</v>
      </c>
    </row>
    <row r="45" spans="1:21" ht="114">
      <c r="A45" s="19" t="s">
        <v>33</v>
      </c>
      <c r="B45" s="67" t="s">
        <v>256</v>
      </c>
      <c r="C45" s="100"/>
      <c r="D45" s="83" t="s">
        <v>4</v>
      </c>
      <c r="E45" s="183">
        <v>1</v>
      </c>
      <c r="F45" s="166"/>
      <c r="G45" s="167">
        <f>E45*F45</f>
        <v>0</v>
      </c>
      <c r="U45" s="68"/>
    </row>
    <row r="46" spans="1:21" ht="42.75">
      <c r="A46" s="19" t="s">
        <v>34</v>
      </c>
      <c r="B46" s="100" t="s">
        <v>241</v>
      </c>
      <c r="C46" s="100"/>
      <c r="D46" s="83" t="s">
        <v>4</v>
      </c>
      <c r="E46" s="183">
        <v>1</v>
      </c>
      <c r="F46" s="166"/>
      <c r="G46" s="167">
        <f>E46*F46</f>
        <v>0</v>
      </c>
    </row>
    <row r="47" spans="1:21" ht="42.75">
      <c r="A47" s="19" t="s">
        <v>35</v>
      </c>
      <c r="B47" s="100" t="s">
        <v>242</v>
      </c>
      <c r="C47" s="100"/>
      <c r="D47" s="83" t="s">
        <v>4</v>
      </c>
      <c r="E47" s="183">
        <v>1</v>
      </c>
      <c r="F47" s="166"/>
      <c r="G47" s="167">
        <f>E47*F47</f>
        <v>0</v>
      </c>
    </row>
    <row r="48" spans="1:21" ht="15">
      <c r="A48" s="152"/>
      <c r="B48" s="10" t="s">
        <v>3</v>
      </c>
      <c r="C48" s="11"/>
      <c r="D48" s="82"/>
      <c r="E48" s="155"/>
      <c r="F48" s="62"/>
      <c r="G48" s="65">
        <f>SUM(G43:G47)</f>
        <v>0</v>
      </c>
    </row>
    <row r="49" spans="1:7" ht="15">
      <c r="A49" s="152"/>
      <c r="B49" s="10"/>
      <c r="C49" s="11"/>
      <c r="D49" s="82"/>
      <c r="E49" s="155"/>
      <c r="F49" s="62"/>
      <c r="G49" s="62"/>
    </row>
    <row r="50" spans="1:7" ht="15">
      <c r="A50" s="152" t="s">
        <v>61</v>
      </c>
      <c r="B50" s="10" t="s">
        <v>349</v>
      </c>
      <c r="C50" s="11"/>
      <c r="G50" s="63"/>
    </row>
    <row r="51" spans="1:7" ht="16.5">
      <c r="A51" s="19" t="s">
        <v>36</v>
      </c>
      <c r="B51" s="67" t="s">
        <v>257</v>
      </c>
      <c r="C51" s="11"/>
      <c r="D51" s="82" t="s">
        <v>0</v>
      </c>
      <c r="E51" s="155">
        <v>220</v>
      </c>
      <c r="F51" s="62"/>
      <c r="G51" s="64">
        <f>E51*F51</f>
        <v>0</v>
      </c>
    </row>
    <row r="52" spans="1:7" ht="16.5">
      <c r="A52" s="19" t="s">
        <v>37</v>
      </c>
      <c r="B52" s="67" t="s">
        <v>258</v>
      </c>
      <c r="C52" s="11"/>
      <c r="D52" s="82" t="s">
        <v>0</v>
      </c>
      <c r="E52" s="155">
        <v>100</v>
      </c>
      <c r="F52" s="62"/>
      <c r="G52" s="64">
        <f>E52*F52</f>
        <v>0</v>
      </c>
    </row>
    <row r="53" spans="1:7" ht="15">
      <c r="A53" s="152"/>
      <c r="B53" s="10" t="s">
        <v>3</v>
      </c>
      <c r="C53" s="11"/>
      <c r="D53" s="82"/>
      <c r="E53" s="155"/>
      <c r="F53" s="62"/>
      <c r="G53" s="65">
        <f>SUM(G51:G52)</f>
        <v>0</v>
      </c>
    </row>
    <row r="54" spans="1:7" ht="15">
      <c r="A54" s="152"/>
      <c r="B54" s="10"/>
      <c r="C54" s="11"/>
      <c r="D54" s="82"/>
      <c r="E54" s="155"/>
      <c r="F54" s="62"/>
      <c r="G54" s="62"/>
    </row>
    <row r="55" spans="1:7" ht="15">
      <c r="A55" s="152" t="s">
        <v>62</v>
      </c>
      <c r="B55" s="10" t="s">
        <v>354</v>
      </c>
      <c r="C55" s="11"/>
      <c r="D55" s="82"/>
      <c r="E55" s="155"/>
      <c r="F55" s="62"/>
      <c r="G55" s="62"/>
    </row>
    <row r="56" spans="1:7" ht="85.5">
      <c r="A56" s="19" t="s">
        <v>243</v>
      </c>
      <c r="B56" s="67" t="s">
        <v>259</v>
      </c>
      <c r="C56" s="100"/>
      <c r="D56" s="83" t="s">
        <v>4</v>
      </c>
      <c r="E56" s="183">
        <v>9</v>
      </c>
      <c r="F56" s="166"/>
      <c r="G56" s="167">
        <f>E56*F56</f>
        <v>0</v>
      </c>
    </row>
    <row r="57" spans="1:7" ht="15">
      <c r="A57" s="19"/>
      <c r="B57" s="10" t="s">
        <v>3</v>
      </c>
      <c r="C57" s="11"/>
      <c r="D57" s="82"/>
      <c r="E57" s="155"/>
      <c r="F57" s="62"/>
      <c r="G57" s="65">
        <f>SUM(G56:G56)</f>
        <v>0</v>
      </c>
    </row>
    <row r="58" spans="1:7" ht="15">
      <c r="A58" s="19"/>
      <c r="B58" s="10"/>
      <c r="C58" s="11"/>
      <c r="D58" s="82"/>
      <c r="E58" s="155"/>
      <c r="F58" s="62"/>
      <c r="G58" s="12"/>
    </row>
    <row r="59" spans="1:7" ht="15">
      <c r="A59" s="19"/>
      <c r="B59" s="10"/>
      <c r="C59" s="11"/>
      <c r="D59" s="82"/>
      <c r="E59" s="155"/>
      <c r="F59" s="62"/>
      <c r="G59" s="12"/>
    </row>
    <row r="60" spans="1:7" ht="14.25">
      <c r="A60" s="19"/>
      <c r="B60" s="12"/>
      <c r="C60" s="12"/>
      <c r="D60" s="82"/>
      <c r="E60" s="155"/>
      <c r="F60" s="62"/>
      <c r="G60" s="12"/>
    </row>
    <row r="61" spans="1:7" ht="14.25">
      <c r="A61" s="19"/>
      <c r="B61" s="12"/>
      <c r="C61" s="12"/>
      <c r="D61" s="82"/>
      <c r="E61" s="155"/>
      <c r="F61" s="62"/>
      <c r="G61" s="12"/>
    </row>
    <row r="62" spans="1:7" ht="14.25">
      <c r="A62" s="19"/>
      <c r="B62" s="12"/>
      <c r="C62" s="12"/>
      <c r="D62" s="82"/>
      <c r="E62" s="155"/>
      <c r="F62" s="62"/>
      <c r="G62" s="12"/>
    </row>
    <row r="63" spans="1:7" ht="14.25">
      <c r="A63" s="19"/>
      <c r="B63" s="12"/>
      <c r="C63" s="12"/>
      <c r="D63" s="82"/>
      <c r="E63" s="155"/>
      <c r="F63" s="62"/>
      <c r="G63" s="12"/>
    </row>
    <row r="64" spans="1:7" ht="14.25">
      <c r="A64" s="19"/>
      <c r="B64" s="12"/>
      <c r="C64" s="12"/>
      <c r="D64" s="82"/>
      <c r="E64" s="155"/>
      <c r="F64" s="62"/>
      <c r="G64" s="12"/>
    </row>
    <row r="65" spans="1:7" ht="14.25">
      <c r="A65" s="19"/>
      <c r="B65" s="12"/>
      <c r="C65" s="12"/>
      <c r="D65" s="82"/>
      <c r="E65" s="155"/>
      <c r="F65" s="62"/>
      <c r="G65" s="12"/>
    </row>
    <row r="66" spans="1:7" ht="14.25">
      <c r="A66" s="19"/>
      <c r="B66" s="12"/>
      <c r="C66" s="12"/>
      <c r="D66" s="82"/>
      <c r="E66" s="155"/>
      <c r="F66" s="62"/>
      <c r="G66" s="12"/>
    </row>
    <row r="67" spans="1:7" ht="14.25">
      <c r="A67" s="19"/>
      <c r="B67" s="12"/>
      <c r="C67" s="12"/>
      <c r="D67" s="82"/>
      <c r="E67" s="155"/>
      <c r="F67" s="62"/>
      <c r="G67" s="12"/>
    </row>
    <row r="68" spans="1:7" ht="14.25">
      <c r="A68" s="19"/>
      <c r="B68" s="12"/>
      <c r="C68" s="12"/>
      <c r="D68" s="82"/>
      <c r="E68" s="155"/>
      <c r="F68" s="62"/>
      <c r="G68" s="12"/>
    </row>
    <row r="69" spans="1:7" ht="14.25">
      <c r="A69" s="19"/>
      <c r="B69" s="12"/>
      <c r="C69" s="12"/>
      <c r="D69" s="82"/>
      <c r="E69" s="155"/>
      <c r="F69" s="62"/>
      <c r="G69" s="12"/>
    </row>
    <row r="70" spans="1:7" ht="14.25">
      <c r="A70" s="19"/>
      <c r="B70" s="12"/>
      <c r="C70" s="12"/>
      <c r="D70" s="82"/>
      <c r="E70" s="155"/>
      <c r="F70" s="62"/>
      <c r="G70" s="12"/>
    </row>
    <row r="71" spans="1:7" ht="14.25">
      <c r="A71" s="19"/>
      <c r="B71" s="12"/>
      <c r="C71" s="12"/>
      <c r="D71" s="82"/>
      <c r="E71" s="155"/>
      <c r="F71" s="62"/>
      <c r="G71" s="12"/>
    </row>
    <row r="72" spans="1:7" ht="14.25">
      <c r="A72" s="19"/>
      <c r="B72" s="12"/>
      <c r="C72" s="12"/>
      <c r="D72" s="82"/>
      <c r="E72" s="155"/>
      <c r="F72" s="62"/>
      <c r="G72" s="12"/>
    </row>
    <row r="73" spans="1:7" ht="14.25">
      <c r="A73" s="19"/>
      <c r="B73" s="12"/>
      <c r="C73" s="12"/>
      <c r="D73" s="82"/>
      <c r="E73" s="155"/>
      <c r="F73" s="62"/>
      <c r="G73" s="12"/>
    </row>
    <row r="74" spans="1:7" ht="14.25">
      <c r="A74" s="19"/>
      <c r="B74" s="12"/>
      <c r="C74" s="12"/>
      <c r="D74" s="82"/>
      <c r="E74" s="155"/>
      <c r="F74" s="62"/>
      <c r="G74" s="12"/>
    </row>
    <row r="75" spans="1:7" ht="14.25">
      <c r="A75" s="19"/>
      <c r="B75" s="12"/>
      <c r="C75" s="12"/>
      <c r="D75" s="82"/>
      <c r="E75" s="155"/>
      <c r="F75" s="62"/>
      <c r="G75" s="12"/>
    </row>
    <row r="76" spans="1:7" ht="14.25">
      <c r="A76" s="19"/>
      <c r="B76" s="12"/>
      <c r="C76" s="12"/>
      <c r="D76" s="82"/>
      <c r="E76" s="155"/>
      <c r="F76" s="62"/>
      <c r="G76" s="12"/>
    </row>
    <row r="77" spans="1:7" ht="14.25">
      <c r="A77" s="19"/>
      <c r="B77" s="12"/>
      <c r="C77" s="12"/>
      <c r="D77" s="82"/>
      <c r="E77" s="155"/>
      <c r="F77" s="62"/>
      <c r="G77" s="12"/>
    </row>
    <row r="78" spans="1:7" ht="14.25">
      <c r="A78" s="19"/>
      <c r="B78" s="12"/>
      <c r="C78" s="12"/>
      <c r="D78" s="82"/>
      <c r="E78" s="155"/>
      <c r="F78" s="62"/>
      <c r="G78" s="12"/>
    </row>
    <row r="79" spans="1:7" ht="14.25">
      <c r="A79" s="19"/>
      <c r="B79" s="12"/>
      <c r="C79" s="12"/>
      <c r="D79" s="82"/>
      <c r="E79" s="155"/>
      <c r="F79" s="62"/>
      <c r="G79" s="12"/>
    </row>
    <row r="80" spans="1:7" ht="14.25">
      <c r="A80" s="19"/>
      <c r="B80" s="12"/>
      <c r="C80" s="12"/>
      <c r="D80" s="82"/>
      <c r="E80" s="155"/>
      <c r="F80" s="62"/>
      <c r="G80" s="12"/>
    </row>
    <row r="81" spans="1:7" ht="14.25">
      <c r="A81" s="19"/>
      <c r="B81" s="12"/>
      <c r="C81" s="12"/>
      <c r="D81" s="82"/>
      <c r="E81" s="155"/>
      <c r="F81" s="62"/>
      <c r="G81" s="12"/>
    </row>
    <row r="82" spans="1:7" ht="14.25">
      <c r="A82" s="19"/>
      <c r="B82" s="12"/>
      <c r="C82" s="12"/>
      <c r="D82" s="82"/>
      <c r="E82" s="155"/>
      <c r="F82" s="62"/>
      <c r="G82" s="12"/>
    </row>
    <row r="83" spans="1:7" ht="14.25">
      <c r="A83" s="19"/>
      <c r="B83" s="12"/>
      <c r="C83" s="12"/>
      <c r="D83" s="82"/>
      <c r="E83" s="155"/>
      <c r="F83" s="62"/>
      <c r="G83" s="12"/>
    </row>
    <row r="84" spans="1:7" ht="14.25">
      <c r="A84" s="19"/>
      <c r="B84" s="12"/>
      <c r="C84" s="12"/>
      <c r="D84" s="82"/>
      <c r="E84" s="155"/>
      <c r="F84" s="62"/>
      <c r="G84" s="12"/>
    </row>
    <row r="85" spans="1:7" ht="14.25">
      <c r="A85" s="19"/>
      <c r="B85" s="12"/>
      <c r="C85" s="12"/>
      <c r="D85" s="82"/>
      <c r="E85" s="155"/>
      <c r="F85" s="62"/>
      <c r="G85" s="12"/>
    </row>
    <row r="86" spans="1:7" ht="14.25">
      <c r="A86" s="19"/>
      <c r="B86" s="12"/>
      <c r="C86" s="12"/>
      <c r="D86" s="82"/>
      <c r="E86" s="155"/>
      <c r="F86" s="62"/>
      <c r="G86" s="12"/>
    </row>
    <row r="87" spans="1:7" ht="14.25">
      <c r="A87" s="19"/>
      <c r="B87" s="12"/>
      <c r="C87" s="12"/>
      <c r="D87" s="82"/>
      <c r="E87" s="155"/>
      <c r="F87" s="62"/>
      <c r="G87" s="12"/>
    </row>
    <row r="88" spans="1:7" ht="14.25">
      <c r="A88" s="19"/>
      <c r="B88" s="12"/>
      <c r="C88" s="12"/>
      <c r="D88" s="82"/>
      <c r="E88" s="155"/>
      <c r="F88" s="62"/>
      <c r="G88" s="12"/>
    </row>
    <row r="89" spans="1:7" ht="14.25">
      <c r="A89" s="19"/>
      <c r="B89" s="12"/>
      <c r="C89" s="12"/>
      <c r="D89" s="82"/>
      <c r="E89" s="155"/>
      <c r="F89" s="62"/>
      <c r="G89" s="12"/>
    </row>
    <row r="90" spans="1:7" ht="14.25">
      <c r="A90" s="19"/>
      <c r="B90" s="12"/>
      <c r="C90" s="12"/>
      <c r="D90" s="82"/>
      <c r="E90" s="155"/>
      <c r="F90" s="62"/>
      <c r="G90" s="12"/>
    </row>
    <row r="91" spans="1:7" ht="14.25">
      <c r="A91" s="19"/>
      <c r="B91" s="12"/>
      <c r="C91" s="12"/>
      <c r="D91" s="82"/>
      <c r="E91" s="155"/>
      <c r="F91" s="62"/>
      <c r="G91" s="12"/>
    </row>
    <row r="92" spans="1:7" ht="14.25">
      <c r="A92" s="19"/>
      <c r="B92" s="12"/>
      <c r="C92" s="12"/>
      <c r="D92" s="82"/>
      <c r="E92" s="155"/>
      <c r="F92" s="62"/>
      <c r="G92" s="12"/>
    </row>
    <row r="93" spans="1:7" ht="14.25">
      <c r="A93" s="19"/>
      <c r="B93" s="12"/>
      <c r="C93" s="12"/>
      <c r="D93" s="82"/>
      <c r="E93" s="155"/>
      <c r="F93" s="62"/>
      <c r="G93" s="12"/>
    </row>
    <row r="94" spans="1:7" ht="14.25">
      <c r="A94" s="19"/>
      <c r="B94" s="12"/>
      <c r="C94" s="12"/>
      <c r="D94" s="82"/>
      <c r="E94" s="155"/>
      <c r="F94" s="62"/>
      <c r="G94" s="12"/>
    </row>
    <row r="95" spans="1:7" ht="14.25">
      <c r="A95" s="19"/>
      <c r="B95" s="12"/>
      <c r="C95" s="12"/>
      <c r="D95" s="82"/>
      <c r="E95" s="155"/>
      <c r="F95" s="62"/>
      <c r="G95" s="12"/>
    </row>
    <row r="96" spans="1:7" ht="14.25">
      <c r="A96" s="19"/>
      <c r="B96" s="12"/>
      <c r="C96" s="12"/>
      <c r="D96" s="82"/>
      <c r="E96" s="155"/>
      <c r="F96" s="62"/>
      <c r="G96" s="12"/>
    </row>
    <row r="97" spans="1:7" ht="14.25">
      <c r="A97" s="19"/>
      <c r="B97" s="12"/>
      <c r="C97" s="12"/>
      <c r="D97" s="82"/>
      <c r="E97" s="155"/>
      <c r="F97" s="62"/>
      <c r="G97" s="12"/>
    </row>
    <row r="98" spans="1:7" ht="14.25">
      <c r="A98" s="19"/>
      <c r="B98" s="12"/>
      <c r="C98" s="12"/>
      <c r="D98" s="82"/>
      <c r="E98" s="155"/>
      <c r="F98" s="62"/>
      <c r="G98" s="12"/>
    </row>
    <row r="99" spans="1:7" ht="14.25">
      <c r="A99" s="19"/>
      <c r="B99" s="12"/>
      <c r="C99" s="12"/>
      <c r="D99" s="82"/>
      <c r="E99" s="155"/>
      <c r="F99" s="62"/>
      <c r="G99" s="12"/>
    </row>
    <row r="100" spans="1:7" ht="14.25">
      <c r="A100" s="19"/>
      <c r="B100" s="12"/>
      <c r="C100" s="12"/>
      <c r="D100" s="82"/>
      <c r="E100" s="155"/>
      <c r="F100" s="62"/>
      <c r="G100" s="12"/>
    </row>
    <row r="101" spans="1:7" ht="14.25">
      <c r="A101" s="19"/>
      <c r="B101" s="12"/>
      <c r="C101" s="12"/>
      <c r="D101" s="82"/>
      <c r="E101" s="155"/>
      <c r="F101" s="62"/>
      <c r="G101" s="12"/>
    </row>
    <row r="102" spans="1:7" ht="14.25">
      <c r="A102" s="19"/>
      <c r="B102" s="12"/>
      <c r="C102" s="12"/>
      <c r="D102" s="82"/>
      <c r="E102" s="155"/>
      <c r="F102" s="62"/>
      <c r="G102" s="12"/>
    </row>
    <row r="103" spans="1:7" ht="14.25">
      <c r="A103" s="19"/>
      <c r="B103" s="12"/>
      <c r="C103" s="12"/>
      <c r="D103" s="82"/>
      <c r="E103" s="155"/>
      <c r="F103" s="62"/>
      <c r="G103" s="12"/>
    </row>
    <row r="104" spans="1:7" ht="14.25">
      <c r="A104" s="19"/>
      <c r="B104" s="12"/>
      <c r="C104" s="12"/>
      <c r="D104" s="82"/>
      <c r="E104" s="155"/>
      <c r="F104" s="62"/>
      <c r="G104" s="12"/>
    </row>
    <row r="105" spans="1:7" ht="14.25">
      <c r="A105" s="19"/>
      <c r="B105" s="12"/>
      <c r="C105" s="12"/>
      <c r="D105" s="82"/>
      <c r="E105" s="155"/>
      <c r="F105" s="62"/>
      <c r="G105" s="12"/>
    </row>
    <row r="106" spans="1:7" ht="14.25">
      <c r="A106" s="19"/>
      <c r="B106" s="12"/>
      <c r="C106" s="12"/>
      <c r="D106" s="82"/>
      <c r="E106" s="155"/>
      <c r="F106" s="62"/>
      <c r="G106" s="12"/>
    </row>
    <row r="107" spans="1:7" ht="14.25">
      <c r="A107" s="19"/>
      <c r="B107" s="12"/>
      <c r="C107" s="12"/>
      <c r="D107" s="82"/>
      <c r="E107" s="155"/>
      <c r="F107" s="62"/>
      <c r="G107" s="12"/>
    </row>
    <row r="108" spans="1:7" ht="14.25">
      <c r="A108" s="19"/>
      <c r="B108" s="12"/>
      <c r="C108" s="12"/>
      <c r="D108" s="82"/>
      <c r="E108" s="155"/>
      <c r="F108" s="62"/>
      <c r="G108" s="12"/>
    </row>
    <row r="109" spans="1:7" ht="14.25">
      <c r="A109" s="19"/>
      <c r="B109" s="12"/>
      <c r="C109" s="12"/>
      <c r="D109" s="82"/>
      <c r="E109" s="155"/>
      <c r="F109" s="62"/>
      <c r="G109" s="12"/>
    </row>
    <row r="110" spans="1:7" ht="14.25">
      <c r="A110" s="19"/>
      <c r="B110" s="12"/>
      <c r="C110" s="12"/>
      <c r="D110" s="82"/>
      <c r="E110" s="155"/>
      <c r="F110" s="62"/>
      <c r="G110" s="12"/>
    </row>
    <row r="111" spans="1:7" ht="14.25">
      <c r="A111" s="19"/>
      <c r="B111" s="12"/>
      <c r="C111" s="12"/>
      <c r="D111" s="82"/>
      <c r="E111" s="155"/>
      <c r="F111" s="62"/>
      <c r="G111" s="12"/>
    </row>
    <row r="112" spans="1:7" ht="14.25">
      <c r="A112" s="19"/>
      <c r="B112" s="12"/>
      <c r="C112" s="12"/>
      <c r="D112" s="82"/>
      <c r="E112" s="155"/>
      <c r="F112" s="62"/>
      <c r="G112" s="12"/>
    </row>
    <row r="113" spans="1:7" ht="14.25">
      <c r="A113" s="19"/>
      <c r="B113" s="12"/>
      <c r="C113" s="12"/>
      <c r="D113" s="82"/>
      <c r="E113" s="155"/>
      <c r="F113" s="62"/>
      <c r="G113" s="12"/>
    </row>
    <row r="114" spans="1:7" ht="14.25">
      <c r="A114" s="19"/>
      <c r="B114" s="12"/>
      <c r="C114" s="12"/>
      <c r="D114" s="82"/>
      <c r="E114" s="155"/>
      <c r="F114" s="62"/>
      <c r="G114" s="12"/>
    </row>
    <row r="115" spans="1:7" ht="14.25">
      <c r="A115" s="19"/>
      <c r="B115" s="12"/>
      <c r="C115" s="12"/>
      <c r="D115" s="82"/>
      <c r="E115" s="155"/>
      <c r="F115" s="62"/>
      <c r="G115" s="12"/>
    </row>
    <row r="116" spans="1:7" ht="14.25">
      <c r="A116" s="19"/>
      <c r="B116" s="12"/>
      <c r="C116" s="12"/>
      <c r="D116" s="82"/>
      <c r="E116" s="155"/>
      <c r="F116" s="62"/>
      <c r="G116" s="12"/>
    </row>
    <row r="117" spans="1:7" ht="14.25">
      <c r="A117" s="19"/>
      <c r="B117" s="12"/>
      <c r="C117" s="12"/>
      <c r="D117" s="82"/>
      <c r="E117" s="155"/>
      <c r="F117" s="62"/>
      <c r="G117" s="12"/>
    </row>
    <row r="118" spans="1:7" ht="14.25">
      <c r="A118" s="19"/>
      <c r="B118" s="12"/>
      <c r="C118" s="12"/>
      <c r="D118" s="82"/>
      <c r="E118" s="155"/>
      <c r="F118" s="62"/>
      <c r="G118" s="12"/>
    </row>
    <row r="119" spans="1:7" ht="14.25">
      <c r="A119" s="19"/>
      <c r="B119" s="12"/>
      <c r="C119" s="12"/>
      <c r="D119" s="82"/>
      <c r="E119" s="155"/>
      <c r="F119" s="62"/>
      <c r="G119" s="12"/>
    </row>
    <row r="120" spans="1:7" ht="14.25">
      <c r="A120" s="19"/>
      <c r="B120" s="12"/>
      <c r="C120" s="12"/>
      <c r="D120" s="82"/>
      <c r="E120" s="155"/>
      <c r="F120" s="62"/>
      <c r="G120" s="12"/>
    </row>
    <row r="121" spans="1:7" ht="14.25">
      <c r="A121" s="19"/>
      <c r="B121" s="12"/>
      <c r="C121" s="12"/>
      <c r="D121" s="82"/>
      <c r="E121" s="155"/>
      <c r="F121" s="62"/>
      <c r="G121" s="12"/>
    </row>
    <row r="122" spans="1:7" ht="14.25">
      <c r="A122" s="19"/>
      <c r="B122" s="12"/>
      <c r="C122" s="12"/>
      <c r="D122" s="82"/>
      <c r="E122" s="155"/>
      <c r="F122" s="62"/>
      <c r="G122" s="12"/>
    </row>
    <row r="123" spans="1:7" ht="14.25">
      <c r="A123" s="155"/>
      <c r="B123" s="12"/>
      <c r="C123" s="12"/>
      <c r="D123" s="82"/>
      <c r="E123" s="155"/>
      <c r="F123" s="62"/>
      <c r="G123" s="12"/>
    </row>
    <row r="124" spans="1:7" ht="14.25">
      <c r="A124" s="155"/>
      <c r="B124" s="12"/>
      <c r="C124" s="12"/>
      <c r="D124" s="82"/>
      <c r="E124" s="155"/>
      <c r="F124" s="62"/>
      <c r="G124" s="12"/>
    </row>
    <row r="125" spans="1:7" ht="14.25">
      <c r="A125" s="155"/>
      <c r="B125" s="12"/>
      <c r="C125" s="12"/>
      <c r="D125" s="82"/>
      <c r="E125" s="155"/>
      <c r="F125" s="62"/>
      <c r="G125" s="12"/>
    </row>
    <row r="126" spans="1:7" ht="14.25">
      <c r="A126" s="155"/>
      <c r="B126" s="12"/>
      <c r="C126" s="12"/>
      <c r="D126" s="82"/>
      <c r="E126" s="155"/>
      <c r="F126" s="62"/>
      <c r="G126" s="12"/>
    </row>
    <row r="127" spans="1:7" ht="14.25">
      <c r="A127" s="155"/>
      <c r="B127" s="12"/>
      <c r="C127" s="12"/>
      <c r="D127" s="82"/>
      <c r="E127" s="155"/>
      <c r="F127" s="62"/>
      <c r="G127" s="12"/>
    </row>
    <row r="128" spans="1:7" ht="14.25">
      <c r="A128" s="155"/>
      <c r="B128" s="12"/>
      <c r="C128" s="12"/>
      <c r="D128" s="82"/>
      <c r="E128" s="155"/>
      <c r="F128" s="62"/>
      <c r="G128" s="12"/>
    </row>
    <row r="129" spans="1:7" ht="14.25">
      <c r="A129" s="155"/>
      <c r="B129" s="12"/>
      <c r="C129" s="12"/>
      <c r="D129" s="82"/>
      <c r="E129" s="155"/>
      <c r="F129" s="62"/>
      <c r="G129" s="12"/>
    </row>
    <row r="130" spans="1:7" ht="14.25">
      <c r="A130" s="155"/>
      <c r="B130" s="12"/>
      <c r="C130" s="12"/>
      <c r="D130" s="82"/>
      <c r="E130" s="155"/>
      <c r="F130" s="62"/>
      <c r="G130" s="12"/>
    </row>
    <row r="131" spans="1:7" ht="14.25">
      <c r="A131" s="155"/>
      <c r="B131" s="12"/>
      <c r="C131" s="12"/>
      <c r="D131" s="82"/>
      <c r="E131" s="155"/>
      <c r="F131" s="62"/>
      <c r="G131" s="12"/>
    </row>
    <row r="132" spans="1:7" ht="14.25">
      <c r="A132" s="155"/>
      <c r="B132" s="12"/>
      <c r="C132" s="12"/>
      <c r="D132" s="82"/>
      <c r="E132" s="155"/>
      <c r="F132" s="62"/>
      <c r="G132" s="12"/>
    </row>
    <row r="133" spans="1:7" ht="14.25">
      <c r="A133" s="155"/>
      <c r="B133" s="12"/>
      <c r="C133" s="12"/>
      <c r="D133" s="82"/>
      <c r="E133" s="155"/>
      <c r="F133" s="62"/>
      <c r="G133" s="12"/>
    </row>
    <row r="134" spans="1:7" ht="14.25">
      <c r="A134" s="155"/>
      <c r="B134" s="12"/>
      <c r="C134" s="12"/>
      <c r="D134" s="82"/>
      <c r="E134" s="155"/>
      <c r="F134" s="62"/>
      <c r="G134" s="12"/>
    </row>
    <row r="135" spans="1:7" ht="13.9" customHeight="1">
      <c r="A135" s="155"/>
      <c r="B135" s="12"/>
      <c r="C135" s="12"/>
      <c r="D135" s="82"/>
      <c r="E135" s="155"/>
      <c r="F135" s="62"/>
      <c r="G135" s="12"/>
    </row>
    <row r="136" spans="1:7" ht="14.25">
      <c r="A136" s="155"/>
      <c r="B136" s="12"/>
      <c r="C136" s="12"/>
      <c r="D136" s="82"/>
      <c r="E136" s="155"/>
      <c r="F136" s="62"/>
      <c r="G136" s="12"/>
    </row>
    <row r="137" spans="1:7">
      <c r="B137" s="1"/>
      <c r="C137" s="1"/>
    </row>
    <row r="138" spans="1:7">
      <c r="B138" s="1"/>
      <c r="C138" s="1"/>
    </row>
    <row r="139" spans="1:7">
      <c r="B139" s="1"/>
      <c r="C139" s="1"/>
    </row>
    <row r="140" spans="1:7">
      <c r="B140" s="1"/>
      <c r="C140" s="1"/>
    </row>
  </sheetData>
  <sortState ref="B54:D57">
    <sortCondition ref="B54"/>
  </sortState>
  <mergeCells count="10">
    <mergeCell ref="B35:F35"/>
    <mergeCell ref="B3:F3"/>
    <mergeCell ref="B4:F4"/>
    <mergeCell ref="B5:F5"/>
    <mergeCell ref="B6:F6"/>
    <mergeCell ref="B7:F7"/>
    <mergeCell ref="B8:F8"/>
    <mergeCell ref="B9:F9"/>
    <mergeCell ref="B13:G13"/>
    <mergeCell ref="B25:F25"/>
  </mergeCells>
  <pageMargins left="0.91666666666666663" right="0.25" top="0.75" bottom="0.75" header="0.3" footer="0.3"/>
  <pageSetup paperSize="9" orientation="portrait" horizontalDpi="200" verticalDpi="200" r:id="rId1"/>
  <headerFooter alignWithMargins="0">
    <oddHeader>&amp;C&amp;A</oddHeader>
    <oddFooter>Stran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Normal="100" zoomScaleSheetLayoutView="100" workbookViewId="0">
      <selection activeCell="E4" sqref="E4:E9"/>
    </sheetView>
  </sheetViews>
  <sheetFormatPr defaultRowHeight="12.75"/>
  <cols>
    <col min="1" max="1" width="5.140625" style="89" customWidth="1"/>
    <col min="2" max="2" width="50.7109375" customWidth="1"/>
    <col min="3" max="3" width="6.7109375" style="69" customWidth="1"/>
    <col min="4" max="4" width="6" style="89" customWidth="1"/>
    <col min="5" max="5" width="11.140625" customWidth="1"/>
    <col min="6" max="6" width="12.85546875" customWidth="1"/>
    <col min="7" max="7" width="7.5703125" customWidth="1"/>
  </cols>
  <sheetData>
    <row r="1" spans="1:7" s="66" customFormat="1" ht="15.75">
      <c r="A1" s="145" t="s">
        <v>360</v>
      </c>
      <c r="B1" s="14" t="s">
        <v>14</v>
      </c>
      <c r="C1" s="149"/>
      <c r="D1" s="183"/>
      <c r="E1" s="168"/>
      <c r="F1" s="168"/>
      <c r="G1" s="68"/>
    </row>
    <row r="2" spans="1:7">
      <c r="A2" s="150"/>
      <c r="B2" s="18"/>
      <c r="C2" s="87"/>
      <c r="D2" s="184"/>
      <c r="E2" s="6"/>
      <c r="F2" s="6"/>
      <c r="G2" s="1"/>
    </row>
    <row r="3" spans="1:7" ht="15">
      <c r="A3" s="151" t="s">
        <v>48</v>
      </c>
      <c r="B3" s="138" t="s">
        <v>38</v>
      </c>
      <c r="C3" s="170"/>
      <c r="D3" s="170"/>
      <c r="E3" s="170"/>
      <c r="F3" s="170"/>
      <c r="G3" s="12"/>
    </row>
    <row r="4" spans="1:7" ht="14.25">
      <c r="A4" s="157" t="s">
        <v>15</v>
      </c>
      <c r="B4" s="67" t="s">
        <v>262</v>
      </c>
      <c r="C4" s="83" t="s">
        <v>5</v>
      </c>
      <c r="D4" s="183">
        <v>3</v>
      </c>
      <c r="E4" s="166"/>
      <c r="F4" s="167">
        <f>D4*E4</f>
        <v>0</v>
      </c>
      <c r="G4" s="12"/>
    </row>
    <row r="5" spans="1:7" ht="57">
      <c r="A5" s="157" t="s">
        <v>16</v>
      </c>
      <c r="B5" s="67" t="s">
        <v>263</v>
      </c>
      <c r="C5" s="83" t="s">
        <v>4</v>
      </c>
      <c r="D5" s="183">
        <v>1</v>
      </c>
      <c r="E5" s="166"/>
      <c r="F5" s="167">
        <f>D5*E5</f>
        <v>0</v>
      </c>
      <c r="G5" s="12"/>
    </row>
    <row r="6" spans="1:7" ht="57">
      <c r="A6" s="157" t="s">
        <v>17</v>
      </c>
      <c r="B6" s="67" t="s">
        <v>264</v>
      </c>
      <c r="C6" s="83" t="s">
        <v>4</v>
      </c>
      <c r="D6" s="183">
        <v>1</v>
      </c>
      <c r="E6" s="166"/>
      <c r="F6" s="167">
        <f>D6*E6</f>
        <v>0</v>
      </c>
      <c r="G6" s="12"/>
    </row>
    <row r="7" spans="1:7" ht="45">
      <c r="A7" s="157" t="s">
        <v>39</v>
      </c>
      <c r="B7" s="67" t="s">
        <v>266</v>
      </c>
      <c r="C7" s="83" t="s">
        <v>4</v>
      </c>
      <c r="D7" s="183">
        <v>2</v>
      </c>
      <c r="E7" s="166"/>
      <c r="F7" s="167">
        <f>D7*E7</f>
        <v>0</v>
      </c>
      <c r="G7" s="1"/>
    </row>
    <row r="8" spans="1:7" ht="59.25">
      <c r="A8" s="171" t="s">
        <v>40</v>
      </c>
      <c r="B8" s="67" t="s">
        <v>267</v>
      </c>
      <c r="C8" s="83" t="s">
        <v>0</v>
      </c>
      <c r="D8" s="183">
        <v>30</v>
      </c>
      <c r="E8" s="166"/>
      <c r="F8" s="167">
        <f>D8*E8</f>
        <v>0</v>
      </c>
    </row>
    <row r="9" spans="1:7" ht="28.5">
      <c r="A9" s="171" t="s">
        <v>41</v>
      </c>
      <c r="B9" s="67" t="s">
        <v>265</v>
      </c>
      <c r="C9" s="83" t="s">
        <v>4</v>
      </c>
      <c r="D9" s="183">
        <v>1</v>
      </c>
      <c r="E9" s="166"/>
      <c r="F9" s="167">
        <f>D9*E9</f>
        <v>0</v>
      </c>
    </row>
    <row r="10" spans="1:7" ht="15">
      <c r="A10" s="172"/>
      <c r="B10" s="14" t="s">
        <v>3</v>
      </c>
      <c r="C10" s="83"/>
      <c r="D10" s="183"/>
      <c r="E10" s="166"/>
      <c r="F10" s="169">
        <f>SUM(F4:F9)</f>
        <v>0</v>
      </c>
    </row>
    <row r="11" spans="1:7" ht="14.25">
      <c r="A11" s="159"/>
      <c r="B11" s="12"/>
      <c r="C11" s="82"/>
      <c r="D11" s="155"/>
      <c r="E11" s="12"/>
      <c r="F11" s="12"/>
    </row>
    <row r="12" spans="1:7" ht="14.25">
      <c r="A12" s="159"/>
      <c r="B12" s="13"/>
      <c r="C12" s="75"/>
      <c r="D12" s="159"/>
      <c r="E12" s="13"/>
      <c r="F12" s="13"/>
    </row>
  </sheetData>
  <mergeCells count="1">
    <mergeCell ref="B3:F3"/>
  </mergeCells>
  <pageMargins left="0.84375" right="0.25" top="0.75" bottom="0.75" header="0.3" footer="0.3"/>
  <pageSetup paperSize="9" orientation="portrait" r:id="rId1"/>
  <headerFooter alignWithMargins="0">
    <oddHeader>&amp;C&amp;A</oddHeader>
    <oddFooter>Stran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view="pageBreakPreview" zoomScaleNormal="100" zoomScaleSheetLayoutView="100" workbookViewId="0">
      <selection activeCell="E135" sqref="E135:E140"/>
    </sheetView>
  </sheetViews>
  <sheetFormatPr defaultRowHeight="12.75"/>
  <cols>
    <col min="1" max="1" width="4.42578125" style="89" customWidth="1"/>
    <col min="2" max="2" width="49.7109375" customWidth="1"/>
    <col min="3" max="3" width="6.7109375" style="69" customWidth="1"/>
    <col min="5" max="5" width="10.85546875" customWidth="1"/>
    <col min="6" max="6" width="10.7109375" customWidth="1"/>
  </cols>
  <sheetData>
    <row r="1" spans="1:6" s="66" customFormat="1" ht="15.75">
      <c r="A1" s="145" t="s">
        <v>10</v>
      </c>
      <c r="B1" s="14" t="s">
        <v>180</v>
      </c>
      <c r="C1" s="76"/>
    </row>
    <row r="3" spans="1:6" ht="14.25">
      <c r="A3" s="43" t="s">
        <v>48</v>
      </c>
      <c r="B3" s="38" t="s">
        <v>44</v>
      </c>
      <c r="C3" s="96"/>
      <c r="D3" s="98"/>
      <c r="E3" s="98"/>
      <c r="F3" s="98">
        <f>F21</f>
        <v>0</v>
      </c>
    </row>
    <row r="4" spans="1:6" ht="14.25">
      <c r="A4" s="20" t="s">
        <v>50</v>
      </c>
      <c r="B4" s="38" t="s">
        <v>45</v>
      </c>
      <c r="C4" s="96"/>
      <c r="D4" s="98"/>
      <c r="E4" s="98"/>
      <c r="F4" s="98">
        <f>F25</f>
        <v>0</v>
      </c>
    </row>
    <row r="5" spans="1:6" ht="14.25">
      <c r="A5" s="20" t="s">
        <v>52</v>
      </c>
      <c r="B5" s="38" t="s">
        <v>118</v>
      </c>
      <c r="C5" s="96"/>
      <c r="D5" s="98"/>
      <c r="E5" s="98"/>
      <c r="F5" s="98">
        <f>F88</f>
        <v>0</v>
      </c>
    </row>
    <row r="6" spans="1:6" ht="14.25">
      <c r="A6" s="20" t="s">
        <v>53</v>
      </c>
      <c r="B6" s="38" t="s">
        <v>130</v>
      </c>
      <c r="C6" s="96"/>
      <c r="D6" s="98"/>
      <c r="E6" s="98"/>
      <c r="F6" s="98">
        <f>F132</f>
        <v>0</v>
      </c>
    </row>
    <row r="7" spans="1:6" ht="15" thickBot="1">
      <c r="A7" s="20" t="s">
        <v>60</v>
      </c>
      <c r="B7" s="38" t="s">
        <v>131</v>
      </c>
      <c r="C7" s="96"/>
      <c r="D7" s="98"/>
      <c r="E7" s="98"/>
      <c r="F7" s="98">
        <f>F141</f>
        <v>0</v>
      </c>
    </row>
    <row r="8" spans="1:6" ht="15">
      <c r="A8" s="20"/>
      <c r="B8" s="46" t="s">
        <v>120</v>
      </c>
      <c r="C8" s="70"/>
      <c r="D8" s="47"/>
      <c r="E8" s="47"/>
      <c r="F8" s="47">
        <f>SUM(F3:F7)</f>
        <v>0</v>
      </c>
    </row>
    <row r="9" spans="1:6" ht="15">
      <c r="A9" s="20"/>
      <c r="B9" s="44"/>
      <c r="C9" s="48"/>
      <c r="D9" s="48"/>
      <c r="E9" s="48"/>
      <c r="F9" s="38"/>
    </row>
    <row r="10" spans="1:6" ht="15">
      <c r="A10" s="146" t="s">
        <v>48</v>
      </c>
      <c r="B10" s="21" t="s">
        <v>44</v>
      </c>
      <c r="C10" s="71"/>
      <c r="D10" s="41"/>
      <c r="E10" s="41"/>
      <c r="F10" s="41"/>
    </row>
    <row r="11" spans="1:6" ht="14.25">
      <c r="A11" s="147" t="s">
        <v>48</v>
      </c>
      <c r="B11" s="34" t="s">
        <v>132</v>
      </c>
      <c r="C11" s="25"/>
      <c r="D11" s="26"/>
      <c r="E11" s="39"/>
      <c r="F11" s="41"/>
    </row>
    <row r="12" spans="1:6" ht="14.25">
      <c r="A12" s="147"/>
      <c r="B12" s="34" t="s">
        <v>133</v>
      </c>
      <c r="C12" s="25" t="s">
        <v>0</v>
      </c>
      <c r="D12" s="26">
        <v>146.19999999999999</v>
      </c>
      <c r="E12" s="39"/>
      <c r="F12" s="41">
        <f>E12*D12</f>
        <v>0</v>
      </c>
    </row>
    <row r="13" spans="1:6" ht="14.25">
      <c r="A13" s="147"/>
      <c r="B13" s="34" t="s">
        <v>134</v>
      </c>
      <c r="C13" s="25" t="s">
        <v>0</v>
      </c>
      <c r="D13" s="26">
        <v>143</v>
      </c>
      <c r="E13" s="39"/>
      <c r="F13" s="41">
        <f>E13*D13</f>
        <v>0</v>
      </c>
    </row>
    <row r="14" spans="1:6" ht="14.25">
      <c r="A14" s="147"/>
      <c r="B14" s="34" t="s">
        <v>135</v>
      </c>
      <c r="C14" s="25" t="s">
        <v>0</v>
      </c>
      <c r="D14" s="26">
        <v>16.100000000000001</v>
      </c>
      <c r="E14" s="39"/>
      <c r="F14" s="41">
        <f>E14*D14</f>
        <v>0</v>
      </c>
    </row>
    <row r="15" spans="1:6" ht="14.25">
      <c r="A15" s="147"/>
      <c r="B15" s="34" t="s">
        <v>136</v>
      </c>
      <c r="C15" s="25" t="s">
        <v>0</v>
      </c>
      <c r="D15" s="26">
        <v>8</v>
      </c>
      <c r="E15" s="39"/>
      <c r="F15" s="41">
        <f>E15*D15</f>
        <v>0</v>
      </c>
    </row>
    <row r="16" spans="1:6" ht="28.5">
      <c r="A16" s="147" t="s">
        <v>50</v>
      </c>
      <c r="B16" s="34" t="s">
        <v>137</v>
      </c>
      <c r="C16" s="71"/>
      <c r="D16" s="41"/>
      <c r="E16" s="41"/>
      <c r="F16" s="41"/>
    </row>
    <row r="17" spans="1:6" ht="14.25">
      <c r="A17" s="147"/>
      <c r="B17" s="34" t="str">
        <f>B12</f>
        <v>V1</v>
      </c>
      <c r="C17" s="71" t="s">
        <v>4</v>
      </c>
      <c r="D17" s="41">
        <v>9</v>
      </c>
      <c r="E17" s="98"/>
      <c r="F17" s="41">
        <f>E17*D17</f>
        <v>0</v>
      </c>
    </row>
    <row r="18" spans="1:6" ht="14.25">
      <c r="A18" s="147"/>
      <c r="B18" s="34" t="str">
        <f>B13</f>
        <v>V2</v>
      </c>
      <c r="C18" s="71" t="s">
        <v>4</v>
      </c>
      <c r="D18" s="41">
        <v>7</v>
      </c>
      <c r="E18" s="98"/>
      <c r="F18" s="41">
        <f>E18*D18</f>
        <v>0</v>
      </c>
    </row>
    <row r="19" spans="1:6" ht="14.25">
      <c r="A19" s="147"/>
      <c r="B19" s="34" t="str">
        <f>B14</f>
        <v>V3</v>
      </c>
      <c r="C19" s="71" t="s">
        <v>4</v>
      </c>
      <c r="D19" s="41">
        <v>3</v>
      </c>
      <c r="E19" s="98"/>
      <c r="F19" s="41">
        <f>E19*D19</f>
        <v>0</v>
      </c>
    </row>
    <row r="20" spans="1:6" ht="14.25">
      <c r="A20" s="147"/>
      <c r="B20" s="34" t="str">
        <f>B15</f>
        <v>V4</v>
      </c>
      <c r="C20" s="71" t="s">
        <v>4</v>
      </c>
      <c r="D20" s="26">
        <v>2</v>
      </c>
      <c r="E20" s="98"/>
      <c r="F20" s="41">
        <f>E20*D20</f>
        <v>0</v>
      </c>
    </row>
    <row r="21" spans="1:6" ht="15">
      <c r="A21" s="20"/>
      <c r="B21" s="29" t="s">
        <v>124</v>
      </c>
      <c r="C21" s="30"/>
      <c r="D21" s="55"/>
      <c r="E21" s="55"/>
      <c r="F21" s="56">
        <f>SUM(F11:F20)</f>
        <v>0</v>
      </c>
    </row>
    <row r="22" spans="1:6" ht="15">
      <c r="A22" s="20"/>
      <c r="B22" s="21"/>
      <c r="C22" s="25"/>
      <c r="D22" s="38"/>
      <c r="E22" s="38"/>
      <c r="F22" s="45"/>
    </row>
    <row r="23" spans="1:6" ht="15">
      <c r="A23" s="146" t="s">
        <v>50</v>
      </c>
      <c r="B23" s="21" t="s">
        <v>45</v>
      </c>
      <c r="C23" s="25"/>
      <c r="D23" s="38"/>
      <c r="E23" s="38"/>
      <c r="F23" s="45"/>
    </row>
    <row r="24" spans="1:6" ht="85.5">
      <c r="A24" s="147" t="s">
        <v>48</v>
      </c>
      <c r="B24" s="40" t="s">
        <v>285</v>
      </c>
      <c r="C24" s="25" t="s">
        <v>55</v>
      </c>
      <c r="D24" s="26">
        <v>1</v>
      </c>
      <c r="E24" s="39"/>
      <c r="F24" s="41">
        <f>E24*D24</f>
        <v>0</v>
      </c>
    </row>
    <row r="25" spans="1:6" ht="15">
      <c r="A25" s="20"/>
      <c r="B25" s="29" t="s">
        <v>75</v>
      </c>
      <c r="C25" s="30"/>
      <c r="D25" s="55"/>
      <c r="E25" s="55"/>
      <c r="F25" s="56">
        <f>F24</f>
        <v>0</v>
      </c>
    </row>
    <row r="26" spans="1:6" ht="14.25">
      <c r="A26" s="20"/>
      <c r="B26" s="38"/>
      <c r="C26" s="25"/>
      <c r="D26" s="38"/>
      <c r="E26" s="38"/>
      <c r="F26" s="41"/>
    </row>
    <row r="27" spans="1:6" ht="15">
      <c r="A27" s="146" t="s">
        <v>52</v>
      </c>
      <c r="B27" s="21" t="s">
        <v>118</v>
      </c>
      <c r="C27" s="95"/>
      <c r="D27" s="57"/>
      <c r="E27" s="58"/>
      <c r="F27" s="41"/>
    </row>
    <row r="28" spans="1:6" ht="28.5">
      <c r="A28" s="51" t="s">
        <v>48</v>
      </c>
      <c r="B28" s="173" t="s">
        <v>286</v>
      </c>
      <c r="C28" s="95"/>
      <c r="D28" s="57"/>
      <c r="E28" s="58"/>
      <c r="F28" s="41"/>
    </row>
    <row r="29" spans="1:6" ht="16.5">
      <c r="A29" s="51"/>
      <c r="B29" s="40" t="s">
        <v>133</v>
      </c>
      <c r="C29" s="71" t="s">
        <v>117</v>
      </c>
      <c r="D29" s="96">
        <v>7.4</v>
      </c>
      <c r="E29" s="37"/>
      <c r="F29" s="91">
        <f>E29*D29</f>
        <v>0</v>
      </c>
    </row>
    <row r="30" spans="1:6" ht="16.5">
      <c r="A30" s="51"/>
      <c r="B30" s="40" t="s">
        <v>134</v>
      </c>
      <c r="C30" s="71" t="s">
        <v>117</v>
      </c>
      <c r="D30" s="96">
        <v>5.5</v>
      </c>
      <c r="E30" s="37"/>
      <c r="F30" s="91">
        <f>E30*D30</f>
        <v>0</v>
      </c>
    </row>
    <row r="31" spans="1:6" ht="16.5">
      <c r="A31" s="51"/>
      <c r="B31" s="40" t="s">
        <v>135</v>
      </c>
      <c r="C31" s="71" t="s">
        <v>117</v>
      </c>
      <c r="D31" s="96">
        <v>4.5</v>
      </c>
      <c r="E31" s="37"/>
      <c r="F31" s="91">
        <f>E31*D31</f>
        <v>0</v>
      </c>
    </row>
    <row r="32" spans="1:6" ht="69" customHeight="1">
      <c r="A32" s="51" t="s">
        <v>50</v>
      </c>
      <c r="B32" s="34" t="s">
        <v>287</v>
      </c>
      <c r="C32" s="71"/>
      <c r="D32" s="41"/>
      <c r="E32" s="41"/>
      <c r="F32" s="41"/>
    </row>
    <row r="33" spans="1:6" ht="14.25">
      <c r="A33" s="51"/>
      <c r="B33" s="34" t="s">
        <v>138</v>
      </c>
      <c r="C33" s="71"/>
      <c r="D33" s="41"/>
      <c r="E33" s="41"/>
      <c r="F33" s="41"/>
    </row>
    <row r="34" spans="1:6" ht="16.5">
      <c r="A34" s="51"/>
      <c r="B34" s="34" t="str">
        <f>B17</f>
        <v>V1</v>
      </c>
      <c r="C34" s="71" t="s">
        <v>117</v>
      </c>
      <c r="D34" s="41">
        <v>128</v>
      </c>
      <c r="E34" s="41"/>
      <c r="F34" s="41">
        <f>E34*D34</f>
        <v>0</v>
      </c>
    </row>
    <row r="35" spans="1:6" ht="16.5">
      <c r="A35" s="51"/>
      <c r="B35" s="34" t="str">
        <f>B18</f>
        <v>V2</v>
      </c>
      <c r="C35" s="71" t="s">
        <v>117</v>
      </c>
      <c r="D35" s="41">
        <v>93</v>
      </c>
      <c r="E35" s="41"/>
      <c r="F35" s="41">
        <f>E35*D35</f>
        <v>0</v>
      </c>
    </row>
    <row r="36" spans="1:6" ht="16.5">
      <c r="A36" s="51"/>
      <c r="B36" s="34" t="str">
        <f>B19</f>
        <v>V3</v>
      </c>
      <c r="C36" s="71" t="s">
        <v>117</v>
      </c>
      <c r="D36" s="41">
        <v>38.5</v>
      </c>
      <c r="E36" s="41"/>
      <c r="F36" s="41">
        <f>E36*D36</f>
        <v>0</v>
      </c>
    </row>
    <row r="37" spans="1:6" ht="16.5">
      <c r="A37" s="51"/>
      <c r="B37" s="34" t="str">
        <f>B20</f>
        <v>V4</v>
      </c>
      <c r="C37" s="71" t="s">
        <v>117</v>
      </c>
      <c r="D37" s="41">
        <v>15.5</v>
      </c>
      <c r="E37" s="41"/>
      <c r="F37" s="41">
        <f>E37*D37</f>
        <v>0</v>
      </c>
    </row>
    <row r="38" spans="1:6" ht="14.25">
      <c r="A38" s="51"/>
      <c r="B38" s="34" t="s">
        <v>139</v>
      </c>
      <c r="C38" s="71"/>
      <c r="D38" s="41"/>
      <c r="E38" s="41"/>
      <c r="F38" s="41"/>
    </row>
    <row r="39" spans="1:6" ht="16.5">
      <c r="A39" s="51"/>
      <c r="B39" s="34" t="str">
        <f>B34</f>
        <v>V1</v>
      </c>
      <c r="C39" s="71" t="s">
        <v>117</v>
      </c>
      <c r="D39" s="41">
        <v>14</v>
      </c>
      <c r="E39" s="41"/>
      <c r="F39" s="41">
        <f>E39*D39</f>
        <v>0</v>
      </c>
    </row>
    <row r="40" spans="1:6" ht="16.5">
      <c r="A40" s="51"/>
      <c r="B40" s="34" t="str">
        <f>B35</f>
        <v>V2</v>
      </c>
      <c r="C40" s="71" t="s">
        <v>117</v>
      </c>
      <c r="D40" s="41">
        <v>10.5</v>
      </c>
      <c r="E40" s="41"/>
      <c r="F40" s="41">
        <f>E40*D40</f>
        <v>0</v>
      </c>
    </row>
    <row r="41" spans="1:6" ht="16.5">
      <c r="A41" s="51"/>
      <c r="B41" s="34" t="str">
        <f>B36</f>
        <v>V3</v>
      </c>
      <c r="C41" s="71" t="s">
        <v>117</v>
      </c>
      <c r="D41" s="41">
        <v>4.5</v>
      </c>
      <c r="E41" s="41"/>
      <c r="F41" s="41">
        <f>E41*D41</f>
        <v>0</v>
      </c>
    </row>
    <row r="42" spans="1:6" ht="16.5">
      <c r="A42" s="51"/>
      <c r="B42" s="34" t="str">
        <f>B37</f>
        <v>V4</v>
      </c>
      <c r="C42" s="71" t="s">
        <v>117</v>
      </c>
      <c r="D42" s="41">
        <v>2</v>
      </c>
      <c r="E42" s="41"/>
      <c r="F42" s="41">
        <f>E42*D42</f>
        <v>0</v>
      </c>
    </row>
    <row r="43" spans="1:6" ht="42.75">
      <c r="A43" s="51" t="s">
        <v>52</v>
      </c>
      <c r="B43" s="40" t="s">
        <v>303</v>
      </c>
      <c r="C43" s="71"/>
      <c r="D43" s="41"/>
      <c r="E43" s="41"/>
      <c r="F43" s="41"/>
    </row>
    <row r="44" spans="1:6" ht="14.25">
      <c r="A44" s="51"/>
      <c r="B44" s="34" t="s">
        <v>138</v>
      </c>
      <c r="C44" s="71"/>
      <c r="D44" s="41"/>
      <c r="E44" s="41"/>
      <c r="F44" s="41"/>
    </row>
    <row r="45" spans="1:6" ht="16.5">
      <c r="A45" s="51"/>
      <c r="B45" s="34" t="s">
        <v>133</v>
      </c>
      <c r="C45" s="71" t="s">
        <v>117</v>
      </c>
      <c r="D45" s="41">
        <v>33.5</v>
      </c>
      <c r="E45" s="41"/>
      <c r="F45" s="41">
        <f>E45*D45</f>
        <v>0</v>
      </c>
    </row>
    <row r="46" spans="1:6" ht="16.5">
      <c r="A46" s="51"/>
      <c r="B46" s="34" t="s">
        <v>134</v>
      </c>
      <c r="C46" s="71" t="s">
        <v>117</v>
      </c>
      <c r="D46" s="41">
        <v>27</v>
      </c>
      <c r="E46" s="41"/>
      <c r="F46" s="41">
        <f>E46*D46</f>
        <v>0</v>
      </c>
    </row>
    <row r="47" spans="1:6" ht="16.5">
      <c r="A47" s="51"/>
      <c r="B47" s="34" t="s">
        <v>135</v>
      </c>
      <c r="C47" s="71" t="s">
        <v>117</v>
      </c>
      <c r="D47" s="41">
        <v>28.5</v>
      </c>
      <c r="E47" s="41"/>
      <c r="F47" s="41">
        <f>E47*D47</f>
        <v>0</v>
      </c>
    </row>
    <row r="48" spans="1:6" ht="14.25">
      <c r="A48" s="51"/>
      <c r="B48" s="34" t="s">
        <v>139</v>
      </c>
      <c r="C48" s="71"/>
      <c r="D48" s="41"/>
      <c r="E48" s="41"/>
      <c r="F48" s="41"/>
    </row>
    <row r="49" spans="1:6" ht="16.5">
      <c r="A49" s="51"/>
      <c r="B49" s="34" t="s">
        <v>133</v>
      </c>
      <c r="C49" s="71" t="s">
        <v>117</v>
      </c>
      <c r="D49" s="41">
        <v>3.5</v>
      </c>
      <c r="E49" s="41"/>
      <c r="F49" s="41">
        <f>E49*D49</f>
        <v>0</v>
      </c>
    </row>
    <row r="50" spans="1:6" ht="16.5">
      <c r="A50" s="51"/>
      <c r="B50" s="34" t="s">
        <v>134</v>
      </c>
      <c r="C50" s="71" t="s">
        <v>117</v>
      </c>
      <c r="D50" s="41">
        <v>3</v>
      </c>
      <c r="E50" s="41"/>
      <c r="F50" s="41">
        <f>E50*D50</f>
        <v>0</v>
      </c>
    </row>
    <row r="51" spans="1:6" ht="16.5">
      <c r="A51" s="51"/>
      <c r="B51" s="34" t="s">
        <v>135</v>
      </c>
      <c r="C51" s="71" t="s">
        <v>117</v>
      </c>
      <c r="D51" s="41">
        <v>3</v>
      </c>
      <c r="E51" s="41"/>
      <c r="F51" s="41">
        <f>E51*D51</f>
        <v>0</v>
      </c>
    </row>
    <row r="52" spans="1:6" ht="57">
      <c r="A52" s="51" t="s">
        <v>53</v>
      </c>
      <c r="B52" s="40" t="s">
        <v>302</v>
      </c>
      <c r="C52" s="71"/>
      <c r="D52" s="41"/>
      <c r="E52" s="41"/>
      <c r="F52" s="41"/>
    </row>
    <row r="53" spans="1:6" ht="14.25">
      <c r="A53" s="51"/>
      <c r="B53" s="40" t="s">
        <v>133</v>
      </c>
      <c r="C53" s="71" t="s">
        <v>0</v>
      </c>
      <c r="D53" s="41">
        <v>5</v>
      </c>
      <c r="E53" s="41"/>
      <c r="F53" s="41">
        <f>E53*D53</f>
        <v>0</v>
      </c>
    </row>
    <row r="54" spans="1:6" ht="14.25">
      <c r="A54" s="51"/>
      <c r="B54" s="40" t="s">
        <v>135</v>
      </c>
      <c r="C54" s="71" t="s">
        <v>0</v>
      </c>
      <c r="D54" s="41">
        <v>14</v>
      </c>
      <c r="E54" s="41"/>
      <c r="F54" s="41">
        <f>E54*D54</f>
        <v>0</v>
      </c>
    </row>
    <row r="55" spans="1:6" ht="42.75">
      <c r="A55" s="51" t="s">
        <v>60</v>
      </c>
      <c r="B55" s="34" t="s">
        <v>301</v>
      </c>
      <c r="C55" s="71" t="s">
        <v>117</v>
      </c>
      <c r="D55" s="41">
        <v>140</v>
      </c>
      <c r="E55" s="41"/>
      <c r="F55" s="41">
        <f>E55*D55</f>
        <v>0</v>
      </c>
    </row>
    <row r="56" spans="1:6" ht="14.25">
      <c r="A56" s="51" t="s">
        <v>61</v>
      </c>
      <c r="B56" s="34" t="s">
        <v>300</v>
      </c>
      <c r="C56" s="71"/>
      <c r="D56" s="41"/>
      <c r="E56" s="41"/>
      <c r="F56" s="41"/>
    </row>
    <row r="57" spans="1:6" ht="14.25">
      <c r="A57" s="51"/>
      <c r="B57" s="34" t="str">
        <f>B39</f>
        <v>V1</v>
      </c>
      <c r="C57" s="71" t="s">
        <v>140</v>
      </c>
      <c r="D57" s="41">
        <v>114</v>
      </c>
      <c r="E57" s="41"/>
      <c r="F57" s="41">
        <f>E57*D57</f>
        <v>0</v>
      </c>
    </row>
    <row r="58" spans="1:6" ht="14.25">
      <c r="A58" s="51"/>
      <c r="B58" s="34" t="str">
        <f>B40</f>
        <v>V2</v>
      </c>
      <c r="C58" s="71" t="s">
        <v>140</v>
      </c>
      <c r="D58" s="41">
        <v>99</v>
      </c>
      <c r="E58" s="41"/>
      <c r="F58" s="41">
        <f>E58*D58</f>
        <v>0</v>
      </c>
    </row>
    <row r="59" spans="1:6" ht="14.25">
      <c r="A59" s="51"/>
      <c r="B59" s="34" t="str">
        <f>B41</f>
        <v>V3</v>
      </c>
      <c r="C59" s="71" t="s">
        <v>140</v>
      </c>
      <c r="D59" s="41">
        <v>15</v>
      </c>
      <c r="E59" s="41"/>
      <c r="F59" s="41">
        <f>E59*D59</f>
        <v>0</v>
      </c>
    </row>
    <row r="60" spans="1:6" ht="14.25">
      <c r="A60" s="51"/>
      <c r="B60" s="34" t="str">
        <f>B42</f>
        <v>V4</v>
      </c>
      <c r="C60" s="71" t="s">
        <v>140</v>
      </c>
      <c r="D60" s="41">
        <v>7</v>
      </c>
      <c r="E60" s="41"/>
      <c r="F60" s="41">
        <f>E60*D60</f>
        <v>0</v>
      </c>
    </row>
    <row r="61" spans="1:6" ht="57">
      <c r="A61" s="51" t="s">
        <v>62</v>
      </c>
      <c r="B61" s="34" t="s">
        <v>141</v>
      </c>
      <c r="C61" s="71"/>
      <c r="D61" s="41"/>
      <c r="E61" s="41"/>
      <c r="F61" s="41"/>
    </row>
    <row r="62" spans="1:6" ht="16.5">
      <c r="A62" s="51"/>
      <c r="B62" s="34" t="str">
        <f>B57</f>
        <v>V1</v>
      </c>
      <c r="C62" s="71" t="s">
        <v>117</v>
      </c>
      <c r="D62" s="41">
        <v>66.5</v>
      </c>
      <c r="E62" s="98"/>
      <c r="F62" s="41">
        <f>E62*D62</f>
        <v>0</v>
      </c>
    </row>
    <row r="63" spans="1:6" ht="16.5">
      <c r="A63" s="51"/>
      <c r="B63" s="34" t="str">
        <f>B58</f>
        <v>V2</v>
      </c>
      <c r="C63" s="71" t="s">
        <v>117</v>
      </c>
      <c r="D63" s="41">
        <v>46</v>
      </c>
      <c r="E63" s="98"/>
      <c r="F63" s="41">
        <f>E63*D63</f>
        <v>0</v>
      </c>
    </row>
    <row r="64" spans="1:6" ht="16.5">
      <c r="A64" s="51"/>
      <c r="B64" s="34" t="str">
        <f>B59</f>
        <v>V3</v>
      </c>
      <c r="C64" s="71" t="s">
        <v>117</v>
      </c>
      <c r="D64" s="41">
        <v>6</v>
      </c>
      <c r="E64" s="98"/>
      <c r="F64" s="41">
        <f>E64*D64</f>
        <v>0</v>
      </c>
    </row>
    <row r="65" spans="1:6" ht="16.5">
      <c r="A65" s="51"/>
      <c r="B65" s="34" t="str">
        <f>B60</f>
        <v>V4</v>
      </c>
      <c r="C65" s="71" t="s">
        <v>117</v>
      </c>
      <c r="D65" s="41">
        <v>3</v>
      </c>
      <c r="E65" s="98"/>
      <c r="F65" s="41">
        <f>E65*D65</f>
        <v>0</v>
      </c>
    </row>
    <row r="66" spans="1:6" ht="57">
      <c r="A66" s="51" t="s">
        <v>64</v>
      </c>
      <c r="B66" s="34" t="s">
        <v>142</v>
      </c>
      <c r="C66" s="71"/>
      <c r="D66" s="41"/>
      <c r="E66" s="41"/>
      <c r="F66" s="41"/>
    </row>
    <row r="67" spans="1:6" ht="16.5">
      <c r="A67" s="51"/>
      <c r="B67" s="34" t="str">
        <f>B62</f>
        <v>V1</v>
      </c>
      <c r="C67" s="71" t="s">
        <v>117</v>
      </c>
      <c r="D67" s="41">
        <v>114</v>
      </c>
      <c r="E67" s="98"/>
      <c r="F67" s="41">
        <f>E67*D67</f>
        <v>0</v>
      </c>
    </row>
    <row r="68" spans="1:6" ht="16.5">
      <c r="A68" s="51"/>
      <c r="B68" s="34" t="str">
        <f>B63</f>
        <v>V2</v>
      </c>
      <c r="C68" s="71" t="s">
        <v>117</v>
      </c>
      <c r="D68" s="41">
        <v>80</v>
      </c>
      <c r="E68" s="98"/>
      <c r="F68" s="41">
        <f>E68*D68</f>
        <v>0</v>
      </c>
    </row>
    <row r="69" spans="1:6" ht="16.5">
      <c r="A69" s="51"/>
      <c r="B69" s="34" t="str">
        <f>B64</f>
        <v>V3</v>
      </c>
      <c r="C69" s="71" t="s">
        <v>117</v>
      </c>
      <c r="D69" s="41">
        <v>40.5</v>
      </c>
      <c r="E69" s="98"/>
      <c r="F69" s="41">
        <f>E69*D69</f>
        <v>0</v>
      </c>
    </row>
    <row r="70" spans="1:6" ht="16.5">
      <c r="A70" s="51"/>
      <c r="B70" s="34" t="str">
        <f>B65</f>
        <v>V4</v>
      </c>
      <c r="C70" s="71" t="s">
        <v>117</v>
      </c>
      <c r="D70" s="41">
        <v>10.5</v>
      </c>
      <c r="E70" s="98"/>
      <c r="F70" s="41">
        <f>E70*D70</f>
        <v>0</v>
      </c>
    </row>
    <row r="71" spans="1:6" ht="28.5">
      <c r="A71" s="51" t="s">
        <v>65</v>
      </c>
      <c r="B71" s="40" t="s">
        <v>299</v>
      </c>
      <c r="C71" s="71"/>
      <c r="D71" s="41"/>
      <c r="E71" s="41"/>
      <c r="F71" s="41"/>
    </row>
    <row r="72" spans="1:6" ht="16.5">
      <c r="A72" s="51"/>
      <c r="B72" s="34" t="s">
        <v>133</v>
      </c>
      <c r="C72" s="71" t="s">
        <v>117</v>
      </c>
      <c r="D72" s="41">
        <v>24.8</v>
      </c>
      <c r="E72" s="41"/>
      <c r="F72" s="41">
        <f>E72*D72</f>
        <v>0</v>
      </c>
    </row>
    <row r="73" spans="1:6" ht="16.5">
      <c r="A73" s="51"/>
      <c r="B73" s="34" t="s">
        <v>134</v>
      </c>
      <c r="C73" s="71" t="s">
        <v>117</v>
      </c>
      <c r="D73" s="41">
        <v>22.9</v>
      </c>
      <c r="E73" s="41"/>
      <c r="F73" s="41">
        <f>E73*D73</f>
        <v>0</v>
      </c>
    </row>
    <row r="74" spans="1:6" ht="16.5">
      <c r="A74" s="51"/>
      <c r="B74" s="34" t="s">
        <v>135</v>
      </c>
      <c r="C74" s="71" t="s">
        <v>117</v>
      </c>
      <c r="D74" s="41">
        <v>27.8</v>
      </c>
      <c r="E74" s="41"/>
      <c r="F74" s="41">
        <f>E74*D74</f>
        <v>0</v>
      </c>
    </row>
    <row r="75" spans="1:6" ht="42.75">
      <c r="A75" s="51" t="s">
        <v>66</v>
      </c>
      <c r="B75" s="40" t="s">
        <v>298</v>
      </c>
      <c r="C75" s="25" t="s">
        <v>117</v>
      </c>
      <c r="D75" s="41">
        <f>(SUM(D45:D51)+D55)*1.3-1.05*(SUM(D72:D74))</f>
        <v>230.77500000000001</v>
      </c>
      <c r="E75" s="41"/>
      <c r="F75" s="41">
        <f>E75*D75</f>
        <v>0</v>
      </c>
    </row>
    <row r="76" spans="1:6" ht="28.5">
      <c r="A76" s="51" t="s">
        <v>67</v>
      </c>
      <c r="B76" s="40" t="s">
        <v>85</v>
      </c>
      <c r="C76" s="25"/>
      <c r="D76" s="41"/>
      <c r="E76" s="41"/>
      <c r="F76" s="41"/>
    </row>
    <row r="77" spans="1:6" ht="16.5">
      <c r="A77" s="51"/>
      <c r="B77" s="34" t="str">
        <f>B72</f>
        <v>V1</v>
      </c>
      <c r="C77" s="25" t="s">
        <v>117</v>
      </c>
      <c r="D77" s="41">
        <f>D29</f>
        <v>7.4</v>
      </c>
      <c r="E77" s="98"/>
      <c r="F77" s="41">
        <f>E77*D77</f>
        <v>0</v>
      </c>
    </row>
    <row r="78" spans="1:6" ht="16.5">
      <c r="A78" s="51"/>
      <c r="B78" s="34" t="str">
        <f>B73</f>
        <v>V2</v>
      </c>
      <c r="C78" s="25" t="s">
        <v>117</v>
      </c>
      <c r="D78" s="41">
        <f>D30</f>
        <v>5.5</v>
      </c>
      <c r="E78" s="98"/>
      <c r="F78" s="41">
        <f>E78*D78</f>
        <v>0</v>
      </c>
    </row>
    <row r="79" spans="1:6" ht="16.5">
      <c r="A79" s="51"/>
      <c r="B79" s="34" t="str">
        <f>B74</f>
        <v>V3</v>
      </c>
      <c r="C79" s="25" t="s">
        <v>117</v>
      </c>
      <c r="D79" s="41">
        <f>D31</f>
        <v>4.5</v>
      </c>
      <c r="E79" s="98"/>
      <c r="F79" s="41">
        <f>E79*D79</f>
        <v>0</v>
      </c>
    </row>
    <row r="80" spans="1:6" ht="61.5">
      <c r="A80" s="51" t="s">
        <v>68</v>
      </c>
      <c r="B80" s="40" t="s">
        <v>296</v>
      </c>
      <c r="C80" s="71"/>
      <c r="D80" s="41"/>
      <c r="E80" s="98"/>
      <c r="F80" s="41"/>
    </row>
    <row r="81" spans="1:6" ht="16.5">
      <c r="A81" s="51"/>
      <c r="B81" s="34" t="str">
        <f>B77</f>
        <v>V1</v>
      </c>
      <c r="C81" s="25" t="s">
        <v>117</v>
      </c>
      <c r="D81" s="41">
        <v>30.4</v>
      </c>
      <c r="E81" s="98"/>
      <c r="F81" s="41">
        <f>E81*D81</f>
        <v>0</v>
      </c>
    </row>
    <row r="82" spans="1:6" ht="16.5">
      <c r="A82" s="51"/>
      <c r="B82" s="34" t="str">
        <f>B78</f>
        <v>V2</v>
      </c>
      <c r="C82" s="25" t="s">
        <v>117</v>
      </c>
      <c r="D82" s="41">
        <v>25</v>
      </c>
      <c r="E82" s="98"/>
      <c r="F82" s="41">
        <f>E82*D82</f>
        <v>0</v>
      </c>
    </row>
    <row r="83" spans="1:6" ht="16.5">
      <c r="A83" s="51"/>
      <c r="B83" s="34" t="str">
        <f>B79</f>
        <v>V3</v>
      </c>
      <c r="C83" s="25" t="s">
        <v>117</v>
      </c>
      <c r="D83" s="41">
        <v>21.2</v>
      </c>
      <c r="E83" s="98"/>
      <c r="F83" s="41">
        <f>E83*D83</f>
        <v>0</v>
      </c>
    </row>
    <row r="84" spans="1:6" ht="57">
      <c r="A84" s="51" t="s">
        <v>69</v>
      </c>
      <c r="B84" s="40" t="s">
        <v>297</v>
      </c>
      <c r="C84" s="25" t="s">
        <v>0</v>
      </c>
      <c r="D84" s="41">
        <v>2</v>
      </c>
      <c r="E84" s="41"/>
      <c r="F84" s="41">
        <f>E84*D84</f>
        <v>0</v>
      </c>
    </row>
    <row r="85" spans="1:6" ht="42.75">
      <c r="A85" s="20" t="s">
        <v>71</v>
      </c>
      <c r="B85" s="34" t="s">
        <v>72</v>
      </c>
      <c r="C85" s="71"/>
      <c r="D85" s="41"/>
      <c r="E85" s="41"/>
      <c r="F85" s="41"/>
    </row>
    <row r="86" spans="1:6" ht="14.25">
      <c r="A86" s="20"/>
      <c r="B86" s="34" t="s">
        <v>73</v>
      </c>
      <c r="C86" s="71" t="s">
        <v>2</v>
      </c>
      <c r="D86" s="98">
        <v>16</v>
      </c>
      <c r="E86" s="98"/>
      <c r="F86" s="41">
        <f>+E86*$D86</f>
        <v>0</v>
      </c>
    </row>
    <row r="87" spans="1:6" ht="14.25">
      <c r="A87" s="20"/>
      <c r="B87" s="52" t="s">
        <v>74</v>
      </c>
      <c r="C87" s="73" t="s">
        <v>2</v>
      </c>
      <c r="D87" s="53">
        <v>8</v>
      </c>
      <c r="E87" s="54"/>
      <c r="F87" s="53">
        <f>+E87*$D87</f>
        <v>0</v>
      </c>
    </row>
    <row r="88" spans="1:6" ht="15">
      <c r="A88" s="20"/>
      <c r="B88" s="21" t="s">
        <v>126</v>
      </c>
      <c r="C88" s="25"/>
      <c r="D88" s="38"/>
      <c r="E88" s="38"/>
      <c r="F88" s="45">
        <f>SUM(F28:F87)</f>
        <v>0</v>
      </c>
    </row>
    <row r="89" spans="1:6" ht="14.25">
      <c r="A89" s="20"/>
      <c r="B89" s="38"/>
      <c r="C89" s="25"/>
      <c r="D89" s="38"/>
      <c r="E89" s="38"/>
      <c r="F89" s="41"/>
    </row>
    <row r="90" spans="1:6" ht="15">
      <c r="A90" s="146" t="s">
        <v>53</v>
      </c>
      <c r="B90" s="21" t="s">
        <v>130</v>
      </c>
      <c r="C90" s="25"/>
      <c r="D90" s="38"/>
      <c r="E90" s="38"/>
      <c r="F90" s="41"/>
    </row>
    <row r="91" spans="1:6" ht="15">
      <c r="A91" s="146" t="s">
        <v>143</v>
      </c>
      <c r="B91" s="21" t="s">
        <v>144</v>
      </c>
      <c r="C91" s="25"/>
      <c r="D91" s="38"/>
      <c r="E91" s="38"/>
      <c r="F91" s="41"/>
    </row>
    <row r="92" spans="1:6" ht="71.25">
      <c r="A92" s="51" t="s">
        <v>48</v>
      </c>
      <c r="B92" s="40" t="s">
        <v>295</v>
      </c>
      <c r="C92" s="71"/>
      <c r="D92" s="41"/>
      <c r="E92" s="41"/>
      <c r="F92" s="41"/>
    </row>
    <row r="93" spans="1:6" ht="14.25">
      <c r="A93" s="51"/>
      <c r="B93" s="34" t="s">
        <v>135</v>
      </c>
      <c r="C93" s="71" t="s">
        <v>0</v>
      </c>
      <c r="D93" s="41">
        <f>D14</f>
        <v>16.100000000000001</v>
      </c>
      <c r="E93" s="41"/>
      <c r="F93" s="41">
        <f>E93*D93</f>
        <v>0</v>
      </c>
    </row>
    <row r="94" spans="1:6" ht="14.25">
      <c r="A94" s="51"/>
      <c r="B94" s="34" t="s">
        <v>136</v>
      </c>
      <c r="C94" s="71" t="s">
        <v>0</v>
      </c>
      <c r="D94" s="41">
        <f>D15</f>
        <v>8</v>
      </c>
      <c r="E94" s="41"/>
      <c r="F94" s="41">
        <f>E94*D94</f>
        <v>0</v>
      </c>
    </row>
    <row r="95" spans="1:6" ht="71.25">
      <c r="A95" s="51" t="s">
        <v>50</v>
      </c>
      <c r="B95" s="40" t="s">
        <v>145</v>
      </c>
      <c r="C95" s="71"/>
      <c r="D95" s="41"/>
      <c r="E95" s="41"/>
      <c r="F95" s="41"/>
    </row>
    <row r="96" spans="1:6" ht="14.25">
      <c r="A96" s="51"/>
      <c r="B96" s="34" t="s">
        <v>134</v>
      </c>
      <c r="C96" s="71" t="s">
        <v>0</v>
      </c>
      <c r="D96" s="41">
        <f>D13</f>
        <v>143</v>
      </c>
      <c r="E96" s="41"/>
      <c r="F96" s="41">
        <f>E96*D96</f>
        <v>0</v>
      </c>
    </row>
    <row r="97" spans="1:6" ht="71.25">
      <c r="A97" s="51" t="s">
        <v>52</v>
      </c>
      <c r="B97" s="40" t="s">
        <v>146</v>
      </c>
      <c r="C97" s="71"/>
      <c r="D97" s="41"/>
      <c r="E97" s="41"/>
      <c r="F97" s="41"/>
    </row>
    <row r="98" spans="1:6" ht="14.25">
      <c r="A98" s="51"/>
      <c r="B98" s="34" t="s">
        <v>133</v>
      </c>
      <c r="C98" s="71" t="s">
        <v>0</v>
      </c>
      <c r="D98" s="41">
        <f>D12</f>
        <v>146.19999999999999</v>
      </c>
      <c r="E98" s="41"/>
      <c r="F98" s="41">
        <f>E98*D98</f>
        <v>0</v>
      </c>
    </row>
    <row r="99" spans="1:6" ht="71.25">
      <c r="A99" s="51" t="s">
        <v>53</v>
      </c>
      <c r="B99" s="34" t="s">
        <v>294</v>
      </c>
      <c r="C99" s="71" t="s">
        <v>0</v>
      </c>
      <c r="D99" s="41">
        <v>10</v>
      </c>
      <c r="E99" s="41"/>
      <c r="F99" s="41">
        <f>E99*D99</f>
        <v>0</v>
      </c>
    </row>
    <row r="100" spans="1:6" ht="71.25">
      <c r="A100" s="51" t="s">
        <v>60</v>
      </c>
      <c r="B100" s="34" t="s">
        <v>147</v>
      </c>
      <c r="C100" s="71" t="s">
        <v>0</v>
      </c>
      <c r="D100" s="41">
        <v>10</v>
      </c>
      <c r="E100" s="41"/>
      <c r="F100" s="41">
        <f>E100*D100</f>
        <v>0</v>
      </c>
    </row>
    <row r="101" spans="1:6" ht="114">
      <c r="A101" s="51" t="s">
        <v>61</v>
      </c>
      <c r="B101" s="34" t="s">
        <v>292</v>
      </c>
      <c r="C101" s="71" t="s">
        <v>0</v>
      </c>
      <c r="D101" s="41">
        <v>10</v>
      </c>
      <c r="E101" s="41"/>
      <c r="F101" s="41">
        <f>E101*D101</f>
        <v>0</v>
      </c>
    </row>
    <row r="102" spans="1:6" ht="114">
      <c r="A102" s="51" t="s">
        <v>62</v>
      </c>
      <c r="B102" s="34" t="s">
        <v>293</v>
      </c>
      <c r="C102" s="71" t="s">
        <v>0</v>
      </c>
      <c r="D102" s="41">
        <v>10</v>
      </c>
      <c r="E102" s="41"/>
      <c r="F102" s="41">
        <f>E102*D102</f>
        <v>0</v>
      </c>
    </row>
    <row r="103" spans="1:6" ht="15">
      <c r="A103" s="146" t="s">
        <v>148</v>
      </c>
      <c r="B103" s="21" t="s">
        <v>149</v>
      </c>
      <c r="C103" s="25"/>
      <c r="D103" s="26"/>
      <c r="E103" s="39"/>
      <c r="F103" s="41"/>
    </row>
    <row r="104" spans="1:6" ht="42.75">
      <c r="A104" s="51"/>
      <c r="B104" s="34" t="s">
        <v>291</v>
      </c>
      <c r="C104" s="71"/>
      <c r="D104" s="41"/>
      <c r="E104" s="41"/>
      <c r="F104" s="41"/>
    </row>
    <row r="105" spans="1:6" ht="14.25">
      <c r="A105" s="51" t="s">
        <v>48</v>
      </c>
      <c r="B105" s="34" t="s">
        <v>150</v>
      </c>
      <c r="C105" s="71" t="s">
        <v>4</v>
      </c>
      <c r="D105" s="41">
        <v>2</v>
      </c>
      <c r="E105" s="41"/>
      <c r="F105" s="41">
        <f>E105*D105</f>
        <v>0</v>
      </c>
    </row>
    <row r="106" spans="1:6" ht="14.25">
      <c r="A106" s="51" t="s">
        <v>50</v>
      </c>
      <c r="B106" s="34" t="s">
        <v>151</v>
      </c>
      <c r="C106" s="71" t="s">
        <v>4</v>
      </c>
      <c r="D106" s="41">
        <v>2</v>
      </c>
      <c r="E106" s="41"/>
      <c r="F106" s="41">
        <f>E106*D106</f>
        <v>0</v>
      </c>
    </row>
    <row r="107" spans="1:6" ht="14.25">
      <c r="A107" s="51" t="s">
        <v>52</v>
      </c>
      <c r="B107" s="34" t="s">
        <v>152</v>
      </c>
      <c r="C107" s="71" t="s">
        <v>4</v>
      </c>
      <c r="D107" s="41">
        <v>2</v>
      </c>
      <c r="E107" s="41"/>
      <c r="F107" s="41">
        <f>E107*D107</f>
        <v>0</v>
      </c>
    </row>
    <row r="108" spans="1:6" ht="14.25">
      <c r="A108" s="51" t="s">
        <v>53</v>
      </c>
      <c r="B108" s="34" t="s">
        <v>153</v>
      </c>
      <c r="C108" s="71" t="s">
        <v>4</v>
      </c>
      <c r="D108" s="41">
        <v>1</v>
      </c>
      <c r="E108" s="41"/>
      <c r="F108" s="41">
        <f>E108*D108</f>
        <v>0</v>
      </c>
    </row>
    <row r="109" spans="1:6" ht="14.25">
      <c r="A109" s="51" t="s">
        <v>60</v>
      </c>
      <c r="B109" s="34" t="s">
        <v>154</v>
      </c>
      <c r="C109" s="71" t="s">
        <v>4</v>
      </c>
      <c r="D109" s="41">
        <v>3</v>
      </c>
      <c r="E109" s="41"/>
      <c r="F109" s="41">
        <f t="shared" ref="F109:F116" si="0">E109*D109</f>
        <v>0</v>
      </c>
    </row>
    <row r="110" spans="1:6" ht="14.25">
      <c r="A110" s="51" t="s">
        <v>61</v>
      </c>
      <c r="B110" s="34" t="s">
        <v>155</v>
      </c>
      <c r="C110" s="71" t="s">
        <v>4</v>
      </c>
      <c r="D110" s="41">
        <v>1</v>
      </c>
      <c r="E110" s="41"/>
      <c r="F110" s="41">
        <f t="shared" si="0"/>
        <v>0</v>
      </c>
    </row>
    <row r="111" spans="1:6" ht="14.25">
      <c r="A111" s="51" t="s">
        <v>62</v>
      </c>
      <c r="B111" s="34" t="s">
        <v>156</v>
      </c>
      <c r="C111" s="71" t="s">
        <v>4</v>
      </c>
      <c r="D111" s="41">
        <v>1</v>
      </c>
      <c r="E111" s="41"/>
      <c r="F111" s="41">
        <f t="shared" si="0"/>
        <v>0</v>
      </c>
    </row>
    <row r="112" spans="1:6" ht="14.25">
      <c r="A112" s="51" t="s">
        <v>64</v>
      </c>
      <c r="B112" s="34" t="s">
        <v>157</v>
      </c>
      <c r="C112" s="71" t="s">
        <v>4</v>
      </c>
      <c r="D112" s="41">
        <v>1</v>
      </c>
      <c r="E112" s="41"/>
      <c r="F112" s="41">
        <f t="shared" si="0"/>
        <v>0</v>
      </c>
    </row>
    <row r="113" spans="1:6" ht="14.25">
      <c r="A113" s="51" t="s">
        <v>65</v>
      </c>
      <c r="B113" s="34" t="s">
        <v>158</v>
      </c>
      <c r="C113" s="71" t="s">
        <v>4</v>
      </c>
      <c r="D113" s="41">
        <v>1</v>
      </c>
      <c r="E113" s="41"/>
      <c r="F113" s="41">
        <f t="shared" si="0"/>
        <v>0</v>
      </c>
    </row>
    <row r="114" spans="1:6" ht="14.25">
      <c r="A114" s="51" t="s">
        <v>66</v>
      </c>
      <c r="B114" s="34" t="s">
        <v>159</v>
      </c>
      <c r="C114" s="71" t="s">
        <v>4</v>
      </c>
      <c r="D114" s="41">
        <v>1</v>
      </c>
      <c r="E114" s="41"/>
      <c r="F114" s="41">
        <f t="shared" si="0"/>
        <v>0</v>
      </c>
    </row>
    <row r="115" spans="1:6" ht="14.25">
      <c r="A115" s="51" t="s">
        <v>67</v>
      </c>
      <c r="B115" s="34" t="s">
        <v>160</v>
      </c>
      <c r="C115" s="71" t="s">
        <v>4</v>
      </c>
      <c r="D115" s="41">
        <v>2</v>
      </c>
      <c r="E115" s="41"/>
      <c r="F115" s="41">
        <f t="shared" si="0"/>
        <v>0</v>
      </c>
    </row>
    <row r="116" spans="1:6" ht="14.25">
      <c r="A116" s="51" t="s">
        <v>68</v>
      </c>
      <c r="B116" s="34" t="s">
        <v>153</v>
      </c>
      <c r="C116" s="71" t="s">
        <v>4</v>
      </c>
      <c r="D116" s="41">
        <v>1</v>
      </c>
      <c r="E116" s="41"/>
      <c r="F116" s="41">
        <f t="shared" si="0"/>
        <v>0</v>
      </c>
    </row>
    <row r="117" spans="1:6" ht="14.25">
      <c r="A117" s="51" t="s">
        <v>69</v>
      </c>
      <c r="B117" s="34" t="s">
        <v>161</v>
      </c>
      <c r="C117" s="71" t="s">
        <v>4</v>
      </c>
      <c r="D117" s="41">
        <v>3</v>
      </c>
      <c r="E117" s="41"/>
      <c r="F117" s="41">
        <f t="shared" ref="F117:F125" si="1">E117*D117</f>
        <v>0</v>
      </c>
    </row>
    <row r="118" spans="1:6" ht="14.25">
      <c r="A118" s="51" t="s">
        <v>71</v>
      </c>
      <c r="B118" s="34" t="s">
        <v>162</v>
      </c>
      <c r="C118" s="71" t="s">
        <v>4</v>
      </c>
      <c r="D118" s="41">
        <v>1</v>
      </c>
      <c r="E118" s="41"/>
      <c r="F118" s="41">
        <f t="shared" si="1"/>
        <v>0</v>
      </c>
    </row>
    <row r="119" spans="1:6" ht="14.25">
      <c r="A119" s="51" t="s">
        <v>86</v>
      </c>
      <c r="B119" s="34" t="s">
        <v>163</v>
      </c>
      <c r="C119" s="71" t="s">
        <v>4</v>
      </c>
      <c r="D119" s="41">
        <v>1</v>
      </c>
      <c r="E119" s="41"/>
      <c r="F119" s="41">
        <f t="shared" si="1"/>
        <v>0</v>
      </c>
    </row>
    <row r="120" spans="1:6" ht="14.25">
      <c r="A120" s="51" t="s">
        <v>87</v>
      </c>
      <c r="B120" s="34" t="s">
        <v>164</v>
      </c>
      <c r="C120" s="71" t="s">
        <v>4</v>
      </c>
      <c r="D120" s="41">
        <v>1</v>
      </c>
      <c r="E120" s="41"/>
      <c r="F120" s="41">
        <f t="shared" si="1"/>
        <v>0</v>
      </c>
    </row>
    <row r="121" spans="1:6" ht="14.25">
      <c r="A121" s="51" t="s">
        <v>89</v>
      </c>
      <c r="B121" s="34" t="s">
        <v>165</v>
      </c>
      <c r="C121" s="71" t="s">
        <v>4</v>
      </c>
      <c r="D121" s="41">
        <v>1</v>
      </c>
      <c r="E121" s="41"/>
      <c r="F121" s="41">
        <f t="shared" si="1"/>
        <v>0</v>
      </c>
    </row>
    <row r="122" spans="1:6" ht="14.25">
      <c r="A122" s="51" t="s">
        <v>91</v>
      </c>
      <c r="B122" s="34" t="s">
        <v>166</v>
      </c>
      <c r="C122" s="71" t="s">
        <v>4</v>
      </c>
      <c r="D122" s="41">
        <v>1</v>
      </c>
      <c r="E122" s="41"/>
      <c r="F122" s="41">
        <f t="shared" si="1"/>
        <v>0</v>
      </c>
    </row>
    <row r="123" spans="1:6" ht="14.25">
      <c r="A123" s="51" t="s">
        <v>93</v>
      </c>
      <c r="B123" s="34" t="s">
        <v>167</v>
      </c>
      <c r="C123" s="71" t="s">
        <v>4</v>
      </c>
      <c r="D123" s="41">
        <v>2</v>
      </c>
      <c r="E123" s="41"/>
      <c r="F123" s="41">
        <f t="shared" si="1"/>
        <v>0</v>
      </c>
    </row>
    <row r="124" spans="1:6" ht="14.25">
      <c r="A124" s="51" t="s">
        <v>94</v>
      </c>
      <c r="B124" s="34" t="s">
        <v>168</v>
      </c>
      <c r="C124" s="71" t="s">
        <v>4</v>
      </c>
      <c r="D124" s="41">
        <v>1</v>
      </c>
      <c r="E124" s="41"/>
      <c r="F124" s="41">
        <f t="shared" si="1"/>
        <v>0</v>
      </c>
    </row>
    <row r="125" spans="1:6" ht="14.25">
      <c r="A125" s="51" t="s">
        <v>95</v>
      </c>
      <c r="B125" s="34" t="s">
        <v>169</v>
      </c>
      <c r="C125" s="71" t="s">
        <v>4</v>
      </c>
      <c r="D125" s="41">
        <v>1</v>
      </c>
      <c r="E125" s="41"/>
      <c r="F125" s="41">
        <f t="shared" si="1"/>
        <v>0</v>
      </c>
    </row>
    <row r="126" spans="1:6" ht="15">
      <c r="A126" s="146" t="s">
        <v>12</v>
      </c>
      <c r="B126" s="21" t="s">
        <v>170</v>
      </c>
      <c r="C126" s="25"/>
      <c r="D126" s="26"/>
      <c r="E126" s="39"/>
      <c r="F126" s="41"/>
    </row>
    <row r="127" spans="1:6" ht="42.75">
      <c r="A127" s="51"/>
      <c r="B127" s="34" t="s">
        <v>291</v>
      </c>
      <c r="C127" s="71"/>
      <c r="D127" s="41"/>
      <c r="E127" s="41"/>
      <c r="F127" s="41"/>
    </row>
    <row r="128" spans="1:6" ht="14.25">
      <c r="A128" s="51" t="s">
        <v>48</v>
      </c>
      <c r="B128" s="34" t="s">
        <v>171</v>
      </c>
      <c r="C128" s="71" t="s">
        <v>4</v>
      </c>
      <c r="D128" s="41">
        <v>1</v>
      </c>
      <c r="E128" s="41"/>
      <c r="F128" s="41">
        <f>E128*D128</f>
        <v>0</v>
      </c>
    </row>
    <row r="129" spans="1:6" ht="14.25">
      <c r="A129" s="51" t="s">
        <v>50</v>
      </c>
      <c r="B129" s="34" t="s">
        <v>172</v>
      </c>
      <c r="C129" s="71" t="s">
        <v>4</v>
      </c>
      <c r="D129" s="41">
        <v>1</v>
      </c>
      <c r="E129" s="41"/>
      <c r="F129" s="41">
        <f>E129*D129</f>
        <v>0</v>
      </c>
    </row>
    <row r="130" spans="1:6" ht="14.25">
      <c r="A130" s="51" t="s">
        <v>52</v>
      </c>
      <c r="B130" s="34" t="s">
        <v>173</v>
      </c>
      <c r="C130" s="71" t="s">
        <v>4</v>
      </c>
      <c r="D130" s="41">
        <v>2</v>
      </c>
      <c r="E130" s="41"/>
      <c r="F130" s="41">
        <f>E130*D130</f>
        <v>0</v>
      </c>
    </row>
    <row r="131" spans="1:6" ht="14.25">
      <c r="A131" s="51" t="s">
        <v>53</v>
      </c>
      <c r="B131" s="52" t="s">
        <v>174</v>
      </c>
      <c r="C131" s="73" t="s">
        <v>4</v>
      </c>
      <c r="D131" s="53">
        <v>2</v>
      </c>
      <c r="E131" s="54"/>
      <c r="F131" s="53">
        <f>E131*D131</f>
        <v>0</v>
      </c>
    </row>
    <row r="132" spans="1:6" ht="15">
      <c r="A132" s="51"/>
      <c r="B132" s="21" t="s">
        <v>175</v>
      </c>
      <c r="C132" s="95"/>
      <c r="D132" s="59"/>
      <c r="E132" s="60"/>
      <c r="F132" s="45">
        <f>SUM(F92:F131)</f>
        <v>0</v>
      </c>
    </row>
    <row r="133" spans="1:6" ht="15">
      <c r="A133" s="51"/>
      <c r="B133" s="61"/>
      <c r="C133" s="95"/>
      <c r="D133" s="59"/>
      <c r="E133" s="60"/>
      <c r="F133" s="45"/>
    </row>
    <row r="134" spans="1:6" ht="15">
      <c r="A134" s="146" t="s">
        <v>60</v>
      </c>
      <c r="B134" s="21" t="s">
        <v>131</v>
      </c>
      <c r="C134" s="95"/>
      <c r="D134" s="59"/>
      <c r="E134" s="60"/>
      <c r="F134" s="41"/>
    </row>
    <row r="135" spans="1:6" ht="28.5">
      <c r="A135" s="51" t="s">
        <v>48</v>
      </c>
      <c r="B135" s="34" t="s">
        <v>290</v>
      </c>
      <c r="C135" s="71" t="s">
        <v>55</v>
      </c>
      <c r="D135" s="41">
        <v>1</v>
      </c>
      <c r="E135" s="41"/>
      <c r="F135" s="41">
        <f t="shared" ref="F135:F140" si="2">E135*D135</f>
        <v>0</v>
      </c>
    </row>
    <row r="136" spans="1:6" ht="14.25">
      <c r="A136" s="51" t="s">
        <v>50</v>
      </c>
      <c r="B136" s="34" t="s">
        <v>176</v>
      </c>
      <c r="C136" s="71" t="s">
        <v>55</v>
      </c>
      <c r="D136" s="41">
        <v>1</v>
      </c>
      <c r="E136" s="41"/>
      <c r="F136" s="41">
        <f t="shared" si="2"/>
        <v>0</v>
      </c>
    </row>
    <row r="137" spans="1:6" ht="28.5">
      <c r="A137" s="51" t="s">
        <v>52</v>
      </c>
      <c r="B137" s="34" t="s">
        <v>177</v>
      </c>
      <c r="C137" s="71" t="s">
        <v>55</v>
      </c>
      <c r="D137" s="41">
        <v>1</v>
      </c>
      <c r="E137" s="41"/>
      <c r="F137" s="41">
        <f t="shared" si="2"/>
        <v>0</v>
      </c>
    </row>
    <row r="138" spans="1:6" ht="28.5">
      <c r="A138" s="51" t="s">
        <v>53</v>
      </c>
      <c r="B138" s="34" t="s">
        <v>178</v>
      </c>
      <c r="C138" s="71" t="s">
        <v>55</v>
      </c>
      <c r="D138" s="41">
        <v>1</v>
      </c>
      <c r="E138" s="41"/>
      <c r="F138" s="41">
        <f t="shared" si="2"/>
        <v>0</v>
      </c>
    </row>
    <row r="139" spans="1:6" ht="14.25">
      <c r="A139" s="51" t="s">
        <v>60</v>
      </c>
      <c r="B139" s="34" t="s">
        <v>288</v>
      </c>
      <c r="C139" s="71" t="s">
        <v>0</v>
      </c>
      <c r="D139" s="41">
        <f>SUM(D12:D15)</f>
        <v>313.3</v>
      </c>
      <c r="E139" s="41"/>
      <c r="F139" s="41">
        <f t="shared" si="2"/>
        <v>0</v>
      </c>
    </row>
    <row r="140" spans="1:6" ht="28.5">
      <c r="A140" s="51" t="s">
        <v>61</v>
      </c>
      <c r="B140" s="52" t="s">
        <v>289</v>
      </c>
      <c r="C140" s="72" t="s">
        <v>2</v>
      </c>
      <c r="D140" s="50">
        <v>2</v>
      </c>
      <c r="E140" s="50"/>
      <c r="F140" s="50">
        <f t="shared" si="2"/>
        <v>0</v>
      </c>
    </row>
    <row r="141" spans="1:6" ht="15">
      <c r="A141" s="51"/>
      <c r="B141" s="142" t="s">
        <v>179</v>
      </c>
      <c r="C141" s="142"/>
      <c r="D141" s="38"/>
      <c r="E141" s="38"/>
      <c r="F141" s="33">
        <f>SUM(F135:F140)</f>
        <v>0</v>
      </c>
    </row>
  </sheetData>
  <mergeCells count="1">
    <mergeCell ref="B141:C141"/>
  </mergeCells>
  <pageMargins left="0.91666666666666663" right="0.25" top="0.75" bottom="0.75" header="0.3" footer="0.3"/>
  <pageSetup paperSize="9" orientation="portrait" r:id="rId1"/>
  <headerFooter alignWithMargins="0">
    <oddHeader>&amp;A</oddHeader>
    <oddFooter>Stran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view="pageBreakPreview" zoomScaleNormal="100" zoomScaleSheetLayoutView="100" workbookViewId="0">
      <selection activeCell="E37" sqref="E37:E50"/>
    </sheetView>
  </sheetViews>
  <sheetFormatPr defaultRowHeight="14.25"/>
  <cols>
    <col min="1" max="1" width="4.28515625" style="129" customWidth="1"/>
    <col min="2" max="2" width="44" style="3" customWidth="1"/>
    <col min="3" max="3" width="7.7109375" style="92" customWidth="1"/>
    <col min="4" max="5" width="9.140625" style="3"/>
    <col min="6" max="6" width="11.42578125" style="3" customWidth="1"/>
    <col min="7" max="16384" width="9.140625" style="3"/>
  </cols>
  <sheetData>
    <row r="1" spans="1:6" ht="15">
      <c r="A1" s="143" t="s">
        <v>13</v>
      </c>
      <c r="B1" s="108" t="s">
        <v>318</v>
      </c>
    </row>
    <row r="2" spans="1:6" ht="15">
      <c r="B2" s="108"/>
    </row>
    <row r="3" spans="1:6">
      <c r="A3" s="129" t="s">
        <v>48</v>
      </c>
      <c r="B3" s="3" t="s">
        <v>44</v>
      </c>
      <c r="F3" s="109">
        <f>F18</f>
        <v>0</v>
      </c>
    </row>
    <row r="4" spans="1:6">
      <c r="A4" s="129" t="s">
        <v>50</v>
      </c>
      <c r="B4" s="3" t="s">
        <v>118</v>
      </c>
      <c r="F4" s="109">
        <f>F34</f>
        <v>0</v>
      </c>
    </row>
    <row r="5" spans="1:6" ht="15" thickBot="1">
      <c r="A5" s="129" t="s">
        <v>52</v>
      </c>
      <c r="B5" s="3" t="s">
        <v>119</v>
      </c>
      <c r="F5" s="109">
        <f>F51</f>
        <v>0</v>
      </c>
    </row>
    <row r="6" spans="1:6" ht="15">
      <c r="B6" s="118" t="s">
        <v>3</v>
      </c>
      <c r="C6" s="121"/>
      <c r="D6" s="119"/>
      <c r="E6" s="119"/>
      <c r="F6" s="120">
        <f>SUM(F3:F5)</f>
        <v>0</v>
      </c>
    </row>
    <row r="8" spans="1:6" ht="15">
      <c r="A8" s="130" t="s">
        <v>48</v>
      </c>
      <c r="B8" s="110" t="s">
        <v>44</v>
      </c>
      <c r="C8" s="122"/>
      <c r="D8" s="111"/>
      <c r="E8" s="111"/>
      <c r="F8" s="111"/>
    </row>
    <row r="9" spans="1:6">
      <c r="A9" s="132" t="s">
        <v>304</v>
      </c>
      <c r="B9" s="112" t="s">
        <v>305</v>
      </c>
      <c r="C9" s="122"/>
      <c r="D9" s="111"/>
      <c r="E9" s="111"/>
      <c r="F9" s="111"/>
    </row>
    <row r="10" spans="1:6">
      <c r="A10" s="133"/>
      <c r="B10" s="113"/>
      <c r="C10" s="122" t="s">
        <v>0</v>
      </c>
      <c r="D10" s="111">
        <v>130</v>
      </c>
      <c r="E10" s="111"/>
      <c r="F10" s="111">
        <f>+D10*E10</f>
        <v>0</v>
      </c>
    </row>
    <row r="11" spans="1:6">
      <c r="A11" s="134" t="s">
        <v>307</v>
      </c>
      <c r="B11" s="112" t="s">
        <v>326</v>
      </c>
      <c r="C11" s="122"/>
      <c r="D11" s="111"/>
      <c r="E11" s="111"/>
      <c r="F11" s="111"/>
    </row>
    <row r="12" spans="1:6">
      <c r="A12" s="131"/>
      <c r="B12" s="112"/>
      <c r="C12" s="122" t="s">
        <v>55</v>
      </c>
      <c r="D12" s="111">
        <v>1</v>
      </c>
      <c r="E12" s="111"/>
      <c r="F12" s="111">
        <f t="shared" ref="F12" si="0">+D12*E12</f>
        <v>0</v>
      </c>
    </row>
    <row r="13" spans="1:6" ht="28.5">
      <c r="A13" s="134" t="s">
        <v>308</v>
      </c>
      <c r="B13" s="112" t="s">
        <v>122</v>
      </c>
      <c r="C13" s="122"/>
      <c r="D13" s="111"/>
      <c r="E13" s="111"/>
      <c r="F13" s="111"/>
    </row>
    <row r="14" spans="1:6">
      <c r="A14" s="131"/>
      <c r="B14" s="113"/>
      <c r="C14" s="122" t="s">
        <v>4</v>
      </c>
      <c r="D14" s="111">
        <v>7</v>
      </c>
      <c r="E14" s="174"/>
      <c r="F14" s="111">
        <f>+D14*E14</f>
        <v>0</v>
      </c>
    </row>
    <row r="15" spans="1:6" s="16" customFormat="1" ht="57">
      <c r="A15" s="42" t="s">
        <v>344</v>
      </c>
      <c r="B15" s="34" t="s">
        <v>72</v>
      </c>
      <c r="C15" s="25"/>
      <c r="D15" s="26"/>
      <c r="E15" s="39"/>
      <c r="F15" s="26"/>
    </row>
    <row r="16" spans="1:6" s="16" customFormat="1">
      <c r="A16" s="42"/>
      <c r="B16" s="34" t="s">
        <v>73</v>
      </c>
      <c r="C16" s="25" t="s">
        <v>2</v>
      </c>
      <c r="D16" s="26">
        <v>8</v>
      </c>
      <c r="E16" s="39"/>
      <c r="F16" s="26">
        <f>+E16*$D16</f>
        <v>0</v>
      </c>
    </row>
    <row r="17" spans="1:6" s="16" customFormat="1">
      <c r="A17" s="42"/>
      <c r="B17" s="34" t="s">
        <v>74</v>
      </c>
      <c r="C17" s="25" t="s">
        <v>2</v>
      </c>
      <c r="D17" s="26">
        <v>8</v>
      </c>
      <c r="E17" s="39"/>
      <c r="F17" s="26">
        <f>+E17*$D17</f>
        <v>0</v>
      </c>
    </row>
    <row r="18" spans="1:6" ht="15">
      <c r="A18" s="131"/>
      <c r="B18" s="125" t="s">
        <v>124</v>
      </c>
      <c r="C18" s="126"/>
      <c r="D18" s="127"/>
      <c r="E18" s="127"/>
      <c r="F18" s="127">
        <f>SUM(F9:F17)</f>
        <v>0</v>
      </c>
    </row>
    <row r="19" spans="1:6">
      <c r="A19" s="131"/>
      <c r="B19" s="112"/>
      <c r="C19" s="122"/>
      <c r="D19" s="111"/>
      <c r="E19" s="111"/>
      <c r="F19" s="111"/>
    </row>
    <row r="20" spans="1:6" ht="15">
      <c r="A20" s="130" t="s">
        <v>50</v>
      </c>
      <c r="B20" s="110" t="s">
        <v>118</v>
      </c>
      <c r="C20" s="122"/>
      <c r="D20" s="111"/>
      <c r="E20" s="111"/>
      <c r="F20" s="111"/>
    </row>
    <row r="21" spans="1:6" ht="85.5">
      <c r="A21" s="131" t="s">
        <v>313</v>
      </c>
      <c r="B21" s="175" t="s">
        <v>327</v>
      </c>
      <c r="C21" s="176"/>
      <c r="D21" s="174"/>
      <c r="E21" s="174"/>
      <c r="F21" s="174"/>
    </row>
    <row r="22" spans="1:6">
      <c r="A22" s="131"/>
      <c r="B22" s="177"/>
      <c r="C22" s="176" t="s">
        <v>5</v>
      </c>
      <c r="D22" s="174">
        <f>+D10*3.5*1.15</f>
        <v>523.25</v>
      </c>
      <c r="E22" s="174"/>
      <c r="F22" s="174">
        <f>E22*D22</f>
        <v>0</v>
      </c>
    </row>
    <row r="23" spans="1:6" ht="42.75">
      <c r="A23" s="131" t="s">
        <v>314</v>
      </c>
      <c r="B23" s="175" t="s">
        <v>328</v>
      </c>
      <c r="C23" s="176"/>
      <c r="D23" s="174"/>
      <c r="E23" s="174"/>
      <c r="F23" s="174"/>
    </row>
    <row r="24" spans="1:6">
      <c r="A24" s="131"/>
      <c r="B24" s="177"/>
      <c r="C24" s="176" t="s">
        <v>5</v>
      </c>
      <c r="D24" s="174">
        <v>4</v>
      </c>
      <c r="E24" s="174"/>
      <c r="F24" s="174">
        <f>+D24*E24</f>
        <v>0</v>
      </c>
    </row>
    <row r="25" spans="1:6" ht="57">
      <c r="A25" s="131" t="s">
        <v>309</v>
      </c>
      <c r="B25" s="175" t="s">
        <v>329</v>
      </c>
      <c r="C25" s="176"/>
      <c r="D25" s="174"/>
      <c r="E25" s="174"/>
      <c r="F25" s="174"/>
    </row>
    <row r="26" spans="1:6">
      <c r="A26" s="131"/>
      <c r="B26" s="175"/>
      <c r="C26" s="176" t="s">
        <v>2</v>
      </c>
      <c r="D26" s="174">
        <v>60</v>
      </c>
      <c r="E26" s="174"/>
      <c r="F26" s="174">
        <f>+D26*E26</f>
        <v>0</v>
      </c>
    </row>
    <row r="27" spans="1:6" ht="28.5">
      <c r="A27" s="131" t="s">
        <v>310</v>
      </c>
      <c r="B27" s="175" t="s">
        <v>330</v>
      </c>
      <c r="C27" s="176"/>
      <c r="D27" s="174"/>
      <c r="E27" s="174"/>
      <c r="F27" s="174"/>
    </row>
    <row r="28" spans="1:6">
      <c r="A28" s="131"/>
      <c r="B28" s="177" t="s">
        <v>306</v>
      </c>
      <c r="C28" s="176" t="s">
        <v>312</v>
      </c>
      <c r="D28" s="174">
        <f>+D10*1.25</f>
        <v>162.5</v>
      </c>
      <c r="E28" s="174"/>
      <c r="F28" s="174">
        <f>+D28*E28</f>
        <v>0</v>
      </c>
    </row>
    <row r="29" spans="1:6" ht="71.25">
      <c r="A29" s="131" t="s">
        <v>311</v>
      </c>
      <c r="B29" s="34" t="s">
        <v>220</v>
      </c>
      <c r="C29" s="176"/>
      <c r="D29" s="174"/>
      <c r="E29" s="174"/>
      <c r="F29" s="174"/>
    </row>
    <row r="30" spans="1:6">
      <c r="A30" s="131"/>
      <c r="B30" s="177"/>
      <c r="C30" s="176" t="s">
        <v>5</v>
      </c>
      <c r="D30" s="174">
        <f>+D10*3</f>
        <v>390</v>
      </c>
      <c r="E30" s="174"/>
      <c r="F30" s="174">
        <f>+D30*E30</f>
        <v>0</v>
      </c>
    </row>
    <row r="31" spans="1:6" s="16" customFormat="1" ht="57">
      <c r="A31" s="144" t="s">
        <v>345</v>
      </c>
      <c r="B31" s="34" t="s">
        <v>72</v>
      </c>
      <c r="C31" s="25"/>
      <c r="D31" s="26"/>
      <c r="E31" s="39"/>
      <c r="F31" s="26"/>
    </row>
    <row r="32" spans="1:6" s="16" customFormat="1">
      <c r="A32" s="42"/>
      <c r="B32" s="34" t="s">
        <v>73</v>
      </c>
      <c r="C32" s="25" t="s">
        <v>2</v>
      </c>
      <c r="D32" s="26">
        <v>20</v>
      </c>
      <c r="E32" s="39"/>
      <c r="F32" s="26">
        <f>+E32*$D32</f>
        <v>0</v>
      </c>
    </row>
    <row r="33" spans="1:6" s="16" customFormat="1">
      <c r="A33" s="42"/>
      <c r="B33" s="34" t="s">
        <v>74</v>
      </c>
      <c r="C33" s="25" t="s">
        <v>2</v>
      </c>
      <c r="D33" s="26">
        <v>20</v>
      </c>
      <c r="E33" s="39"/>
      <c r="F33" s="26">
        <f>+E33*$D33</f>
        <v>0</v>
      </c>
    </row>
    <row r="34" spans="1:6" ht="15">
      <c r="A34" s="131"/>
      <c r="B34" s="128" t="s">
        <v>126</v>
      </c>
      <c r="C34" s="123"/>
      <c r="D34" s="114"/>
      <c r="E34" s="114"/>
      <c r="F34" s="127">
        <f>SUM(F21:F33)</f>
        <v>0</v>
      </c>
    </row>
    <row r="35" spans="1:6">
      <c r="A35" s="131"/>
      <c r="B35" s="112"/>
      <c r="C35" s="122"/>
      <c r="D35" s="111"/>
      <c r="E35" s="111"/>
      <c r="F35" s="111"/>
    </row>
    <row r="36" spans="1:6" ht="15">
      <c r="A36" s="130" t="s">
        <v>52</v>
      </c>
      <c r="B36" s="110" t="s">
        <v>119</v>
      </c>
      <c r="C36" s="122"/>
      <c r="D36" s="111"/>
      <c r="E36" s="111"/>
      <c r="F36" s="111"/>
    </row>
    <row r="37" spans="1:6" ht="73.5">
      <c r="A37" s="135" t="s">
        <v>315</v>
      </c>
      <c r="B37" s="34" t="s">
        <v>331</v>
      </c>
      <c r="C37" s="178"/>
      <c r="D37" s="179"/>
      <c r="E37" s="179"/>
      <c r="F37" s="179"/>
    </row>
    <row r="38" spans="1:6">
      <c r="A38" s="135"/>
      <c r="B38" s="179"/>
      <c r="C38" s="176" t="s">
        <v>0</v>
      </c>
      <c r="D38" s="174">
        <v>130</v>
      </c>
      <c r="E38" s="174"/>
      <c r="F38" s="174">
        <f>+D38*E38</f>
        <v>0</v>
      </c>
    </row>
    <row r="39" spans="1:6" ht="57">
      <c r="A39" s="135" t="s">
        <v>316</v>
      </c>
      <c r="B39" s="175" t="s">
        <v>332</v>
      </c>
      <c r="C39" s="178"/>
      <c r="D39" s="179"/>
      <c r="E39" s="179"/>
      <c r="F39" s="179"/>
    </row>
    <row r="40" spans="1:6">
      <c r="A40" s="135"/>
      <c r="B40" s="175" t="s">
        <v>333</v>
      </c>
      <c r="C40" s="178" t="s">
        <v>4</v>
      </c>
      <c r="D40" s="180">
        <v>3</v>
      </c>
      <c r="E40" s="181"/>
      <c r="F40" s="181">
        <f>+D40*E40</f>
        <v>0</v>
      </c>
    </row>
    <row r="41" spans="1:6">
      <c r="A41" s="135"/>
      <c r="B41" s="175" t="s">
        <v>334</v>
      </c>
      <c r="C41" s="178" t="s">
        <v>4</v>
      </c>
      <c r="D41" s="180">
        <v>3</v>
      </c>
      <c r="E41" s="181"/>
      <c r="F41" s="181">
        <f>+D41*E41</f>
        <v>0</v>
      </c>
    </row>
    <row r="42" spans="1:6">
      <c r="A42" s="135"/>
      <c r="B42" s="177" t="s">
        <v>335</v>
      </c>
      <c r="C42" s="178" t="s">
        <v>4</v>
      </c>
      <c r="D42" s="180">
        <v>1</v>
      </c>
      <c r="E42" s="181"/>
      <c r="F42" s="181">
        <f>+D42*E42</f>
        <v>0</v>
      </c>
    </row>
    <row r="43" spans="1:6">
      <c r="A43" s="135"/>
      <c r="B43" s="179"/>
      <c r="C43" s="178"/>
      <c r="D43" s="179"/>
      <c r="E43" s="179"/>
      <c r="F43" s="179"/>
    </row>
    <row r="44" spans="1:6" ht="85.5">
      <c r="A44" s="135" t="s">
        <v>317</v>
      </c>
      <c r="B44" s="40" t="s">
        <v>336</v>
      </c>
      <c r="C44" s="178"/>
      <c r="D44" s="179"/>
      <c r="E44" s="179"/>
      <c r="F44" s="179"/>
    </row>
    <row r="45" spans="1:6">
      <c r="A45" s="135"/>
      <c r="B45" s="179"/>
      <c r="C45" s="178" t="s">
        <v>4</v>
      </c>
      <c r="D45" s="180">
        <v>7</v>
      </c>
      <c r="E45" s="181"/>
      <c r="F45" s="181">
        <f>+D45*E45</f>
        <v>0</v>
      </c>
    </row>
    <row r="46" spans="1:6" ht="57">
      <c r="A46" s="135" t="s">
        <v>320</v>
      </c>
      <c r="B46" s="182" t="s">
        <v>337</v>
      </c>
      <c r="C46" s="178"/>
      <c r="D46" s="181"/>
      <c r="E46" s="181"/>
      <c r="F46" s="181"/>
    </row>
    <row r="47" spans="1:6">
      <c r="B47" s="179"/>
      <c r="C47" s="178" t="s">
        <v>312</v>
      </c>
      <c r="D47" s="181">
        <v>57</v>
      </c>
      <c r="E47" s="181"/>
      <c r="F47" s="181">
        <f>+D47*E47</f>
        <v>0</v>
      </c>
    </row>
    <row r="48" spans="1:6" s="16" customFormat="1" ht="57">
      <c r="A48" s="144" t="s">
        <v>346</v>
      </c>
      <c r="B48" s="34" t="s">
        <v>72</v>
      </c>
      <c r="C48" s="25"/>
      <c r="D48" s="26"/>
      <c r="E48" s="39"/>
      <c r="F48" s="26"/>
    </row>
    <row r="49" spans="1:6" s="16" customFormat="1">
      <c r="A49" s="42"/>
      <c r="B49" s="34" t="s">
        <v>73</v>
      </c>
      <c r="C49" s="25" t="s">
        <v>2</v>
      </c>
      <c r="D49" s="26">
        <v>30</v>
      </c>
      <c r="E49" s="39"/>
      <c r="F49" s="26">
        <f>+E49*$D49</f>
        <v>0</v>
      </c>
    </row>
    <row r="50" spans="1:6" s="16" customFormat="1">
      <c r="A50" s="42"/>
      <c r="B50" s="34" t="s">
        <v>74</v>
      </c>
      <c r="C50" s="25" t="s">
        <v>2</v>
      </c>
      <c r="D50" s="26">
        <v>10</v>
      </c>
      <c r="E50" s="39"/>
      <c r="F50" s="26">
        <f>+E50*$D50</f>
        <v>0</v>
      </c>
    </row>
    <row r="51" spans="1:6" ht="15">
      <c r="B51" s="116" t="s">
        <v>128</v>
      </c>
      <c r="C51" s="124"/>
      <c r="D51" s="115"/>
      <c r="E51" s="115"/>
      <c r="F51" s="117">
        <f>SUM(F37:F50)</f>
        <v>0</v>
      </c>
    </row>
  </sheetData>
  <pageMargins left="0.7" right="0.7" top="0.75" bottom="0.75" header="0.3" footer="0.3"/>
  <pageSetup paperSize="9" orientation="portrait" r:id="rId1"/>
  <headerFooter>
    <oddHeader>&amp;C&amp;A</oddHeader>
    <oddFooter>&amp;CStran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REKAPITULACIJA</vt:lpstr>
      <vt:lpstr>CESTA - ZGORNJI USTROJ</vt:lpstr>
      <vt:lpstr>ODVODNJA METEORNIH VOD</vt:lpstr>
      <vt:lpstr>VZDRŽEVALNA DELA NA MOSTU</vt:lpstr>
      <vt:lpstr>REKONSTRUKCIJA JR</vt:lpstr>
      <vt:lpstr>REKONSTRUKCIJA NN OMREŽJA</vt:lpstr>
      <vt:lpstr>REKONSTRUKCIJA VODOVODA</vt:lpstr>
      <vt:lpstr>REKONSTRUKCIJA KANALIZACIJE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</dc:creator>
  <cp:lastModifiedBy>Boštjan Kravos</cp:lastModifiedBy>
  <cp:lastPrinted>2016-04-18T08:29:18Z</cp:lastPrinted>
  <dcterms:created xsi:type="dcterms:W3CDTF">1999-04-01T00:20:29Z</dcterms:created>
  <dcterms:modified xsi:type="dcterms:W3CDTF">2016-04-18T08:37:49Z</dcterms:modified>
</cp:coreProperties>
</file>