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SERVER\Users\erikaz\Moji dokumenti\ŠPORT\2019\razpis šport 2019\"/>
    </mc:Choice>
  </mc:AlternateContent>
  <bookViews>
    <workbookView xWindow="0" yWindow="0" windowWidth="28800" windowHeight="123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N59" i="1" s="1"/>
  <c r="H58" i="1"/>
  <c r="G58" i="1"/>
  <c r="N58" i="1" s="1"/>
  <c r="N57" i="1"/>
  <c r="G57" i="1"/>
  <c r="N56" i="1"/>
  <c r="F56" i="1"/>
  <c r="G55" i="1"/>
  <c r="F55" i="1"/>
  <c r="N55" i="1" s="1"/>
  <c r="I54" i="1"/>
  <c r="N54" i="1" s="1"/>
  <c r="G54" i="1"/>
  <c r="N53" i="1"/>
  <c r="K53" i="1"/>
  <c r="G53" i="1"/>
  <c r="F53" i="1"/>
  <c r="N52" i="1"/>
  <c r="H52" i="1"/>
  <c r="G52" i="1"/>
  <c r="I51" i="1"/>
  <c r="N51" i="1" s="1"/>
  <c r="G50" i="1"/>
  <c r="N50" i="1" s="1"/>
  <c r="G49" i="1"/>
  <c r="N49" i="1" s="1"/>
  <c r="G48" i="1"/>
  <c r="N48" i="1" s="1"/>
  <c r="K47" i="1"/>
  <c r="G47" i="1"/>
  <c r="N47" i="1" s="1"/>
  <c r="N46" i="1"/>
  <c r="G46" i="1"/>
  <c r="N45" i="1"/>
  <c r="G45" i="1"/>
  <c r="K44" i="1"/>
  <c r="J44" i="1"/>
  <c r="G44" i="1"/>
  <c r="F44" i="1"/>
  <c r="N44" i="1" s="1"/>
  <c r="G43" i="1"/>
  <c r="F43" i="1"/>
  <c r="N43" i="1" s="1"/>
  <c r="N42" i="1"/>
  <c r="G42" i="1"/>
  <c r="N41" i="1"/>
  <c r="K41" i="1"/>
  <c r="G41" i="1"/>
  <c r="F41" i="1"/>
  <c r="N40" i="1"/>
  <c r="I40" i="1"/>
  <c r="G40" i="1"/>
  <c r="F40" i="1"/>
  <c r="N39" i="1"/>
  <c r="F39" i="1"/>
  <c r="N38" i="1"/>
  <c r="F38" i="1"/>
  <c r="K37" i="1"/>
  <c r="J37" i="1"/>
  <c r="H37" i="1"/>
  <c r="G37" i="1"/>
  <c r="N37" i="1" s="1"/>
  <c r="F37" i="1"/>
  <c r="N36" i="1"/>
  <c r="G36" i="1"/>
  <c r="N35" i="1"/>
  <c r="K35" i="1"/>
  <c r="G35" i="1"/>
  <c r="C35" i="1"/>
  <c r="N34" i="1"/>
  <c r="E34" i="1"/>
  <c r="C34" i="1"/>
  <c r="E33" i="1"/>
  <c r="N33" i="1" s="1"/>
  <c r="C33" i="1"/>
  <c r="F32" i="1"/>
  <c r="C32" i="1"/>
  <c r="N32" i="1" s="1"/>
  <c r="G31" i="1"/>
  <c r="C31" i="1"/>
  <c r="N31" i="1" s="1"/>
  <c r="N30" i="1"/>
  <c r="C30" i="1"/>
  <c r="N29" i="1"/>
  <c r="C29" i="1"/>
  <c r="N28" i="1"/>
  <c r="G28" i="1"/>
  <c r="F28" i="1"/>
  <c r="C28" i="1"/>
  <c r="N27" i="1"/>
  <c r="F27" i="1"/>
  <c r="C27" i="1"/>
  <c r="K26" i="1"/>
  <c r="G26" i="1"/>
  <c r="C26" i="1"/>
  <c r="N26" i="1" s="1"/>
  <c r="C25" i="1"/>
  <c r="N25" i="1" s="1"/>
  <c r="K24" i="1"/>
  <c r="I24" i="1"/>
  <c r="H24" i="1"/>
  <c r="G24" i="1"/>
  <c r="D24" i="1"/>
  <c r="N24" i="1" s="1"/>
  <c r="K23" i="1"/>
  <c r="E23" i="1"/>
  <c r="D23" i="1"/>
  <c r="N23" i="1" s="1"/>
  <c r="J22" i="1"/>
  <c r="H22" i="1"/>
  <c r="G22" i="1"/>
  <c r="F22" i="1"/>
  <c r="D22" i="1"/>
  <c r="N22" i="1" s="1"/>
  <c r="K21" i="1"/>
  <c r="H21" i="1"/>
  <c r="G21" i="1"/>
  <c r="D21" i="1"/>
  <c r="N21" i="1" s="1"/>
  <c r="K20" i="1"/>
  <c r="G20" i="1"/>
  <c r="F20" i="1"/>
  <c r="C20" i="1"/>
  <c r="N20" i="1" s="1"/>
  <c r="K19" i="1"/>
  <c r="J19" i="1"/>
  <c r="D19" i="1"/>
  <c r="C19" i="1"/>
  <c r="N19" i="1" s="1"/>
  <c r="N18" i="1"/>
  <c r="K18" i="1"/>
  <c r="F18" i="1"/>
  <c r="C18" i="1"/>
  <c r="K17" i="1"/>
  <c r="I17" i="1"/>
  <c r="I61" i="1" s="1"/>
  <c r="D17" i="1"/>
  <c r="C17" i="1"/>
  <c r="N17" i="1" s="1"/>
  <c r="K16" i="1"/>
  <c r="F16" i="1"/>
  <c r="E16" i="1"/>
  <c r="D16" i="1"/>
  <c r="N16" i="1" s="1"/>
  <c r="K15" i="1"/>
  <c r="F15" i="1"/>
  <c r="C15" i="1"/>
  <c r="N15" i="1" s="1"/>
  <c r="K14" i="1"/>
  <c r="J14" i="1"/>
  <c r="G14" i="1"/>
  <c r="F14" i="1"/>
  <c r="E14" i="1"/>
  <c r="D14" i="1"/>
  <c r="C14" i="1"/>
  <c r="N14" i="1" s="1"/>
  <c r="K13" i="1"/>
  <c r="J13" i="1"/>
  <c r="J61" i="1" s="1"/>
  <c r="H13" i="1"/>
  <c r="G13" i="1"/>
  <c r="F13" i="1"/>
  <c r="C13" i="1"/>
  <c r="N13" i="1" s="1"/>
  <c r="K12" i="1"/>
  <c r="H12" i="1"/>
  <c r="G12" i="1"/>
  <c r="F12" i="1"/>
  <c r="D12" i="1"/>
  <c r="C12" i="1"/>
  <c r="N12" i="1" s="1"/>
  <c r="H11" i="1"/>
  <c r="H61" i="1" s="1"/>
  <c r="G11" i="1"/>
  <c r="F11" i="1"/>
  <c r="E11" i="1"/>
  <c r="N11" i="1" s="1"/>
  <c r="C11" i="1"/>
  <c r="K10" i="1"/>
  <c r="G10" i="1"/>
  <c r="F10" i="1"/>
  <c r="E10" i="1"/>
  <c r="D10" i="1"/>
  <c r="C10" i="1"/>
  <c r="N10" i="1" s="1"/>
  <c r="K9" i="1"/>
  <c r="F9" i="1"/>
  <c r="E9" i="1"/>
  <c r="E61" i="1" s="1"/>
  <c r="D9" i="1"/>
  <c r="C9" i="1"/>
  <c r="N9" i="1" s="1"/>
  <c r="K8" i="1"/>
  <c r="K61" i="1" s="1"/>
  <c r="G8" i="1"/>
  <c r="F8" i="1"/>
  <c r="D8" i="1"/>
  <c r="C8" i="1"/>
  <c r="C61" i="1" s="1"/>
  <c r="K7" i="1"/>
  <c r="F7" i="1"/>
  <c r="D7" i="1"/>
  <c r="C7" i="1"/>
  <c r="N7" i="1" s="1"/>
  <c r="K6" i="1"/>
  <c r="G6" i="1"/>
  <c r="G61" i="1" s="1"/>
  <c r="G63" i="1" s="1"/>
  <c r="F6" i="1"/>
  <c r="D6" i="1"/>
  <c r="C6" i="1"/>
  <c r="N6" i="1" s="1"/>
  <c r="K5" i="1"/>
  <c r="G5" i="1"/>
  <c r="F5" i="1"/>
  <c r="F61" i="1" s="1"/>
  <c r="F64" i="1" s="1"/>
  <c r="D5" i="1"/>
  <c r="N5" i="1" s="1"/>
  <c r="C5" i="1"/>
  <c r="N8" i="1" l="1"/>
  <c r="N61" i="1" s="1"/>
  <c r="D61" i="1"/>
</calcChain>
</file>

<file path=xl/sharedStrings.xml><?xml version="1.0" encoding="utf-8"?>
<sst xmlns="http://schemas.openxmlformats.org/spreadsheetml/2006/main" count="131" uniqueCount="94">
  <si>
    <t xml:space="preserve">REZULTATI JAVNEGA RAZPISA ZA SOFINANCIRANJE LETNEGA PROGRAMA ŠPORTA </t>
  </si>
  <si>
    <t xml:space="preserve"> V LETU 2019</t>
  </si>
  <si>
    <t>ZAP. ŠT.</t>
  </si>
  <si>
    <t>IME IZVAJALCA LPŠ</t>
  </si>
  <si>
    <t>KAK IN VRH ŠP/OTROK</t>
  </si>
  <si>
    <t>KAK ŠPORT</t>
  </si>
  <si>
    <t>VRH ŠPORT</t>
  </si>
  <si>
    <t>PROST AKTIVN.</t>
  </si>
  <si>
    <t>REKREACIJA</t>
  </si>
  <si>
    <t>ŠPORT STAREJŠIH</t>
  </si>
  <si>
    <t>ŠPORT INV.</t>
  </si>
  <si>
    <t>OBŠT ŠP DEJ</t>
  </si>
  <si>
    <t>STR.K-LIC</t>
  </si>
  <si>
    <t>STR.K-USP</t>
  </si>
  <si>
    <t>DEL OŠZ</t>
  </si>
  <si>
    <t>SKUPAJ</t>
  </si>
  <si>
    <t>IME DRUŠTVA</t>
  </si>
  <si>
    <t>KOŠARSKI KLUB AJDOVŠČINA</t>
  </si>
  <si>
    <t>KARATE KLUB SHOTOKAN</t>
  </si>
  <si>
    <t>NOGOMETNO DRUŠTVO PRIMORJE</t>
  </si>
  <si>
    <t>ND PRIMORJE AJDOVŠČINA</t>
  </si>
  <si>
    <t>ROKOMETNI KLUB AJDOVŠČINA</t>
  </si>
  <si>
    <t>ŽENSKI ROKOMETNI MLINOTEST</t>
  </si>
  <si>
    <t>ŽENSKI ROKOMETNI KLUB</t>
  </si>
  <si>
    <t>KOLESARSKI KLUB ČRN TRN</t>
  </si>
  <si>
    <t>PLESNI KLUB ADC</t>
  </si>
  <si>
    <t>PLESNI KLUB URŠKA</t>
  </si>
  <si>
    <t>PLAVALNI KLUB AJDOVŠČINA</t>
  </si>
  <si>
    <t>TRIATLON KLUB EKLIMAS AJDOVŠČINA</t>
  </si>
  <si>
    <t>TRIATLON KLUB AJDOVŠČINA</t>
  </si>
  <si>
    <t>SKAKALNI KLUB PREDMEJA-OTLICA-KOVK</t>
  </si>
  <si>
    <t>SKAKALNI KLUB POK</t>
  </si>
  <si>
    <t>SPORT KLUB DOL</t>
  </si>
  <si>
    <t>ŠPORTNO-KULTURNO DRUŠTVO BUDANJE</t>
  </si>
  <si>
    <t>ŠPORT KD BUDANJE</t>
  </si>
  <si>
    <t>DESKARSKI KLUB KAMPLC</t>
  </si>
  <si>
    <t>DK KAMPLC</t>
  </si>
  <si>
    <t>MALONOGOMETNI KLUB KIX</t>
  </si>
  <si>
    <t>EL-1 PLESNA SCENA</t>
  </si>
  <si>
    <t>BALINARSKI KLUB PLANINA</t>
  </si>
  <si>
    <t>ŠPORTNO KULTURNO DRUŠTVO WADA</t>
  </si>
  <si>
    <t>BALINARSKI KLUB HUBELJ</t>
  </si>
  <si>
    <t>BALINARSKI KLUB CESTA</t>
  </si>
  <si>
    <t>ROKOMETNI KLUB COL</t>
  </si>
  <si>
    <t>DRUŠTVO JADRALNIH PADALCEV KOVK</t>
  </si>
  <si>
    <t>MODELARSKO DRUŠTVO VENTUS</t>
  </si>
  <si>
    <t>PLANINSKO DRUŠTVO AJDOVŠČINA</t>
  </si>
  <si>
    <t>RADIOKLUB AJDOVŠČINA</t>
  </si>
  <si>
    <t>RIBIŠKA DRUŽINA</t>
  </si>
  <si>
    <t>AERO KLUB JOSIP KRIŽAJ</t>
  </si>
  <si>
    <t>DRUŠTVO TABORNIKOV ROD MLADI BORI AJDOVŠČINA</t>
  </si>
  <si>
    <t>TABORNIKI ROD M.B.</t>
  </si>
  <si>
    <t>AVTO KLUB MODRI DIRKAČ</t>
  </si>
  <si>
    <t>AVTO KLUB MOTOR SPORT</t>
  </si>
  <si>
    <t>ŠAHOVSKO DRUŠTVO ČAVEN</t>
  </si>
  <si>
    <t>NOGOMETNA ŠOLA MLADIH</t>
  </si>
  <si>
    <t>NOG ŠOL. MLADIH</t>
  </si>
  <si>
    <t>ŠPORTNO DRUŠTVO REKREATIVČEK</t>
  </si>
  <si>
    <t>ŠPORTNO KULTURNO TURISTIČNO DRUŠTVO SINJI VRH</t>
  </si>
  <si>
    <t>ŠKTD SINJI VRH</t>
  </si>
  <si>
    <t>ZDRUŽENJE BODI ZDRAV</t>
  </si>
  <si>
    <t>PLANINSKO DRUŠTVO KRIŽNA GORA</t>
  </si>
  <si>
    <t>ŠPORTNI SLOG-JANA UŠAJ S.P.</t>
  </si>
  <si>
    <t>DRUŠTVO PRIJATELJEV MLADINE SKRILJE</t>
  </si>
  <si>
    <t>DPM SKRILJE</t>
  </si>
  <si>
    <t>KULTURNO-UMETNIŠKO-ŠPORTNO-REKREATIVNO DRUŠTVO NUMULIT.US</t>
  </si>
  <si>
    <t>NUMULITUS</t>
  </si>
  <si>
    <t>KLUB ŠPORT-ANI</t>
  </si>
  <si>
    <t>ŠPORTNO KULUTRNO DRUŠTVO "TABOR" DOLGA POLJANA</t>
  </si>
  <si>
    <t>ŠKD DOLGA POLJANA</t>
  </si>
  <si>
    <t>ŠPORTNI KLUB BOR ŽAPUŽE</t>
  </si>
  <si>
    <t>ŠPORTNO KINOLOŠKO DRUŠTVO AJDOVŠČINA</t>
  </si>
  <si>
    <t>KINOLOŠKO DRUŠTVO AJDOVŠČINA</t>
  </si>
  <si>
    <t>LAP MARKO LIPOVŽ S.P.</t>
  </si>
  <si>
    <t>MARKO LIPOVŽ S.P.</t>
  </si>
  <si>
    <t>ŠPORTNO DRUŠTVO TEKAČI VIPAVSKE DOLINE</t>
  </si>
  <si>
    <t>ŠPORTNO D. TEKAČI VIPAVSKE DOLINE</t>
  </si>
  <si>
    <t>DRUŠTVO TRILLEK</t>
  </si>
  <si>
    <t>VDC AJDOVŠČINA-VIPAVA</t>
  </si>
  <si>
    <t>VDC AJDOVŠČINA</t>
  </si>
  <si>
    <t>DRUŠTVO UPOKOJENCEV AJDOVŠČINA</t>
  </si>
  <si>
    <t>ŠPORTNO DRUŠTVO SLANO BLATO</t>
  </si>
  <si>
    <t>ŠD SLANO BLATO</t>
  </si>
  <si>
    <t>KEGLJAŠKI KLUB ŠKOL</t>
  </si>
  <si>
    <t>TENIŠKI KLUB AJDOVŠČINA</t>
  </si>
  <si>
    <t>MEDOBČINSKO DRUŠTVO PRIJATELJEV MLADINE AJDOVŠČINA</t>
  </si>
  <si>
    <t>MDPM AJDOVŠČINA</t>
  </si>
  <si>
    <t>ŠPORTNO DRUTŠVO GLADIATORS</t>
  </si>
  <si>
    <t>GLADIATORS</t>
  </si>
  <si>
    <t>ŠPORTNO KULTURNO TURISTIČNO DRUTŠVO PARAPET</t>
  </si>
  <si>
    <t>ŠKTD PARAPET</t>
  </si>
  <si>
    <t>DRUŠTVO INVALIDOV AJDOVŠČINA-VIPAVA</t>
  </si>
  <si>
    <t>DRUŠTVO INVALIDOV AJDOVŠČINA VIPAVA</t>
  </si>
  <si>
    <t>ŠPORTNA ZVEZA AJDOVŠČINA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</si>
</sst>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\ _€_-;\-* #,##0.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Font="1" applyBorder="1"/>
    <xf numFmtId="0" fontId="0" fillId="0" borderId="1" xfId="0" applyFont="1" applyBorder="1"/>
    <xf numFmtId="164" fontId="1" fillId="0" borderId="1" xfId="0" applyNumberFormat="1" applyFont="1" applyBorder="1"/>
    <xf numFmtId="0" fontId="3" fillId="0" borderId="1" xfId="0" applyFont="1" applyBorder="1"/>
    <xf numFmtId="164" fontId="4" fillId="0" borderId="1" xfId="0" applyNumberFormat="1" applyFont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izra&#269;un/Izra&#269;un%20zadnja%20verzija,%206.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vrščanje"/>
      <sheetName val="Vrhunski šport"/>
      <sheetName val="ŠT.UR 2019"/>
      <sheetName val="šport starejših"/>
      <sheetName val="kak in vrh sport otrok"/>
      <sheetName val="obšt šp dej"/>
      <sheetName val="šport invalidov"/>
      <sheetName val="rekreacija"/>
      <sheetName val="končna tabela"/>
      <sheetName val="za objavo"/>
      <sheetName val="List1"/>
      <sheetName val="kak sport"/>
      <sheetName val="Prostočasna ŠV"/>
      <sheetName val="Strokovni kadri"/>
    </sheetNames>
    <sheetDataSet>
      <sheetData sheetId="0"/>
      <sheetData sheetId="1">
        <row r="3">
          <cell r="H3">
            <v>148.14814814814815</v>
          </cell>
        </row>
        <row r="4">
          <cell r="H4">
            <v>185.18518518518519</v>
          </cell>
        </row>
        <row r="5">
          <cell r="H5">
            <v>370.37037037037038</v>
          </cell>
        </row>
        <row r="6">
          <cell r="H6">
            <v>185.18518518518519</v>
          </cell>
        </row>
        <row r="7">
          <cell r="H7">
            <v>185.18518518518519</v>
          </cell>
        </row>
        <row r="8">
          <cell r="H8">
            <v>185.18518518518519</v>
          </cell>
        </row>
        <row r="9">
          <cell r="H9">
            <v>185.18518518518519</v>
          </cell>
        </row>
        <row r="10">
          <cell r="H10">
            <v>555.55555555555554</v>
          </cell>
        </row>
      </sheetData>
      <sheetData sheetId="2"/>
      <sheetData sheetId="3">
        <row r="4">
          <cell r="J4">
            <v>168.53932584269666</v>
          </cell>
        </row>
        <row r="10">
          <cell r="J10">
            <v>168.53932584269666</v>
          </cell>
        </row>
        <row r="15">
          <cell r="J15">
            <v>91.930541368743619</v>
          </cell>
        </row>
        <row r="20">
          <cell r="J20">
            <v>122.57405515832484</v>
          </cell>
        </row>
        <row r="25">
          <cell r="J25">
            <v>76.608784473953023</v>
          </cell>
        </row>
        <row r="30">
          <cell r="J30">
            <v>12.257405515832483</v>
          </cell>
        </row>
        <row r="36">
          <cell r="J36">
            <v>168.53932584269666</v>
          </cell>
        </row>
        <row r="41">
          <cell r="J41">
            <v>168.53932584269666</v>
          </cell>
        </row>
        <row r="46">
          <cell r="J46">
            <v>22.471910112359552</v>
          </cell>
        </row>
      </sheetData>
      <sheetData sheetId="4">
        <row r="17">
          <cell r="L17">
            <v>27949.675567269303</v>
          </cell>
        </row>
        <row r="33">
          <cell r="L33">
            <v>8563.3749313706576</v>
          </cell>
        </row>
        <row r="58">
          <cell r="L58">
            <v>31543.205283061077</v>
          </cell>
        </row>
        <row r="78">
          <cell r="L78">
            <v>18802.50901798117</v>
          </cell>
        </row>
        <row r="95">
          <cell r="L95">
            <v>14317.304164103172</v>
          </cell>
        </row>
        <row r="113">
          <cell r="L113">
            <v>12625.488680866994</v>
          </cell>
        </row>
        <row r="131">
          <cell r="L131">
            <v>7410.6129213784534</v>
          </cell>
        </row>
        <row r="148">
          <cell r="L148">
            <v>7070.273661285516</v>
          </cell>
        </row>
        <row r="165">
          <cell r="L165">
            <v>5352.1093321066601</v>
          </cell>
        </row>
        <row r="184">
          <cell r="L184">
            <v>1515.0586417040392</v>
          </cell>
        </row>
        <row r="218">
          <cell r="L218">
            <v>4885.515185205054</v>
          </cell>
        </row>
        <row r="235">
          <cell r="L235">
            <v>2007.0409995399978</v>
          </cell>
        </row>
        <row r="253">
          <cell r="L253">
            <v>1846.4777195767981</v>
          </cell>
        </row>
        <row r="270">
          <cell r="L270">
            <v>5397.3964110706393</v>
          </cell>
        </row>
        <row r="288">
          <cell r="L288">
            <v>1427.2291552284428</v>
          </cell>
        </row>
        <row r="305">
          <cell r="L305">
            <v>3211.2655992639961</v>
          </cell>
        </row>
        <row r="310">
          <cell r="H310">
            <v>1921.2700166536729</v>
          </cell>
        </row>
        <row r="314">
          <cell r="H314">
            <v>3293.6057428348681</v>
          </cell>
        </row>
        <row r="318">
          <cell r="H318">
            <v>1509.5692987993145</v>
          </cell>
        </row>
        <row r="322">
          <cell r="H322">
            <v>1440.9525124902548</v>
          </cell>
        </row>
        <row r="326">
          <cell r="H326">
            <v>1509.5692987993145</v>
          </cell>
        </row>
        <row r="330">
          <cell r="H330">
            <v>274.46714523623899</v>
          </cell>
        </row>
        <row r="334">
          <cell r="H334">
            <v>3636.6896743801667</v>
          </cell>
        </row>
        <row r="338">
          <cell r="H338">
            <v>4940.408614252302</v>
          </cell>
        </row>
        <row r="342">
          <cell r="H342">
            <v>4117.0071785435848</v>
          </cell>
        </row>
        <row r="346">
          <cell r="H346">
            <v>3773.9232469982862</v>
          </cell>
        </row>
      </sheetData>
      <sheetData sheetId="5">
        <row r="5">
          <cell r="J5">
            <v>41.257367387033398</v>
          </cell>
        </row>
        <row r="11">
          <cell r="J11">
            <v>20.628683693516699</v>
          </cell>
        </row>
        <row r="17">
          <cell r="J17">
            <v>23.575638506876228</v>
          </cell>
        </row>
        <row r="23">
          <cell r="J23">
            <v>2.3575638506876224</v>
          </cell>
        </row>
        <row r="35">
          <cell r="J35">
            <v>165.02946954813359</v>
          </cell>
        </row>
        <row r="41">
          <cell r="J41">
            <v>47.151277013752456</v>
          </cell>
        </row>
      </sheetData>
      <sheetData sheetId="6">
        <row r="4">
          <cell r="J4">
            <v>254.54545454545456</v>
          </cell>
        </row>
        <row r="9">
          <cell r="J9">
            <v>50.909090909090914</v>
          </cell>
        </row>
        <row r="13">
          <cell r="J13">
            <v>152.72727272727272</v>
          </cell>
        </row>
        <row r="21">
          <cell r="J21">
            <v>407.27272727272731</v>
          </cell>
        </row>
        <row r="25">
          <cell r="J25">
            <v>407.27272727272731</v>
          </cell>
        </row>
        <row r="29">
          <cell r="J29">
            <v>127.27272727272728</v>
          </cell>
        </row>
      </sheetData>
      <sheetData sheetId="7">
        <row r="5">
          <cell r="J5">
            <v>225.2306658704091</v>
          </cell>
        </row>
        <row r="11">
          <cell r="J11">
            <v>327.60824126604962</v>
          </cell>
        </row>
        <row r="17">
          <cell r="J17">
            <v>286.65721110779339</v>
          </cell>
        </row>
        <row r="23">
          <cell r="J23">
            <v>327.60824126604962</v>
          </cell>
        </row>
        <row r="30">
          <cell r="J30">
            <v>327.60824126604962</v>
          </cell>
        </row>
        <row r="36">
          <cell r="J36">
            <v>327.60824126604962</v>
          </cell>
        </row>
        <row r="42">
          <cell r="J42">
            <v>327.60824126604962</v>
          </cell>
        </row>
        <row r="47">
          <cell r="J47">
            <v>327.60824126604962</v>
          </cell>
        </row>
        <row r="52">
          <cell r="J52">
            <v>103.74260973424904</v>
          </cell>
        </row>
        <row r="57">
          <cell r="J57">
            <v>327.60824126604962</v>
          </cell>
        </row>
        <row r="62">
          <cell r="J62">
            <v>327.60824126604962</v>
          </cell>
        </row>
        <row r="67">
          <cell r="J67">
            <v>163.80412063302481</v>
          </cell>
        </row>
        <row r="73">
          <cell r="J73">
            <v>327.60824126604962</v>
          </cell>
        </row>
        <row r="79">
          <cell r="J79">
            <v>266.18169602866527</v>
          </cell>
        </row>
        <row r="85">
          <cell r="J85">
            <v>90.092266348163633</v>
          </cell>
        </row>
        <row r="96">
          <cell r="J96">
            <v>327.60824126604962</v>
          </cell>
        </row>
        <row r="101">
          <cell r="J101">
            <v>163.80412063302481</v>
          </cell>
        </row>
        <row r="106">
          <cell r="J106">
            <v>327.60824126604962</v>
          </cell>
        </row>
        <row r="112">
          <cell r="J112">
            <v>163.80412063302481</v>
          </cell>
        </row>
        <row r="117">
          <cell r="J117">
            <v>163.80412063302481</v>
          </cell>
        </row>
        <row r="122">
          <cell r="J122">
            <v>163.80412063302481</v>
          </cell>
        </row>
        <row r="127">
          <cell r="J127">
            <v>122.85309047476859</v>
          </cell>
        </row>
        <row r="132">
          <cell r="J132">
            <v>327.60824126604962</v>
          </cell>
        </row>
        <row r="137">
          <cell r="J137">
            <v>327.60824126604962</v>
          </cell>
        </row>
        <row r="142">
          <cell r="J142">
            <v>218.40549417736639</v>
          </cell>
        </row>
        <row r="147">
          <cell r="J147">
            <v>327.60824126604962</v>
          </cell>
        </row>
        <row r="157">
          <cell r="J157">
            <v>327.60824126604962</v>
          </cell>
        </row>
        <row r="162">
          <cell r="J162">
            <v>163.80412063302481</v>
          </cell>
        </row>
        <row r="167">
          <cell r="J167">
            <v>327.60824126604962</v>
          </cell>
        </row>
        <row r="172">
          <cell r="J172">
            <v>327.60824126604962</v>
          </cell>
        </row>
        <row r="177">
          <cell r="J177">
            <v>327.60824126604962</v>
          </cell>
        </row>
        <row r="182">
          <cell r="J182">
            <v>163.80412063302481</v>
          </cell>
        </row>
        <row r="187">
          <cell r="J187">
            <v>131.04329650641984</v>
          </cell>
        </row>
      </sheetData>
      <sheetData sheetId="8"/>
      <sheetData sheetId="9"/>
      <sheetData sheetId="10"/>
      <sheetData sheetId="11">
        <row r="4">
          <cell r="K4">
            <v>3531.6748316843937</v>
          </cell>
        </row>
        <row r="10">
          <cell r="K10">
            <v>1417.3945812780175</v>
          </cell>
        </row>
        <row r="16">
          <cell r="K16">
            <v>3531.6748316843937</v>
          </cell>
        </row>
        <row r="17">
          <cell r="K17">
            <v>3178.5073485159546</v>
          </cell>
        </row>
        <row r="22">
          <cell r="K22">
            <v>3329.864841302428</v>
          </cell>
        </row>
        <row r="28">
          <cell r="K28">
            <v>4145.8791502382019</v>
          </cell>
        </row>
        <row r="34">
          <cell r="K34">
            <v>2456.8172742152306</v>
          </cell>
        </row>
        <row r="40">
          <cell r="K40">
            <v>438.71737039557689</v>
          </cell>
        </row>
        <row r="46">
          <cell r="K46">
            <v>949.14815710581536</v>
          </cell>
        </row>
        <row r="52">
          <cell r="K52">
            <v>921.30647783071151</v>
          </cell>
        </row>
        <row r="59">
          <cell r="K59">
            <v>1417.3945812780175</v>
          </cell>
        </row>
        <row r="72">
          <cell r="K72">
            <v>1710.9977445427501</v>
          </cell>
        </row>
        <row r="78">
          <cell r="K78">
            <v>944.92972085201177</v>
          </cell>
        </row>
        <row r="84">
          <cell r="K84">
            <v>101.24247009128698</v>
          </cell>
        </row>
        <row r="90">
          <cell r="K90">
            <v>979.52089813320151</v>
          </cell>
        </row>
        <row r="96">
          <cell r="K96">
            <v>944.92972085201177</v>
          </cell>
        </row>
      </sheetData>
      <sheetData sheetId="12">
        <row r="15">
          <cell r="J15">
            <v>2068.1389614157242</v>
          </cell>
        </row>
        <row r="21">
          <cell r="J21">
            <v>318.17522483318834</v>
          </cell>
        </row>
        <row r="32">
          <cell r="J32">
            <v>1415.879750507688</v>
          </cell>
        </row>
        <row r="40">
          <cell r="J40">
            <v>572.715404699739</v>
          </cell>
        </row>
        <row r="46">
          <cell r="J46">
            <v>318.17522483318834</v>
          </cell>
        </row>
        <row r="57">
          <cell r="J57">
            <v>1113.613286916159</v>
          </cell>
        </row>
        <row r="65">
          <cell r="J65">
            <v>349.99274731650718</v>
          </cell>
        </row>
        <row r="71">
          <cell r="J71">
            <v>159.08761241659417</v>
          </cell>
        </row>
        <row r="89">
          <cell r="J89">
            <v>3563.5625181317091</v>
          </cell>
        </row>
        <row r="101">
          <cell r="J101">
            <v>965.13151532733787</v>
          </cell>
        </row>
        <row r="111">
          <cell r="J111">
            <v>1113.613286916159</v>
          </cell>
        </row>
        <row r="119">
          <cell r="J119">
            <v>180.29929407214004</v>
          </cell>
        </row>
        <row r="140">
          <cell r="J140">
            <v>981.04027656899734</v>
          </cell>
        </row>
        <row r="149">
          <cell r="J149">
            <v>265.14602069432362</v>
          </cell>
        </row>
        <row r="160">
          <cell r="J160">
            <v>1590.8761241659415</v>
          </cell>
        </row>
        <row r="167">
          <cell r="J167">
            <v>74.77117783579925</v>
          </cell>
        </row>
        <row r="176">
          <cell r="J176">
            <v>174.99637365825359</v>
          </cell>
        </row>
        <row r="183">
          <cell r="J183">
            <v>318.17522483318834</v>
          </cell>
        </row>
        <row r="218">
          <cell r="J218">
            <v>3446.8982690262069</v>
          </cell>
        </row>
        <row r="225">
          <cell r="J225">
            <v>424.23363311091776</v>
          </cell>
        </row>
        <row r="232">
          <cell r="J232">
            <v>381.81026979982596</v>
          </cell>
        </row>
        <row r="238">
          <cell r="J238">
            <v>114.01278889855915</v>
          </cell>
        </row>
        <row r="248">
          <cell r="J248">
            <v>413.6277922831448</v>
          </cell>
        </row>
        <row r="255">
          <cell r="J255">
            <v>152.72410791993039</v>
          </cell>
        </row>
        <row r="265">
          <cell r="J265">
            <v>1007.5548786384297</v>
          </cell>
        </row>
        <row r="271">
          <cell r="J271">
            <v>68.937965380524133</v>
          </cell>
        </row>
        <row r="278">
          <cell r="J278">
            <v>106.05840827772944</v>
          </cell>
        </row>
        <row r="287">
          <cell r="J287">
            <v>275.75186152209653</v>
          </cell>
        </row>
      </sheetData>
      <sheetData sheetId="13">
        <row r="3">
          <cell r="G3">
            <v>265.75342465753425</v>
          </cell>
        </row>
        <row r="5">
          <cell r="G5">
            <v>265.75342465753425</v>
          </cell>
        </row>
        <row r="7">
          <cell r="G7">
            <v>265.75342465753425</v>
          </cell>
        </row>
        <row r="11">
          <cell r="G11">
            <v>212.60273972602738</v>
          </cell>
        </row>
        <row r="13">
          <cell r="G13">
            <v>265.75342465753425</v>
          </cell>
        </row>
        <row r="15">
          <cell r="G15">
            <v>53.150684931506845</v>
          </cell>
        </row>
        <row r="17">
          <cell r="G17">
            <v>265.75342465753425</v>
          </cell>
        </row>
        <row r="19">
          <cell r="G19">
            <v>159.45205479452054</v>
          </cell>
        </row>
        <row r="21">
          <cell r="G21">
            <v>53.150684931506845</v>
          </cell>
        </row>
        <row r="23">
          <cell r="G23">
            <v>159.45205479452054</v>
          </cell>
        </row>
        <row r="25">
          <cell r="G25">
            <v>159.45205479452054</v>
          </cell>
        </row>
        <row r="27">
          <cell r="G27">
            <v>265.75342465753425</v>
          </cell>
        </row>
        <row r="29">
          <cell r="G29">
            <v>265.75342465753425</v>
          </cell>
        </row>
        <row r="31">
          <cell r="G31">
            <v>53.150684931506845</v>
          </cell>
        </row>
        <row r="33">
          <cell r="G33">
            <v>53.150684931506845</v>
          </cell>
        </row>
        <row r="35">
          <cell r="G35">
            <v>159.45205479452054</v>
          </cell>
        </row>
        <row r="37">
          <cell r="G37">
            <v>265.75342465753425</v>
          </cell>
        </row>
        <row r="39">
          <cell r="G39">
            <v>106.30136986301369</v>
          </cell>
        </row>
        <row r="41">
          <cell r="G41">
            <v>106.30136986301369</v>
          </cell>
        </row>
        <row r="43">
          <cell r="G43">
            <v>53.150684931506845</v>
          </cell>
        </row>
        <row r="45">
          <cell r="G45">
            <v>159.45205479452054</v>
          </cell>
        </row>
        <row r="47">
          <cell r="G47">
            <v>265.75342465753425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workbookViewId="0">
      <selection activeCell="B26" sqref="B26"/>
    </sheetView>
  </sheetViews>
  <sheetFormatPr defaultRowHeight="15" x14ac:dyDescent="0.25"/>
  <cols>
    <col min="1" max="1" width="7.5703125" style="17" customWidth="1"/>
    <col min="2" max="2" width="56" style="18" customWidth="1"/>
    <col min="3" max="3" width="21.28515625" hidden="1" customWidth="1"/>
    <col min="4" max="4" width="14" hidden="1" customWidth="1"/>
    <col min="5" max="5" width="12.7109375" hidden="1" customWidth="1"/>
    <col min="6" max="6" width="14.5703125" hidden="1" customWidth="1"/>
    <col min="7" max="7" width="12.7109375" hidden="1" customWidth="1"/>
    <col min="8" max="8" width="16.5703125" hidden="1" customWidth="1"/>
    <col min="9" max="9" width="12.7109375" hidden="1" customWidth="1"/>
    <col min="10" max="10" width="11.85546875" hidden="1" customWidth="1"/>
    <col min="11" max="11" width="12.7109375" hidden="1" customWidth="1"/>
    <col min="12" max="13" width="14" hidden="1" customWidth="1"/>
    <col min="14" max="14" width="21.85546875" style="21" customWidth="1"/>
    <col min="15" max="15" width="9.140625" style="21" hidden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6" customFormat="1" x14ac:dyDescent="0.25">
      <c r="A3" s="4"/>
      <c r="B3" s="5"/>
      <c r="N3" s="7"/>
      <c r="O3" s="7"/>
    </row>
    <row r="4" spans="1:16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9" t="s">
        <v>16</v>
      </c>
    </row>
    <row r="5" spans="1:16" x14ac:dyDescent="0.25">
      <c r="A5" s="8">
        <v>1</v>
      </c>
      <c r="B5" s="10" t="s">
        <v>17</v>
      </c>
      <c r="C5" s="11">
        <f>'[1]kak in vrh sport otrok'!L17</f>
        <v>27949.675567269303</v>
      </c>
      <c r="D5" s="11">
        <f>'[1]kak sport'!K4</f>
        <v>3531.6748316843937</v>
      </c>
      <c r="E5" s="12"/>
      <c r="F5" s="11">
        <f>'[1]Prostočasna ŠV'!J15</f>
        <v>2068.1389614157242</v>
      </c>
      <c r="G5" s="11">
        <f>[1]rekreacija!J5</f>
        <v>225.2306658704091</v>
      </c>
      <c r="H5" s="12"/>
      <c r="I5" s="12"/>
      <c r="J5" s="12"/>
      <c r="K5" s="11">
        <f>'[1]Strokovni kadri'!G3</f>
        <v>265.75342465753425</v>
      </c>
      <c r="L5" s="11"/>
      <c r="M5" s="11"/>
      <c r="N5" s="13">
        <f>SUM(C5,D5,E5,F5,G5,H5,I5,J5,K5)</f>
        <v>34040.473450897371</v>
      </c>
      <c r="O5" s="14" t="s">
        <v>17</v>
      </c>
    </row>
    <row r="6" spans="1:16" x14ac:dyDescent="0.25">
      <c r="A6" s="8">
        <v>2</v>
      </c>
      <c r="B6" s="10" t="s">
        <v>18</v>
      </c>
      <c r="C6" s="11">
        <f>'[1]kak in vrh sport otrok'!L33</f>
        <v>8563.3749313706576</v>
      </c>
      <c r="D6" s="11">
        <f>'[1]kak sport'!K10</f>
        <v>1417.3945812780175</v>
      </c>
      <c r="E6" s="12"/>
      <c r="F6" s="11">
        <f>'[1]Prostočasna ŠV'!J21</f>
        <v>318.17522483318834</v>
      </c>
      <c r="G6" s="11">
        <f>[1]rekreacija!J11</f>
        <v>327.60824126604962</v>
      </c>
      <c r="H6" s="12"/>
      <c r="I6" s="12"/>
      <c r="J6" s="12"/>
      <c r="K6" s="11">
        <f>'[1]Strokovni kadri'!G5</f>
        <v>265.75342465753425</v>
      </c>
      <c r="L6" s="11"/>
      <c r="M6" s="11"/>
      <c r="N6" s="13">
        <f t="shared" ref="N6:N59" si="0">SUM(C6,D6,E6,F6,G6,H6,I6,J6,K6)</f>
        <v>10892.306403405448</v>
      </c>
      <c r="O6" s="14" t="s">
        <v>18</v>
      </c>
    </row>
    <row r="7" spans="1:16" x14ac:dyDescent="0.25">
      <c r="A7" s="8">
        <v>3</v>
      </c>
      <c r="B7" s="10" t="s">
        <v>19</v>
      </c>
      <c r="C7" s="11">
        <f>'[1]kak in vrh sport otrok'!L58</f>
        <v>31543.205283061077</v>
      </c>
      <c r="D7" s="11">
        <f>SUM('[1]kak sport'!K16,'[1]kak sport'!K17)</f>
        <v>6710.1821802003487</v>
      </c>
      <c r="E7" s="12"/>
      <c r="F7" s="11">
        <f>'[1]Prostočasna ŠV'!J32</f>
        <v>1415.879750507688</v>
      </c>
      <c r="G7" s="12"/>
      <c r="H7" s="12"/>
      <c r="I7" s="12"/>
      <c r="J7" s="12"/>
      <c r="K7" s="11">
        <f>'[1]Strokovni kadri'!G7</f>
        <v>265.75342465753425</v>
      </c>
      <c r="L7" s="11"/>
      <c r="M7" s="11"/>
      <c r="N7" s="13">
        <f t="shared" si="0"/>
        <v>39935.020638426649</v>
      </c>
      <c r="O7" s="14" t="s">
        <v>20</v>
      </c>
    </row>
    <row r="8" spans="1:16" x14ac:dyDescent="0.25">
      <c r="A8" s="8">
        <v>4</v>
      </c>
      <c r="B8" s="10" t="s">
        <v>21</v>
      </c>
      <c r="C8" s="11">
        <f>'[1]kak in vrh sport otrok'!L78</f>
        <v>18802.50901798117</v>
      </c>
      <c r="D8" s="11">
        <f>'[1]kak sport'!K22</f>
        <v>3329.864841302428</v>
      </c>
      <c r="E8" s="11"/>
      <c r="F8" s="11">
        <f>'[1]Prostočasna ŠV'!J40</f>
        <v>572.715404699739</v>
      </c>
      <c r="G8" s="11">
        <f>[1]rekreacija!J17</f>
        <v>286.65721110779339</v>
      </c>
      <c r="H8" s="12"/>
      <c r="I8" s="12"/>
      <c r="J8" s="12"/>
      <c r="K8" s="11">
        <f>'[1]Strokovni kadri'!I9</f>
        <v>0</v>
      </c>
      <c r="L8" s="11"/>
      <c r="M8" s="11"/>
      <c r="N8" s="13">
        <f t="shared" si="0"/>
        <v>22991.746475091131</v>
      </c>
      <c r="O8" s="14" t="s">
        <v>21</v>
      </c>
    </row>
    <row r="9" spans="1:16" x14ac:dyDescent="0.25">
      <c r="A9" s="8">
        <v>5</v>
      </c>
      <c r="B9" s="10" t="s">
        <v>22</v>
      </c>
      <c r="C9" s="11">
        <f>'[1]kak in vrh sport otrok'!L95</f>
        <v>14317.304164103172</v>
      </c>
      <c r="D9" s="11">
        <f>'[1]kak sport'!K28</f>
        <v>4145.8791502382019</v>
      </c>
      <c r="E9" s="11">
        <f>'[1]Vrhunski šport'!H3</f>
        <v>148.14814814814815</v>
      </c>
      <c r="F9" s="11">
        <f>'[1]Prostočasna ŠV'!J46</f>
        <v>318.17522483318834</v>
      </c>
      <c r="G9" s="11"/>
      <c r="H9" s="12"/>
      <c r="I9" s="12"/>
      <c r="J9" s="12"/>
      <c r="K9" s="15">
        <f>'[1]Strokovni kadri'!G11</f>
        <v>212.60273972602738</v>
      </c>
      <c r="L9" s="15"/>
      <c r="M9" s="15"/>
      <c r="N9" s="13">
        <f t="shared" si="0"/>
        <v>19142.109427048737</v>
      </c>
      <c r="O9" s="14" t="s">
        <v>23</v>
      </c>
    </row>
    <row r="10" spans="1:16" x14ac:dyDescent="0.25">
      <c r="A10" s="8">
        <v>6</v>
      </c>
      <c r="B10" s="10" t="s">
        <v>24</v>
      </c>
      <c r="C10" s="11">
        <f>'[1]kak in vrh sport otrok'!L113</f>
        <v>12625.488680866994</v>
      </c>
      <c r="D10" s="11">
        <f>'[1]kak sport'!K34</f>
        <v>2456.8172742152306</v>
      </c>
      <c r="E10" s="11">
        <f>'[1]Vrhunski šport'!H4</f>
        <v>185.18518518518519</v>
      </c>
      <c r="F10" s="11">
        <f>'[1]Prostočasna ŠV'!J57</f>
        <v>1113.613286916159</v>
      </c>
      <c r="G10" s="11">
        <f>[1]rekreacija!J23</f>
        <v>327.60824126604962</v>
      </c>
      <c r="H10" s="12"/>
      <c r="I10" s="12"/>
      <c r="J10" s="11"/>
      <c r="K10" s="11">
        <f>'[1]Strokovni kadri'!G13</f>
        <v>265.75342465753425</v>
      </c>
      <c r="L10" s="11"/>
      <c r="M10" s="11"/>
      <c r="N10" s="13">
        <f t="shared" si="0"/>
        <v>16974.466093107152</v>
      </c>
      <c r="O10" s="14" t="s">
        <v>24</v>
      </c>
    </row>
    <row r="11" spans="1:16" x14ac:dyDescent="0.25">
      <c r="A11" s="8">
        <v>7</v>
      </c>
      <c r="B11" s="10" t="s">
        <v>25</v>
      </c>
      <c r="C11" s="11">
        <f>'[1]kak in vrh sport otrok'!L131</f>
        <v>7410.6129213784534</v>
      </c>
      <c r="D11" s="11"/>
      <c r="E11" s="11">
        <f>'[1]Vrhunski šport'!H5</f>
        <v>370.37037037037038</v>
      </c>
      <c r="F11" s="11">
        <f>'[1]Prostočasna ŠV'!J89</f>
        <v>3563.5625181317091</v>
      </c>
      <c r="G11" s="11">
        <f>[1]rekreacija!J36</f>
        <v>327.60824126604962</v>
      </c>
      <c r="H11" s="11">
        <f>'[1]šport starejših'!J4</f>
        <v>168.53932584269666</v>
      </c>
      <c r="I11" s="11"/>
      <c r="J11" s="12"/>
      <c r="K11" s="11"/>
      <c r="L11" s="11"/>
      <c r="M11" s="11"/>
      <c r="N11" s="13">
        <f t="shared" si="0"/>
        <v>11840.693376989278</v>
      </c>
      <c r="O11" s="14" t="s">
        <v>25</v>
      </c>
    </row>
    <row r="12" spans="1:16" x14ac:dyDescent="0.25">
      <c r="A12" s="8">
        <v>8</v>
      </c>
      <c r="B12" s="10" t="s">
        <v>26</v>
      </c>
      <c r="C12" s="11">
        <f>'[1]kak in vrh sport otrok'!L288</f>
        <v>1427.2291552284428</v>
      </c>
      <c r="D12" s="11">
        <f>'[1]kak sport'!K40</f>
        <v>438.71737039557689</v>
      </c>
      <c r="E12" s="11"/>
      <c r="F12" s="11">
        <f>'[1]Prostočasna ŠV'!J65</f>
        <v>349.99274731650718</v>
      </c>
      <c r="G12" s="11">
        <f>[1]rekreacija!J30</f>
        <v>327.60824126604962</v>
      </c>
      <c r="H12" s="11">
        <f>'[1]šport starejših'!J20</f>
        <v>122.57405515832484</v>
      </c>
      <c r="I12" s="12"/>
      <c r="J12" s="12"/>
      <c r="K12" s="11">
        <f>'[1]Strokovni kadri'!G15</f>
        <v>53.150684931506845</v>
      </c>
      <c r="L12" s="11"/>
      <c r="M12" s="11"/>
      <c r="N12" s="13">
        <f t="shared" si="0"/>
        <v>2719.2722542964079</v>
      </c>
      <c r="O12" s="14" t="s">
        <v>26</v>
      </c>
    </row>
    <row r="13" spans="1:16" x14ac:dyDescent="0.25">
      <c r="A13" s="8">
        <v>9</v>
      </c>
      <c r="B13" s="10" t="s">
        <v>27</v>
      </c>
      <c r="C13" s="11">
        <f>'[1]kak in vrh sport otrok'!L148</f>
        <v>7070.273661285516</v>
      </c>
      <c r="D13" s="11"/>
      <c r="E13" s="12"/>
      <c r="F13" s="11">
        <f>'[1]Prostočasna ŠV'!J101</f>
        <v>965.13151532733787</v>
      </c>
      <c r="G13" s="11">
        <f>[1]rekreacija!J42</f>
        <v>327.60824126604962</v>
      </c>
      <c r="H13" s="11">
        <f>'[1]šport starejših'!J10</f>
        <v>168.53932584269666</v>
      </c>
      <c r="I13" s="12"/>
      <c r="J13" s="11">
        <f>'[1]obšt šp dej'!J11</f>
        <v>20.628683693516699</v>
      </c>
      <c r="K13" s="11">
        <f>'[1]Strokovni kadri'!G17</f>
        <v>265.75342465753425</v>
      </c>
      <c r="L13" s="11"/>
      <c r="M13" s="11"/>
      <c r="N13" s="13">
        <f t="shared" si="0"/>
        <v>8817.9348520726508</v>
      </c>
      <c r="O13" s="14" t="s">
        <v>27</v>
      </c>
    </row>
    <row r="14" spans="1:16" x14ac:dyDescent="0.25">
      <c r="A14" s="8">
        <v>10</v>
      </c>
      <c r="B14" s="10" t="s">
        <v>28</v>
      </c>
      <c r="C14" s="11">
        <f>'[1]kak in vrh sport otrok'!L165</f>
        <v>5352.1093321066601</v>
      </c>
      <c r="D14" s="11">
        <f>'[1]kak sport'!K46</f>
        <v>949.14815710581536</v>
      </c>
      <c r="E14" s="11">
        <f>'[1]Vrhunski šport'!H6</f>
        <v>185.18518518518519</v>
      </c>
      <c r="F14" s="11">
        <f>'[1]Prostočasna ŠV'!J111</f>
        <v>1113.613286916159</v>
      </c>
      <c r="G14" s="11">
        <f>[1]rekreacija!J47</f>
        <v>327.60824126604962</v>
      </c>
      <c r="H14" s="12"/>
      <c r="I14" s="12"/>
      <c r="J14" s="11">
        <f>'[1]obšt šp dej'!J17</f>
        <v>23.575638506876228</v>
      </c>
      <c r="K14" s="11">
        <f>'[1]Strokovni kadri'!I19</f>
        <v>0</v>
      </c>
      <c r="L14" s="11"/>
      <c r="M14" s="11"/>
      <c r="N14" s="13">
        <f t="shared" si="0"/>
        <v>7951.2398410867463</v>
      </c>
      <c r="O14" s="14" t="s">
        <v>29</v>
      </c>
    </row>
    <row r="15" spans="1:16" x14ac:dyDescent="0.25">
      <c r="A15" s="8">
        <v>11</v>
      </c>
      <c r="B15" s="10" t="s">
        <v>30</v>
      </c>
      <c r="C15" s="11">
        <f>'[1]kak in vrh sport otrok'!L184</f>
        <v>1515.0586417040392</v>
      </c>
      <c r="D15" s="12"/>
      <c r="E15" s="12"/>
      <c r="F15" s="11">
        <f>'[1]Prostočasna ŠV'!J119</f>
        <v>180.29929407214004</v>
      </c>
      <c r="G15" s="12"/>
      <c r="H15" s="12"/>
      <c r="I15" s="12"/>
      <c r="J15" s="12"/>
      <c r="K15" s="11">
        <f>'[1]Strokovni kadri'!G47</f>
        <v>265.75342465753425</v>
      </c>
      <c r="L15" s="11"/>
      <c r="M15" s="11"/>
      <c r="N15" s="13">
        <f t="shared" si="0"/>
        <v>1961.1113604337136</v>
      </c>
      <c r="O15" s="14" t="s">
        <v>31</v>
      </c>
    </row>
    <row r="16" spans="1:16" x14ac:dyDescent="0.25">
      <c r="A16" s="8">
        <v>12</v>
      </c>
      <c r="B16" s="10" t="s">
        <v>32</v>
      </c>
      <c r="C16" s="11"/>
      <c r="D16" s="11">
        <f>'[1]kak sport'!K52</f>
        <v>921.30647783071151</v>
      </c>
      <c r="E16" s="11">
        <f>'[1]Vrhunski šport'!H7</f>
        <v>185.18518518518519</v>
      </c>
      <c r="F16" s="11">
        <f>'[1]Prostočasna ŠV'!J140</f>
        <v>981.04027656899734</v>
      </c>
      <c r="G16" s="11"/>
      <c r="H16" s="11"/>
      <c r="I16" s="12"/>
      <c r="J16" s="12"/>
      <c r="K16" s="11">
        <f>'[1]Strokovni kadri'!G41</f>
        <v>106.30136986301369</v>
      </c>
      <c r="L16" s="11"/>
      <c r="M16" s="11"/>
      <c r="N16" s="13">
        <f t="shared" si="0"/>
        <v>2193.8333094479076</v>
      </c>
      <c r="O16" s="14" t="s">
        <v>32</v>
      </c>
    </row>
    <row r="17" spans="1:15" x14ac:dyDescent="0.25">
      <c r="A17" s="8">
        <v>13</v>
      </c>
      <c r="B17" s="10" t="s">
        <v>33</v>
      </c>
      <c r="C17" s="11">
        <f>'[1]kak in vrh sport otrok'!L218</f>
        <v>4885.515185205054</v>
      </c>
      <c r="D17" s="11">
        <f>'[1]kak sport'!K59</f>
        <v>1417.3945812780175</v>
      </c>
      <c r="E17" s="11"/>
      <c r="F17" s="11"/>
      <c r="G17" s="11"/>
      <c r="H17" s="12"/>
      <c r="I17" s="11">
        <f>'[1]šport invalidov'!J13</f>
        <v>152.72727272727272</v>
      </c>
      <c r="J17" s="11"/>
      <c r="K17" s="11">
        <f>'[1]Strokovni kadri'!G23</f>
        <v>159.45205479452054</v>
      </c>
      <c r="L17" s="11"/>
      <c r="M17" s="11"/>
      <c r="N17" s="13">
        <f t="shared" si="0"/>
        <v>6615.0890940048648</v>
      </c>
      <c r="O17" s="14" t="s">
        <v>34</v>
      </c>
    </row>
    <row r="18" spans="1:15" x14ac:dyDescent="0.25">
      <c r="A18" s="8">
        <v>14</v>
      </c>
      <c r="B18" s="10" t="s">
        <v>35</v>
      </c>
      <c r="C18" s="11">
        <f>'[1]kak in vrh sport otrok'!L235</f>
        <v>2007.0409995399978</v>
      </c>
      <c r="D18" s="11"/>
      <c r="E18" s="11"/>
      <c r="F18" s="11">
        <f>'[1]Prostočasna ŠV'!J149</f>
        <v>265.14602069432362</v>
      </c>
      <c r="G18" s="11"/>
      <c r="H18" s="12"/>
      <c r="I18" s="12"/>
      <c r="J18" s="12"/>
      <c r="K18" s="11">
        <f>'[1]Strokovni kadri'!G25</f>
        <v>159.45205479452054</v>
      </c>
      <c r="L18" s="11"/>
      <c r="M18" s="11"/>
      <c r="N18" s="13">
        <f t="shared" si="0"/>
        <v>2431.6390750288419</v>
      </c>
      <c r="O18" s="14" t="s">
        <v>36</v>
      </c>
    </row>
    <row r="19" spans="1:15" x14ac:dyDescent="0.25">
      <c r="A19" s="8">
        <v>15</v>
      </c>
      <c r="B19" s="10" t="s">
        <v>37</v>
      </c>
      <c r="C19" s="11">
        <f>'[1]kak in vrh sport otrok'!L253</f>
        <v>1846.4777195767981</v>
      </c>
      <c r="D19" s="11">
        <f>'[1]kak sport'!K72</f>
        <v>1710.9977445427501</v>
      </c>
      <c r="E19" s="12"/>
      <c r="F19" s="12"/>
      <c r="G19" s="11"/>
      <c r="H19" s="12"/>
      <c r="I19" s="12"/>
      <c r="J19" s="11">
        <f>'[1]obšt šp dej'!J5</f>
        <v>41.257367387033398</v>
      </c>
      <c r="K19" s="11">
        <f>'[1]Strokovni kadri'!G27</f>
        <v>265.75342465753425</v>
      </c>
      <c r="L19" s="11"/>
      <c r="M19" s="11"/>
      <c r="N19" s="13">
        <f t="shared" si="0"/>
        <v>3864.4862561641157</v>
      </c>
      <c r="O19" s="14" t="s">
        <v>37</v>
      </c>
    </row>
    <row r="20" spans="1:15" x14ac:dyDescent="0.25">
      <c r="A20" s="8">
        <v>16</v>
      </c>
      <c r="B20" s="10" t="s">
        <v>38</v>
      </c>
      <c r="C20" s="11">
        <f>'[1]kak in vrh sport otrok'!L305</f>
        <v>3211.2655992639961</v>
      </c>
      <c r="D20" s="11"/>
      <c r="E20" s="12"/>
      <c r="F20" s="11">
        <f>'[1]Prostočasna ŠV'!J160</f>
        <v>1590.8761241659415</v>
      </c>
      <c r="G20" s="11">
        <f>[1]rekreacija!J177</f>
        <v>327.60824126604962</v>
      </c>
      <c r="H20" s="12"/>
      <c r="I20" s="12"/>
      <c r="J20" s="12"/>
      <c r="K20" s="11">
        <f>'[1]Strokovni kadri'!G19</f>
        <v>159.45205479452054</v>
      </c>
      <c r="L20" s="11"/>
      <c r="M20" s="11"/>
      <c r="N20" s="13">
        <f t="shared" si="0"/>
        <v>5289.2020194905081</v>
      </c>
      <c r="O20" s="14" t="s">
        <v>38</v>
      </c>
    </row>
    <row r="21" spans="1:15" x14ac:dyDescent="0.25">
      <c r="A21" s="8">
        <v>17</v>
      </c>
      <c r="B21" s="10" t="s">
        <v>39</v>
      </c>
      <c r="C21" s="12"/>
      <c r="D21" s="11">
        <f>'[1]kak sport'!K78</f>
        <v>944.92972085201177</v>
      </c>
      <c r="E21" s="11"/>
      <c r="F21" s="11"/>
      <c r="G21" s="11">
        <f>[1]rekreacija!J57</f>
        <v>327.60824126604962</v>
      </c>
      <c r="H21" s="11">
        <f>'[1]šport starejših'!J15</f>
        <v>91.930541368743619</v>
      </c>
      <c r="I21" s="12"/>
      <c r="J21" s="12"/>
      <c r="K21" s="11">
        <f>'[1]Strokovni kadri'!G29</f>
        <v>265.75342465753425</v>
      </c>
      <c r="L21" s="11"/>
      <c r="M21" s="11"/>
      <c r="N21" s="13">
        <f t="shared" si="0"/>
        <v>1630.2219281443392</v>
      </c>
      <c r="O21" s="14" t="s">
        <v>39</v>
      </c>
    </row>
    <row r="22" spans="1:15" x14ac:dyDescent="0.25">
      <c r="A22" s="8">
        <v>18</v>
      </c>
      <c r="B22" s="10" t="s">
        <v>40</v>
      </c>
      <c r="C22" s="12"/>
      <c r="D22" s="11">
        <f>'[1]kak sport'!K84</f>
        <v>101.24247009128698</v>
      </c>
      <c r="E22" s="12"/>
      <c r="F22" s="11">
        <f>'[1]Prostočasna ŠV'!J167</f>
        <v>74.77117783579925</v>
      </c>
      <c r="G22" s="11">
        <f>[1]rekreacija!J85</f>
        <v>90.092266348163633</v>
      </c>
      <c r="H22" s="11">
        <f>'[1]šport starejših'!J30</f>
        <v>12.257405515832483</v>
      </c>
      <c r="I22" s="12"/>
      <c r="J22" s="11">
        <f>'[1]obšt šp dej'!J23</f>
        <v>2.3575638506876224</v>
      </c>
      <c r="K22" s="11"/>
      <c r="L22" s="11"/>
      <c r="M22" s="11"/>
      <c r="N22" s="13">
        <f t="shared" si="0"/>
        <v>280.72088364176994</v>
      </c>
      <c r="O22" s="14" t="s">
        <v>40</v>
      </c>
    </row>
    <row r="23" spans="1:15" x14ac:dyDescent="0.25">
      <c r="A23" s="8">
        <v>19</v>
      </c>
      <c r="B23" s="10" t="s">
        <v>41</v>
      </c>
      <c r="C23" s="12"/>
      <c r="D23" s="11">
        <f>'[1]kak sport'!K90</f>
        <v>979.52089813320151</v>
      </c>
      <c r="E23" s="11">
        <f>'[1]Vrhunski šport'!H9</f>
        <v>185.18518518518519</v>
      </c>
      <c r="F23" s="12"/>
      <c r="G23" s="12"/>
      <c r="H23" s="12"/>
      <c r="I23" s="12"/>
      <c r="J23" s="12"/>
      <c r="K23" s="11">
        <f>'[1]Strokovni kadri'!G33</f>
        <v>53.150684931506845</v>
      </c>
      <c r="L23" s="11"/>
      <c r="M23" s="12"/>
      <c r="N23" s="13">
        <f t="shared" si="0"/>
        <v>1217.8567682498935</v>
      </c>
      <c r="O23" s="14" t="s">
        <v>41</v>
      </c>
    </row>
    <row r="24" spans="1:15" x14ac:dyDescent="0.25">
      <c r="A24" s="8">
        <v>20</v>
      </c>
      <c r="B24" s="10" t="s">
        <v>42</v>
      </c>
      <c r="C24" s="12"/>
      <c r="D24" s="11">
        <f>'[1]kak sport'!K96</f>
        <v>944.92972085201177</v>
      </c>
      <c r="E24" s="12"/>
      <c r="F24" s="12"/>
      <c r="G24" s="11">
        <f>[1]rekreacija!J62</f>
        <v>327.60824126604962</v>
      </c>
      <c r="H24" s="11">
        <f>'[1]šport starejših'!J25</f>
        <v>76.608784473953023</v>
      </c>
      <c r="I24" s="11">
        <f>'[1]šport invalidov'!J4</f>
        <v>254.54545454545456</v>
      </c>
      <c r="J24" s="12"/>
      <c r="K24" s="11">
        <f>'[1]Strokovni kadri'!G35</f>
        <v>159.45205479452054</v>
      </c>
      <c r="L24" s="11"/>
      <c r="M24" s="11"/>
      <c r="N24" s="13">
        <f t="shared" si="0"/>
        <v>1763.1442559319894</v>
      </c>
      <c r="O24" s="14" t="s">
        <v>42</v>
      </c>
    </row>
    <row r="25" spans="1:15" x14ac:dyDescent="0.25">
      <c r="A25" s="8">
        <v>21</v>
      </c>
      <c r="B25" s="10" t="s">
        <v>43</v>
      </c>
      <c r="C25" s="11">
        <f>'[1]kak in vrh sport otrok'!L270</f>
        <v>5397.3964110706393</v>
      </c>
      <c r="D25" s="11"/>
      <c r="E25" s="12"/>
      <c r="F25" s="12"/>
      <c r="G25" s="11"/>
      <c r="H25" s="12"/>
      <c r="I25" s="11"/>
      <c r="J25" s="12"/>
      <c r="K25" s="11"/>
      <c r="L25" s="11"/>
      <c r="M25" s="11"/>
      <c r="N25" s="13">
        <f t="shared" si="0"/>
        <v>5397.3964110706393</v>
      </c>
      <c r="O25" s="14" t="s">
        <v>43</v>
      </c>
    </row>
    <row r="26" spans="1:15" x14ac:dyDescent="0.25">
      <c r="A26" s="8">
        <v>22</v>
      </c>
      <c r="B26" s="10" t="s">
        <v>44</v>
      </c>
      <c r="C26" s="11">
        <f>'[1]kak in vrh sport otrok'!H310</f>
        <v>1921.2700166536729</v>
      </c>
      <c r="D26" s="12"/>
      <c r="E26" s="12"/>
      <c r="F26" s="12"/>
      <c r="G26" s="11">
        <f>[1]rekreacija!J52</f>
        <v>103.74260973424904</v>
      </c>
      <c r="H26" s="12"/>
      <c r="I26" s="12"/>
      <c r="J26" s="12"/>
      <c r="K26" s="11">
        <f>'[1]Strokovni kadri'!G21</f>
        <v>53.150684931506845</v>
      </c>
      <c r="L26" s="11"/>
      <c r="M26" s="11"/>
      <c r="N26" s="13">
        <f t="shared" si="0"/>
        <v>2078.1633113194289</v>
      </c>
      <c r="O26" s="14" t="s">
        <v>44</v>
      </c>
    </row>
    <row r="27" spans="1:15" x14ac:dyDescent="0.25">
      <c r="A27" s="8">
        <v>23</v>
      </c>
      <c r="B27" s="10" t="s">
        <v>45</v>
      </c>
      <c r="C27" s="11">
        <f>'[1]kak in vrh sport otrok'!H314</f>
        <v>3293.6057428348681</v>
      </c>
      <c r="D27" s="12"/>
      <c r="E27" s="12"/>
      <c r="F27" s="11">
        <f>'[1]Prostočasna ŠV'!J176</f>
        <v>174.99637365825359</v>
      </c>
      <c r="G27" s="12"/>
      <c r="H27" s="12"/>
      <c r="I27" s="12"/>
      <c r="J27" s="12"/>
      <c r="K27" s="12"/>
      <c r="L27" s="12"/>
      <c r="M27" s="12"/>
      <c r="N27" s="13">
        <f t="shared" si="0"/>
        <v>3468.6021164931217</v>
      </c>
      <c r="O27" s="14" t="s">
        <v>45</v>
      </c>
    </row>
    <row r="28" spans="1:15" x14ac:dyDescent="0.25">
      <c r="A28" s="8">
        <v>24</v>
      </c>
      <c r="B28" s="10" t="s">
        <v>46</v>
      </c>
      <c r="C28" s="11">
        <f>'[1]kak in vrh sport otrok'!H318</f>
        <v>1509.5692987993145</v>
      </c>
      <c r="D28" s="12"/>
      <c r="E28" s="12"/>
      <c r="F28" s="11">
        <f>'[1]Prostočasna ŠV'!J71</f>
        <v>159.08761241659417</v>
      </c>
      <c r="G28" s="11">
        <f>[1]rekreacija!J67</f>
        <v>163.80412063302481</v>
      </c>
      <c r="H28" s="12"/>
      <c r="I28" s="12"/>
      <c r="J28" s="12"/>
      <c r="K28" s="11"/>
      <c r="L28" s="11"/>
      <c r="M28" s="11"/>
      <c r="N28" s="13">
        <f t="shared" si="0"/>
        <v>1832.4610318489335</v>
      </c>
      <c r="O28" s="14" t="s">
        <v>46</v>
      </c>
    </row>
    <row r="29" spans="1:15" x14ac:dyDescent="0.25">
      <c r="A29" s="8">
        <v>25</v>
      </c>
      <c r="B29" s="10" t="s">
        <v>47</v>
      </c>
      <c r="C29" s="11">
        <f>'[1]kak in vrh sport otrok'!H322</f>
        <v>1440.9525124902548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>
        <f t="shared" si="0"/>
        <v>1440.9525124902548</v>
      </c>
      <c r="O29" s="14" t="s">
        <v>47</v>
      </c>
    </row>
    <row r="30" spans="1:15" x14ac:dyDescent="0.25">
      <c r="A30" s="8">
        <v>26</v>
      </c>
      <c r="B30" s="10" t="s">
        <v>48</v>
      </c>
      <c r="C30" s="11">
        <f>'[1]kak in vrh sport otrok'!H326</f>
        <v>1509.5692987993145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>
        <f t="shared" si="0"/>
        <v>1509.5692987993145</v>
      </c>
      <c r="O30" s="14" t="s">
        <v>48</v>
      </c>
    </row>
    <row r="31" spans="1:15" x14ac:dyDescent="0.25">
      <c r="A31" s="8">
        <v>27</v>
      </c>
      <c r="B31" s="10" t="s">
        <v>49</v>
      </c>
      <c r="C31" s="11">
        <f>'[1]kak in vrh sport otrok'!H330</f>
        <v>274.46714523623899</v>
      </c>
      <c r="D31" s="12"/>
      <c r="E31" s="12"/>
      <c r="F31" s="12"/>
      <c r="G31" s="11">
        <f>[1]rekreacija!J73</f>
        <v>327.60824126604962</v>
      </c>
      <c r="H31" s="11"/>
      <c r="I31" s="12"/>
      <c r="J31" s="12"/>
      <c r="K31" s="11"/>
      <c r="L31" s="11"/>
      <c r="M31" s="11"/>
      <c r="N31" s="13">
        <f t="shared" si="0"/>
        <v>602.07538650228867</v>
      </c>
      <c r="O31" s="14" t="s">
        <v>49</v>
      </c>
    </row>
    <row r="32" spans="1:15" x14ac:dyDescent="0.25">
      <c r="A32" s="8">
        <v>28</v>
      </c>
      <c r="B32" s="10" t="s">
        <v>50</v>
      </c>
      <c r="C32" s="11">
        <f>'[1]kak in vrh sport otrok'!H334</f>
        <v>3636.6896743801667</v>
      </c>
      <c r="D32" s="12"/>
      <c r="E32" s="12"/>
      <c r="F32" s="11">
        <f>'[1]Prostočasna ŠV'!J183</f>
        <v>318.17522483318834</v>
      </c>
      <c r="G32" s="12"/>
      <c r="H32" s="12"/>
      <c r="I32" s="12"/>
      <c r="J32" s="12"/>
      <c r="K32" s="11"/>
      <c r="L32" s="11"/>
      <c r="M32" s="11"/>
      <c r="N32" s="13">
        <f t="shared" si="0"/>
        <v>3954.8648992133549</v>
      </c>
      <c r="O32" s="14" t="s">
        <v>51</v>
      </c>
    </row>
    <row r="33" spans="1:15" x14ac:dyDescent="0.25">
      <c r="A33" s="8">
        <v>29</v>
      </c>
      <c r="B33" s="10" t="s">
        <v>52</v>
      </c>
      <c r="C33" s="11">
        <f>'[1]kak in vrh sport otrok'!H338</f>
        <v>4940.408614252302</v>
      </c>
      <c r="D33" s="12"/>
      <c r="E33" s="11">
        <f>'[1]Vrhunski šport'!H10</f>
        <v>555.55555555555554</v>
      </c>
      <c r="F33" s="12"/>
      <c r="G33" s="12"/>
      <c r="H33" s="12"/>
      <c r="I33" s="12"/>
      <c r="J33" s="12"/>
      <c r="K33" s="12"/>
      <c r="L33" s="12"/>
      <c r="M33" s="12"/>
      <c r="N33" s="13">
        <f t="shared" si="0"/>
        <v>5495.9641698078576</v>
      </c>
      <c r="O33" s="14" t="s">
        <v>52</v>
      </c>
    </row>
    <row r="34" spans="1:15" x14ac:dyDescent="0.25">
      <c r="A34" s="8">
        <v>30</v>
      </c>
      <c r="B34" s="10" t="s">
        <v>53</v>
      </c>
      <c r="C34" s="11">
        <f>'[1]kak in vrh sport otrok'!H342</f>
        <v>4117.0071785435848</v>
      </c>
      <c r="D34" s="11"/>
      <c r="E34" s="11">
        <f>'[1]Vrhunski šport'!H8</f>
        <v>185.18518518518519</v>
      </c>
      <c r="F34" s="11"/>
      <c r="G34" s="12"/>
      <c r="H34" s="12"/>
      <c r="I34" s="12"/>
      <c r="J34" s="12"/>
      <c r="K34" s="11"/>
      <c r="L34" s="11"/>
      <c r="M34" s="11"/>
      <c r="N34" s="13">
        <f t="shared" si="0"/>
        <v>4302.19236372877</v>
      </c>
      <c r="O34" s="14" t="s">
        <v>53</v>
      </c>
    </row>
    <row r="35" spans="1:15" x14ac:dyDescent="0.25">
      <c r="A35" s="8">
        <v>31</v>
      </c>
      <c r="B35" s="10" t="s">
        <v>54</v>
      </c>
      <c r="C35" s="11">
        <f>'[1]kak in vrh sport otrok'!H346</f>
        <v>3773.9232469982862</v>
      </c>
      <c r="D35" s="12"/>
      <c r="E35" s="12"/>
      <c r="F35" s="11"/>
      <c r="G35" s="11">
        <f>[1]rekreacija!J79</f>
        <v>266.18169602866527</v>
      </c>
      <c r="H35" s="12"/>
      <c r="I35" s="12"/>
      <c r="J35" s="12"/>
      <c r="K35" s="11">
        <f>'[1]Strokovni kadri'!G31</f>
        <v>53.150684931506845</v>
      </c>
      <c r="L35" s="11"/>
      <c r="M35" s="11"/>
      <c r="N35" s="13">
        <f t="shared" si="0"/>
        <v>4093.2556279584583</v>
      </c>
      <c r="O35" s="14" t="s">
        <v>54</v>
      </c>
    </row>
    <row r="36" spans="1:15" x14ac:dyDescent="0.25">
      <c r="A36" s="8">
        <v>32</v>
      </c>
      <c r="B36" s="10" t="s">
        <v>55</v>
      </c>
      <c r="C36" s="12"/>
      <c r="D36" s="12"/>
      <c r="E36" s="12"/>
      <c r="F36" s="11"/>
      <c r="G36" s="11">
        <f>[1]rekreacija!J96</f>
        <v>327.60824126604962</v>
      </c>
      <c r="H36" s="12"/>
      <c r="I36" s="12"/>
      <c r="J36" s="12"/>
      <c r="K36" s="11"/>
      <c r="L36" s="11"/>
      <c r="M36" s="11"/>
      <c r="N36" s="13">
        <f t="shared" si="0"/>
        <v>327.60824126604962</v>
      </c>
      <c r="O36" s="14" t="s">
        <v>56</v>
      </c>
    </row>
    <row r="37" spans="1:15" x14ac:dyDescent="0.25">
      <c r="A37" s="8">
        <v>33</v>
      </c>
      <c r="B37" s="10" t="s">
        <v>57</v>
      </c>
      <c r="C37" s="12"/>
      <c r="D37" s="12"/>
      <c r="E37" s="12"/>
      <c r="F37" s="11">
        <f>'[1]Prostočasna ŠV'!J218</f>
        <v>3446.8982690262069</v>
      </c>
      <c r="G37" s="11">
        <f>[1]rekreacija!J96</f>
        <v>327.60824126604962</v>
      </c>
      <c r="H37" s="11">
        <f>'[1]šport starejših'!J36</f>
        <v>168.53932584269666</v>
      </c>
      <c r="I37" s="12"/>
      <c r="J37" s="11">
        <f>'[1]obšt šp dej'!J35</f>
        <v>165.02946954813359</v>
      </c>
      <c r="K37" s="11">
        <f>'[1]Strokovni kadri'!G37</f>
        <v>265.75342465753425</v>
      </c>
      <c r="L37" s="11"/>
      <c r="M37" s="11"/>
      <c r="N37" s="13">
        <f t="shared" si="0"/>
        <v>4373.8287303406205</v>
      </c>
      <c r="O37" s="14" t="s">
        <v>57</v>
      </c>
    </row>
    <row r="38" spans="1:15" x14ac:dyDescent="0.25">
      <c r="A38" s="8">
        <v>34</v>
      </c>
      <c r="B38" s="10" t="s">
        <v>58</v>
      </c>
      <c r="C38" s="12"/>
      <c r="D38" s="12"/>
      <c r="E38" s="12"/>
      <c r="F38" s="11">
        <f>'[1]Prostočasna ŠV'!J225</f>
        <v>424.23363311091776</v>
      </c>
      <c r="G38" s="11"/>
      <c r="H38" s="12"/>
      <c r="I38" s="12"/>
      <c r="J38" s="12"/>
      <c r="K38" s="12"/>
      <c r="L38" s="12"/>
      <c r="M38" s="12"/>
      <c r="N38" s="13">
        <f t="shared" si="0"/>
        <v>424.23363311091776</v>
      </c>
      <c r="O38" s="14" t="s">
        <v>59</v>
      </c>
    </row>
    <row r="39" spans="1:15" x14ac:dyDescent="0.25">
      <c r="A39" s="8">
        <v>35</v>
      </c>
      <c r="B39" s="10" t="s">
        <v>60</v>
      </c>
      <c r="C39" s="12"/>
      <c r="D39" s="12"/>
      <c r="E39" s="12"/>
      <c r="F39" s="11">
        <f>'[1]Prostočasna ŠV'!J232</f>
        <v>381.81026979982596</v>
      </c>
      <c r="G39" s="12"/>
      <c r="H39" s="12"/>
      <c r="I39" s="12"/>
      <c r="J39" s="12"/>
      <c r="K39" s="12"/>
      <c r="L39" s="12"/>
      <c r="M39" s="12"/>
      <c r="N39" s="13">
        <f t="shared" si="0"/>
        <v>381.81026979982596</v>
      </c>
      <c r="O39" s="14" t="s">
        <v>60</v>
      </c>
    </row>
    <row r="40" spans="1:15" x14ac:dyDescent="0.25">
      <c r="A40" s="8">
        <v>36</v>
      </c>
      <c r="B40" s="10" t="s">
        <v>61</v>
      </c>
      <c r="C40" s="12"/>
      <c r="D40" s="12"/>
      <c r="E40" s="12"/>
      <c r="F40" s="11">
        <f>'[1]Prostočasna ŠV'!J238</f>
        <v>114.01278889855915</v>
      </c>
      <c r="G40" s="11">
        <f>[1]rekreacija!J101</f>
        <v>163.80412063302481</v>
      </c>
      <c r="H40" s="12"/>
      <c r="I40" s="11">
        <f>'[1]šport invalidov'!J9</f>
        <v>50.909090909090914</v>
      </c>
      <c r="J40" s="12"/>
      <c r="K40" s="11"/>
      <c r="L40" s="11"/>
      <c r="M40" s="11"/>
      <c r="N40" s="13">
        <f t="shared" si="0"/>
        <v>328.72600044067491</v>
      </c>
      <c r="O40" s="14" t="s">
        <v>61</v>
      </c>
    </row>
    <row r="41" spans="1:15" x14ac:dyDescent="0.25">
      <c r="A41" s="8">
        <v>37</v>
      </c>
      <c r="B41" s="10" t="s">
        <v>62</v>
      </c>
      <c r="C41" s="12"/>
      <c r="D41" s="12"/>
      <c r="E41" s="12"/>
      <c r="F41" s="11">
        <f>'[1]Prostočasna ŠV'!J248</f>
        <v>413.6277922831448</v>
      </c>
      <c r="G41" s="11">
        <f>[1]rekreacija!J106</f>
        <v>327.60824126604962</v>
      </c>
      <c r="H41" s="12"/>
      <c r="I41" s="11"/>
      <c r="J41" s="12"/>
      <c r="K41" s="11">
        <f>'[1]Strokovni kadri'!G43</f>
        <v>53.150684931506845</v>
      </c>
      <c r="L41" s="11"/>
      <c r="M41" s="11"/>
      <c r="N41" s="13">
        <f t="shared" si="0"/>
        <v>794.38671848070123</v>
      </c>
      <c r="O41" s="14" t="s">
        <v>62</v>
      </c>
    </row>
    <row r="42" spans="1:15" x14ac:dyDescent="0.25">
      <c r="A42" s="8">
        <v>38</v>
      </c>
      <c r="B42" s="10" t="s">
        <v>63</v>
      </c>
      <c r="C42" s="12"/>
      <c r="D42" s="12"/>
      <c r="E42" s="12"/>
      <c r="F42" s="11"/>
      <c r="G42" s="11">
        <f>[1]rekreacija!J112</f>
        <v>163.80412063302481</v>
      </c>
      <c r="H42" s="12"/>
      <c r="I42" s="11"/>
      <c r="J42" s="12"/>
      <c r="K42" s="11"/>
      <c r="L42" s="11"/>
      <c r="M42" s="11"/>
      <c r="N42" s="13">
        <f t="shared" si="0"/>
        <v>163.80412063302481</v>
      </c>
      <c r="O42" s="14" t="s">
        <v>64</v>
      </c>
    </row>
    <row r="43" spans="1:15" x14ac:dyDescent="0.25">
      <c r="A43" s="8">
        <v>39</v>
      </c>
      <c r="B43" s="10" t="s">
        <v>65</v>
      </c>
      <c r="C43" s="12"/>
      <c r="D43" s="12"/>
      <c r="E43" s="12"/>
      <c r="F43" s="11">
        <f>'[1]Prostočasna ŠV'!J255</f>
        <v>152.72410791993039</v>
      </c>
      <c r="G43" s="11">
        <f>[1]rekreacija!J117</f>
        <v>163.80412063302481</v>
      </c>
      <c r="H43" s="12"/>
      <c r="I43" s="12"/>
      <c r="J43" s="12"/>
      <c r="K43" s="12"/>
      <c r="L43" s="12"/>
      <c r="M43" s="12"/>
      <c r="N43" s="13">
        <f t="shared" si="0"/>
        <v>316.52822855295517</v>
      </c>
      <c r="O43" s="14" t="s">
        <v>66</v>
      </c>
    </row>
    <row r="44" spans="1:15" x14ac:dyDescent="0.25">
      <c r="A44" s="8">
        <v>40</v>
      </c>
      <c r="B44" s="10" t="s">
        <v>67</v>
      </c>
      <c r="C44" s="12"/>
      <c r="D44" s="12"/>
      <c r="E44" s="12"/>
      <c r="F44" s="11">
        <f>'[1]Prostočasna ŠV'!J265</f>
        <v>1007.5548786384297</v>
      </c>
      <c r="G44" s="11">
        <f>[1]rekreacija!J157</f>
        <v>327.60824126604962</v>
      </c>
      <c r="H44" s="12"/>
      <c r="I44" s="12"/>
      <c r="J44" s="11">
        <f>'[1]obšt šp dej'!J41</f>
        <v>47.151277013752456</v>
      </c>
      <c r="K44" s="11">
        <f>'[1]Strokovni kadri'!G45</f>
        <v>159.45205479452054</v>
      </c>
      <c r="L44" s="11"/>
      <c r="M44" s="11"/>
      <c r="N44" s="13">
        <f t="shared" si="0"/>
        <v>1541.7664517127523</v>
      </c>
      <c r="O44" s="14" t="s">
        <v>67</v>
      </c>
    </row>
    <row r="45" spans="1:15" x14ac:dyDescent="0.25">
      <c r="A45" s="8">
        <v>41</v>
      </c>
      <c r="B45" s="10" t="s">
        <v>68</v>
      </c>
      <c r="C45" s="12"/>
      <c r="D45" s="12"/>
      <c r="E45" s="12"/>
      <c r="F45" s="12"/>
      <c r="G45" s="11">
        <f>[1]rekreacija!J122</f>
        <v>163.80412063302481</v>
      </c>
      <c r="H45" s="12"/>
      <c r="I45" s="12"/>
      <c r="J45" s="12"/>
      <c r="K45" s="12"/>
      <c r="L45" s="12"/>
      <c r="M45" s="12"/>
      <c r="N45" s="13">
        <f t="shared" si="0"/>
        <v>163.80412063302481</v>
      </c>
      <c r="O45" s="14" t="s">
        <v>69</v>
      </c>
    </row>
    <row r="46" spans="1:15" x14ac:dyDescent="0.25">
      <c r="A46" s="8">
        <v>42</v>
      </c>
      <c r="B46" s="10" t="s">
        <v>70</v>
      </c>
      <c r="C46" s="12"/>
      <c r="D46" s="12"/>
      <c r="E46" s="12"/>
      <c r="F46" s="12"/>
      <c r="G46" s="11">
        <f>[1]rekreacija!J127</f>
        <v>122.85309047476859</v>
      </c>
      <c r="H46" s="12"/>
      <c r="I46" s="12"/>
      <c r="J46" s="12"/>
      <c r="K46" s="12"/>
      <c r="L46" s="12"/>
      <c r="M46" s="12"/>
      <c r="N46" s="13">
        <f t="shared" si="0"/>
        <v>122.85309047476859</v>
      </c>
      <c r="O46" s="14" t="s">
        <v>70</v>
      </c>
    </row>
    <row r="47" spans="1:15" x14ac:dyDescent="0.25">
      <c r="A47" s="8">
        <v>43</v>
      </c>
      <c r="B47" s="10" t="s">
        <v>71</v>
      </c>
      <c r="C47" s="12"/>
      <c r="D47" s="12"/>
      <c r="E47" s="12"/>
      <c r="F47" s="12"/>
      <c r="G47" s="11">
        <f>[1]rekreacija!J132</f>
        <v>327.60824126604962</v>
      </c>
      <c r="H47" s="12"/>
      <c r="I47" s="12"/>
      <c r="J47" s="12"/>
      <c r="K47" s="11">
        <f>'[1]Strokovni kadri'!G39</f>
        <v>106.30136986301369</v>
      </c>
      <c r="L47" s="11"/>
      <c r="M47" s="11"/>
      <c r="N47" s="13">
        <f t="shared" si="0"/>
        <v>433.90961112906331</v>
      </c>
      <c r="O47" s="14" t="s">
        <v>72</v>
      </c>
    </row>
    <row r="48" spans="1:15" x14ac:dyDescent="0.25">
      <c r="A48" s="8">
        <v>44</v>
      </c>
      <c r="B48" s="10" t="s">
        <v>73</v>
      </c>
      <c r="C48" s="12"/>
      <c r="D48" s="12"/>
      <c r="E48" s="12"/>
      <c r="F48" s="12"/>
      <c r="G48" s="11">
        <f>[1]rekreacija!J137</f>
        <v>327.60824126604962</v>
      </c>
      <c r="H48" s="12"/>
      <c r="I48" s="12"/>
      <c r="J48" s="12"/>
      <c r="K48" s="12"/>
      <c r="L48" s="12"/>
      <c r="M48" s="12"/>
      <c r="N48" s="13">
        <f t="shared" si="0"/>
        <v>327.60824126604962</v>
      </c>
      <c r="O48" s="14" t="s">
        <v>74</v>
      </c>
    </row>
    <row r="49" spans="1:15" x14ac:dyDescent="0.25">
      <c r="A49" s="8">
        <v>45</v>
      </c>
      <c r="B49" s="10" t="s">
        <v>75</v>
      </c>
      <c r="C49" s="12"/>
      <c r="D49" s="12"/>
      <c r="E49" s="12"/>
      <c r="F49" s="12"/>
      <c r="G49" s="11">
        <f>[1]rekreacija!J142</f>
        <v>218.40549417736639</v>
      </c>
      <c r="H49" s="12"/>
      <c r="I49" s="12"/>
      <c r="J49" s="12"/>
      <c r="K49" s="12"/>
      <c r="L49" s="12"/>
      <c r="M49" s="12"/>
      <c r="N49" s="13">
        <f t="shared" si="0"/>
        <v>218.40549417736639</v>
      </c>
      <c r="O49" s="14" t="s">
        <v>76</v>
      </c>
    </row>
    <row r="50" spans="1:15" x14ac:dyDescent="0.25">
      <c r="A50" s="8">
        <v>46</v>
      </c>
      <c r="B50" s="10" t="s">
        <v>77</v>
      </c>
      <c r="C50" s="12"/>
      <c r="D50" s="12"/>
      <c r="E50" s="12"/>
      <c r="F50" s="12"/>
      <c r="G50" s="11">
        <f>[1]rekreacija!J147</f>
        <v>327.60824126604962</v>
      </c>
      <c r="H50" s="12"/>
      <c r="I50" s="12"/>
      <c r="J50" s="12"/>
      <c r="K50" s="12"/>
      <c r="L50" s="12"/>
      <c r="M50" s="12"/>
      <c r="N50" s="13">
        <f t="shared" si="0"/>
        <v>327.60824126604962</v>
      </c>
      <c r="O50" s="14" t="s">
        <v>77</v>
      </c>
    </row>
    <row r="51" spans="1:15" x14ac:dyDescent="0.25">
      <c r="A51" s="8">
        <v>47</v>
      </c>
      <c r="B51" s="10" t="s">
        <v>78</v>
      </c>
      <c r="C51" s="12"/>
      <c r="D51" s="12"/>
      <c r="E51" s="12"/>
      <c r="F51" s="12"/>
      <c r="G51" s="11"/>
      <c r="H51" s="12"/>
      <c r="I51" s="11">
        <f>'[1]šport invalidov'!J21</f>
        <v>407.27272727272731</v>
      </c>
      <c r="J51" s="12"/>
      <c r="K51" s="12"/>
      <c r="L51" s="12"/>
      <c r="M51" s="12"/>
      <c r="N51" s="13">
        <f t="shared" si="0"/>
        <v>407.27272727272731</v>
      </c>
      <c r="O51" s="14" t="s">
        <v>79</v>
      </c>
    </row>
    <row r="52" spans="1:15" x14ac:dyDescent="0.25">
      <c r="A52" s="8">
        <v>48</v>
      </c>
      <c r="B52" s="10" t="s">
        <v>80</v>
      </c>
      <c r="C52" s="12"/>
      <c r="D52" s="12"/>
      <c r="E52" s="12"/>
      <c r="F52" s="12"/>
      <c r="G52" s="11">
        <f>[1]rekreacija!J172</f>
        <v>327.60824126604962</v>
      </c>
      <c r="H52" s="11">
        <f>'[1]šport starejših'!J41</f>
        <v>168.53932584269666</v>
      </c>
      <c r="I52" s="11"/>
      <c r="J52" s="12"/>
      <c r="K52" s="12"/>
      <c r="L52" s="12"/>
      <c r="M52" s="12"/>
      <c r="N52" s="13">
        <f t="shared" si="0"/>
        <v>496.14756710874627</v>
      </c>
      <c r="O52" s="14" t="s">
        <v>80</v>
      </c>
    </row>
    <row r="53" spans="1:15" x14ac:dyDescent="0.25">
      <c r="A53" s="8">
        <v>49</v>
      </c>
      <c r="B53" s="10" t="s">
        <v>81</v>
      </c>
      <c r="C53" s="12"/>
      <c r="D53" s="12"/>
      <c r="E53" s="12"/>
      <c r="F53" s="11">
        <f>'[1]Prostočasna ŠV'!J271</f>
        <v>68.937965380524133</v>
      </c>
      <c r="G53" s="11">
        <f>[1]rekreacija!J157</f>
        <v>327.60824126604962</v>
      </c>
      <c r="H53" s="12"/>
      <c r="I53" s="11"/>
      <c r="J53" s="12"/>
      <c r="K53" s="11">
        <f>'[1]Strokovni kadri'!I43</f>
        <v>0</v>
      </c>
      <c r="L53" s="11"/>
      <c r="M53" s="11"/>
      <c r="N53" s="13">
        <f t="shared" si="0"/>
        <v>396.54620664657375</v>
      </c>
      <c r="O53" s="14" t="s">
        <v>82</v>
      </c>
    </row>
    <row r="54" spans="1:15" x14ac:dyDescent="0.25">
      <c r="A54" s="8">
        <v>50</v>
      </c>
      <c r="B54" s="10" t="s">
        <v>83</v>
      </c>
      <c r="C54" s="12"/>
      <c r="D54" s="12"/>
      <c r="E54" s="12"/>
      <c r="F54" s="11"/>
      <c r="G54" s="11">
        <f>[1]rekreacija!J162</f>
        <v>163.80412063302481</v>
      </c>
      <c r="H54" s="12"/>
      <c r="I54" s="11">
        <f>'[1]šport invalidov'!J29</f>
        <v>127.27272727272728</v>
      </c>
      <c r="J54" s="12"/>
      <c r="K54" s="11"/>
      <c r="L54" s="11"/>
      <c r="M54" s="11"/>
      <c r="N54" s="13">
        <f t="shared" si="0"/>
        <v>291.07684790575206</v>
      </c>
      <c r="O54" s="14" t="s">
        <v>83</v>
      </c>
    </row>
    <row r="55" spans="1:15" x14ac:dyDescent="0.25">
      <c r="A55" s="8">
        <v>51</v>
      </c>
      <c r="B55" s="10" t="s">
        <v>84</v>
      </c>
      <c r="C55" s="12"/>
      <c r="D55" s="12"/>
      <c r="E55" s="12"/>
      <c r="F55" s="11">
        <f>'[1]Prostočasna ŠV'!J278</f>
        <v>106.05840827772944</v>
      </c>
      <c r="G55" s="11">
        <f>[1]rekreacija!J167</f>
        <v>327.60824126604962</v>
      </c>
      <c r="H55" s="12"/>
      <c r="I55" s="11"/>
      <c r="J55" s="12"/>
      <c r="K55" s="11"/>
      <c r="L55" s="11"/>
      <c r="M55" s="11"/>
      <c r="N55" s="13">
        <f t="shared" si="0"/>
        <v>433.66664954377904</v>
      </c>
      <c r="O55" s="14" t="s">
        <v>84</v>
      </c>
    </row>
    <row r="56" spans="1:15" x14ac:dyDescent="0.25">
      <c r="A56" s="8">
        <v>52</v>
      </c>
      <c r="B56" s="10" t="s">
        <v>85</v>
      </c>
      <c r="C56" s="12"/>
      <c r="D56" s="12"/>
      <c r="E56" s="12"/>
      <c r="F56" s="11">
        <f>'[1]Prostočasna ŠV'!J287</f>
        <v>275.75186152209653</v>
      </c>
      <c r="G56" s="11"/>
      <c r="H56" s="12"/>
      <c r="I56" s="11"/>
      <c r="J56" s="12"/>
      <c r="K56" s="11"/>
      <c r="L56" s="11"/>
      <c r="M56" s="11"/>
      <c r="N56" s="13">
        <f t="shared" si="0"/>
        <v>275.75186152209653</v>
      </c>
      <c r="O56" s="14" t="s">
        <v>86</v>
      </c>
    </row>
    <row r="57" spans="1:15" x14ac:dyDescent="0.25">
      <c r="A57" s="8">
        <v>53</v>
      </c>
      <c r="B57" s="10" t="s">
        <v>87</v>
      </c>
      <c r="C57" s="12"/>
      <c r="D57" s="12"/>
      <c r="E57" s="12"/>
      <c r="F57" s="11"/>
      <c r="G57" s="11">
        <f>[1]rekreacija!J182</f>
        <v>163.80412063302481</v>
      </c>
      <c r="H57" s="12"/>
      <c r="I57" s="11"/>
      <c r="J57" s="12"/>
      <c r="K57" s="11"/>
      <c r="L57" s="11"/>
      <c r="M57" s="11"/>
      <c r="N57" s="13">
        <f t="shared" si="0"/>
        <v>163.80412063302481</v>
      </c>
      <c r="O57" s="14" t="s">
        <v>88</v>
      </c>
    </row>
    <row r="58" spans="1:15" x14ac:dyDescent="0.25">
      <c r="A58" s="8">
        <v>54</v>
      </c>
      <c r="B58" s="10" t="s">
        <v>89</v>
      </c>
      <c r="C58" s="12"/>
      <c r="D58" s="12"/>
      <c r="E58" s="12"/>
      <c r="F58" s="11"/>
      <c r="G58" s="11">
        <f>[1]rekreacija!J187</f>
        <v>131.04329650641984</v>
      </c>
      <c r="H58" s="11">
        <f>'[1]šport starejših'!J46</f>
        <v>22.471910112359552</v>
      </c>
      <c r="I58" s="11"/>
      <c r="J58" s="12"/>
      <c r="K58" s="11"/>
      <c r="L58" s="11"/>
      <c r="M58" s="11"/>
      <c r="N58" s="13">
        <f t="shared" si="0"/>
        <v>153.51520661877939</v>
      </c>
      <c r="O58" s="14" t="s">
        <v>90</v>
      </c>
    </row>
    <row r="59" spans="1:15" x14ac:dyDescent="0.25">
      <c r="A59" s="8">
        <v>55</v>
      </c>
      <c r="B59" s="10" t="s">
        <v>91</v>
      </c>
      <c r="C59" s="12"/>
      <c r="D59" s="12"/>
      <c r="E59" s="12"/>
      <c r="F59" s="11"/>
      <c r="G59" s="11"/>
      <c r="H59" s="11"/>
      <c r="I59" s="11">
        <f>'[1]šport invalidov'!J25</f>
        <v>407.27272727272731</v>
      </c>
      <c r="J59" s="12"/>
      <c r="K59" s="11"/>
      <c r="L59" s="11"/>
      <c r="M59" s="11"/>
      <c r="N59" s="13">
        <f t="shared" si="0"/>
        <v>407.27272727272731</v>
      </c>
      <c r="O59" s="14" t="s">
        <v>92</v>
      </c>
    </row>
    <row r="60" spans="1:15" x14ac:dyDescent="0.25">
      <c r="A60" s="8">
        <v>56</v>
      </c>
      <c r="B60" s="10" t="s">
        <v>93</v>
      </c>
      <c r="C60" s="12"/>
      <c r="D60" s="12"/>
      <c r="E60" s="12"/>
      <c r="F60" s="11"/>
      <c r="G60" s="11"/>
      <c r="H60" s="12"/>
      <c r="I60" s="11"/>
      <c r="J60" s="12"/>
      <c r="K60" s="11"/>
      <c r="L60" s="11">
        <v>10000</v>
      </c>
      <c r="M60" s="11">
        <v>10000</v>
      </c>
      <c r="N60" s="13">
        <v>20000</v>
      </c>
      <c r="O60" s="14" t="s">
        <v>93</v>
      </c>
    </row>
    <row r="61" spans="1:15" x14ac:dyDescent="0.25">
      <c r="A61" s="8"/>
      <c r="B61" s="16" t="s">
        <v>15</v>
      </c>
      <c r="C61" s="13">
        <f>SUM(C5:C55)</f>
        <v>180342</v>
      </c>
      <c r="D61" s="13">
        <f>SUM(D5:D55)</f>
        <v>30000</v>
      </c>
      <c r="E61" s="13">
        <f>SUM(E5:E55)</f>
        <v>2000</v>
      </c>
      <c r="F61" s="13">
        <f>SUM(F5:F60)</f>
        <v>21935</v>
      </c>
      <c r="G61" s="13">
        <f>SUM(G5:G60)</f>
        <v>9143.0000000000018</v>
      </c>
      <c r="H61" s="13">
        <f>SUM(H5:H60)</f>
        <v>1000.0000000000001</v>
      </c>
      <c r="I61" s="13">
        <f>SUM(I5:I60)</f>
        <v>1400</v>
      </c>
      <c r="J61" s="13">
        <f>SUM(J5:J55)</f>
        <v>300</v>
      </c>
      <c r="K61" s="13">
        <f>SUM(K5:K55)</f>
        <v>3879.9999999999995</v>
      </c>
      <c r="L61" s="13">
        <v>10000</v>
      </c>
      <c r="M61" s="13">
        <v>10000</v>
      </c>
      <c r="N61" s="13">
        <f>SUM(N5:N60)</f>
        <v>269999.99999999994</v>
      </c>
      <c r="O61" s="10" t="s">
        <v>15</v>
      </c>
    </row>
    <row r="62" spans="1:15" x14ac:dyDescent="0.25">
      <c r="G62" s="19"/>
      <c r="N62" s="20"/>
    </row>
    <row r="63" spans="1:15" x14ac:dyDescent="0.25">
      <c r="C63" s="19"/>
      <c r="D63" s="19"/>
      <c r="F63" s="19"/>
      <c r="G63" s="19">
        <f>9143-G61</f>
        <v>0</v>
      </c>
      <c r="K63" s="22"/>
      <c r="L63" s="22"/>
      <c r="M63" s="22"/>
    </row>
    <row r="64" spans="1:15" x14ac:dyDescent="0.25">
      <c r="F64" s="19">
        <f>21935-F61</f>
        <v>0</v>
      </c>
      <c r="G64" s="19"/>
    </row>
    <row r="65" spans="3:7" x14ac:dyDescent="0.25">
      <c r="C65" s="19"/>
      <c r="G65" s="19"/>
    </row>
  </sheetData>
  <mergeCells count="2">
    <mergeCell ref="A1:N1"/>
    <mergeCell ref="A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Zavnik</dc:creator>
  <cp:lastModifiedBy>Erika Zavnik</cp:lastModifiedBy>
  <cp:lastPrinted>2019-09-12T07:28:17Z</cp:lastPrinted>
  <dcterms:created xsi:type="dcterms:W3CDTF">2019-09-12T07:27:42Z</dcterms:created>
  <dcterms:modified xsi:type="dcterms:W3CDTF">2019-09-12T07:29:05Z</dcterms:modified>
</cp:coreProperties>
</file>