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80" windowWidth="20730" windowHeight="10980" firstSheet="5" activeTab="7"/>
  </bookViews>
  <sheets>
    <sheet name="OBČINA AJDOVŠČINA" sheetId="1" r:id="rId1"/>
    <sheet name="OBČINA AJDOVŠČINA-VOZILA" sheetId="2" r:id="rId2"/>
    <sheet name="OBČINA AJDOVŠČINA-PLOVILO" sheetId="3" r:id="rId3"/>
    <sheet name="GRC AJDOVŠČINA" sheetId="4" r:id="rId4"/>
    <sheet name="GRC AJDOVŠČINA-VOZILA" sheetId="5" r:id="rId5"/>
    <sheet name="KNJIŽNICA AJDOVŠČINA" sheetId="6" r:id="rId6"/>
    <sheet name="KNJIŽNICA AJDOVŠČINA-VOZILA" sheetId="7" r:id="rId7"/>
    <sheet name="LEKARNA AJDOVŠČINA" sheetId="8" r:id="rId8"/>
    <sheet name="LJUDSKA UNIVERZA AJDOVŠČINA" sheetId="9" r:id="rId9"/>
    <sheet name="OŠ COL" sheetId="10" r:id="rId10"/>
    <sheet name="OŠ COL-VOZILA" sheetId="21" r:id="rId11"/>
    <sheet name="OŠ DANILA LOKARJA" sheetId="11" r:id="rId12"/>
    <sheet name="OŠ DANILA LOKARJA-VOZILA" sheetId="22" r:id="rId13"/>
    <sheet name="OŠ DOBRAVLJE" sheetId="12" r:id="rId14"/>
    <sheet name="OŠ DOBRAVLJE-VOZILA" sheetId="23" r:id="rId15"/>
    <sheet name="OŠ OTLICA" sheetId="13" r:id="rId16"/>
    <sheet name="OŠ OTLICA-VOZILA" sheetId="24" r:id="rId17"/>
    <sheet name="OŠ ŠTURJE" sheetId="14" r:id="rId18"/>
    <sheet name="OŠ ŠTURJE-VOZILA" sheetId="25" r:id="rId19"/>
    <sheet name="R.A. ROD" sheetId="29" r:id="rId20"/>
    <sheet name="R.A. ROD-STROJELOM" sheetId="30" r:id="rId21"/>
    <sheet name="VRTEC AJDOVŠČINA" sheetId="16" r:id="rId22"/>
    <sheet name="VRTEC AJDOVŠČINA-VOZILA" sheetId="26" r:id="rId23"/>
    <sheet name="ZD AJDOVŠČINA" sheetId="17" r:id="rId24"/>
    <sheet name="ZD AJDOVŠČINA-računalniki" sheetId="18" r:id="rId25"/>
    <sheet name="ZD AJDOVŠČINA-VOZILA" sheetId="27" r:id="rId26"/>
    <sheet name="PILONOVA GALERIJA AJDOVŠČINA" sheetId="28" r:id="rId27"/>
    <sheet name="GLASBENA ŠOLA AJDOVŠČINA" sheetId="20" r:id="rId28"/>
    <sheet name="PGD SELO" sheetId="31" r:id="rId29"/>
    <sheet name="PGD SELO-VOZILA" sheetId="32" r:id="rId30"/>
    <sheet name="ZAVOD ZA ŠPORT AJDOVŠČINA" sheetId="33" r:id="rId31"/>
  </sheets>
  <calcPr calcId="145621"/>
</workbook>
</file>

<file path=xl/calcChain.xml><?xml version="1.0" encoding="utf-8"?>
<calcChain xmlns="http://schemas.openxmlformats.org/spreadsheetml/2006/main">
  <c r="E6" i="33" l="1"/>
  <c r="E6" i="31"/>
  <c r="E6" i="20"/>
  <c r="E5" i="28"/>
  <c r="E6" i="17"/>
  <c r="E6" i="16"/>
  <c r="E6" i="14"/>
  <c r="E6" i="13"/>
  <c r="E6" i="12"/>
  <c r="E6" i="11"/>
  <c r="E6" i="10"/>
  <c r="E6" i="9"/>
  <c r="E6" i="8"/>
  <c r="C17" i="4"/>
  <c r="E6" i="4"/>
  <c r="E6" i="1"/>
  <c r="AA58" i="33" l="1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G40" i="33"/>
  <c r="F40" i="33"/>
  <c r="D6" i="33" s="1"/>
  <c r="L23" i="33"/>
  <c r="K23" i="33"/>
  <c r="K6" i="33" s="1"/>
  <c r="I23" i="33"/>
  <c r="I6" i="33" s="1"/>
  <c r="H23" i="33"/>
  <c r="H6" i="33" s="1"/>
  <c r="F23" i="33"/>
  <c r="D23" i="33"/>
  <c r="E22" i="33"/>
  <c r="E21" i="33"/>
  <c r="E20" i="33"/>
  <c r="E19" i="33"/>
  <c r="G18" i="33"/>
  <c r="E18" i="33" s="1"/>
  <c r="E10" i="33"/>
  <c r="E23" i="33" l="1"/>
  <c r="G23" i="33"/>
  <c r="G6" i="33" s="1"/>
  <c r="F183" i="1"/>
  <c r="F177" i="1"/>
  <c r="F176" i="1"/>
  <c r="F169" i="1"/>
  <c r="F165" i="1"/>
  <c r="F164" i="1"/>
  <c r="F163" i="1"/>
  <c r="F159" i="1"/>
  <c r="F156" i="1"/>
  <c r="F145" i="1"/>
  <c r="F144" i="1"/>
  <c r="F142" i="1"/>
  <c r="F139" i="1"/>
  <c r="F135" i="1"/>
  <c r="F134" i="1"/>
  <c r="F133" i="1"/>
  <c r="F129" i="1"/>
  <c r="F128" i="1"/>
  <c r="F127" i="1"/>
  <c r="F126" i="1"/>
  <c r="F123" i="1"/>
  <c r="F115" i="1"/>
  <c r="F112" i="1"/>
  <c r="F108" i="1"/>
  <c r="F104" i="1"/>
  <c r="F100" i="1"/>
  <c r="F97" i="1"/>
  <c r="F96" i="1"/>
  <c r="F90" i="1"/>
  <c r="F83" i="1"/>
  <c r="F70" i="1"/>
  <c r="F69" i="1"/>
  <c r="F66" i="1"/>
  <c r="F64" i="1"/>
  <c r="F63" i="1"/>
  <c r="F59" i="1"/>
  <c r="F58" i="1"/>
  <c r="F56" i="1"/>
  <c r="F54" i="1"/>
  <c r="F51" i="1"/>
  <c r="F50" i="1"/>
  <c r="F49" i="1"/>
  <c r="F46" i="1"/>
  <c r="F45" i="1"/>
  <c r="F44" i="1"/>
  <c r="F41" i="1"/>
  <c r="F30" i="1"/>
  <c r="F27" i="1"/>
  <c r="F23" i="1"/>
  <c r="F22" i="1"/>
  <c r="F20" i="1"/>
  <c r="F19" i="1"/>
  <c r="F17" i="1"/>
  <c r="F16" i="1"/>
  <c r="F15" i="1"/>
  <c r="C27" i="17" l="1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F14" i="6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H184" i="1" l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C160" i="1"/>
  <c r="F160" i="1" s="1"/>
  <c r="C149" i="1"/>
  <c r="F149" i="1" s="1"/>
  <c r="C116" i="1"/>
  <c r="F116" i="1" s="1"/>
  <c r="F105" i="1"/>
  <c r="C65" i="1"/>
  <c r="F65" i="1" s="1"/>
  <c r="C28" i="1"/>
  <c r="F28" i="1" l="1"/>
  <c r="C23" i="20" l="1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C31" i="14" l="1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C43" i="12" l="1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C26" i="11" l="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F24" i="10" l="1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V24" i="10"/>
  <c r="W24" i="10"/>
  <c r="X24" i="10"/>
  <c r="Y24" i="10"/>
  <c r="Z24" i="10"/>
  <c r="AA24" i="10"/>
  <c r="C49" i="16" l="1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C33" i="6" l="1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F13" i="31" l="1"/>
  <c r="D6" i="31" s="1"/>
  <c r="C6" i="31"/>
  <c r="G13" i="31"/>
  <c r="G15" i="20" l="1"/>
  <c r="C15" i="20"/>
  <c r="C6" i="20" s="1"/>
  <c r="F14" i="20"/>
  <c r="F13" i="20"/>
  <c r="F15" i="20" s="1"/>
  <c r="D6" i="20" s="1"/>
  <c r="F14" i="17" l="1"/>
  <c r="F13" i="17"/>
  <c r="J17" i="17"/>
  <c r="C6" i="17"/>
  <c r="C17" i="17"/>
  <c r="C28" i="16"/>
  <c r="C6" i="16" s="1"/>
  <c r="F21" i="16"/>
  <c r="F20" i="16"/>
  <c r="F19" i="16"/>
  <c r="F18" i="16"/>
  <c r="F14" i="16"/>
  <c r="F13" i="16"/>
  <c r="G28" i="16" l="1"/>
  <c r="F28" i="16"/>
  <c r="D6" i="16" s="1"/>
  <c r="E6" i="29" l="1"/>
  <c r="G13" i="29" s="1"/>
  <c r="K19" i="14" l="1"/>
  <c r="G19" i="14"/>
  <c r="F19" i="14"/>
  <c r="D6" i="14" s="1"/>
  <c r="F14" i="14"/>
  <c r="F13" i="14"/>
  <c r="C19" i="14"/>
  <c r="C6" i="14" s="1"/>
  <c r="K16" i="13"/>
  <c r="F13" i="13"/>
  <c r="F16" i="13" s="1"/>
  <c r="C16" i="13"/>
  <c r="G6" i="12" l="1"/>
  <c r="G20" i="12"/>
  <c r="F16" i="12"/>
  <c r="F17" i="12"/>
  <c r="F18" i="12"/>
  <c r="F19" i="12"/>
  <c r="F15" i="12"/>
  <c r="F13" i="12"/>
  <c r="C20" i="12"/>
  <c r="C6" i="12" s="1"/>
  <c r="F20" i="12" l="1"/>
  <c r="D6" i="12" s="1"/>
  <c r="C15" i="11"/>
  <c r="U23" i="10"/>
  <c r="U22" i="10"/>
  <c r="K16" i="10"/>
  <c r="G16" i="10"/>
  <c r="F15" i="10"/>
  <c r="C16" i="10"/>
  <c r="U24" i="10" l="1"/>
  <c r="G14" i="9"/>
  <c r="F14" i="9"/>
  <c r="D6" i="9" s="1"/>
  <c r="C14" i="9"/>
  <c r="C6" i="9" s="1"/>
  <c r="J17" i="8"/>
  <c r="G17" i="8"/>
  <c r="F17" i="8"/>
  <c r="D6" i="8" s="1"/>
  <c r="C17" i="8"/>
  <c r="C6" i="8" s="1"/>
  <c r="C20" i="6"/>
  <c r="C7" i="6" s="1"/>
  <c r="L7" i="6"/>
  <c r="K20" i="6"/>
  <c r="G7" i="6"/>
  <c r="H6" i="4" l="1"/>
  <c r="I6" i="4"/>
  <c r="K17" i="4"/>
  <c r="F13" i="4"/>
  <c r="F17" i="4" s="1"/>
  <c r="C13" i="28" l="1"/>
  <c r="G12" i="28"/>
  <c r="G13" i="28" s="1"/>
  <c r="C12" i="28"/>
  <c r="F12" i="28" s="1"/>
  <c r="F13" i="28" s="1"/>
  <c r="D5" i="28" s="1"/>
  <c r="D55" i="18" l="1"/>
  <c r="D42" i="18"/>
  <c r="G17" i="17"/>
  <c r="F17" i="17"/>
  <c r="D6" i="17" s="1"/>
  <c r="U22" i="13" l="1"/>
  <c r="K6" i="13"/>
  <c r="H6" i="13"/>
  <c r="G13" i="13" s="1"/>
  <c r="G16" i="13" s="1"/>
  <c r="G6" i="13"/>
  <c r="D6" i="13"/>
  <c r="C6" i="13"/>
  <c r="F14" i="11" l="1"/>
  <c r="K6" i="11"/>
  <c r="I6" i="11"/>
  <c r="H6" i="11"/>
  <c r="G6" i="11"/>
  <c r="F6" i="11"/>
  <c r="C6" i="11"/>
  <c r="G15" i="11" l="1"/>
  <c r="G13" i="11" s="1"/>
  <c r="D6" i="11"/>
  <c r="F15" i="11"/>
  <c r="G14" i="11" l="1"/>
  <c r="F13" i="10"/>
  <c r="F16" i="10" s="1"/>
  <c r="I6" i="10"/>
  <c r="G6" i="10"/>
  <c r="D6" i="10"/>
  <c r="C6" i="10"/>
  <c r="G17" i="6" l="1"/>
  <c r="G16" i="6"/>
  <c r="G14" i="6"/>
  <c r="G20" i="6" s="1"/>
  <c r="F20" i="6"/>
  <c r="K7" i="6"/>
  <c r="I7" i="6"/>
  <c r="H7" i="6"/>
  <c r="D7" i="6"/>
  <c r="E7" i="6" l="1"/>
  <c r="G17" i="4"/>
  <c r="D6" i="4"/>
  <c r="C184" i="1" l="1"/>
  <c r="C6" i="1" s="1"/>
  <c r="G184" i="1" l="1"/>
  <c r="F184" i="1" l="1"/>
  <c r="D6" i="1" s="1"/>
</calcChain>
</file>

<file path=xl/comments1.xml><?xml version="1.0" encoding="utf-8"?>
<comments xmlns="http://schemas.openxmlformats.org/spreadsheetml/2006/main">
  <authors>
    <author>Mojca Božič</author>
    <author>Matej</author>
  </authors>
  <commentList>
    <comment ref="C55" authorId="0">
      <text>
        <r>
          <rPr>
            <b/>
            <sz val="9"/>
            <color indexed="81"/>
            <rFont val="Segoe UI"/>
            <family val="2"/>
            <charset val="238"/>
          </rPr>
          <t>objekt 72m, zunanje mere z nadstreškom 106,00m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65" authorId="1">
      <text>
        <r>
          <rPr>
            <b/>
            <sz val="9"/>
            <color indexed="81"/>
            <rFont val="Tahoma"/>
            <family val="2"/>
            <charset val="238"/>
          </rPr>
          <t>dvorana 326 + prostori KS 150</t>
        </r>
      </text>
    </comment>
    <comment ref="C116" authorId="1">
      <text>
        <r>
          <rPr>
            <b/>
            <sz val="9"/>
            <color indexed="81"/>
            <rFont val="Tahoma"/>
            <family val="2"/>
            <charset val="238"/>
          </rPr>
          <t>816 +  prizidek 46</t>
        </r>
      </text>
    </comment>
    <comment ref="C149" authorId="1">
      <text>
        <r>
          <rPr>
            <b/>
            <sz val="9"/>
            <color indexed="81"/>
            <rFont val="Tahoma"/>
            <family val="2"/>
            <charset val="238"/>
          </rPr>
          <t>276 pritličje + 61,70 nadstropje</t>
        </r>
      </text>
    </comment>
    <comment ref="C160" authorId="1">
      <text>
        <r>
          <rPr>
            <b/>
            <sz val="9"/>
            <color indexed="81"/>
            <rFont val="Tahoma"/>
            <family val="2"/>
            <charset val="238"/>
          </rPr>
          <t>145 + 87 I.nadstropje</t>
        </r>
      </text>
    </comment>
  </commentList>
</comments>
</file>

<file path=xl/comments10.xml><?xml version="1.0" encoding="utf-8"?>
<comments xmlns="http://schemas.openxmlformats.org/spreadsheetml/2006/main">
  <authors>
    <author>Matej</author>
  </authors>
  <commentLis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OD 63 ZAPOSLENIH SO 4 OSEBE ZAPOSLENE V KUHINJI</t>
        </r>
      </text>
    </comment>
    <comment ref="E13" authorId="0">
      <text>
        <r>
          <rPr>
            <b/>
            <sz val="9"/>
            <color indexed="81"/>
            <rFont val="Tahoma"/>
            <family val="2"/>
            <charset val="238"/>
          </rPr>
          <t>ZGRAJEN PRIZIDEK K OSNOVNI ŠOLI</t>
        </r>
      </text>
    </comment>
  </commentList>
</comments>
</file>

<file path=xl/comments11.xml><?xml version="1.0" encoding="utf-8"?>
<comments xmlns="http://schemas.openxmlformats.org/spreadsheetml/2006/main">
  <authors>
    <author>Matej</author>
  </authors>
  <commentLis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OD 183 ZAPOSLENIH JE 19 OSEB ZAPOSLENIH V KUHINJI</t>
        </r>
      </text>
    </comment>
  </commentList>
</comments>
</file>

<file path=xl/comments12.xml><?xml version="1.0" encoding="utf-8"?>
<comments xmlns="http://schemas.openxmlformats.org/spreadsheetml/2006/main">
  <authors>
    <author>Matej</author>
  </authors>
  <commentLis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NA TAKSIRANO VREDNOST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NA TAKSIRANO VREDNOST</t>
        </r>
      </text>
    </comment>
  </commentList>
</comments>
</file>

<file path=xl/comments13.xml><?xml version="1.0" encoding="utf-8"?>
<comments xmlns="http://schemas.openxmlformats.org/spreadsheetml/2006/main">
  <authors>
    <author>Matej</author>
  </authors>
  <commentLis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16 LASTNIH ZAPOSLENIH + 4 JAVNI DELAVCI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- IGRALA NA PROSTEM: 26.187,02 EUR
- NOGOMETNI GOLI NA PROSTEM: 1.336,80 EUR
- AVTOMOBILČKI NA PROSTEM: 9.251,10 EUR
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- IGRALA NA PROSTEM: 26.187,02 EUR
- NOGOMETNI GOLI NA PROSTEM: 1.336,80 EUR
- AVTOMOBILČKI NA PROSTEM: 9.251,10 EUR
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OPREMA V SLAČILNICAH IN PISARNAH POD TRIBUNO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38"/>
          </rPr>
          <t>OPREMA NA PROSTEM: GOLI, MREŽE OD GOLOV, REKLAMNI PANOJI,…)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OPREMA NA PROSTEM: GOLI, MREŽE OD GOLOV, REKLAMNI PANOJI,…)</t>
        </r>
      </text>
    </comment>
    <comment ref="W47" authorId="0">
      <text>
        <r>
          <rPr>
            <b/>
            <sz val="9"/>
            <color indexed="81"/>
            <rFont val="Tahoma"/>
            <family val="2"/>
            <charset val="238"/>
          </rPr>
          <t>ZAVAROVANJE NAJ TRAJA LE V POLETNIH MESECIH, SAJ JE POZIMI ZUNANJI BAZEN ZAPRT</t>
        </r>
      </text>
    </comment>
    <comment ref="X47" authorId="0">
      <text>
        <r>
          <rPr>
            <b/>
            <sz val="9"/>
            <color indexed="81"/>
            <rFont val="Tahoma"/>
            <family val="2"/>
            <charset val="238"/>
          </rPr>
          <t>ZAVAROVANJE NAJ TRAJA LE V POLETNIH MESECIH, SAJ JE POZIMI ZUNANJI BAZEN ZAPRT</t>
        </r>
      </text>
    </comment>
    <comment ref="Y47" authorId="0">
      <text>
        <r>
          <rPr>
            <b/>
            <sz val="9"/>
            <color indexed="81"/>
            <rFont val="Tahoma"/>
            <family val="2"/>
            <charset val="238"/>
          </rPr>
          <t>ZAVAROVANJE NAJ TRAJA LE V POLETNIH MESECIH, SAJ JE POZIMI ZUNANJI BAZEN ZAPRT</t>
        </r>
      </text>
    </comment>
    <comment ref="B57" authorId="0">
      <text>
        <r>
          <rPr>
            <b/>
            <sz val="9"/>
            <color indexed="81"/>
            <rFont val="Tahoma"/>
            <family val="2"/>
            <charset val="238"/>
          </rPr>
          <t>OPREMA NA PROSTEM: GOLI, MREŽE OD GOLOV, REKLAMNI PANOJI,…)</t>
        </r>
      </text>
    </comment>
  </commentList>
</comments>
</file>

<file path=xl/comments2.xml><?xml version="1.0" encoding="utf-8"?>
<comments xmlns="http://schemas.openxmlformats.org/spreadsheetml/2006/main">
  <authors>
    <author>Matej</author>
  </authors>
  <commentLis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NIMA REGISTRSKE TABLICE - UPORABLJA 3 TABLICO VSAKOKRATNEGA VLOZILA, KI JO PREMESTI IZ ENE LOKACIJE NA DRUGO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38"/>
          </rPr>
          <t>LAHKI PRIKLOPNIK, NA KATEREGA JE NAMEŠČEN ELEKTRONSKI PRIKAZOVALNIK HITROSTI, ZA UMERJANJE PROMETA PO NASELJIH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VREDNOST PRIKOLICE: 976,73 </t>
        </r>
        <r>
          <rPr>
            <b/>
            <sz val="9"/>
            <color indexed="81"/>
            <rFont val="Calibri"/>
            <family val="2"/>
            <charset val="238"/>
          </rPr>
          <t>€</t>
        </r>
        <r>
          <rPr>
            <b/>
            <sz val="9"/>
            <color indexed="81"/>
            <rFont val="Tahoma"/>
            <family val="2"/>
            <charset val="238"/>
          </rPr>
          <t xml:space="preserve">
VREDNOST PRIKAZOVALNIKA HITROSTI: 2.500,00 </t>
        </r>
        <r>
          <rPr>
            <b/>
            <sz val="9"/>
            <color indexed="81"/>
            <rFont val="Calibri"/>
            <family val="2"/>
            <charset val="238"/>
          </rPr>
          <t>€</t>
        </r>
        <r>
          <rPr>
            <b/>
            <sz val="9"/>
            <color indexed="81"/>
            <rFont val="Tahoma"/>
            <family val="2"/>
            <charset val="238"/>
          </rPr>
          <t xml:space="preserve">
VREDNOST ELEKTRONIKE: 3.241,54 </t>
        </r>
        <r>
          <rPr>
            <b/>
            <sz val="9"/>
            <color indexed="81"/>
            <rFont val="Calibri"/>
            <family val="2"/>
            <charset val="238"/>
          </rPr>
          <t>€</t>
        </r>
      </text>
    </comment>
  </commentList>
</comments>
</file>

<file path=xl/comments3.xml><?xml version="1.0" encoding="utf-8"?>
<comments xmlns="http://schemas.openxmlformats.org/spreadsheetml/2006/main">
  <authors>
    <author>Matej</author>
  </authors>
  <commentLis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Matej:</t>
        </r>
        <r>
          <rPr>
            <sz val="9"/>
            <color indexed="81"/>
            <rFont val="Tahoma"/>
            <family val="2"/>
            <charset val="238"/>
          </rPr>
          <t xml:space="preserve">
24,98 konjskih moči</t>
        </r>
      </text>
    </comment>
  </commentList>
</comments>
</file>

<file path=xl/comments4.xml><?xml version="1.0" encoding="utf-8"?>
<comments xmlns="http://schemas.openxmlformats.org/spreadsheetml/2006/main">
  <authors>
    <author>Matej</author>
  </authors>
  <commentList>
    <comment ref="B14" authorId="0">
      <text>
        <r>
          <rPr>
            <b/>
            <sz val="9"/>
            <color indexed="81"/>
            <rFont val="Tahoma"/>
            <family val="2"/>
            <charset val="238"/>
          </rPr>
          <t>Nadzorna kamera nameščena na strehi objekta RTV Slovenija, katerega višina je cca. 3 m. GRE ZA OPREMO NA PROSTEM</t>
        </r>
      </text>
    </comment>
    <comment ref="B15" authorId="0">
      <text>
        <r>
          <rPr>
            <b/>
            <sz val="9"/>
            <color indexed="81"/>
            <rFont val="Tahoma"/>
            <family val="2"/>
            <charset val="238"/>
          </rPr>
          <t>Nadzorna kamera nameščena na strehi objekta vodohrana Brje. GRE ZA OPREMO NA PROSTEM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38"/>
          </rPr>
          <t>Nadzorna kamera nameščena na strehi mrliške vežice Stomaž. GRE ZA OPREMO NA PROSTEM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38"/>
          </rPr>
          <t>Nadzorna kamera nameščena na strehi objekta RTV Slovenija, katerega višina je cca. 3 m. GRE ZA OPREMO NA PROSTEM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38"/>
          </rPr>
          <t>Nadzorna kamera nameščena na strehi objekta vodohrana Brje. GRE ZA OPREMO NA PROSTEM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38"/>
          </rPr>
          <t>Nadzorna kamera nameščena na strehi mrliške vežice Stomaž. GRE ZA OPREMO NA PROSTEM</t>
        </r>
      </text>
    </comment>
  </commentList>
</comments>
</file>

<file path=xl/comments5.xml><?xml version="1.0" encoding="utf-8"?>
<comments xmlns="http://schemas.openxmlformats.org/spreadsheetml/2006/main">
  <authors>
    <author>Matej</author>
  </authors>
  <commentList>
    <comment ref="H12" authorId="0">
      <text>
        <r>
          <rPr>
            <b/>
            <sz val="9"/>
            <color indexed="81"/>
            <rFont val="Tahoma"/>
            <family val="2"/>
            <charset val="238"/>
          </rPr>
          <t>VREDNOST BREZ DDV</t>
        </r>
      </text>
    </comment>
  </commentList>
</comments>
</file>

<file path=xl/comments6.xml><?xml version="1.0" encoding="utf-8"?>
<comments xmlns="http://schemas.openxmlformats.org/spreadsheetml/2006/main">
  <authors>
    <author>Matej</author>
  </authors>
  <commentLis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OD SKUPNO 39 ZAPOSLENIH SO 4 OSEBE ZAPOSLENE V KUHINJI</t>
        </r>
      </text>
    </comment>
  </commentList>
</comments>
</file>

<file path=xl/comments7.xml><?xml version="1.0" encoding="utf-8"?>
<comments xmlns="http://schemas.openxmlformats.org/spreadsheetml/2006/main">
  <authors>
    <author>Matej</author>
  </authors>
  <commentLis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OD 87 ZAPOSLENIH SO 3 OSEBE ZAPOSLENE V KUHINJI</t>
        </r>
      </text>
    </comment>
  </commentList>
</comments>
</file>

<file path=xl/comments8.xml><?xml version="1.0" encoding="utf-8"?>
<comments xmlns="http://schemas.openxmlformats.org/spreadsheetml/2006/main">
  <authors>
    <author>Matej</author>
  </authors>
  <commentLis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OD 75 ZAPOSLENIH JE 9 OSEB ZAPOSLENIH V KUHINJI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238"/>
          </rPr>
          <t>OD VREDNOSTI 60.000,00 EUR ZNAŠA VRDNOST OGRAJE Z NOSILCI OZ. STEBRI 10.000,00 EUR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238"/>
          </rPr>
          <t>OPREMA NA PROSTEM (NA ZUNANJEM TENIŠKEM IGRIŠČU)</t>
        </r>
      </text>
    </comment>
  </commentList>
</comments>
</file>

<file path=xl/comments9.xml><?xml version="1.0" encoding="utf-8"?>
<comments xmlns="http://schemas.openxmlformats.org/spreadsheetml/2006/main">
  <authors>
    <author>Matej</author>
  </authors>
  <commentLis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OD 20 ZAPOSLENIH SO 2 OSEBE ZAPOSLENE V KUHINJI</t>
        </r>
      </text>
    </comment>
  </commentList>
</comments>
</file>

<file path=xl/sharedStrings.xml><?xml version="1.0" encoding="utf-8"?>
<sst xmlns="http://schemas.openxmlformats.org/spreadsheetml/2006/main" count="3203" uniqueCount="937">
  <si>
    <t>ZAVOD: OBČINA AJDOVŠČINA, CESTA 5. MAJA 6, 5270 AJDOVŠČINA</t>
  </si>
  <si>
    <t>Zavod</t>
  </si>
  <si>
    <t>I.</t>
  </si>
  <si>
    <r>
      <t xml:space="preserve">          </t>
    </r>
    <r>
      <rPr>
        <b/>
        <sz val="11"/>
        <rFont val="Arial"/>
        <family val="2"/>
        <charset val="238"/>
      </rPr>
      <t xml:space="preserve">   II.  </t>
    </r>
    <r>
      <rPr>
        <sz val="11"/>
        <rFont val="Arial"/>
        <family val="2"/>
        <charset val="238"/>
      </rPr>
      <t xml:space="preserve">               </t>
    </r>
  </si>
  <si>
    <t>II.A</t>
  </si>
  <si>
    <t>II.B</t>
  </si>
  <si>
    <t>II.C</t>
  </si>
  <si>
    <t>II.Č</t>
  </si>
  <si>
    <t>II.D</t>
  </si>
  <si>
    <t>II.E</t>
  </si>
  <si>
    <t>II. F</t>
  </si>
  <si>
    <t>Zgradbe skupaj (m2)</t>
  </si>
  <si>
    <t xml:space="preserve">Zgradbe vrednost skupaj </t>
  </si>
  <si>
    <r>
      <rPr>
        <b/>
        <sz val="11"/>
        <rFont val="Arial"/>
        <family val="2"/>
        <charset val="238"/>
      </rPr>
      <t xml:space="preserve">Oprema, stroji, aparati </t>
    </r>
    <r>
      <rPr>
        <b/>
        <u/>
        <sz val="11"/>
        <rFont val="Arial"/>
        <family val="2"/>
        <charset val="238"/>
      </rPr>
      <t xml:space="preserve">skupaj </t>
    </r>
    <r>
      <rPr>
        <sz val="11"/>
        <rFont val="Arial"/>
        <family val="2"/>
        <charset val="238"/>
      </rPr>
      <t>(vsebuje vrednosti od II.A do II.F)</t>
    </r>
  </si>
  <si>
    <t>Motorna vozila in samovozni delovni stroji</t>
  </si>
  <si>
    <t>Oprema,na kateri ni strojelomnega rizika (lesena oprema, ipd)</t>
  </si>
  <si>
    <r>
      <t xml:space="preserve">Stroji in aparati z stojelom. rizikom (npr. vse električne naprave </t>
    </r>
    <r>
      <rPr>
        <u/>
        <sz val="11"/>
        <rFont val="Arial"/>
        <family val="2"/>
        <charset val="238"/>
      </rPr>
      <t>razen računalnikov</t>
    </r>
    <r>
      <rPr>
        <sz val="11"/>
        <rFont val="Arial"/>
        <family val="2"/>
        <charset val="238"/>
      </rPr>
      <t>)</t>
    </r>
  </si>
  <si>
    <t>Stacionarni računalniki</t>
  </si>
  <si>
    <t>Prenosni računalniki</t>
  </si>
  <si>
    <t>Drobni inventar</t>
  </si>
  <si>
    <t>(vnesejo šole in kjižnica:) Knjige, knjiž. gradivo</t>
  </si>
  <si>
    <t>Št. zaposlenih</t>
  </si>
  <si>
    <t>OBČINA AJDOVŠČINA</t>
  </si>
  <si>
    <t xml:space="preserve">RAZČLENITEV VREDNOSTI PO LOKACIJAH </t>
  </si>
  <si>
    <t>LOKACIJA</t>
  </si>
  <si>
    <t>m2</t>
  </si>
  <si>
    <t>LETO IZGRADNJE</t>
  </si>
  <si>
    <t>VREDNOST OBJEKTA</t>
  </si>
  <si>
    <t xml:space="preserve">DODATNE POŽARNE NEVARNOSTI (NA 1. RIZIKO) </t>
  </si>
  <si>
    <t xml:space="preserve">VLOM (na 1. riziko) </t>
  </si>
  <si>
    <t>LETO ADAPTACIJE</t>
  </si>
  <si>
    <t>POPLAVA</t>
  </si>
  <si>
    <t>IZLIV VODE</t>
  </si>
  <si>
    <t>VDOR METEORNE VODE IZ STREHE</t>
  </si>
  <si>
    <t xml:space="preserve"> ZEMELJSKI PLAZ </t>
  </si>
  <si>
    <t>VIŠJI STROŠKI ČIŠČENJA</t>
  </si>
  <si>
    <t>OBJESTNA DEJANJA OBJEKT (SOUDELEŽBA: 10% MIN 100,00 MAX 2.000,00)</t>
  </si>
  <si>
    <t>UDAREC NEZNANEGA VOZILA  V ZGRADBO</t>
  </si>
  <si>
    <t>INDIREKTNI UDAR STRELE</t>
  </si>
  <si>
    <t>LEKAŽA    (na dejansko vrednost)</t>
  </si>
  <si>
    <t xml:space="preserve">VLOM, ROP OPREMA, STROJI, APARATI </t>
  </si>
  <si>
    <t>VLOM, ROP GOTOVINE MED PRENOSOM IN PREVOZOM - 1. RIZIKO</t>
  </si>
  <si>
    <t>VLOM, ROP GOTOVINE V BLAGAJNI - 1. RIZIKO</t>
  </si>
  <si>
    <t>VLOM, ROP GOTOVINE V ČASU MANIPULACIJE</t>
  </si>
  <si>
    <t>VLOM, ROP ZALOGE</t>
  </si>
  <si>
    <t>VIŠJI STROŠKI POPRAVLA VLOM</t>
  </si>
  <si>
    <t>GRADBENI OBJEKTI</t>
  </si>
  <si>
    <t>OBJEKT</t>
  </si>
  <si>
    <t>OPREMA</t>
  </si>
  <si>
    <t>ZALOGE</t>
  </si>
  <si>
    <t>ZGRADBA</t>
  </si>
  <si>
    <t>1.</t>
  </si>
  <si>
    <t>AJDOVŠČINA</t>
  </si>
  <si>
    <t>1.1.</t>
  </si>
  <si>
    <t>Garaža ob občinski stavbi, Cesta 5. maja 6A, 5270 Ajdovščina</t>
  </si>
  <si>
    <t>1.2.</t>
  </si>
  <si>
    <t>2 pisarni v Palah, nad poslovnim prostorom BIK, Cesta IV. Prekomorske 61, 5270 Ajdovščina</t>
  </si>
  <si>
    <t>1.3.</t>
  </si>
  <si>
    <t>Tankovske garaže Pale, Cesta IV. Prekomorske 61, 5270 Ajdovščina</t>
  </si>
  <si>
    <t>1.4.</t>
  </si>
  <si>
    <t>Garaža ob Rizzatijevi vili, Goriška cesta 17, 5270 Ajdovščina</t>
  </si>
  <si>
    <t xml:space="preserve">1.5. </t>
  </si>
  <si>
    <t>Objekt ob starem mlinu (muzej), Goriška cesta 6, 5270 Ajdovščina</t>
  </si>
  <si>
    <t>1.6.</t>
  </si>
  <si>
    <t>Masivna zgradba - prosori sodišča, Gregorčičeva 28, 5270 Ajdovščina</t>
  </si>
  <si>
    <t>2012 (streha)</t>
  </si>
  <si>
    <t>1.7.</t>
  </si>
  <si>
    <t>Poslovni prostor - Info točka (stolp), Lokarjev drevored 8, 5270 Ajdovščina (SOLUM)</t>
  </si>
  <si>
    <t>1.8.</t>
  </si>
  <si>
    <t>Prostor za promocijo SOLUM (adaptacija ob Hiši mladih Pale)</t>
  </si>
  <si>
    <t>1.9.</t>
  </si>
  <si>
    <t>Dom krajanov Ajdovščina, Prešernova ulica 26, 5270 Ajdovščina</t>
  </si>
  <si>
    <t>1.10.</t>
  </si>
  <si>
    <t>Avtobusna postaja na Ribniku (Predel Ajdovščine), smer Vipava</t>
  </si>
  <si>
    <t>1.11.</t>
  </si>
  <si>
    <t>1.12.</t>
  </si>
  <si>
    <t>Kinodvorana Ajdovščina, Trg prve Slovenske vlade 1, 5270 Ajdovščina (UPOŠTEVATI ŠE NADSTREŠEK + TERMOPAN STEKLA)</t>
  </si>
  <si>
    <t>1.13.</t>
  </si>
  <si>
    <t>Vojašnica S. Kosovela, masivni objekt (P+2) v uporabi KARITAS, Vipavska cesta 11, 5270 Ajdovščina</t>
  </si>
  <si>
    <t>1.14.</t>
  </si>
  <si>
    <t>Vojašnica S. Kosovela, masivni objekt (skladišče Civilne Zaščite), Vipavska cesta 11, 5270 Ajdovščina</t>
  </si>
  <si>
    <t>1930, 1960</t>
  </si>
  <si>
    <t>1.15.</t>
  </si>
  <si>
    <t>OBČINSKA STAVBA masivne gradbene kategorije, Cesta 5. maja 6A, 5270 Ajdovščina</t>
  </si>
  <si>
    <t>1.16.</t>
  </si>
  <si>
    <t>Zgradba-objekt, Prešernova ulica 5, 5270 Ajdovščina</t>
  </si>
  <si>
    <t>1.17.</t>
  </si>
  <si>
    <t>ZUNANJA URBANA OPREMA  (parkovne klopi, stojnice, javne pipe, lijaki, delovni senzorji)</t>
  </si>
  <si>
    <t>/</t>
  </si>
  <si>
    <t>1.18.</t>
  </si>
  <si>
    <t>VAŠKI VODOVODI BROD                   (UV reaktor)</t>
  </si>
  <si>
    <t>1.19.</t>
  </si>
  <si>
    <t>ZUNANJA KAMERA OŠ AJDOVŠČINA</t>
  </si>
  <si>
    <t>1.20.</t>
  </si>
  <si>
    <t>ZUNANJI FITNES ŠPORTNI PARK PALE</t>
  </si>
  <si>
    <t>1.21.</t>
  </si>
  <si>
    <t>1.22.</t>
  </si>
  <si>
    <t>1.23.</t>
  </si>
  <si>
    <t>1.24.</t>
  </si>
  <si>
    <t>VODARNA HUBELJ                          (agregat v objektu vodarne pri izviru reke Hubelj)</t>
  </si>
  <si>
    <t>1.25.</t>
  </si>
  <si>
    <t>1.26.</t>
  </si>
  <si>
    <t xml:space="preserve">TIC PALE </t>
  </si>
  <si>
    <t>1.27.</t>
  </si>
  <si>
    <t>STAVBA ZA BREZDOMCE MALORKA (Prešernova 10)</t>
  </si>
  <si>
    <t>1.28.</t>
  </si>
  <si>
    <t>OBJEKT OB TABORNIŠKEM DOMU KOVK</t>
  </si>
  <si>
    <t>1.29.</t>
  </si>
  <si>
    <t>1.30.</t>
  </si>
  <si>
    <t>1.31.</t>
  </si>
  <si>
    <t>STAVBA AMD, TOVARNIŠKA 3G, 5270 AJDOVŠČINA</t>
  </si>
  <si>
    <t>1.33</t>
  </si>
  <si>
    <t>BEVKOVA UL. 13, 5270 AJDOVŠČINA - NEPREMIČNINA Z ID ZNAKOM  2392-1018-21</t>
  </si>
  <si>
    <t>1.34</t>
  </si>
  <si>
    <t>BEVKOVA UL. 13, 5270 AJDOVŠČINA - NEPREMIČNINI Z ID ZNAKOM  2392-1018-19 IN ID ZNAKOM 2392-1018-20</t>
  </si>
  <si>
    <t>1.35</t>
  </si>
  <si>
    <t>DVOJNI PANOJI 4 KOM  NA PROSTEM (kovinsko ogrodje in fotografije Foam Life 5mm) 100 cmx150 cm</t>
  </si>
  <si>
    <t>1.36</t>
  </si>
  <si>
    <t>Mize, klopi in informativne table na prostem</t>
  </si>
  <si>
    <t>1.37</t>
  </si>
  <si>
    <t>STAVBA 1 BIVŠE OŠ DANILA LOKARJA (STAVBA 82)</t>
  </si>
  <si>
    <t>STAVBA 2 BIVŠE OŠ DANILA LOKARJA (STAVBA 83)</t>
  </si>
  <si>
    <t>Podružnična šola Šmarje, Šmarje 48, 5295 Branik</t>
  </si>
  <si>
    <t>1992: zamenjava oken, obnova kopalnice in sanacija strehe</t>
  </si>
  <si>
    <t>2.</t>
  </si>
  <si>
    <t>BATUJE</t>
  </si>
  <si>
    <t>2.1.</t>
  </si>
  <si>
    <t>Avtobusna postaja Batuje, pritlično poslopje z betonsko streho</t>
  </si>
  <si>
    <t>2.2.</t>
  </si>
  <si>
    <t>Objekt v športnem parku Batuje, Batuje, 5262 Črniče</t>
  </si>
  <si>
    <t>2.3.</t>
  </si>
  <si>
    <t>Dom krajanov Batuje, pritličje bivše OŠ, s pripadajočimi skupnimi deli stavbe (stopnišče, streha), Batuje 5, 5262 Črniče</t>
  </si>
  <si>
    <t>cca 1923</t>
  </si>
  <si>
    <t>cca 1985 notranjost prostorov v letih 2007-2010</t>
  </si>
  <si>
    <t>3.</t>
  </si>
  <si>
    <t>BRJE</t>
  </si>
  <si>
    <t>3.1.</t>
  </si>
  <si>
    <t>Avtobusna postaja Brje, pritličen masivni gradbeni objekt z betonsko streho</t>
  </si>
  <si>
    <t>3.2.</t>
  </si>
  <si>
    <t>4.</t>
  </si>
  <si>
    <t>BUDANJE</t>
  </si>
  <si>
    <t>4.1.</t>
  </si>
  <si>
    <t>Avtobusna postaja Budanje, kovinske konstrukcije, steklena stena in streha</t>
  </si>
  <si>
    <t>4.2.</t>
  </si>
  <si>
    <t>Objekt stare šole Budanje, Budanje 37, 5271 Vipava</t>
  </si>
  <si>
    <t xml:space="preserve">1970 v letu 2013 nova fasada </t>
  </si>
  <si>
    <t>4.3.</t>
  </si>
  <si>
    <t>DVORANA S PROSTORI KS V BUDANJAH</t>
  </si>
  <si>
    <t>2009 - prostori KS, dvorana iz l. 1948 s prenovo stehe l.2000 ter prenovo dvorane v l. 2009</t>
  </si>
  <si>
    <t>AVTOBUSNA POSTAJA V LOGU</t>
  </si>
  <si>
    <t>5.</t>
  </si>
  <si>
    <t>CESTA</t>
  </si>
  <si>
    <t>5.1.</t>
  </si>
  <si>
    <t>Avtobusna postaja Cesta, pritličen masivni gradbeni objekt z betonsko streho</t>
  </si>
  <si>
    <t>5.2.</t>
  </si>
  <si>
    <t>Prostori KS Cesta (v pritličju), Cesta 21, 5270 Ajdovščina (zavarovanje do prodaje prostorov)</t>
  </si>
  <si>
    <t>DOM KRAJANOV CESTA, Cesta 94 a, 5270 Ajdovščina</t>
  </si>
  <si>
    <t>AVTOBUSNA POSTAJA NEMŠKARCA</t>
  </si>
  <si>
    <t>6.</t>
  </si>
  <si>
    <t>COL</t>
  </si>
  <si>
    <t>6.1.</t>
  </si>
  <si>
    <t>Prostori Krajevne Skupnosti Col, 1 nadstrošje nad pošto, enonadstropen gradbeni objekt z leseno streho in korčno kritino, Col 78, 5273 Col</t>
  </si>
  <si>
    <t>7.</t>
  </si>
  <si>
    <t>ČAVEN + AJDOVŠČINA</t>
  </si>
  <si>
    <t>7.1.</t>
  </si>
  <si>
    <t>Radijska postaja RT 1000 MP, linearni ojačevalec Discovery 144 Mhz, letnik 2006, linearni ojačevalec Discovery 432 Mhz, letnik 2006</t>
  </si>
  <si>
    <t>8.</t>
  </si>
  <si>
    <t>ČRNIČE</t>
  </si>
  <si>
    <t>8.1.</t>
  </si>
  <si>
    <t>Avtobusna postaja Črniče, kovinske konstrukcije - smer Nova Gorica - Ajdovščina</t>
  </si>
  <si>
    <t>8.2.</t>
  </si>
  <si>
    <t>Avtobusna postaja Črniče, kovinske konstrukcije - smer Ajdovščina - Nova Gorica</t>
  </si>
  <si>
    <t>8.3.</t>
  </si>
  <si>
    <t>Pritlična masivna zgradba v kateri se nahaja pošta s čakalnico (17x6m) in nadstreškom</t>
  </si>
  <si>
    <t>OGLASNA DESKA RAVNE</t>
  </si>
  <si>
    <t>OGLASNA DESKA ČRNIČE</t>
  </si>
  <si>
    <t>9.</t>
  </si>
  <si>
    <t>DOBRAVLJE</t>
  </si>
  <si>
    <t>9.1.</t>
  </si>
  <si>
    <t>Avtobusna postaja Dobravlje (smer Ajdovščina), z betonsko streho</t>
  </si>
  <si>
    <t>9.2.</t>
  </si>
  <si>
    <t>Avtobusna postaja Dobravlje (smer Nova Gorica), z betonsko streho</t>
  </si>
  <si>
    <t>9.3.</t>
  </si>
  <si>
    <t>Kulturni dom Dobravlje, Dobravlje 34A, 5263 Dobravlje</t>
  </si>
  <si>
    <t>10.</t>
  </si>
  <si>
    <t>DOLENJE</t>
  </si>
  <si>
    <t>10.1.</t>
  </si>
  <si>
    <t>Avtobusna postaja Dolenje, pritličen masiven gradbeni objekt z betonsko streho</t>
  </si>
  <si>
    <t>11.</t>
  </si>
  <si>
    <t>DOLGA POLJANA</t>
  </si>
  <si>
    <t>11.1.</t>
  </si>
  <si>
    <t>Avtobusna postaja Dolga Poljana, pritličen masiven gradbeni objekt z betonsko streho, smer Vipava - Ajdovščina</t>
  </si>
  <si>
    <t>11.2.</t>
  </si>
  <si>
    <t>Prostori KS Dolga Poljana, Dolga Poljana 17, 5271 Vipava</t>
  </si>
  <si>
    <t xml:space="preserve"> cca 1900</t>
  </si>
  <si>
    <t>12.</t>
  </si>
  <si>
    <t>GABERJE</t>
  </si>
  <si>
    <t>12.1.</t>
  </si>
  <si>
    <t>Dom krajanov Gaberje, masiven gradbeni objket, Gaberje 37, 6222 Štanjel</t>
  </si>
  <si>
    <t>cca 1985</t>
  </si>
  <si>
    <t>13.</t>
  </si>
  <si>
    <t>GOJAČE</t>
  </si>
  <si>
    <t>13.01.</t>
  </si>
  <si>
    <t>Avtobusna postaja Gojače, masiven objekt z betonsko streho</t>
  </si>
  <si>
    <t>13.02.</t>
  </si>
  <si>
    <t>Dom krajanov Gojače - Malovše, enonadstropno poslopje, Gojače 48, 5262 Črniče</t>
  </si>
  <si>
    <t>1998-2006</t>
  </si>
  <si>
    <t>14.</t>
  </si>
  <si>
    <t>KAMNJE</t>
  </si>
  <si>
    <t>14.1.</t>
  </si>
  <si>
    <t>Dom krajanov Kamnje (bivša šola v Kamnjah - lesena streha s korčno kritino, dvonadstropna), Kamnje 61, 5263 Dobravlje</t>
  </si>
  <si>
    <t>2012 streha</t>
  </si>
  <si>
    <t>14.2.</t>
  </si>
  <si>
    <t>AVTOBUSNA POSTAJA POTOČE NADSTREŠEK (smer Ajdovščina - N. Gorica)</t>
  </si>
  <si>
    <t>15.</t>
  </si>
  <si>
    <t>KOVK</t>
  </si>
  <si>
    <t>15.1.</t>
  </si>
  <si>
    <t>Stara šola Kovk (taborniški dom)</t>
  </si>
  <si>
    <t>prenova v letu 2005</t>
  </si>
  <si>
    <t>16.</t>
  </si>
  <si>
    <t>LOKAVEC</t>
  </si>
  <si>
    <t>16.1.</t>
  </si>
  <si>
    <t>Avtobusna postaja na brodu, pritličen masiven gradbeni objekt z betonsko streho</t>
  </si>
  <si>
    <t>16.2.</t>
  </si>
  <si>
    <t>Večnamenska dvorana, Lokavec 126A, 5270 Ajdovščina</t>
  </si>
  <si>
    <t>dvorana 2007     prizidek 2010</t>
  </si>
  <si>
    <t>16.3</t>
  </si>
  <si>
    <t>KOTLOVNICA NA BIOMASO V LOKAVCU</t>
  </si>
  <si>
    <t>17.</t>
  </si>
  <si>
    <t>MALE ŽABLJE</t>
  </si>
  <si>
    <t>17.1.</t>
  </si>
  <si>
    <t xml:space="preserve">Avtobusna postaja Male Žablje, pritličen masiven gradbeni objekt z betonsko streho, </t>
  </si>
  <si>
    <t>18.</t>
  </si>
  <si>
    <t>MALOVŠE</t>
  </si>
  <si>
    <t>18.1.</t>
  </si>
  <si>
    <t>Avtobusna postaja Malovše, pritličen masiven gradbeni objekt z betonsko streho</t>
  </si>
  <si>
    <t>19.</t>
  </si>
  <si>
    <t>OTLICA</t>
  </si>
  <si>
    <t>19.1.</t>
  </si>
  <si>
    <t>Dvorana s prostori KS na Otlici, enonadstropni gradbeni objekt z leseno streho in pločevinasto kritino) Otlica 47, 5270 Ajdovščina</t>
  </si>
  <si>
    <t>med 1948-1952</t>
  </si>
  <si>
    <t>notranjost 2006-2010</t>
  </si>
  <si>
    <t>20.</t>
  </si>
  <si>
    <t>PLANINA</t>
  </si>
  <si>
    <t>20.1.</t>
  </si>
  <si>
    <t>Avtobusna postaja Planina (Gorenja vas), pritličen masiven gradbeni objekt z betonsko streho</t>
  </si>
  <si>
    <t>20.2.</t>
  </si>
  <si>
    <t>Avtobusna postaja Planina (Marci), pritličen masiven gradbeni objekt z betonsko streho</t>
  </si>
  <si>
    <t>20.3.</t>
  </si>
  <si>
    <t>Avtobusna postaja Planina (Štrancarji), pritličen masiven gradbeni objekt z betonsko streho</t>
  </si>
  <si>
    <t>20.4.</t>
  </si>
  <si>
    <t>Dom krajanov Planina, Planina 58, 5270 Ajdovščina</t>
  </si>
  <si>
    <t>cca 1930</t>
  </si>
  <si>
    <t>po letu 2000</t>
  </si>
  <si>
    <t>20.5</t>
  </si>
  <si>
    <t>21.</t>
  </si>
  <si>
    <t>PODKRAJ</t>
  </si>
  <si>
    <t>21.1.</t>
  </si>
  <si>
    <t>Prostori KS v Podkraju (gradbeni objekt z leseno streho, salonitna kritina), Podkraj 27A, 5273 Col</t>
  </si>
  <si>
    <t>22.</t>
  </si>
  <si>
    <t>PREDMEJA</t>
  </si>
  <si>
    <t>22.1.</t>
  </si>
  <si>
    <t>Avtobusna postaja Predmeja - pri dvorani, lesen pritličen objekt</t>
  </si>
  <si>
    <t>22.2.</t>
  </si>
  <si>
    <t>Avtobusna postaja Predmeja - na Klečetu, lesen pritličen objekt</t>
  </si>
  <si>
    <t>22.3.</t>
  </si>
  <si>
    <t>Stari hotel na Predmeji (večnadstropni gradbeni objekt, lesena streha, azbestna valovita kritina), Predmeja 93, 5270 Ajdovščina</t>
  </si>
  <si>
    <t>22.4.</t>
  </si>
  <si>
    <t>Dom krajanov Predmeja, (enonadstropna zgradba), Predmeja 93A, 5270 Ajdovščina</t>
  </si>
  <si>
    <t>cca 1950</t>
  </si>
  <si>
    <t>23.</t>
  </si>
  <si>
    <t>SELO</t>
  </si>
  <si>
    <t>23.1.</t>
  </si>
  <si>
    <t>Selo - Dve pritlični avtobusni postaji masivne gradnje z betonsko streho ob obeh straneh ceste</t>
  </si>
  <si>
    <t>23.2.</t>
  </si>
  <si>
    <t>Kulturni dom Selo (masivni objekt s prizidkom), Selo 39A, 5262 Črniče</t>
  </si>
  <si>
    <t>24.</t>
  </si>
  <si>
    <t>STOMAŽ</t>
  </si>
  <si>
    <t>24.1.</t>
  </si>
  <si>
    <t>Dom krajanov Stomaž (prostor KS v pritličju in 1. nadstropju), Stomaž 36, 5263 Dobravlje</t>
  </si>
  <si>
    <t>25.</t>
  </si>
  <si>
    <t>ŠMARJE</t>
  </si>
  <si>
    <t>25.1.</t>
  </si>
  <si>
    <t>Avtobusna postaja Šmarje (kovinske konstrukcije), pri Osnovni Šoli</t>
  </si>
  <si>
    <t>26.</t>
  </si>
  <si>
    <t>USTJE</t>
  </si>
  <si>
    <t>26.1.</t>
  </si>
  <si>
    <t>Prostori KS Ustje (prostor v bivši šoli Ustje), Ustje 70, 5270 Ajdovščina</t>
  </si>
  <si>
    <t>26.2.</t>
  </si>
  <si>
    <t>VEČNAMENSKA DVORANA USTJE</t>
  </si>
  <si>
    <t>27.</t>
  </si>
  <si>
    <t>VELIKE ŽABLJE</t>
  </si>
  <si>
    <t>27.1.</t>
  </si>
  <si>
    <t>Avtobusna postaja Velike Žablje, pritličen masiven gradbeni objekt z betonsko streho</t>
  </si>
  <si>
    <t>27.2.</t>
  </si>
  <si>
    <t>Športna dvorana, Velike Žablje 88A, 5263 Dobravlje</t>
  </si>
  <si>
    <t>27.3.</t>
  </si>
  <si>
    <t>Prizidek k športni dvorani (v katerih je tudi prostor KS Žablje), Velike Žablje 88A, 5263 Dobravlje</t>
  </si>
  <si>
    <t>28.</t>
  </si>
  <si>
    <t>VIPAVSKI KRIŽ</t>
  </si>
  <si>
    <t>28.1.</t>
  </si>
  <si>
    <t>Avtobusna postaja na Kukovžah, pritličen masiven gradbeni objekt z betonsko streho</t>
  </si>
  <si>
    <t>28.2.</t>
  </si>
  <si>
    <t>Dvorana, Vipavski Križ 8, 5270 Ajdovščina</t>
  </si>
  <si>
    <t>28.3</t>
  </si>
  <si>
    <t xml:space="preserve">DOM KRAJANOV PLAČE </t>
  </si>
  <si>
    <t>29.</t>
  </si>
  <si>
    <t>VRTOVČE</t>
  </si>
  <si>
    <t>29.1.</t>
  </si>
  <si>
    <t>Avtobusna postaja Vrtovče, pritličen masivni gradbeni objekt z betonsko streho</t>
  </si>
  <si>
    <t>30.</t>
  </si>
  <si>
    <t>VRTOVIN</t>
  </si>
  <si>
    <t>30.1.</t>
  </si>
  <si>
    <t xml:space="preserve">Avtobusna postaja Vrtovin, pritličen masivni gradbeni objekt </t>
  </si>
  <si>
    <t>AVTOBUSNA POSTAJA NADSTREŠEK (smer Ajdovščina - N. Gorica)</t>
  </si>
  <si>
    <t>OGLASNA DESKA (parkirišče ob pokopališču)</t>
  </si>
  <si>
    <t>30.2.</t>
  </si>
  <si>
    <t>Večnamenska dvorana s prizidkom (prostori KS), Vrtovin 76, 5262 Črniče</t>
  </si>
  <si>
    <t>31.</t>
  </si>
  <si>
    <t>ŽAPUŽE</t>
  </si>
  <si>
    <t>31.1.</t>
  </si>
  <si>
    <t xml:space="preserve">Avtobusna postaja Andlovec, pritličen masivni gradbeni objekt </t>
  </si>
  <si>
    <t>31.2.</t>
  </si>
  <si>
    <t>Dom krajanov, Žapuže 10, 5270 Ajdovščina</t>
  </si>
  <si>
    <t>SKUPAJ</t>
  </si>
  <si>
    <t>1.32</t>
  </si>
  <si>
    <t>OBČINA AJDOVŠČINA - SEZNAM VOZIL</t>
  </si>
  <si>
    <t>Zap. Št.</t>
  </si>
  <si>
    <t>Reg. št.</t>
  </si>
  <si>
    <t>Skupina</t>
  </si>
  <si>
    <t>Znamka, model</t>
  </si>
  <si>
    <t>DELOVNA NAPRAVA da/ne</t>
  </si>
  <si>
    <t>KW</t>
  </si>
  <si>
    <t>NOSILNOST kg</t>
  </si>
  <si>
    <t>št. šasije</t>
  </si>
  <si>
    <t>Nabavna vrednost (z DDV)</t>
  </si>
  <si>
    <t>Letnik</t>
  </si>
  <si>
    <t>SKADENCA</t>
  </si>
  <si>
    <t>AO</t>
  </si>
  <si>
    <t>AO+</t>
  </si>
  <si>
    <t>AKA</t>
  </si>
  <si>
    <t>OF</t>
  </si>
  <si>
    <t>DELNI aka</t>
  </si>
  <si>
    <t>AVTOASISTENCA</t>
  </si>
  <si>
    <t>NEZGODA</t>
  </si>
  <si>
    <t>STROJELOM</t>
  </si>
  <si>
    <t>PRAVNA ZAŠČITA</t>
  </si>
  <si>
    <t>OSEBNI AVTOMOBIL</t>
  </si>
  <si>
    <t>73</t>
  </si>
  <si>
    <t>DA</t>
  </si>
  <si>
    <t>NE</t>
  </si>
  <si>
    <t>GOF9321</t>
  </si>
  <si>
    <t>VOLKSWAGEN, Golf V diesel Lim 1,9 TDI Trend</t>
  </si>
  <si>
    <t>66</t>
  </si>
  <si>
    <t>2006</t>
  </si>
  <si>
    <t>GOJ7181</t>
  </si>
  <si>
    <t>CITROEN, C5 Lim 2,0 HDI Exlusive</t>
  </si>
  <si>
    <t>100</t>
  </si>
  <si>
    <t>VF7RCRHR676615155</t>
  </si>
  <si>
    <t>2005</t>
  </si>
  <si>
    <t>PRIKLOPNO VOZILO</t>
  </si>
  <si>
    <t>JOLLY, Caravan</t>
  </si>
  <si>
    <t>1040</t>
  </si>
  <si>
    <t>H0001300050001809</t>
  </si>
  <si>
    <t>WVWZZZ1KZW0208820</t>
  </si>
  <si>
    <t>01.01.2018</t>
  </si>
  <si>
    <t>GOMH099</t>
  </si>
  <si>
    <t>CITROEN, BERLINGO BLUEHDI 100 S&amp;S SHINE, 1,6</t>
  </si>
  <si>
    <t>VF77JBHY6GJ529141</t>
  </si>
  <si>
    <t>2016</t>
  </si>
  <si>
    <t>0%</t>
  </si>
  <si>
    <t>GOR527</t>
  </si>
  <si>
    <t>ŠKODA, SUPERB 2,0 TDI AMBITION</t>
  </si>
  <si>
    <t>110</t>
  </si>
  <si>
    <t>TMBAH9NP5H7511794</t>
  </si>
  <si>
    <t>kraja,  nadomestno vozilo, divjad in domače živali, parkirišče, steklo, svatlobna telesa</t>
  </si>
  <si>
    <t>DA         (DO 4.200 €)</t>
  </si>
  <si>
    <t>GOKS776</t>
  </si>
  <si>
    <t>TOVORNO VOZILO</t>
  </si>
  <si>
    <t>FORD, RANGER 2,2 TDCI LIMITED/DK</t>
  </si>
  <si>
    <t>1119</t>
  </si>
  <si>
    <t>6FPPXXMJ2PFC49173</t>
  </si>
  <si>
    <t>2015</t>
  </si>
  <si>
    <t>kraja,   divjad in domače živali, parkirišče, steklo, svatlobna telesa</t>
  </si>
  <si>
    <t>GODZ773</t>
  </si>
  <si>
    <t>EUROTRAILERS, EVAA-27</t>
  </si>
  <si>
    <t>0</t>
  </si>
  <si>
    <t>2240</t>
  </si>
  <si>
    <t>TK9EVAA00FKEU3207</t>
  </si>
  <si>
    <t>H771GO</t>
  </si>
  <si>
    <t>2000</t>
  </si>
  <si>
    <t>TPV, AMIGO A5</t>
  </si>
  <si>
    <t>500</t>
  </si>
  <si>
    <t>ZY2Y0A50000003780</t>
  </si>
  <si>
    <t>2013</t>
  </si>
  <si>
    <t>OBČINA AJDOVŠČINA - SEZNAM PLOVIL</t>
  </si>
  <si>
    <t>Motor</t>
  </si>
  <si>
    <t>NAJVIŠJA HITROST</t>
  </si>
  <si>
    <t>Tovarniška številka motorja</t>
  </si>
  <si>
    <t>Zavarovanje odgovornosti lastnika vodnega plovila</t>
  </si>
  <si>
    <t>Kasko zavarovanje vodnega plovila</t>
  </si>
  <si>
    <t>Odbitna franšiza</t>
  </si>
  <si>
    <t>DODATNE NEVARNOSTI</t>
  </si>
  <si>
    <t>Teritorialne meje kritja</t>
  </si>
  <si>
    <t>KP-1781</t>
  </si>
  <si>
    <t>MOTORNO PLOVILO</t>
  </si>
  <si>
    <t>GUMAR GUMI ČOLN, CRB 380</t>
  </si>
  <si>
    <t>YAMAHA, F25 AES / 1 (zunanji oz. izvenkrmni)</t>
  </si>
  <si>
    <t>18,37</t>
  </si>
  <si>
    <t>10 NM/h</t>
  </si>
  <si>
    <t>1007030</t>
  </si>
  <si>
    <t>1997</t>
  </si>
  <si>
    <t>2%</t>
  </si>
  <si>
    <t>zavarovanje stroškov dviganja potopljenega plovila, zavarovanje v času prevozov po kopnem</t>
  </si>
  <si>
    <t>Jadransko morje</t>
  </si>
  <si>
    <t>VRENOST OPREME (BREZ VOZIL IN  RAČUNALNIKOV)</t>
  </si>
  <si>
    <t>ZAVOD: GASILSKO REŠEVALNI CENTER AJDOVŠČINA, TOVARNIŠKA CESTA 3H, 5270 AJDOVŠČINA</t>
  </si>
  <si>
    <t>GRC Ajdovščina</t>
  </si>
  <si>
    <t>13+1 za polovičen del.čas</t>
  </si>
  <si>
    <t xml:space="preserve">RAZČLENITEV VREDNOSTI PO LOKACIAH </t>
  </si>
  <si>
    <t>ZALOGE:</t>
  </si>
  <si>
    <t>Enota - lokacija</t>
  </si>
  <si>
    <t>Zgradba m2</t>
  </si>
  <si>
    <t>Leto izgradnje</t>
  </si>
  <si>
    <t>Leto morebitne adaptacije</t>
  </si>
  <si>
    <t>Vrednost zgradbe</t>
  </si>
  <si>
    <t>Oprema, stroji in aparati skupaj - BREZ VOZIL</t>
  </si>
  <si>
    <t>TIP ZALOG</t>
  </si>
  <si>
    <t>VREDNOST ZALOG</t>
  </si>
  <si>
    <t>Gasilsko Reševalni Center - gasilski dom Ajdovščina, Tovarniška cesta 3H, 5270 Ajdovščina</t>
  </si>
  <si>
    <t>blago (aparati, nalepke,drugo..)</t>
  </si>
  <si>
    <t>LEKAŽA</t>
  </si>
  <si>
    <t xml:space="preserve">VLOM, ROP 1. R </t>
  </si>
  <si>
    <t>VLOM, ROP GOTOVINE MED PRENOSOM IN PREVOZOM - + RIZIK PROMETNA NESREČA</t>
  </si>
  <si>
    <t>ZGRADBA GASILSKEGA DOMA S PRIZIDKOM, Tovarniška cesta 3H, 5270 Ajdovščina</t>
  </si>
  <si>
    <t>GRC AJDOVŠČINA - SEZNAM VOZIL</t>
  </si>
  <si>
    <t>GOD3014</t>
  </si>
  <si>
    <t>SPECIALNO MOTORNO VOZILO</t>
  </si>
  <si>
    <t>CITROEN, BERLINGO DIESEL 2,0 HDI</t>
  </si>
  <si>
    <t>VF7MFRHYB65850308</t>
  </si>
  <si>
    <t>2002</t>
  </si>
  <si>
    <t xml:space="preserve"> kraja</t>
  </si>
  <si>
    <t>GOS9625</t>
  </si>
  <si>
    <t>RENAULT, TRAFIC DIESEL CBL</t>
  </si>
  <si>
    <t>VF1JLACA56Y127412</t>
  </si>
  <si>
    <t>kraja</t>
  </si>
  <si>
    <t>GO5093C</t>
  </si>
  <si>
    <t>DELOVNO VOZILO</t>
  </si>
  <si>
    <t>1995</t>
  </si>
  <si>
    <t>GO7112R</t>
  </si>
  <si>
    <t>MERCEDES-BENZ, ATEGO 1017</t>
  </si>
  <si>
    <t>125</t>
  </si>
  <si>
    <t>38018114638314</t>
  </si>
  <si>
    <t>1981</t>
  </si>
  <si>
    <t>GOD1071</t>
  </si>
  <si>
    <t>WDB976361K373524</t>
  </si>
  <si>
    <t>BREMACH, TRAKE</t>
  </si>
  <si>
    <t>ZCEGR35VA00002422</t>
  </si>
  <si>
    <t>1990</t>
  </si>
  <si>
    <t>GOM9027</t>
  </si>
  <si>
    <t>VOLKSWAGEN, TRANSPORTER 2,5 TDI</t>
  </si>
  <si>
    <t>WV1ZZZ7HZ7HO62565</t>
  </si>
  <si>
    <t>GONE050</t>
  </si>
  <si>
    <t>RENAULT, MIDLUM 280</t>
  </si>
  <si>
    <t>VF644AHM000000840</t>
  </si>
  <si>
    <t>2008</t>
  </si>
  <si>
    <t xml:space="preserve">Vozila, za katere se sklepa zavarovanje strojeloma, imajo strojelomno zavarovanje neprekinjeno sklenjeno od nabave </t>
  </si>
  <si>
    <t>74</t>
  </si>
  <si>
    <t xml:space="preserve">MERCEDES-BENZ, 410 D </t>
  </si>
  <si>
    <t>70</t>
  </si>
  <si>
    <t>WDB6114171P381931</t>
  </si>
  <si>
    <t>MERCEDES-BENZ, 1523 ATEGO</t>
  </si>
  <si>
    <t>180</t>
  </si>
  <si>
    <t>GONJ112</t>
  </si>
  <si>
    <t>53</t>
  </si>
  <si>
    <t>GOGRC07</t>
  </si>
  <si>
    <t>MAN, N38 TGM 18.340 4X4 BB</t>
  </si>
  <si>
    <t>250</t>
  </si>
  <si>
    <t>WMAN38ZZ8GY343117</t>
  </si>
  <si>
    <t>ZAVOD: LAVRIČEVA KNJIŽNICA AJDOVŠČINA, CESTA IV. PREKOMORSKE 1, 5270 AJDOVŠČINA</t>
  </si>
  <si>
    <t>Lavričeva knjižnica Ajdovščina</t>
  </si>
  <si>
    <t>***</t>
  </si>
  <si>
    <t>Oprema, stroji in aparati skupaj - BREZ VOZIL, KNJIG IN RAČUNALNIŠKE OPREME</t>
  </si>
  <si>
    <t>TIP ZALOG (zaloge knjig)</t>
  </si>
  <si>
    <t>LKA Ajdovščina, Cesta IV. Prekomorske 1, 5270 Ajdovščina</t>
  </si>
  <si>
    <t>LKA Ajdovščina, oddelek Vipava, Beblerjeva ulica 17, 5271 Vipava</t>
  </si>
  <si>
    <t>LKA Ajdovščina, oddelek Podnanos, Podnanos 71, 5272 Podnanos</t>
  </si>
  <si>
    <t>Potujoča knjžnica (GO-BUKVE)</t>
  </si>
  <si>
    <t>14,5 + 2. javni delavki</t>
  </si>
  <si>
    <t>KNJIŽNICA AJDOVŠČINA - SEZNAM VOZIL</t>
  </si>
  <si>
    <t>SMETARSKA NAPRAVA da/ne</t>
  </si>
  <si>
    <t>OSEBNO VOZILO</t>
  </si>
  <si>
    <t xml:space="preserve"> kraja, parkirišče</t>
  </si>
  <si>
    <t>GOBUKVE</t>
  </si>
  <si>
    <t>SPECIALNO VOZILO - POTUJOČA KNJIŽNICA</t>
  </si>
  <si>
    <t>MERCEDES BENZ, 1526L</t>
  </si>
  <si>
    <t>WDB9702781L623789</t>
  </si>
  <si>
    <t>2012</t>
  </si>
  <si>
    <t>GOCV007</t>
  </si>
  <si>
    <t>PEUGEOT, PARTNER TEPEE 1,6 HDI ACTIVE</t>
  </si>
  <si>
    <t>68</t>
  </si>
  <si>
    <t>VF37J9HP0EN507250</t>
  </si>
  <si>
    <t>2014</t>
  </si>
  <si>
    <t>175</t>
  </si>
  <si>
    <t>15000</t>
  </si>
  <si>
    <t xml:space="preserve">ZAVOD: LEKARNA AJDOVŠČINA, TOVARNIŠKA CESTA 3E, 5270 AJDOVŠČINA </t>
  </si>
  <si>
    <t>Lekarna Ajdovščina</t>
  </si>
  <si>
    <t>Oprema, stroji in aparati skupaj - BREZ VOZIL in RAČUNALNIKOV</t>
  </si>
  <si>
    <t>Lekarna Ajdovščina, Tovarniška cesta 3E, 5270 Ajdovščina</t>
  </si>
  <si>
    <t>2004 + 2008</t>
  </si>
  <si>
    <t xml:space="preserve"> Ajdovščina</t>
  </si>
  <si>
    <t>Lekarna Vipava, Cesta 18 aprila 18, 5271 Vipava</t>
  </si>
  <si>
    <t>Vipava</t>
  </si>
  <si>
    <t xml:space="preserve">VLOM, ROP OPREMA </t>
  </si>
  <si>
    <t>Ljudska univerza Ajdovščina</t>
  </si>
  <si>
    <t>ZAVOD: LJUDSKA UNIVERZA AJDOVŠČINA, STRITARJEVA ULICA 1A, 5270 AJDOVŠČINA</t>
  </si>
  <si>
    <t>ZAVOD: OSNOVNA ŠOLA COL, COL 35, 5273 COL</t>
  </si>
  <si>
    <t>OSNOVNA ŠOLA COL</t>
  </si>
  <si>
    <t>Oprema, stroji in aparati skupaj - BREZ VOZIL IN RAČUNALNIŠKE OPREME</t>
  </si>
  <si>
    <t>OŠ Col, Col 35, 5273 Col</t>
  </si>
  <si>
    <t>OŠ Col, Gotovina v zaklenjenem hranišču - na zavarovalno vsoto 1.000 EUR</t>
  </si>
  <si>
    <t>OŠ Podkraj, Podkraj 9, 5273 Col</t>
  </si>
  <si>
    <t>ZAVOD: OSNOVNA ŠOLA DANILA LOKARJA, CESTA 5. MAJA 15, 5270 AJDOVŠČINA</t>
  </si>
  <si>
    <t>OSNOVNA ŠOLA DANILA LOKARJA AJDOVŠČINA</t>
  </si>
  <si>
    <t>Oprema, stroji in aparati skupaj - BREZ VOZIL IN RAČUNALNIŠKE OPREME***</t>
  </si>
  <si>
    <t>AJDOVŠČINA, Cesta 5. Maja 15, 5270 Ajdovščina</t>
  </si>
  <si>
    <t>LOKAVEC, Lokavec 128, 5270 Ajdovščina</t>
  </si>
  <si>
    <t>OPOMBE:</t>
  </si>
  <si>
    <t xml:space="preserve">Oprema, stroji in aparati skupaj brez vozil in računalniške opreme so za matično šolo v Ajdovščini ter na podružnično šolo v Lokavcu razdeljeni procentualno, glede na vrednost zgradb. </t>
  </si>
  <si>
    <t>ZAVOD: OŠ DOBRAVLJE, DOBRAVLJE 1, 5263 DOBRAVLJE</t>
  </si>
  <si>
    <t>OSNOVNA ŠOLA DOBRAVLJE</t>
  </si>
  <si>
    <t>STVARI DELAVCEV IN UČENCEV ???</t>
  </si>
  <si>
    <t>Centralna šola Dobravlje, Dobravlje 1, 5263 Dobravlje</t>
  </si>
  <si>
    <t>Tenis igrišče Dobravlje, Dobravlje 1, 5263 Dobravlje</t>
  </si>
  <si>
    <t>-</t>
  </si>
  <si>
    <t>Podružnična šola Skrilje, Skrilje 39, 5263 Dobravlje</t>
  </si>
  <si>
    <t>Podružnična šola Vipavski Križ, Vipavski Križ 10, 
5270 Ajdovščina</t>
  </si>
  <si>
    <t>Podružnična šola Vrtovin, Vrtovin 74, 5262 Črniče</t>
  </si>
  <si>
    <t>Podružnična šola Črniče, Črniče 27, 5262 Črniče</t>
  </si>
  <si>
    <t>Dom krajanov Črniče</t>
  </si>
  <si>
    <t xml:space="preserve">Podružnična šola Črniče </t>
  </si>
  <si>
    <t>leto 1992: postavitev centralne kurjave na podružnici</t>
  </si>
  <si>
    <t>leto 2007: zamenjava lesenih oken z aluminijstimi na J strani šole</t>
  </si>
  <si>
    <t>leto 2009: obnova dekliških sanitarij</t>
  </si>
  <si>
    <t>leto 2010: obnova deških sanitarij</t>
  </si>
  <si>
    <t>Podružnična šola Skrilje</t>
  </si>
  <si>
    <t>leto 2005: ureditev strehe na telovadnici</t>
  </si>
  <si>
    <t>leto 2006: zamenjava oken in vrat na spredni strani šole</t>
  </si>
  <si>
    <t>leto 2005: zamenjava oken na severni strani šole</t>
  </si>
  <si>
    <t>leto 2014: preplastitev igrišča in ureditev brežine</t>
  </si>
  <si>
    <t>leto 2015:  obnova prostorov in izgradnja prizidka</t>
  </si>
  <si>
    <t>VLOM, ROP ZALOGE (IGRAČE)</t>
  </si>
  <si>
    <t>ZAVOD: OSNOVNA ŠOLA OTLICA, OTLICA 48, 5270 AJDOVŠČINA</t>
  </si>
  <si>
    <t>OSNOVNA ŠOLA OTLICA</t>
  </si>
  <si>
    <t>OŠ Otlica, Otlica 48, 5270 Ajdovščina</t>
  </si>
  <si>
    <t>Plin za ogr.</t>
  </si>
  <si>
    <t>OŠ Otlica-Prizidek s telovadnico, Otlica 48, 5270 Ajdovščina</t>
  </si>
  <si>
    <t>Igrala (oprema) na prostem, Otlica 48, 5270 Ajdovščina</t>
  </si>
  <si>
    <t>ZAVOD: OSNOVNA ŠOLA ŠTURJE, BEVKOVA ULICA 22, 5270 AJDOVŠČINA</t>
  </si>
  <si>
    <t>OSNOVNA ŠOLA ŠTURJE</t>
  </si>
  <si>
    <t>OŠ Šturje, Bevkova ulica 22, 5270 Ajdovščina</t>
  </si>
  <si>
    <t>Podružnica Budanje, Budanje 24, 5271 Vipava</t>
  </si>
  <si>
    <t>Atletska steza, Bevkova ulica 22, 5270 Ajdovščina</t>
  </si>
  <si>
    <t>Igrišče, Bevkova ulica 22, 5270 Ajdovščina</t>
  </si>
  <si>
    <t>NAZIV OS</t>
  </si>
  <si>
    <t>NV</t>
  </si>
  <si>
    <t>ZAVOD: OTROŠKI VRTEC AJDOVŠČINA, POT V ŽAPUŽE 14, 5270 AJDOVŠČINA</t>
  </si>
  <si>
    <t>Zgradbe vrednost skupaj</t>
  </si>
  <si>
    <t>OTROŠKI VRTEC AJDOVŠČINA</t>
  </si>
  <si>
    <t>RAZČLENITEV VREDNOSTI PO LOKACIAH</t>
  </si>
  <si>
    <t>HUBELJ, Ob Hublju 1, 5270 Ajdovščina</t>
  </si>
  <si>
    <t>1999-2011</t>
  </si>
  <si>
    <t>RIBNIK, Pot v Žapuže 14, 5270 Ajdovščina</t>
  </si>
  <si>
    <t>2001-2012</t>
  </si>
  <si>
    <t>VIPAVA, Gradiška cesta 14, 5271 Vipava</t>
  </si>
  <si>
    <t>SELO, Selo 39, 5262 Črniče</t>
  </si>
  <si>
    <t>ČRNIČE, Črniče 43, 5262 Črniče</t>
  </si>
  <si>
    <t>COL, Col 78, 5273 Col</t>
  </si>
  <si>
    <t>POČ.KAPACITETE-KLENOVICA (HRVAŠKA)</t>
  </si>
  <si>
    <t>POČ.KAPACITETE-ČATEŽ</t>
  </si>
  <si>
    <t>VIPAVSKI KRIŽ, Vipavski Križ 10, 5270 Ajdovščina</t>
  </si>
  <si>
    <t>VRHPOLJE, Vrhpolje 42, 5271 Vipava</t>
  </si>
  <si>
    <t>BUDANJE, Budanje 24, 5271 Vipava</t>
  </si>
  <si>
    <t>PODNANOS, Podnanos 77, 5272 Podnanos</t>
  </si>
  <si>
    <t>SREDNJA ŠOLA VENO PILON, Cesta 5. maja 12, 5270 Ajdovščina</t>
  </si>
  <si>
    <t>DODATNE POŽARNE NEVARNOSTI (NA 1. RIZIKO)</t>
  </si>
  <si>
    <t>VLOM (na 1. riziko)</t>
  </si>
  <si>
    <t>ZEMELJSKI PLAZ</t>
  </si>
  <si>
    <t>VLOM, ROP OPREMA, STROJI, APARATI</t>
  </si>
  <si>
    <t>ZAVOD: ZDRAVSTVENI DOM AJDOVŠČINA, TOVARNIŠKA CESTA 3, 5270 AJDOVŠČINA</t>
  </si>
  <si>
    <t xml:space="preserve">             II.                 </t>
  </si>
  <si>
    <t xml:space="preserve"> </t>
  </si>
  <si>
    <t>Zdravstveni dom Ajdovščina</t>
  </si>
  <si>
    <t>Zdravstveni dom Ajdovščina, Tovarniška cesta 3, 5270 Ajdovščina</t>
  </si>
  <si>
    <t>1971 + 1998</t>
  </si>
  <si>
    <t xml:space="preserve">zdravnstveni materiali  </t>
  </si>
  <si>
    <t>Zdravstvena postaja Vipava, Beblerjeva ulica 5, 5271 Vipava</t>
  </si>
  <si>
    <t>2012+2014+2016</t>
  </si>
  <si>
    <t xml:space="preserve">3. </t>
  </si>
  <si>
    <t>Dom starejših občanov Ajdovščina, Ulica Milana Klemenčiča 1, 5270 Ajdovščina</t>
  </si>
  <si>
    <t>Pristan Vipava</t>
  </si>
  <si>
    <t>RAČUNALNIKI 31.12.2016</t>
  </si>
  <si>
    <t>inv.št.</t>
  </si>
  <si>
    <t>naziv os</t>
  </si>
  <si>
    <t>leto nab.</t>
  </si>
  <si>
    <t>nab.vred.</t>
  </si>
  <si>
    <t>202945</t>
  </si>
  <si>
    <t>RAČUNALNIK HP6300</t>
  </si>
  <si>
    <t>202967</t>
  </si>
  <si>
    <t>RAČUNALNIK HP 400 SFF</t>
  </si>
  <si>
    <t>202987</t>
  </si>
  <si>
    <t>202988</t>
  </si>
  <si>
    <t>202989</t>
  </si>
  <si>
    <t>202990</t>
  </si>
  <si>
    <t>202991</t>
  </si>
  <si>
    <t>202992</t>
  </si>
  <si>
    <t>202993</t>
  </si>
  <si>
    <t>202994</t>
  </si>
  <si>
    <t>202995</t>
  </si>
  <si>
    <t>202996</t>
  </si>
  <si>
    <t>202997</t>
  </si>
  <si>
    <t>202998</t>
  </si>
  <si>
    <t>202999</t>
  </si>
  <si>
    <t>203000</t>
  </si>
  <si>
    <t>203088</t>
  </si>
  <si>
    <t>RAČUNALNIK HP PRO DESK 400 G1</t>
  </si>
  <si>
    <t>203089</t>
  </si>
  <si>
    <t>203090</t>
  </si>
  <si>
    <t>203091</t>
  </si>
  <si>
    <t>203092</t>
  </si>
  <si>
    <t>203094</t>
  </si>
  <si>
    <t>RAČUNALNIK HP PRO 400 G1</t>
  </si>
  <si>
    <t>203095</t>
  </si>
  <si>
    <t>203096</t>
  </si>
  <si>
    <t>203097</t>
  </si>
  <si>
    <t>203098</t>
  </si>
  <si>
    <t>RAČUNALNIK HP PRO400 G1</t>
  </si>
  <si>
    <t>203210</t>
  </si>
  <si>
    <t>RAČUNALNIK HP400 G3</t>
  </si>
  <si>
    <t>203215</t>
  </si>
  <si>
    <t>203216</t>
  </si>
  <si>
    <t>203218</t>
  </si>
  <si>
    <t>203222</t>
  </si>
  <si>
    <t>RAČUNALNIK HP400</t>
  </si>
  <si>
    <t>203226</t>
  </si>
  <si>
    <t>203227</t>
  </si>
  <si>
    <t>203233</t>
  </si>
  <si>
    <t>203234</t>
  </si>
  <si>
    <t>203236</t>
  </si>
  <si>
    <t>203237</t>
  </si>
  <si>
    <t>203245</t>
  </si>
  <si>
    <t>skupaj</t>
  </si>
  <si>
    <t>RAČUNALNIKI PRENOSNI 31.12.2016</t>
  </si>
  <si>
    <t>202944</t>
  </si>
  <si>
    <t>RAČUNALNIK PRENOSNI LENOVO</t>
  </si>
  <si>
    <t>202975</t>
  </si>
  <si>
    <t>202976</t>
  </si>
  <si>
    <t>202977</t>
  </si>
  <si>
    <t>203064</t>
  </si>
  <si>
    <t>RAČUNALNIK PRENOSNI HP 470</t>
  </si>
  <si>
    <t>203086</t>
  </si>
  <si>
    <t>RAČUNALNIK PRENOSN HP 650 G1</t>
  </si>
  <si>
    <t>203087</t>
  </si>
  <si>
    <t>203220</t>
  </si>
  <si>
    <t xml:space="preserve">RAČUNALNIK PRENOSNI HP 850 </t>
  </si>
  <si>
    <t>Zavod / družba</t>
  </si>
  <si>
    <t>Oprema,na kateri ni strojelomnega rizika (lesena oprema, UMETNINE,ipd)</t>
  </si>
  <si>
    <t>OPREMA - UMETNINE</t>
  </si>
  <si>
    <t>PILONOVA GALERIJA AJDOVŠČINA, Prešernova ulica 3, 5270 Ajdovščina</t>
  </si>
  <si>
    <t>Leto generalne adaptacije, oz. dozidave</t>
  </si>
  <si>
    <t>Oprema, stroji in aparati skupaj - BREZ VOZIL IN RAČUNALNIKOV</t>
  </si>
  <si>
    <t>PILONOVA GALERIJA AJDOVŠČINA</t>
  </si>
  <si>
    <t>2006 - OBNOVA STEHE IN FASADE</t>
  </si>
  <si>
    <t>VLOM, ROP OPREMA, STROJI, APARATI  (NA 1. RIZIKO)</t>
  </si>
  <si>
    <t>VLOM, ROP  UMETNIŠKA DELA</t>
  </si>
  <si>
    <t>GLASBENA ŠOLA AJDOVŠČINA</t>
  </si>
  <si>
    <t>OŠ COL - SEZNAM VOZIL</t>
  </si>
  <si>
    <t>GOST551</t>
  </si>
  <si>
    <t xml:space="preserve">VOLKSWAGEN, Transporter T5 Kombi Diesel 4x4 </t>
  </si>
  <si>
    <t>103</t>
  </si>
  <si>
    <t>WV2ZZZ7HZCH049396</t>
  </si>
  <si>
    <t>2011</t>
  </si>
  <si>
    <t>1%</t>
  </si>
  <si>
    <t>kraja,  nadomestno vozilo, divjad in domače živali, parkirišče, steklo</t>
  </si>
  <si>
    <t>OŠ DANILA LOKARJA AJDOVŠČINA - SEZNAM VOZIL</t>
  </si>
  <si>
    <t>GOR2166</t>
  </si>
  <si>
    <t>VF1JLBHB67V293596</t>
  </si>
  <si>
    <t>2007</t>
  </si>
  <si>
    <t xml:space="preserve"> kraja,   divjad in domače živali, parkirišče, steklo</t>
  </si>
  <si>
    <t>GOSC293</t>
  </si>
  <si>
    <t>64</t>
  </si>
  <si>
    <t>UU1KSD0F543289568</t>
  </si>
  <si>
    <t>2010</t>
  </si>
  <si>
    <t>kraja,   divjad in domače živali, parkirišče, steklo</t>
  </si>
  <si>
    <t>SAMOVOZNA KOSILNICA / MTD B 12 ENDURO XL/C</t>
  </si>
  <si>
    <t>2003</t>
  </si>
  <si>
    <t>RENAULT, Trafic Kombi 2,0 dCi E2 L2H1P2 H6</t>
  </si>
  <si>
    <t>84</t>
  </si>
  <si>
    <t>ŠT. POTNIŠKIH MEST</t>
  </si>
  <si>
    <t>9</t>
  </si>
  <si>
    <t>DACIA, Logan MCV Ambiance 1,6</t>
  </si>
  <si>
    <t>7</t>
  </si>
  <si>
    <t>5</t>
  </si>
  <si>
    <t>2</t>
  </si>
  <si>
    <t>3</t>
  </si>
  <si>
    <t>1</t>
  </si>
  <si>
    <t>kraja (prikolica in na njej nameščena oprema)</t>
  </si>
  <si>
    <t>OŠ DOBRAVLJE - SEZNAM VOZIL</t>
  </si>
  <si>
    <t>GOK7417</t>
  </si>
  <si>
    <t>PEUGEOT, Partner Kat. XT</t>
  </si>
  <si>
    <t>80</t>
  </si>
  <si>
    <t>VF3GJNFUC95220364</t>
  </si>
  <si>
    <t>GON5220</t>
  </si>
  <si>
    <t>PEUGEOT, Boxer Combi 333 L2H2 HDI</t>
  </si>
  <si>
    <t>VF3YBAMRB11170788</t>
  </si>
  <si>
    <t>GORK340</t>
  </si>
  <si>
    <t>VOLKSWAGEN, Transporter T5 Kombi Diesel</t>
  </si>
  <si>
    <t>WV2ZZZ7HZCH049355</t>
  </si>
  <si>
    <t>GOMV770</t>
  </si>
  <si>
    <t>VOLKSWAGEN, TOURAN 1,6 TDI BMT COMFORTLINE</t>
  </si>
  <si>
    <t>81</t>
  </si>
  <si>
    <t>WVGZZZ1TZGW548293</t>
  </si>
  <si>
    <t>kraja, nadomestno vozilo, divjad in domače živali, parkirišče, steklo, zunanja svetlobna telesa in ogledala</t>
  </si>
  <si>
    <t>DA    (4.500 €)</t>
  </si>
  <si>
    <t>VOLKSWAGEN, Transporter T5 Kombi Diesel 2,0 TDI</t>
  </si>
  <si>
    <t>OŠ OTLICA - SEZNAM VOZIL</t>
  </si>
  <si>
    <t>GOST556</t>
  </si>
  <si>
    <t>WV2ZZZ7HZCH047405</t>
  </si>
  <si>
    <t xml:space="preserve"> kraja,  nadomestno vozilo, divjad in domače živali, parkirišče, steklo</t>
  </si>
  <si>
    <t>OŠ ŠTURJE - SEZNAM VOZIL</t>
  </si>
  <si>
    <t>GOKJ245</t>
  </si>
  <si>
    <t>WV2ZZZ7HZCH048791</t>
  </si>
  <si>
    <t>kraja,  nadomestno vozilo, divjad in domače živali, parkirišče, steklo, zunanja svetlobna telesa in ogledala</t>
  </si>
  <si>
    <t>GOLF662</t>
  </si>
  <si>
    <t>VOLKSWAGEN, Polo 1,4 Trendline</t>
  </si>
  <si>
    <t>63</t>
  </si>
  <si>
    <t>WVWZZZ6RZAY275930</t>
  </si>
  <si>
    <t xml:space="preserve"> kraja,  nadomestno vozilo, divjad in domače živali, parkirišče, steklo, zunanja svetlobna telesa in ogledala</t>
  </si>
  <si>
    <t>VOLKSWAGEN, Transporter T5 Kombi Diesel 4x4 2,0 TDI DMR</t>
  </si>
  <si>
    <t>VRTEC AJDOVŠČINA - SEZNAM VOZIL</t>
  </si>
  <si>
    <t>GO1184R</t>
  </si>
  <si>
    <t>94</t>
  </si>
  <si>
    <t>VF7232VH216015054</t>
  </si>
  <si>
    <t xml:space="preserve"> kraja,  nadomestno vozilo</t>
  </si>
  <si>
    <t>GOCT775</t>
  </si>
  <si>
    <t>VF1JLBHB69Y326215</t>
  </si>
  <si>
    <t>2009</t>
  </si>
  <si>
    <t>kraja,  nadomestno vozilo</t>
  </si>
  <si>
    <t>GOR2112</t>
  </si>
  <si>
    <t>PEUGEOT, Boxer Combi Club Diesel Minibus</t>
  </si>
  <si>
    <t>79</t>
  </si>
  <si>
    <t>VF3232V4215953751</t>
  </si>
  <si>
    <t xml:space="preserve">CITROEN, Jumper 27 C 2,8 HDI Club </t>
  </si>
  <si>
    <t>RENAULT, Trafic Kombi 2,0 dCi E2</t>
  </si>
  <si>
    <t>GOKV770</t>
  </si>
  <si>
    <t>CITROEN, C3 1,1 IX</t>
  </si>
  <si>
    <t>60</t>
  </si>
  <si>
    <t>VF7SCHMZ0DW627648</t>
  </si>
  <si>
    <t>ZDRAVSTVENI DOM AJDOVŠČINA - SEZNAM VOZIL</t>
  </si>
  <si>
    <t>Nabavna vrednost (brez DDV)</t>
  </si>
  <si>
    <t>GO2768H</t>
  </si>
  <si>
    <t>RENAULT, CLIO III LIM 1,2 BILLABONG</t>
  </si>
  <si>
    <t>VF1BBCU0538569742</t>
  </si>
  <si>
    <t>poškodbe vozila na parkirišču</t>
  </si>
  <si>
    <t>GOSN400</t>
  </si>
  <si>
    <t>NISSAN, NOTE 1, 16V VISIA</t>
  </si>
  <si>
    <t>SJNFAAE11U2208696</t>
  </si>
  <si>
    <t>GOC7805</t>
  </si>
  <si>
    <t>RENAULT, CLIO II LIM COMFORT</t>
  </si>
  <si>
    <t>VF1BBOFBF23898405</t>
  </si>
  <si>
    <t>GOF9362</t>
  </si>
  <si>
    <t>TSMMHY51S00268594</t>
  </si>
  <si>
    <t>GOK4750</t>
  </si>
  <si>
    <t>KMHJN818P8U841404</t>
  </si>
  <si>
    <t>GOP3321</t>
  </si>
  <si>
    <t>GOUL009</t>
  </si>
  <si>
    <t>RENAULT, CLIO 1,2 16V EXPRESSION</t>
  </si>
  <si>
    <t>VF1BBCUO541O76597</t>
  </si>
  <si>
    <t>RENAULT, CLIO 1.2. 16V DINAMIQUE</t>
  </si>
  <si>
    <t>VF1BB05CF29930740</t>
  </si>
  <si>
    <t>55</t>
  </si>
  <si>
    <t>GORK271</t>
  </si>
  <si>
    <t>RENAULT, CLIO 1,2 16 V STORIA EXPRESSION</t>
  </si>
  <si>
    <t>VF1BB2L0545928389</t>
  </si>
  <si>
    <t>GONN696</t>
  </si>
  <si>
    <t>VF1FW1HH647719498</t>
  </si>
  <si>
    <t>GOA9112</t>
  </si>
  <si>
    <t>VOLKSWAGEN, TRANSPORTER</t>
  </si>
  <si>
    <t>90</t>
  </si>
  <si>
    <t>WV1ZZZ0Z3H034532</t>
  </si>
  <si>
    <t>GOKV012</t>
  </si>
  <si>
    <t>WV1ZZZ7HZDH050600</t>
  </si>
  <si>
    <t>DA               (ZV SMRT: 20.000 € / INVALIDNOST: 40.000€ / DNEVNA ODŠKODNINA 7,00 €)</t>
  </si>
  <si>
    <t>GOA0335</t>
  </si>
  <si>
    <t>GOCU609</t>
  </si>
  <si>
    <t>HYUNDAI, I 30 1,6 CVVT COMFORT</t>
  </si>
  <si>
    <t>TMAD251BAGJ311427</t>
  </si>
  <si>
    <t>tatvina, poškodbe vozila na parkirišču</t>
  </si>
  <si>
    <t>SUZUKI, IGNIS CONFORT 4WD 1,3 VVT GLX</t>
  </si>
  <si>
    <t>HYUNDAI, TUCSON 2WD 2,0 CVVT LIFE</t>
  </si>
  <si>
    <t>RENAULT, MEGANE BERLINE 1,6 16V</t>
  </si>
  <si>
    <t>VF1BM1R0H39116096</t>
  </si>
  <si>
    <t>GORH002</t>
  </si>
  <si>
    <t>HYUNDAI, I 10 1,0 LIFE</t>
  </si>
  <si>
    <t>NLHA751AAGZ157773</t>
  </si>
  <si>
    <t>GORN178</t>
  </si>
  <si>
    <t>NLHA751AAGZ244277</t>
  </si>
  <si>
    <t>GOZZ437</t>
  </si>
  <si>
    <t>NISSAN, MICRA 1,2 ACENTA</t>
  </si>
  <si>
    <t>MDHF8UK13U0722573</t>
  </si>
  <si>
    <t>RENAULT, KANGOO EXPRESS MAXI FURGON 1,5 DCI</t>
  </si>
  <si>
    <t>tatvina</t>
  </si>
  <si>
    <t>755</t>
  </si>
  <si>
    <t>4</t>
  </si>
  <si>
    <t>Stacionarna nadzorna kamera  Planina pri Ajdovščini</t>
  </si>
  <si>
    <t>Stacionarna nadzorna kamera  Brje pri Ajdovščini</t>
  </si>
  <si>
    <t>Stacionarna nadzorna kamera  Stomaž pri Ajdovščini</t>
  </si>
  <si>
    <t>Lavričeva knjižnica Ajdovščina, Cesta IV. Prekomorske 1, 5270 Ajdovščina</t>
  </si>
  <si>
    <t>Lavričeva knjižnica Ajdovščina, ODDELEK Vipava, Beblerjeva ulica 17, 5271 Vipava</t>
  </si>
  <si>
    <t>Lavričeva knjižnica Ajdovščina, ODDELEK Podnanos, Podnanos 71, 5272 Podnanos</t>
  </si>
  <si>
    <t>LKA Ajdovščina, oddelek Dobravlje, Dobravlje 34a, 5263 Dobravlje</t>
  </si>
  <si>
    <t>Lokarjeva soba, Prešernova ulica 15, 5270 Ajdovščina</t>
  </si>
  <si>
    <t>Lavričeva knjižnica Ajdovščina, ODDELEK Dobravlje, Dobravlje 34a, 5263 Dobravlje</t>
  </si>
  <si>
    <t>Ljudska univerza Ajdovščina, Stritarjeva ulica 1a, 5270 Ajdovščina</t>
  </si>
  <si>
    <t>kurilno olje</t>
  </si>
  <si>
    <t>plin</t>
  </si>
  <si>
    <t>Plin za ogrevanje</t>
  </si>
  <si>
    <t>Ograje z nosilnimi stebri in temelji</t>
  </si>
  <si>
    <t>Igrala na prostem v ograjenem prostoru ob matični šoli v Ajdovščini</t>
  </si>
  <si>
    <t>Igrala na prostem v ograjenem območju ob matični šoli v Ajdovščini</t>
  </si>
  <si>
    <t>Podružnična šola Vrtovin:</t>
  </si>
  <si>
    <t>leto 1999: obnovljena okna, vrata in fasada</t>
  </si>
  <si>
    <t>leto 2001: obnovljena streha</t>
  </si>
  <si>
    <t>glej opombe*</t>
  </si>
  <si>
    <t>*OPOMBE: Adaptacije:</t>
  </si>
  <si>
    <t>Razvojna agencija ROD</t>
  </si>
  <si>
    <t>Oprema, stroji in aparati skupaj - BREZ računalnikov</t>
  </si>
  <si>
    <t>ZAVOD: RAZVOJNA AGENCIJA ROD, VIPAVSKA CESTA 4, 5270 AJDOVŠČINA</t>
  </si>
  <si>
    <t>SEZNAM STROJEV, APARATOV IN NAPRAV, KI SE STROJELOMNO ZAVARUJEJO</t>
  </si>
  <si>
    <t xml:space="preserve">DATUM NABAVE </t>
  </si>
  <si>
    <t>Multifunkcijska naprava XEROX WORKCENTRE 7120</t>
  </si>
  <si>
    <t>Razvojna agencija ROD, Vipavska cesta 4, 5270 Ajdovščina</t>
  </si>
  <si>
    <t>RIBNIK II,Pot v Žapuže 14, 5270 Ajdovščina</t>
  </si>
  <si>
    <t>Razširitev za tatvino in poškodovanje</t>
  </si>
  <si>
    <t>Glasbena šola Ajdovščina, Štrancarjeva ulica 8, 5270 Ajdovščina</t>
  </si>
  <si>
    <t>Glasbena šola Ajdovščina, enota Gregorčičeva ulica 17, 5270 Ajdovščina</t>
  </si>
  <si>
    <t>ZAVOD: PROSTOVOLJNO GASILSKO DRUŠTVO SELO, SELO 7, 5262 ČRNIČE</t>
  </si>
  <si>
    <t>PGD Selo</t>
  </si>
  <si>
    <t>GASILSKI DOM SELO, Selo 7, 5262 Črniče</t>
  </si>
  <si>
    <t>PGD SELO - SEZNAM VOZIL</t>
  </si>
  <si>
    <t>GO8893R</t>
  </si>
  <si>
    <t>MITSUBISHI, PAJERO 2,5 TD Zte Young</t>
  </si>
  <si>
    <t xml:space="preserve">MMBJNK740XD036916  </t>
  </si>
  <si>
    <t>1999</t>
  </si>
  <si>
    <t>0 %</t>
  </si>
  <si>
    <t>GOJ5340</t>
  </si>
  <si>
    <t>VOLKSWAGEN, TRANSPORTER Diesel</t>
  </si>
  <si>
    <t>WV2ZZZ70Z3H044665</t>
  </si>
  <si>
    <t>GOCN850</t>
  </si>
  <si>
    <t>IVECO DAILY 4X4 55S18DW</t>
  </si>
  <si>
    <t>ZCFD55D8005743391</t>
  </si>
  <si>
    <t xml:space="preserve">Vozilo, za katero se sklepa zavarovanje strojeloma, ima strojelomno zavarovanje neprekinjeno sklenjeno od nabave </t>
  </si>
  <si>
    <t>8</t>
  </si>
  <si>
    <t>34 *</t>
  </si>
  <si>
    <t>* 34 je operativnih gasilcev</t>
  </si>
  <si>
    <t>ZAVOD: PILONOVA GALERIJA AJDOVŠČINA, PREŠERNOVA ULICA 3, 5270 AJDOVŠČINA</t>
  </si>
  <si>
    <t>ZAVOD: GLASBENA ŠOLA AJDOVŠČINA, ŠTRANCARJEVA ULICA 8, 5270 AJDOVŠČINA</t>
  </si>
  <si>
    <t>DA-203.700</t>
  </si>
  <si>
    <t>DA-84.500</t>
  </si>
  <si>
    <t>DA-246.276</t>
  </si>
  <si>
    <t>DA-370.465,83</t>
  </si>
  <si>
    <t>DA-1.578</t>
  </si>
  <si>
    <t>DA-114.201</t>
  </si>
  <si>
    <t>gre v prodajo</t>
  </si>
  <si>
    <t>25.2.</t>
  </si>
  <si>
    <t>Avtobusna postaja Kodreti montažna gabariti</t>
  </si>
  <si>
    <t>4.4.</t>
  </si>
  <si>
    <t>5.3.</t>
  </si>
  <si>
    <t>5.4.</t>
  </si>
  <si>
    <t xml:space="preserve">1998 streha </t>
  </si>
  <si>
    <t>2017 - streha</t>
  </si>
  <si>
    <t>Avtobusna postaja Malovše, masiven objekt z betonsko streho</t>
  </si>
  <si>
    <t>13.3.</t>
  </si>
  <si>
    <t>2015 (streha)</t>
  </si>
  <si>
    <t>ZUNANJA OPREMA UČNA POT PALE (TRIM NAPRAVE)</t>
  </si>
  <si>
    <t>ZUNANJA ŠPORTNA IGRIŠČA IN DVORANE (OPREMA)</t>
  </si>
  <si>
    <t>POKOPALIŠČE AJDOVŠČINA (različna oprem v objektu poslovilnega objekta in mrliške vežice )</t>
  </si>
  <si>
    <t>30.3.</t>
  </si>
  <si>
    <t>30.4.</t>
  </si>
  <si>
    <t>OGLASNA DESKA (Vilharjeva pri ekološkem otoku)</t>
  </si>
  <si>
    <t>STAVBA 3 BIVŠE OŠ DANILA LOKARJA (STAVBA 86)</t>
  </si>
  <si>
    <t>UČNI CENTER BRJE , Brje 53, 5263 Dobravlje</t>
  </si>
  <si>
    <t>3.3.</t>
  </si>
  <si>
    <t>8.4.</t>
  </si>
  <si>
    <t>8.5.</t>
  </si>
  <si>
    <t>19.2.</t>
  </si>
  <si>
    <t>Avtobusna postaja Kovk Žlebič (zidana z bramac streho)</t>
  </si>
  <si>
    <t>Avtobusna postaja v Kitajski(zidana</t>
  </si>
  <si>
    <t>19.3.</t>
  </si>
  <si>
    <t>19.4.</t>
  </si>
  <si>
    <t>Avtobusna postaja na pristavi (zidana)</t>
  </si>
  <si>
    <t>Avtobusna postaja Koboli (montažna inox)</t>
  </si>
  <si>
    <t>ZAVOD: ZAVOD ZA ŠPORT AJDOVŠČINA, CESTA 5 MAJA 14, 5270 AJDOVŠČINA</t>
  </si>
  <si>
    <t>ZAVOD ZA ŠPORT AJDOVŠČINA</t>
  </si>
  <si>
    <t>Zavod za šport</t>
  </si>
  <si>
    <r>
      <t xml:space="preserve">Oprema, stroji, aparati </t>
    </r>
    <r>
      <rPr>
        <b/>
        <u/>
        <sz val="11"/>
        <rFont val="Arial"/>
        <family val="2"/>
        <charset val="238"/>
      </rPr>
      <t xml:space="preserve">skupaj </t>
    </r>
    <r>
      <rPr>
        <sz val="11"/>
        <rFont val="Arial"/>
        <family val="2"/>
        <charset val="238"/>
      </rPr>
      <t>(vsebuje vrednosti od II.A do II.H)</t>
    </r>
  </si>
  <si>
    <t>ZAVOD ZA ŠPORT - gradbeni objekt z notranjim bazenom, Cesta 5 maja 14, 5270 Ajdovščina</t>
  </si>
  <si>
    <t>LETNI BAZEN NA PROSTEM, Cesta 5 maja 14, 5270 Ajdovščina</t>
  </si>
  <si>
    <t>LETNI BAZEN NA PROSTEM - OGRAJE NA PROSTEM, Cesta 5 maja 14, 5270 Ajdovščina</t>
  </si>
  <si>
    <t>KAMP, Cesta 5 maja 14, 5270 Ajdovščina</t>
  </si>
  <si>
    <t>1.5.</t>
  </si>
  <si>
    <t>KAMP - OGRAJE NA PROSTEM, Cesta 5 maja 14, 5270 Ajdovščina</t>
  </si>
  <si>
    <t>NOGOMETNO IN ODBOJKARSKO IGRIŠČE, Cesta 5 maja 14, 5270 Ajdovščina</t>
  </si>
  <si>
    <t>NOGOMETNO IN ODBOJKARSKO IGRIŠČE - OGRAJE NA PROSTEM, Cesta 5 maja 14, 5270 Ajdovščina</t>
  </si>
  <si>
    <t>VEČNAMENSKO IGRIŠČE, Cesta 5 maja 14, 5270 Ajdovščina</t>
  </si>
  <si>
    <t>ZAVODA ZA ŠPORT - oprema na prostem, Cesta 5 maja 14, 5270 Ajdovščina</t>
  </si>
  <si>
    <t>HOSTEL, DRUŠTVENI PROSTORI, MLADNINSKI CENTER, BAR, Cesta IV. Prekomorske 61A, 5270 Ajdovščina</t>
  </si>
  <si>
    <t>NOGOMETNI STADION, Goriška cesta 51, 5270 Ajdovščina</t>
  </si>
  <si>
    <t>NOGOMETNI STADION - OPREMA NA TRIBUNAH, Goriška cesta 51, 5270 Ajdovščina</t>
  </si>
  <si>
    <t>NOGOMETNI STADION - OPREMA NA NOGOMETNEM IGRIŠČU, Goriška cesta 51, 5270 Ajdovščina</t>
  </si>
  <si>
    <t>Skupaj</t>
  </si>
  <si>
    <t>GRADBENI OBJEKTI / OPREMA NA PROSTEM</t>
  </si>
  <si>
    <r>
      <t>0</t>
    </r>
    <r>
      <rPr>
        <strike/>
        <sz val="10"/>
        <color theme="1"/>
        <rFont val="Calibri"/>
        <family val="2"/>
        <charset val="238"/>
      </rPr>
      <t>%</t>
    </r>
  </si>
  <si>
    <r>
      <t xml:space="preserve">          </t>
    </r>
    <r>
      <rPr>
        <b/>
        <sz val="11"/>
        <color theme="1"/>
        <rFont val="Arial"/>
        <family val="2"/>
        <charset val="238"/>
      </rPr>
      <t xml:space="preserve">   II.  </t>
    </r>
    <r>
      <rPr>
        <sz val="11"/>
        <color theme="1"/>
        <rFont val="Arial"/>
        <family val="2"/>
        <charset val="238"/>
      </rPr>
      <t xml:space="preserve">               </t>
    </r>
  </si>
  <si>
    <r>
      <rPr>
        <b/>
        <sz val="11"/>
        <color theme="1"/>
        <rFont val="Arial"/>
        <family val="2"/>
        <charset val="238"/>
      </rPr>
      <t xml:space="preserve">Oprema, stroji, aparati </t>
    </r>
    <r>
      <rPr>
        <b/>
        <u/>
        <sz val="11"/>
        <color theme="1"/>
        <rFont val="Arial"/>
        <family val="2"/>
        <charset val="238"/>
      </rPr>
      <t xml:space="preserve">skupaj </t>
    </r>
    <r>
      <rPr>
        <sz val="11"/>
        <color theme="1"/>
        <rFont val="Arial"/>
        <family val="2"/>
        <charset val="238"/>
      </rPr>
      <t>(vsebuje vrednosti od II.A do II.F)</t>
    </r>
  </si>
  <si>
    <r>
      <t xml:space="preserve">Stroji in aparati z stojelom. rizikom (npr. vse električne naprave </t>
    </r>
    <r>
      <rPr>
        <u/>
        <sz val="11"/>
        <color theme="1"/>
        <rFont val="Arial"/>
        <family val="2"/>
        <charset val="238"/>
      </rPr>
      <t>razen računalnikov</t>
    </r>
    <r>
      <rPr>
        <sz val="11"/>
        <color theme="1"/>
        <rFont val="Arial"/>
        <family val="2"/>
        <charset val="238"/>
      </rPr>
      <t>)</t>
    </r>
  </si>
  <si>
    <r>
      <t xml:space="preserve">Denar v ognjevarni blagajni v Ajdovščini - Zavarovalna vsota: </t>
    </r>
    <r>
      <rPr>
        <b/>
        <sz val="11"/>
        <color theme="1"/>
        <rFont val="Calibri"/>
        <family val="2"/>
        <charset val="238"/>
      </rPr>
      <t>900,00 EUR</t>
    </r>
  </si>
  <si>
    <r>
      <t xml:space="preserve">Denar v ognjevarni blagajni v Vipavi - Zavarovalna vsota: </t>
    </r>
    <r>
      <rPr>
        <b/>
        <sz val="11"/>
        <color theme="1"/>
        <rFont val="Calibri"/>
        <family val="2"/>
        <charset val="238"/>
      </rPr>
      <t>400,00 EUR</t>
    </r>
  </si>
  <si>
    <r>
      <t xml:space="preserve">          </t>
    </r>
    <r>
      <rPr>
        <b/>
        <sz val="11"/>
        <color theme="1"/>
        <rFont val="Calibri"/>
        <family val="2"/>
        <charset val="238"/>
      </rPr>
      <t xml:space="preserve">   II.  </t>
    </r>
    <r>
      <rPr>
        <sz val="11"/>
        <color theme="1"/>
        <rFont val="Calibri"/>
        <family val="2"/>
        <charset val="238"/>
      </rPr>
      <t xml:space="preserve">               </t>
    </r>
  </si>
  <si>
    <r>
      <rPr>
        <b/>
        <sz val="11"/>
        <color theme="1"/>
        <rFont val="Calibri"/>
        <family val="2"/>
        <charset val="238"/>
      </rPr>
      <t xml:space="preserve">Oprema, stroji, aparati </t>
    </r>
    <r>
      <rPr>
        <b/>
        <u/>
        <sz val="11"/>
        <color theme="1"/>
        <rFont val="Calibri"/>
        <family val="2"/>
        <charset val="238"/>
      </rPr>
      <t xml:space="preserve">skupaj </t>
    </r>
    <r>
      <rPr>
        <sz val="11"/>
        <color theme="1"/>
        <rFont val="Calibri"/>
        <family val="2"/>
        <charset val="238"/>
      </rPr>
      <t>(vsebuje vrednosti od II.A do II.F)</t>
    </r>
  </si>
  <si>
    <r>
      <t xml:space="preserve">Stroji in aparati z stojelom. rizikom (npr. vse električne naprave </t>
    </r>
    <r>
      <rPr>
        <u/>
        <sz val="11"/>
        <color theme="1"/>
        <rFont val="Calibri"/>
        <family val="2"/>
        <charset val="238"/>
      </rPr>
      <t>razen računalnikov</t>
    </r>
    <r>
      <rPr>
        <sz val="11"/>
        <color theme="1"/>
        <rFont val="Calibri"/>
        <family val="2"/>
        <charset val="238"/>
      </rPr>
      <t>)</t>
    </r>
  </si>
  <si>
    <r>
      <t xml:space="preserve">Oprema, stroji, aparati </t>
    </r>
    <r>
      <rPr>
        <b/>
        <u/>
        <sz val="11"/>
        <color theme="1"/>
        <rFont val="Arial"/>
        <family val="2"/>
        <charset val="238"/>
      </rPr>
      <t xml:space="preserve">skupaj </t>
    </r>
    <r>
      <rPr>
        <sz val="11"/>
        <color theme="1"/>
        <rFont val="Arial"/>
        <family val="2"/>
        <charset val="238"/>
      </rPr>
      <t>(vsebuje vrednosti od II.A do II.F)</t>
    </r>
  </si>
  <si>
    <r>
      <t xml:space="preserve">Oprema, stroji, aparati </t>
    </r>
    <r>
      <rPr>
        <u/>
        <sz val="11"/>
        <color theme="1"/>
        <rFont val="Arial"/>
        <family val="2"/>
        <charset val="238"/>
      </rPr>
      <t xml:space="preserve">skupaj </t>
    </r>
    <r>
      <rPr>
        <sz val="11"/>
        <color theme="1"/>
        <rFont val="Arial"/>
        <family val="2"/>
        <charset val="238"/>
      </rPr>
      <t>(vsebuje vrednosti od II.A do II.F)</t>
    </r>
  </si>
  <si>
    <t>NOGOMETNO IGRIŠČE UMETNA PODLAGA, Cesta 5 maja 14, 5270 Ajdovščina</t>
  </si>
  <si>
    <t>2006-notranji bazen</t>
  </si>
  <si>
    <t>NOGOMETNO IGRIŠČE UMETNA PODLAGA - OGRAJE NA PROSTEM, Cesta 5 maja 14, 5270 Ajdovščina</t>
  </si>
  <si>
    <t>ZUNANJA OTROŠKA IGRIŠČA (IGRALA NA PROSTEM) V AJDOVŠČINI IN VASEH OBČINE AJDOVŠČINA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</si>
</sst>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164" formatCode="_-* #,##0.00\ _S_I_T_-;\-* #,##0.00\ _S_I_T_-;_-* &quot;-&quot;??\ _S_I_T_-;_-@_-"/>
    <numFmt numFmtId="165" formatCode="#,##0.00&quot;       &quot;;&quot;-&quot;#,##0.00&quot;       &quot;;&quot; -&quot;#&quot;       &quot;;@&quot; &quot;"/>
    <numFmt numFmtId="166" formatCode="#,##0.00&quot; &quot;[$€-424];[Red]&quot;-&quot;#,##0.00&quot; &quot;[$€-424]"/>
    <numFmt numFmtId="167" formatCode="#,###,##0.00"/>
    <numFmt numFmtId="168" formatCode="dd\.mm\.yyyy"/>
  </numFmts>
  <fonts count="67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u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u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Calibri"/>
      <family val="2"/>
      <charset val="238"/>
    </font>
    <font>
      <b/>
      <i/>
      <u/>
      <sz val="14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trike/>
      <sz val="10"/>
      <color theme="1"/>
      <name val="Calibri"/>
      <family val="2"/>
      <charset val="238"/>
    </font>
    <font>
      <b/>
      <i/>
      <u/>
      <sz val="14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3"/>
      <color theme="1"/>
      <name val="Calibri"/>
      <family val="2"/>
      <charset val="238"/>
    </font>
    <font>
      <b/>
      <i/>
      <u/>
      <sz val="13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</borders>
  <cellStyleXfs count="14">
    <xf numFmtId="0" fontId="0" fillId="0" borderId="0"/>
    <xf numFmtId="165" fontId="19" fillId="0" borderId="0"/>
    <xf numFmtId="0" fontId="20" fillId="0" borderId="0">
      <alignment horizontal="center"/>
    </xf>
    <xf numFmtId="0" fontId="20" fillId="0" borderId="0">
      <alignment horizontal="center" textRotation="90"/>
    </xf>
    <xf numFmtId="0" fontId="5" fillId="0" borderId="0"/>
    <xf numFmtId="0" fontId="6" fillId="0" borderId="0"/>
    <xf numFmtId="0" fontId="19" fillId="0" borderId="0"/>
    <xf numFmtId="0" fontId="21" fillId="0" borderId="0"/>
    <xf numFmtId="166" fontId="21" fillId="0" borderId="0"/>
    <xf numFmtId="164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44" fillId="0" borderId="0" applyNumberFormat="0" applyFill="0" applyBorder="0" applyAlignment="0" applyProtection="0"/>
  </cellStyleXfs>
  <cellXfs count="1206">
    <xf numFmtId="0" fontId="0" fillId="0" borderId="0" xfId="0"/>
    <xf numFmtId="0" fontId="7" fillId="0" borderId="0" xfId="0" applyFont="1" applyFill="1"/>
    <xf numFmtId="0" fontId="8" fillId="0" borderId="0" xfId="0" applyFont="1" applyFill="1"/>
    <xf numFmtId="4" fontId="7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0" fontId="11" fillId="0" borderId="0" xfId="0" applyFont="1" applyFill="1"/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15" fillId="0" borderId="0" xfId="0" applyNumberFormat="1" applyFont="1" applyFill="1" applyBorder="1" applyAlignment="1">
      <alignment horizontal="center" wrapText="1"/>
    </xf>
    <xf numFmtId="3" fontId="10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3" fontId="10" fillId="0" borderId="1" xfId="0" applyNumberFormat="1" applyFont="1" applyFill="1" applyBorder="1"/>
    <xf numFmtId="0" fontId="7" fillId="0" borderId="0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4" fontId="7" fillId="0" borderId="0" xfId="0" applyNumberFormat="1" applyFont="1" applyFill="1" applyBorder="1"/>
    <xf numFmtId="0" fontId="16" fillId="0" borderId="9" xfId="0" applyFont="1" applyFill="1" applyBorder="1" applyAlignment="1">
      <alignment horizontal="center" vertical="top" wrapText="1"/>
    </xf>
    <xf numFmtId="4" fontId="11" fillId="0" borderId="13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4" fontId="16" fillId="0" borderId="27" xfId="0" applyNumberFormat="1" applyFont="1" applyFill="1" applyBorder="1" applyAlignment="1">
      <alignment horizontal="center" vertical="center" wrapText="1"/>
    </xf>
    <xf numFmtId="4" fontId="16" fillId="0" borderId="28" xfId="0" applyNumberFormat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top" wrapText="1"/>
    </xf>
    <xf numFmtId="0" fontId="16" fillId="0" borderId="22" xfId="0" applyFont="1" applyFill="1" applyBorder="1" applyAlignment="1">
      <alignment horizontal="center" vertical="top" wrapText="1"/>
    </xf>
    <xf numFmtId="0" fontId="16" fillId="0" borderId="25" xfId="0" applyFont="1" applyFill="1" applyBorder="1" applyAlignment="1">
      <alignment horizontal="center" vertical="top" wrapText="1"/>
    </xf>
    <xf numFmtId="0" fontId="16" fillId="0" borderId="35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36" xfId="0" applyFont="1" applyFill="1" applyBorder="1" applyAlignment="1">
      <alignment horizontal="center" vertical="top"/>
    </xf>
    <xf numFmtId="4" fontId="11" fillId="0" borderId="8" xfId="0" applyNumberFormat="1" applyFont="1" applyFill="1" applyBorder="1" applyAlignment="1">
      <alignment horizontal="center" vertical="top"/>
    </xf>
    <xf numFmtId="4" fontId="11" fillId="0" borderId="9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11" fillId="0" borderId="4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11" fillId="0" borderId="4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6" fillId="0" borderId="47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4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" fontId="11" fillId="0" borderId="4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9" fontId="11" fillId="0" borderId="50" xfId="0" applyNumberFormat="1" applyFont="1" applyFill="1" applyBorder="1" applyAlignment="1">
      <alignment horizontal="center" vertical="center"/>
    </xf>
    <xf numFmtId="49" fontId="11" fillId="0" borderId="5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11" fillId="0" borderId="4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4" fontId="18" fillId="0" borderId="25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4" fontId="11" fillId="0" borderId="40" xfId="0" applyNumberFormat="1" applyFont="1" applyFill="1" applyBorder="1" applyAlignment="1">
      <alignment horizontal="center" vertical="center" wrapText="1"/>
    </xf>
    <xf numFmtId="4" fontId="11" fillId="0" borderId="41" xfId="0" applyNumberFormat="1" applyFont="1" applyFill="1" applyBorder="1" applyAlignment="1">
      <alignment horizontal="center" vertical="center"/>
    </xf>
    <xf numFmtId="4" fontId="11" fillId="0" borderId="39" xfId="0" applyNumberFormat="1" applyFont="1" applyFill="1" applyBorder="1" applyAlignment="1">
      <alignment horizontal="center" vertical="center"/>
    </xf>
    <xf numFmtId="4" fontId="11" fillId="0" borderId="42" xfId="0" applyNumberFormat="1" applyFont="1" applyFill="1" applyBorder="1" applyAlignment="1">
      <alignment horizontal="center" vertical="center"/>
    </xf>
    <xf numFmtId="4" fontId="11" fillId="0" borderId="38" xfId="0" applyNumberFormat="1" applyFont="1" applyFill="1" applyBorder="1" applyAlignment="1">
      <alignment horizontal="center" vertical="center"/>
    </xf>
    <xf numFmtId="4" fontId="11" fillId="0" borderId="40" xfId="0" applyNumberFormat="1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6" fillId="0" borderId="4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" fontId="11" fillId="0" borderId="4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43" xfId="0" applyNumberFormat="1" applyFont="1" applyFill="1" applyBorder="1" applyAlignment="1">
      <alignment horizontal="center" vertical="center"/>
    </xf>
    <xf numFmtId="16" fontId="11" fillId="0" borderId="57" xfId="0" applyNumberFormat="1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49" fontId="11" fillId="0" borderId="57" xfId="0" applyNumberFormat="1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 wrapText="1"/>
    </xf>
    <xf numFmtId="4" fontId="11" fillId="0" borderId="58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4" fontId="16" fillId="0" borderId="26" xfId="0" applyNumberFormat="1" applyFont="1" applyFill="1" applyBorder="1" applyAlignment="1">
      <alignment horizontal="center" vertical="center"/>
    </xf>
    <xf numFmtId="4" fontId="11" fillId="0" borderId="56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2" fillId="0" borderId="0" xfId="0" applyFont="1" applyFill="1"/>
    <xf numFmtId="0" fontId="0" fillId="0" borderId="1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34" xfId="0" applyFont="1" applyFill="1" applyBorder="1" applyAlignment="1">
      <alignment horizontal="center" vertical="top"/>
    </xf>
    <xf numFmtId="0" fontId="11" fillId="0" borderId="22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4" fontId="11" fillId="0" borderId="25" xfId="0" applyNumberFormat="1" applyFont="1" applyFill="1" applyBorder="1" applyAlignment="1">
      <alignment horizontal="center" vertical="top"/>
    </xf>
    <xf numFmtId="4" fontId="11" fillId="0" borderId="35" xfId="0" applyNumberFormat="1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/>
    </xf>
    <xf numFmtId="0" fontId="26" fillId="0" borderId="0" xfId="0" applyFont="1"/>
    <xf numFmtId="4" fontId="0" fillId="0" borderId="1" xfId="0" applyNumberFormat="1" applyFill="1" applyBorder="1" applyAlignment="1">
      <alignment horizontal="center" vertical="center"/>
    </xf>
    <xf numFmtId="4" fontId="16" fillId="0" borderId="39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4" fontId="10" fillId="0" borderId="0" xfId="0" applyNumberFormat="1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11"/>
    <xf numFmtId="0" fontId="28" fillId="0" borderId="1" xfId="11" applyFont="1" applyBorder="1"/>
    <xf numFmtId="0" fontId="32" fillId="0" borderId="0" xfId="11" applyFont="1"/>
    <xf numFmtId="0" fontId="32" fillId="0" borderId="1" xfId="11" applyFont="1" applyFill="1" applyBorder="1" applyAlignment="1"/>
    <xf numFmtId="167" fontId="32" fillId="0" borderId="1" xfId="11" applyNumberFormat="1" applyFont="1" applyFill="1" applyBorder="1" applyAlignment="1"/>
    <xf numFmtId="0" fontId="33" fillId="0" borderId="1" xfId="11" applyFont="1" applyFill="1" applyBorder="1" applyAlignment="1"/>
    <xf numFmtId="167" fontId="33" fillId="0" borderId="1" xfId="11" applyNumberFormat="1" applyFont="1" applyFill="1" applyBorder="1" applyAlignment="1"/>
    <xf numFmtId="0" fontId="32" fillId="0" borderId="0" xfId="11" applyFont="1" applyFill="1" applyAlignment="1"/>
    <xf numFmtId="167" fontId="32" fillId="0" borderId="0" xfId="11" applyNumberFormat="1" applyFont="1" applyFill="1" applyAlignment="1"/>
    <xf numFmtId="0" fontId="32" fillId="0" borderId="1" xfId="11" applyFont="1" applyBorder="1"/>
    <xf numFmtId="0" fontId="33" fillId="0" borderId="1" xfId="11" applyFont="1" applyBorder="1"/>
    <xf numFmtId="167" fontId="33" fillId="0" borderId="1" xfId="11" applyNumberFormat="1" applyFont="1" applyBorder="1"/>
    <xf numFmtId="167" fontId="32" fillId="0" borderId="0" xfId="11" applyNumberFormat="1" applyFont="1"/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/>
    </xf>
    <xf numFmtId="0" fontId="36" fillId="0" borderId="25" xfId="0" applyFont="1" applyFill="1" applyBorder="1" applyAlignment="1">
      <alignment horizontal="center"/>
    </xf>
    <xf numFmtId="0" fontId="33" fillId="0" borderId="23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37" fillId="0" borderId="5" xfId="0" applyFont="1" applyFill="1" applyBorder="1" applyAlignment="1"/>
    <xf numFmtId="167" fontId="37" fillId="0" borderId="5" xfId="0" applyNumberFormat="1" applyFont="1" applyFill="1" applyBorder="1" applyAlignment="1">
      <alignment horizontal="center"/>
    </xf>
    <xf numFmtId="168" fontId="37" fillId="0" borderId="5" xfId="0" applyNumberFormat="1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0" borderId="0" xfId="0" applyFont="1" applyAlignment="1">
      <alignment horizontal="center"/>
    </xf>
    <xf numFmtId="0" fontId="37" fillId="0" borderId="0" xfId="0" applyFont="1"/>
    <xf numFmtId="0" fontId="34" fillId="0" borderId="0" xfId="12" applyFont="1" applyFill="1"/>
    <xf numFmtId="0" fontId="34" fillId="0" borderId="0" xfId="12" applyFont="1" applyFill="1" applyAlignment="1">
      <alignment horizontal="center"/>
    </xf>
    <xf numFmtId="0" fontId="29" fillId="0" borderId="0" xfId="12" applyFont="1" applyFill="1"/>
    <xf numFmtId="0" fontId="29" fillId="0" borderId="0" xfId="12" applyFont="1" applyFill="1" applyAlignment="1">
      <alignment vertical="center"/>
    </xf>
    <xf numFmtId="0" fontId="29" fillId="0" borderId="0" xfId="12" applyFont="1" applyFill="1" applyAlignment="1">
      <alignment vertical="center" wrapText="1"/>
    </xf>
    <xf numFmtId="0" fontId="31" fillId="0" borderId="1" xfId="12" applyFont="1" applyFill="1" applyBorder="1" applyAlignment="1">
      <alignment horizontal="center" vertical="center" wrapText="1"/>
    </xf>
    <xf numFmtId="0" fontId="35" fillId="0" borderId="1" xfId="12" applyFont="1" applyFill="1" applyBorder="1" applyAlignment="1">
      <alignment horizontal="center" vertical="center" wrapText="1"/>
    </xf>
    <xf numFmtId="0" fontId="35" fillId="0" borderId="1" xfId="12" applyFont="1" applyFill="1" applyBorder="1" applyAlignment="1">
      <alignment vertical="center" wrapText="1"/>
    </xf>
    <xf numFmtId="4" fontId="35" fillId="0" borderId="1" xfId="12" applyNumberFormat="1" applyFont="1" applyFill="1" applyBorder="1" applyAlignment="1">
      <alignment horizontal="center" vertical="center" wrapText="1"/>
    </xf>
    <xf numFmtId="0" fontId="35" fillId="0" borderId="0" xfId="12" applyFont="1" applyFill="1" applyAlignment="1">
      <alignment horizontal="center" vertical="center" wrapText="1"/>
    </xf>
    <xf numFmtId="0" fontId="35" fillId="0" borderId="0" xfId="12" applyFont="1" applyFill="1" applyAlignment="1">
      <alignment vertical="center" wrapText="1"/>
    </xf>
    <xf numFmtId="0" fontId="30" fillId="0" borderId="0" xfId="12" applyFont="1" applyFill="1"/>
    <xf numFmtId="0" fontId="11" fillId="0" borderId="1" xfId="0" quotePrefix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" fontId="28" fillId="0" borderId="0" xfId="10" applyNumberFormat="1" applyFont="1" applyFill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4" fontId="11" fillId="0" borderId="52" xfId="0" applyNumberFormat="1" applyFont="1" applyFill="1" applyBorder="1" applyAlignment="1">
      <alignment horizontal="center" vertical="center"/>
    </xf>
    <xf numFmtId="4" fontId="11" fillId="0" borderId="54" xfId="0" applyNumberFormat="1" applyFont="1" applyFill="1" applyBorder="1" applyAlignment="1">
      <alignment horizontal="center" vertical="center"/>
    </xf>
    <xf numFmtId="4" fontId="11" fillId="0" borderId="46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4" fontId="11" fillId="0" borderId="51" xfId="0" applyNumberFormat="1" applyFont="1" applyFill="1" applyBorder="1" applyAlignment="1">
      <alignment horizontal="center" vertical="center"/>
    </xf>
    <xf numFmtId="4" fontId="11" fillId="0" borderId="53" xfId="0" applyNumberFormat="1" applyFont="1" applyFill="1" applyBorder="1" applyAlignment="1">
      <alignment horizontal="center" vertical="center"/>
    </xf>
    <xf numFmtId="4" fontId="11" fillId="0" borderId="49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6" fillId="0" borderId="53" xfId="0" applyNumberFormat="1" applyFont="1" applyFill="1" applyBorder="1" applyAlignment="1">
      <alignment horizontal="center" vertical="center"/>
    </xf>
    <xf numFmtId="4" fontId="16" fillId="0" borderId="49" xfId="0" applyNumberFormat="1" applyFont="1" applyFill="1" applyBorder="1" applyAlignment="1">
      <alignment horizontal="center" vertical="center"/>
    </xf>
    <xf numFmtId="4" fontId="16" fillId="0" borderId="27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4" fontId="11" fillId="0" borderId="58" xfId="0" applyNumberFormat="1" applyFont="1" applyFill="1" applyBorder="1" applyAlignment="1">
      <alignment horizontal="center" vertical="center"/>
    </xf>
    <xf numFmtId="4" fontId="11" fillId="0" borderId="28" xfId="0" applyNumberFormat="1" applyFont="1" applyFill="1" applyBorder="1" applyAlignment="1">
      <alignment horizontal="center" vertical="center"/>
    </xf>
    <xf numFmtId="4" fontId="11" fillId="0" borderId="48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4" fontId="11" fillId="0" borderId="39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42" fillId="0" borderId="0" xfId="0" applyFont="1" applyFill="1"/>
    <xf numFmtId="0" fontId="43" fillId="0" borderId="0" xfId="0" applyFont="1" applyFill="1"/>
    <xf numFmtId="0" fontId="0" fillId="0" borderId="0" xfId="0" applyFont="1" applyFill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2" fillId="0" borderId="62" xfId="0" applyFont="1" applyFill="1" applyBorder="1"/>
    <xf numFmtId="0" fontId="10" fillId="0" borderId="62" xfId="0" applyFont="1" applyFill="1" applyBorder="1" applyAlignment="1">
      <alignment vertical="center" wrapText="1"/>
    </xf>
    <xf numFmtId="0" fontId="10" fillId="0" borderId="62" xfId="0" applyFont="1" applyFill="1" applyBorder="1" applyAlignment="1">
      <alignment horizontal="center" wrapText="1"/>
    </xf>
    <xf numFmtId="3" fontId="10" fillId="0" borderId="62" xfId="0" applyNumberFormat="1" applyFont="1" applyFill="1" applyBorder="1" applyAlignment="1">
      <alignment horizontal="center"/>
    </xf>
    <xf numFmtId="3" fontId="10" fillId="0" borderId="62" xfId="0" applyNumberFormat="1" applyFont="1" applyFill="1" applyBorder="1" applyAlignment="1">
      <alignment horizontal="center" vertical="center"/>
    </xf>
    <xf numFmtId="0" fontId="0" fillId="0" borderId="62" xfId="0" applyFont="1" applyFill="1" applyBorder="1"/>
    <xf numFmtId="0" fontId="10" fillId="0" borderId="62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 wrapText="1"/>
    </xf>
    <xf numFmtId="3" fontId="10" fillId="0" borderId="62" xfId="0" applyNumberFormat="1" applyFont="1" applyFill="1" applyBorder="1" applyAlignment="1">
      <alignment horizontal="center" wrapText="1"/>
    </xf>
    <xf numFmtId="3" fontId="10" fillId="0" borderId="62" xfId="0" applyNumberFormat="1" applyFont="1" applyFill="1" applyBorder="1" applyAlignment="1">
      <alignment horizontal="center" vertical="center" wrapText="1"/>
    </xf>
    <xf numFmtId="4" fontId="10" fillId="0" borderId="6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3" fontId="10" fillId="0" borderId="88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10" fillId="0" borderId="63" xfId="0" applyNumberFormat="1" applyFont="1" applyFill="1" applyBorder="1" applyAlignment="1">
      <alignment horizontal="center" vertical="center" wrapText="1"/>
    </xf>
    <xf numFmtId="3" fontId="10" fillId="0" borderId="85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/>
    <xf numFmtId="4" fontId="40" fillId="0" borderId="1" xfId="0" applyNumberFormat="1" applyFont="1" applyFill="1" applyBorder="1"/>
    <xf numFmtId="4" fontId="40" fillId="0" borderId="1" xfId="0" applyNumberFormat="1" applyFont="1" applyFill="1" applyBorder="1" applyAlignment="1">
      <alignment horizontal="center"/>
    </xf>
    <xf numFmtId="0" fontId="40" fillId="0" borderId="0" xfId="0" applyFont="1" applyFill="1"/>
    <xf numFmtId="0" fontId="11" fillId="0" borderId="30" xfId="0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top" wrapText="1"/>
    </xf>
    <xf numFmtId="0" fontId="11" fillId="0" borderId="29" xfId="0" applyFont="1" applyFill="1" applyBorder="1" applyAlignment="1">
      <alignment horizontal="center" vertical="top"/>
    </xf>
    <xf numFmtId="0" fontId="11" fillId="0" borderId="30" xfId="0" applyFont="1" applyFill="1" applyBorder="1" applyAlignment="1">
      <alignment horizontal="center" vertical="top" wrapText="1"/>
    </xf>
    <xf numFmtId="3" fontId="10" fillId="0" borderId="94" xfId="0" applyNumberFormat="1" applyFont="1" applyFill="1" applyBorder="1" applyAlignment="1">
      <alignment horizontal="center" vertical="center" wrapText="1"/>
    </xf>
    <xf numFmtId="4" fontId="17" fillId="0" borderId="44" xfId="0" applyNumberFormat="1" applyFont="1" applyFill="1" applyBorder="1" applyAlignment="1">
      <alignment horizontal="center" vertical="center" wrapText="1"/>
    </xf>
    <xf numFmtId="4" fontId="9" fillId="0" borderId="49" xfId="0" applyNumberFormat="1" applyFont="1" applyFill="1" applyBorder="1" applyAlignment="1">
      <alignment horizontal="center" vertical="center"/>
    </xf>
    <xf numFmtId="4" fontId="9" fillId="0" borderId="4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3" fontId="10" fillId="0" borderId="95" xfId="0" applyNumberFormat="1" applyFont="1" applyFill="1" applyBorder="1" applyAlignment="1">
      <alignment horizontal="center" vertical="center" wrapText="1"/>
    </xf>
    <xf numFmtId="4" fontId="17" fillId="0" borderId="52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4" fontId="0" fillId="0" borderId="44" xfId="0" applyNumberFormat="1" applyFill="1" applyBorder="1" applyAlignment="1">
      <alignment horizontal="center" vertical="center"/>
    </xf>
    <xf numFmtId="4" fontId="0" fillId="0" borderId="45" xfId="0" applyNumberFormat="1" applyFill="1" applyBorder="1" applyAlignment="1">
      <alignment horizontal="center" vertical="center"/>
    </xf>
    <xf numFmtId="0" fontId="40" fillId="0" borderId="77" xfId="0" applyFont="1" applyFill="1" applyBorder="1"/>
    <xf numFmtId="0" fontId="40" fillId="0" borderId="78" xfId="0" applyFont="1" applyFill="1" applyBorder="1"/>
    <xf numFmtId="4" fontId="40" fillId="0" borderId="78" xfId="0" applyNumberFormat="1" applyFont="1" applyFill="1" applyBorder="1" applyAlignment="1">
      <alignment horizontal="center" vertical="center"/>
    </xf>
    <xf numFmtId="4" fontId="40" fillId="0" borderId="79" xfId="0" applyNumberFormat="1" applyFont="1" applyFill="1" applyBorder="1" applyAlignment="1">
      <alignment horizontal="center" vertical="center"/>
    </xf>
    <xf numFmtId="4" fontId="40" fillId="0" borderId="77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4" fontId="11" fillId="0" borderId="44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horizontal="center" vertical="center"/>
    </xf>
    <xf numFmtId="0" fontId="41" fillId="0" borderId="47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5" fillId="0" borderId="0" xfId="0" applyFont="1"/>
    <xf numFmtId="49" fontId="47" fillId="0" borderId="21" xfId="0" applyNumberFormat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center" vertical="center" wrapText="1"/>
    </xf>
    <xf numFmtId="49" fontId="47" fillId="0" borderId="35" xfId="0" applyNumberFormat="1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vertical="center"/>
    </xf>
    <xf numFmtId="3" fontId="41" fillId="2" borderId="1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center" vertical="center" wrapText="1"/>
    </xf>
    <xf numFmtId="4" fontId="41" fillId="2" borderId="1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3" fontId="41" fillId="0" borderId="0" xfId="0" applyNumberFormat="1" applyFont="1" applyBorder="1" applyAlignment="1">
      <alignment horizontal="center" vertical="top"/>
    </xf>
    <xf numFmtId="49" fontId="41" fillId="0" borderId="0" xfId="0" applyNumberFormat="1" applyFont="1" applyBorder="1" applyAlignment="1">
      <alignment horizontal="center" vertical="top"/>
    </xf>
    <xf numFmtId="49" fontId="41" fillId="0" borderId="0" xfId="0" applyNumberFormat="1" applyFont="1" applyBorder="1" applyAlignment="1">
      <alignment horizontal="center" vertical="top" wrapText="1"/>
    </xf>
    <xf numFmtId="4" fontId="41" fillId="0" borderId="0" xfId="0" applyNumberFormat="1" applyFont="1" applyBorder="1" applyAlignment="1">
      <alignment horizontal="center" vertical="top"/>
    </xf>
    <xf numFmtId="0" fontId="45" fillId="0" borderId="0" xfId="0" applyFont="1" applyBorder="1" applyAlignment="1">
      <alignment vertical="top"/>
    </xf>
    <xf numFmtId="0" fontId="41" fillId="0" borderId="0" xfId="0" applyFont="1" applyBorder="1" applyAlignment="1">
      <alignment horizontal="center" vertical="top"/>
    </xf>
    <xf numFmtId="0" fontId="41" fillId="0" borderId="0" xfId="0" applyFont="1" applyBorder="1" applyAlignment="1">
      <alignment horizontal="center" vertical="top" wrapText="1"/>
    </xf>
    <xf numFmtId="0" fontId="45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 wrapText="1"/>
    </xf>
    <xf numFmtId="0" fontId="45" fillId="0" borderId="0" xfId="0" applyFont="1" applyAlignment="1">
      <alignment vertical="top"/>
    </xf>
    <xf numFmtId="3" fontId="41" fillId="0" borderId="0" xfId="0" applyNumberFormat="1" applyFont="1" applyFill="1" applyBorder="1" applyAlignment="1">
      <alignment horizontal="center" vertical="top"/>
    </xf>
    <xf numFmtId="49" fontId="41" fillId="0" borderId="0" xfId="0" applyNumberFormat="1" applyFont="1" applyFill="1" applyBorder="1" applyAlignment="1">
      <alignment horizontal="center" vertical="top"/>
    </xf>
    <xf numFmtId="3" fontId="41" fillId="0" borderId="5" xfId="0" applyNumberFormat="1" applyFont="1" applyBorder="1" applyAlignment="1">
      <alignment horizontal="center" vertical="center"/>
    </xf>
    <xf numFmtId="4" fontId="41" fillId="0" borderId="5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Fill="1"/>
    <xf numFmtId="0" fontId="50" fillId="0" borderId="0" xfId="0" applyFont="1" applyFill="1"/>
    <xf numFmtId="0" fontId="48" fillId="0" borderId="0" xfId="0" applyFont="1" applyFill="1"/>
    <xf numFmtId="0" fontId="31" fillId="0" borderId="0" xfId="0" applyFont="1" applyFill="1"/>
    <xf numFmtId="3" fontId="31" fillId="0" borderId="0" xfId="0" applyNumberFormat="1" applyFont="1" applyFill="1"/>
    <xf numFmtId="0" fontId="41" fillId="0" borderId="0" xfId="0" applyFont="1" applyFill="1"/>
    <xf numFmtId="0" fontId="5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4" fontId="31" fillId="0" borderId="0" xfId="0" applyNumberFormat="1" applyFont="1" applyFill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6" fontId="45" fillId="0" borderId="1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45" fillId="0" borderId="0" xfId="0" applyNumberFormat="1" applyFont="1" applyFill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6" fontId="48" fillId="0" borderId="1" xfId="0" applyNumberFormat="1" applyFont="1" applyFill="1" applyBorder="1" applyAlignment="1">
      <alignment horizontal="center" vertical="center" wrapText="1"/>
    </xf>
    <xf numFmtId="4" fontId="48" fillId="0" borderId="1" xfId="0" applyNumberFormat="1" applyFont="1" applyFill="1" applyBorder="1" applyAlignment="1">
      <alignment horizontal="center" vertical="center" wrapText="1"/>
    </xf>
    <xf numFmtId="4" fontId="48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45" fillId="0" borderId="0" xfId="0" applyFont="1" applyFill="1" applyBorder="1"/>
    <xf numFmtId="0" fontId="41" fillId="0" borderId="0" xfId="0" applyFont="1" applyFill="1" applyBorder="1"/>
    <xf numFmtId="0" fontId="47" fillId="0" borderId="0" xfId="0" applyFont="1" applyFill="1" applyBorder="1"/>
    <xf numFmtId="0" fontId="47" fillId="0" borderId="0" xfId="0" applyFont="1" applyFill="1" applyBorder="1" applyAlignment="1"/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wrapText="1"/>
    </xf>
    <xf numFmtId="4" fontId="41" fillId="0" borderId="13" xfId="0" applyNumberFormat="1" applyFont="1" applyFill="1" applyBorder="1" applyAlignment="1">
      <alignment horizontal="center" vertical="top"/>
    </xf>
    <xf numFmtId="0" fontId="41" fillId="0" borderId="13" xfId="0" applyFont="1" applyFill="1" applyBorder="1" applyAlignment="1">
      <alignment horizontal="center" vertical="top"/>
    </xf>
    <xf numFmtId="0" fontId="45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center" vertical="top"/>
    </xf>
    <xf numFmtId="0" fontId="47" fillId="0" borderId="0" xfId="0" applyFont="1" applyFill="1" applyBorder="1" applyAlignment="1">
      <alignment horizontal="center" vertical="center" wrapText="1"/>
    </xf>
    <xf numFmtId="4" fontId="47" fillId="0" borderId="27" xfId="0" applyNumberFormat="1" applyFont="1" applyFill="1" applyBorder="1" applyAlignment="1">
      <alignment horizontal="center" vertical="center" wrapText="1"/>
    </xf>
    <xf numFmtId="4" fontId="47" fillId="0" borderId="28" xfId="0" applyNumberFormat="1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31" xfId="0" applyFont="1" applyFill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7" fillId="0" borderId="33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7" fillId="0" borderId="34" xfId="0" applyFont="1" applyFill="1" applyBorder="1" applyAlignment="1">
      <alignment horizontal="center" vertical="top"/>
    </xf>
    <xf numFmtId="0" fontId="47" fillId="0" borderId="22" xfId="0" applyFont="1" applyFill="1" applyBorder="1" applyAlignment="1">
      <alignment horizontal="center" vertical="top" wrapText="1"/>
    </xf>
    <xf numFmtId="0" fontId="41" fillId="0" borderId="21" xfId="0" applyFont="1" applyFill="1" applyBorder="1" applyAlignment="1">
      <alignment horizontal="center" vertical="top"/>
    </xf>
    <xf numFmtId="0" fontId="41" fillId="0" borderId="35" xfId="0" applyFont="1" applyFill="1" applyBorder="1" applyAlignment="1">
      <alignment horizontal="center" vertical="top"/>
    </xf>
    <xf numFmtId="0" fontId="41" fillId="0" borderId="23" xfId="0" applyFont="1" applyFill="1" applyBorder="1" applyAlignment="1">
      <alignment horizontal="center" vertical="top"/>
    </xf>
    <xf numFmtId="0" fontId="41" fillId="0" borderId="22" xfId="0" applyFont="1" applyFill="1" applyBorder="1" applyAlignment="1">
      <alignment horizontal="center" vertical="top" wrapText="1"/>
    </xf>
    <xf numFmtId="0" fontId="41" fillId="0" borderId="13" xfId="0" applyFont="1" applyFill="1" applyBorder="1" applyAlignment="1">
      <alignment horizontal="center" vertical="top" wrapText="1"/>
    </xf>
    <xf numFmtId="0" fontId="41" fillId="0" borderId="23" xfId="0" applyFont="1" applyFill="1" applyBorder="1" applyAlignment="1">
      <alignment horizontal="center" vertical="top" wrapText="1"/>
    </xf>
    <xf numFmtId="4" fontId="41" fillId="0" borderId="25" xfId="0" applyNumberFormat="1" applyFont="1" applyFill="1" applyBorder="1" applyAlignment="1">
      <alignment horizontal="center" vertical="top"/>
    </xf>
    <xf numFmtId="4" fontId="41" fillId="0" borderId="35" xfId="0" applyNumberFormat="1" applyFont="1" applyFill="1" applyBorder="1" applyAlignment="1">
      <alignment horizontal="center" vertical="top"/>
    </xf>
    <xf numFmtId="0" fontId="41" fillId="0" borderId="25" xfId="0" applyFont="1" applyFill="1" applyBorder="1" applyAlignment="1">
      <alignment horizontal="center" vertical="top"/>
    </xf>
    <xf numFmtId="0" fontId="41" fillId="0" borderId="50" xfId="0" applyFont="1" applyFill="1" applyBorder="1" applyAlignment="1">
      <alignment horizontal="center" vertical="center"/>
    </xf>
    <xf numFmtId="4" fontId="41" fillId="0" borderId="49" xfId="0" applyNumberFormat="1" applyFont="1" applyFill="1" applyBorder="1" applyAlignment="1">
      <alignment horizontal="center" vertical="center"/>
    </xf>
    <xf numFmtId="4" fontId="41" fillId="0" borderId="47" xfId="0" applyNumberFormat="1" applyFont="1" applyFill="1" applyBorder="1" applyAlignment="1">
      <alignment horizontal="center" vertical="center"/>
    </xf>
    <xf numFmtId="4" fontId="41" fillId="0" borderId="5" xfId="0" applyNumberFormat="1" applyFont="1" applyFill="1" applyBorder="1" applyAlignment="1">
      <alignment horizontal="center" vertical="center"/>
    </xf>
    <xf numFmtId="4" fontId="47" fillId="0" borderId="5" xfId="0" applyNumberFormat="1" applyFont="1" applyFill="1" applyBorder="1" applyAlignment="1">
      <alignment horizontal="center" vertical="center"/>
    </xf>
    <xf numFmtId="4" fontId="41" fillId="0" borderId="48" xfId="0" applyNumberFormat="1" applyFont="1" applyFill="1" applyBorder="1" applyAlignment="1">
      <alignment horizontal="center" vertical="center"/>
    </xf>
    <xf numFmtId="4" fontId="47" fillId="0" borderId="40" xfId="0" applyNumberFormat="1" applyFont="1" applyFill="1" applyBorder="1" applyAlignment="1">
      <alignment horizontal="center" vertical="center"/>
    </xf>
    <xf numFmtId="4" fontId="47" fillId="0" borderId="39" xfId="0" applyNumberFormat="1" applyFont="1" applyFill="1" applyBorder="1" applyAlignment="1">
      <alignment horizontal="center" vertical="center"/>
    </xf>
    <xf numFmtId="0" fontId="41" fillId="0" borderId="48" xfId="0" applyFont="1" applyFill="1" applyBorder="1" applyAlignment="1">
      <alignment horizontal="center" vertical="center"/>
    </xf>
    <xf numFmtId="4" fontId="47" fillId="0" borderId="49" xfId="0" applyNumberFormat="1" applyFont="1" applyFill="1" applyBorder="1" applyAlignment="1">
      <alignment horizontal="center" vertical="center"/>
    </xf>
    <xf numFmtId="4" fontId="41" fillId="0" borderId="46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horizontal="center" vertical="center"/>
    </xf>
    <xf numFmtId="4" fontId="45" fillId="0" borderId="1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4" fontId="54" fillId="0" borderId="1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41" fillId="0" borderId="61" xfId="0" applyFont="1" applyFill="1" applyBorder="1" applyAlignment="1">
      <alignment horizontal="center" vertical="center"/>
    </xf>
    <xf numFmtId="0" fontId="48" fillId="0" borderId="40" xfId="0" applyFont="1" applyFill="1" applyBorder="1" applyAlignment="1">
      <alignment horizontal="center" vertical="center" wrapText="1"/>
    </xf>
    <xf numFmtId="4" fontId="41" fillId="0" borderId="39" xfId="0" applyNumberFormat="1" applyFont="1" applyFill="1" applyBorder="1" applyAlignment="1">
      <alignment horizontal="center" vertical="center"/>
    </xf>
    <xf numFmtId="49" fontId="47" fillId="0" borderId="25" xfId="0" applyNumberFormat="1" applyFont="1" applyFill="1" applyBorder="1" applyAlignment="1">
      <alignment horizontal="center" vertical="center" wrapText="1"/>
    </xf>
    <xf numFmtId="49" fontId="47" fillId="0" borderId="35" xfId="0" applyNumberFormat="1" applyFont="1" applyBorder="1" applyAlignment="1">
      <alignment horizontal="center" vertical="center"/>
    </xf>
    <xf numFmtId="49" fontId="47" fillId="0" borderId="23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49" fontId="41" fillId="0" borderId="0" xfId="0" applyNumberFormat="1" applyFont="1" applyBorder="1" applyAlignment="1">
      <alignment horizontal="center" vertical="center"/>
    </xf>
    <xf numFmtId="49" fontId="41" fillId="2" borderId="5" xfId="0" applyNumberFormat="1" applyFont="1" applyFill="1" applyBorder="1" applyAlignment="1">
      <alignment horizontal="center" vertical="center"/>
    </xf>
    <xf numFmtId="3" fontId="41" fillId="0" borderId="0" xfId="0" applyNumberFormat="1" applyFont="1" applyBorder="1" applyAlignment="1">
      <alignment horizontal="center"/>
    </xf>
    <xf numFmtId="49" fontId="41" fillId="0" borderId="0" xfId="0" applyNumberFormat="1" applyFont="1" applyBorder="1" applyAlignment="1">
      <alignment horizontal="left"/>
    </xf>
    <xf numFmtId="49" fontId="41" fillId="0" borderId="0" xfId="0" applyNumberFormat="1" applyFont="1" applyBorder="1" applyAlignment="1">
      <alignment horizontal="center"/>
    </xf>
    <xf numFmtId="4" fontId="41" fillId="0" borderId="0" xfId="0" applyNumberFormat="1" applyFont="1" applyBorder="1" applyAlignment="1">
      <alignment horizontal="center"/>
    </xf>
    <xf numFmtId="0" fontId="45" fillId="0" borderId="0" xfId="0" applyFont="1" applyBorder="1"/>
    <xf numFmtId="0" fontId="41" fillId="0" borderId="0" xfId="0" applyFont="1" applyBorder="1" applyAlignment="1">
      <alignment horizontal="center"/>
    </xf>
    <xf numFmtId="3" fontId="41" fillId="0" borderId="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center"/>
    </xf>
    <xf numFmtId="0" fontId="28" fillId="0" borderId="1" xfId="10" applyFont="1" applyFill="1" applyBorder="1" applyAlignment="1">
      <alignment horizontal="center" vertical="center"/>
    </xf>
    <xf numFmtId="0" fontId="28" fillId="0" borderId="1" xfId="10" applyFont="1" applyFill="1" applyBorder="1"/>
    <xf numFmtId="4" fontId="28" fillId="0" borderId="1" xfId="10" applyNumberFormat="1" applyFont="1" applyFill="1" applyBorder="1" applyAlignment="1">
      <alignment horizontal="center"/>
    </xf>
    <xf numFmtId="4" fontId="28" fillId="0" borderId="1" xfId="10" applyNumberFormat="1" applyFont="1" applyFill="1" applyBorder="1"/>
    <xf numFmtId="4" fontId="28" fillId="0" borderId="1" xfId="10" applyNumberFormat="1" applyFont="1" applyFill="1" applyBorder="1" applyAlignment="1">
      <alignment horizontal="center" vertical="center"/>
    </xf>
    <xf numFmtId="0" fontId="28" fillId="0" borderId="0" xfId="10" applyFont="1" applyFill="1"/>
    <xf numFmtId="0" fontId="35" fillId="0" borderId="1" xfId="10" applyFont="1" applyFill="1" applyBorder="1" applyAlignment="1">
      <alignment horizontal="center" vertical="center"/>
    </xf>
    <xf numFmtId="0" fontId="35" fillId="0" borderId="1" xfId="10" applyFont="1" applyFill="1" applyBorder="1"/>
    <xf numFmtId="4" fontId="35" fillId="0" borderId="1" xfId="10" applyNumberFormat="1" applyFont="1" applyFill="1" applyBorder="1" applyAlignment="1">
      <alignment horizontal="center"/>
    </xf>
    <xf numFmtId="0" fontId="1" fillId="0" borderId="0" xfId="10" applyFont="1" applyFill="1" applyAlignment="1">
      <alignment horizontal="center" vertical="center"/>
    </xf>
    <xf numFmtId="0" fontId="50" fillId="0" borderId="0" xfId="10" applyFont="1" applyFill="1"/>
    <xf numFmtId="0" fontId="1" fillId="0" borderId="0" xfId="10" applyFont="1" applyFill="1"/>
    <xf numFmtId="0" fontId="41" fillId="0" borderId="0" xfId="10" applyFont="1" applyFill="1"/>
    <xf numFmtId="0" fontId="31" fillId="0" borderId="0" xfId="10" applyFont="1" applyFill="1" applyAlignment="1">
      <alignment horizontal="center" vertical="center"/>
    </xf>
    <xf numFmtId="0" fontId="31" fillId="0" borderId="0" xfId="10" applyFont="1" applyFill="1"/>
    <xf numFmtId="3" fontId="31" fillId="0" borderId="0" xfId="10" applyNumberFormat="1" applyFont="1" applyFill="1"/>
    <xf numFmtId="0" fontId="51" fillId="0" borderId="1" xfId="10" applyFont="1" applyFill="1" applyBorder="1" applyAlignment="1">
      <alignment horizontal="center" vertical="center"/>
    </xf>
    <xf numFmtId="0" fontId="31" fillId="0" borderId="1" xfId="10" applyFont="1" applyFill="1" applyBorder="1" applyAlignment="1">
      <alignment vertical="center" wrapText="1"/>
    </xf>
    <xf numFmtId="0" fontId="31" fillId="0" borderId="1" xfId="10" applyFont="1" applyFill="1" applyBorder="1" applyAlignment="1">
      <alignment wrapText="1"/>
    </xf>
    <xf numFmtId="3" fontId="31" fillId="0" borderId="1" xfId="10" applyNumberFormat="1" applyFont="1" applyFill="1" applyBorder="1"/>
    <xf numFmtId="0" fontId="1" fillId="0" borderId="1" xfId="10" applyFont="1" applyFill="1" applyBorder="1"/>
    <xf numFmtId="0" fontId="31" fillId="0" borderId="1" xfId="10" applyFont="1" applyFill="1" applyBorder="1" applyAlignment="1">
      <alignment horizontal="center" vertical="center"/>
    </xf>
    <xf numFmtId="0" fontId="51" fillId="0" borderId="1" xfId="10" applyFont="1" applyFill="1" applyBorder="1" applyAlignment="1">
      <alignment horizontal="center" wrapText="1"/>
    </xf>
    <xf numFmtId="0" fontId="31" fillId="0" borderId="1" xfId="10" applyFont="1" applyFill="1" applyBorder="1" applyAlignment="1">
      <alignment horizontal="center" wrapText="1"/>
    </xf>
    <xf numFmtId="3" fontId="31" fillId="0" borderId="1" xfId="10" applyNumberFormat="1" applyFont="1" applyFill="1" applyBorder="1" applyAlignment="1">
      <alignment horizontal="center" wrapText="1"/>
    </xf>
    <xf numFmtId="3" fontId="31" fillId="0" borderId="1" xfId="10" applyNumberFormat="1" applyFont="1" applyFill="1" applyBorder="1" applyAlignment="1">
      <alignment horizontal="center" vertical="center"/>
    </xf>
    <xf numFmtId="4" fontId="31" fillId="0" borderId="1" xfId="10" applyNumberFormat="1" applyFont="1" applyFill="1" applyBorder="1"/>
    <xf numFmtId="4" fontId="31" fillId="0" borderId="1" xfId="10" applyNumberFormat="1" applyFont="1" applyFill="1" applyBorder="1" applyAlignment="1">
      <alignment horizontal="center"/>
    </xf>
    <xf numFmtId="4" fontId="31" fillId="0" borderId="4" xfId="10" applyNumberFormat="1" applyFont="1" applyFill="1" applyBorder="1"/>
    <xf numFmtId="0" fontId="31" fillId="0" borderId="1" xfId="10" applyFont="1" applyFill="1" applyBorder="1"/>
    <xf numFmtId="0" fontId="31" fillId="0" borderId="0" xfId="10" applyFont="1" applyFill="1" applyBorder="1" applyAlignment="1">
      <alignment horizontal="center" vertical="center"/>
    </xf>
    <xf numFmtId="0" fontId="31" fillId="0" borderId="0" xfId="10" applyFont="1" applyFill="1" applyBorder="1"/>
    <xf numFmtId="4" fontId="31" fillId="0" borderId="0" xfId="10" applyNumberFormat="1" applyFont="1" applyFill="1" applyBorder="1"/>
    <xf numFmtId="3" fontId="31" fillId="0" borderId="0" xfId="10" applyNumberFormat="1" applyFont="1" applyFill="1" applyBorder="1"/>
    <xf numFmtId="0" fontId="1" fillId="0" borderId="0" xfId="10" applyFont="1" applyFill="1" applyBorder="1"/>
    <xf numFmtId="4" fontId="31" fillId="0" borderId="0" xfId="10" applyNumberFormat="1" applyFont="1" applyFill="1"/>
    <xf numFmtId="0" fontId="51" fillId="0" borderId="0" xfId="10" applyFont="1" applyFill="1"/>
    <xf numFmtId="0" fontId="51" fillId="0" borderId="0" xfId="10" applyFont="1" applyFill="1" applyBorder="1"/>
    <xf numFmtId="0" fontId="31" fillId="0" borderId="1" xfId="10" applyFont="1" applyFill="1" applyBorder="1" applyAlignment="1">
      <alignment horizontal="center"/>
    </xf>
    <xf numFmtId="0" fontId="31" fillId="0" borderId="0" xfId="10" applyFont="1" applyFill="1" applyBorder="1" applyAlignment="1">
      <alignment horizontal="center" vertical="center" wrapText="1"/>
    </xf>
    <xf numFmtId="0" fontId="31" fillId="0" borderId="1" xfId="10" applyFont="1" applyFill="1" applyBorder="1" applyAlignment="1">
      <alignment vertical="center" wrapText="1" shrinkToFit="1"/>
    </xf>
    <xf numFmtId="0" fontId="1" fillId="0" borderId="1" xfId="10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wrapText="1"/>
    </xf>
    <xf numFmtId="4" fontId="1" fillId="0" borderId="1" xfId="10" applyNumberFormat="1" applyFont="1" applyFill="1" applyBorder="1" applyAlignment="1">
      <alignment horizontal="center" vertical="center"/>
    </xf>
    <xf numFmtId="4" fontId="1" fillId="0" borderId="3" xfId="10" applyNumberFormat="1" applyFont="1" applyFill="1" applyBorder="1" applyAlignment="1">
      <alignment horizontal="center" vertical="center"/>
    </xf>
    <xf numFmtId="4" fontId="1" fillId="0" borderId="28" xfId="10" applyNumberFormat="1" applyFont="1" applyFill="1" applyBorder="1" applyAlignment="1">
      <alignment horizontal="center" vertical="center"/>
    </xf>
    <xf numFmtId="4" fontId="1" fillId="0" borderId="26" xfId="10" applyNumberFormat="1" applyFont="1" applyFill="1" applyBorder="1" applyAlignment="1">
      <alignment horizontal="center" vertical="center"/>
    </xf>
    <xf numFmtId="0" fontId="1" fillId="0" borderId="4" xfId="10" applyFont="1" applyFill="1" applyBorder="1"/>
    <xf numFmtId="4" fontId="1" fillId="0" borderId="0" xfId="10" applyNumberFormat="1" applyFont="1" applyFill="1" applyAlignment="1">
      <alignment horizontal="center" vertical="center"/>
    </xf>
    <xf numFmtId="0" fontId="1" fillId="0" borderId="1" xfId="10" applyFont="1" applyFill="1" applyBorder="1" applyAlignment="1">
      <alignment horizontal="center" vertical="center" wrapText="1"/>
    </xf>
    <xf numFmtId="0" fontId="1" fillId="0" borderId="1" xfId="10" applyFont="1" applyFill="1" applyBorder="1" applyAlignment="1">
      <alignment vertical="center" wrapText="1"/>
    </xf>
    <xf numFmtId="4" fontId="1" fillId="0" borderId="1" xfId="10" applyNumberFormat="1" applyFont="1" applyFill="1" applyBorder="1" applyAlignment="1">
      <alignment horizontal="center" vertical="center" wrapText="1"/>
    </xf>
    <xf numFmtId="4" fontId="1" fillId="0" borderId="0" xfId="10" applyNumberFormat="1" applyFont="1" applyFill="1" applyAlignment="1">
      <alignment horizontal="center" vertical="center" wrapText="1"/>
    </xf>
    <xf numFmtId="0" fontId="1" fillId="0" borderId="0" xfId="10" applyFont="1" applyFill="1" applyAlignment="1">
      <alignment vertical="center" wrapText="1"/>
    </xf>
    <xf numFmtId="4" fontId="1" fillId="0" borderId="0" xfId="10" applyNumberFormat="1" applyFont="1" applyFill="1"/>
    <xf numFmtId="3" fontId="1" fillId="0" borderId="0" xfId="10" applyNumberFormat="1" applyFont="1" applyFill="1"/>
    <xf numFmtId="0" fontId="47" fillId="0" borderId="34" xfId="0" applyFont="1" applyFill="1" applyBorder="1" applyAlignment="1">
      <alignment horizontal="center" vertical="center"/>
    </xf>
    <xf numFmtId="0" fontId="47" fillId="0" borderId="30" xfId="0" applyFont="1" applyFill="1" applyBorder="1" applyAlignment="1">
      <alignment horizontal="center" vertical="top" wrapText="1"/>
    </xf>
    <xf numFmtId="0" fontId="41" fillId="0" borderId="34" xfId="0" applyFont="1" applyFill="1" applyBorder="1" applyAlignment="1">
      <alignment horizontal="center" vertical="top"/>
    </xf>
    <xf numFmtId="0" fontId="41" fillId="0" borderId="30" xfId="0" applyFont="1" applyFill="1" applyBorder="1" applyAlignment="1">
      <alignment horizontal="center" vertical="top" wrapText="1"/>
    </xf>
    <xf numFmtId="0" fontId="41" fillId="0" borderId="5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 wrapText="1"/>
    </xf>
    <xf numFmtId="4" fontId="47" fillId="0" borderId="47" xfId="0" applyNumberFormat="1" applyFont="1" applyFill="1" applyBorder="1" applyAlignment="1">
      <alignment horizontal="center" vertical="center"/>
    </xf>
    <xf numFmtId="4" fontId="47" fillId="0" borderId="46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4" fontId="47" fillId="0" borderId="4" xfId="0" applyNumberFormat="1" applyFont="1" applyFill="1" applyBorder="1" applyAlignment="1">
      <alignment horizontal="center" vertical="center"/>
    </xf>
    <xf numFmtId="4" fontId="47" fillId="0" borderId="1" xfId="0" applyNumberFormat="1" applyFont="1" applyFill="1" applyBorder="1" applyAlignment="1">
      <alignment horizontal="center" vertical="center"/>
    </xf>
    <xf numFmtId="4" fontId="48" fillId="0" borderId="5" xfId="0" applyNumberFormat="1" applyFont="1" applyFill="1" applyBorder="1" applyAlignment="1">
      <alignment horizontal="center" vertical="center"/>
    </xf>
    <xf numFmtId="4" fontId="48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" fontId="41" fillId="0" borderId="4" xfId="0" applyNumberFormat="1" applyFont="1" applyFill="1" applyBorder="1" applyAlignment="1">
      <alignment horizontal="center" vertical="center"/>
    </xf>
    <xf numFmtId="1" fontId="1" fillId="0" borderId="1" xfId="10" applyNumberFormat="1" applyFont="1" applyFill="1" applyBorder="1" applyAlignment="1">
      <alignment horizontal="center" vertical="center"/>
    </xf>
    <xf numFmtId="3" fontId="31" fillId="0" borderId="2" xfId="10" applyNumberFormat="1" applyFont="1" applyFill="1" applyBorder="1" applyAlignment="1">
      <alignment horizontal="center" vertical="center" wrapText="1"/>
    </xf>
    <xf numFmtId="3" fontId="31" fillId="0" borderId="2" xfId="10" applyNumberFormat="1" applyFont="1" applyFill="1" applyBorder="1" applyAlignment="1">
      <alignment vertical="center" wrapText="1"/>
    </xf>
    <xf numFmtId="4" fontId="31" fillId="0" borderId="2" xfId="10" applyNumberFormat="1" applyFont="1" applyFill="1" applyBorder="1" applyAlignment="1">
      <alignment horizontal="center" vertical="center" wrapText="1"/>
    </xf>
    <xf numFmtId="4" fontId="1" fillId="0" borderId="2" xfId="10" applyNumberFormat="1" applyFont="1" applyFill="1" applyBorder="1" applyAlignment="1">
      <alignment horizontal="center" vertical="center" wrapText="1"/>
    </xf>
    <xf numFmtId="0" fontId="41" fillId="0" borderId="0" xfId="10" applyFont="1" applyFill="1" applyAlignment="1">
      <alignment vertical="center" wrapText="1"/>
    </xf>
    <xf numFmtId="0" fontId="46" fillId="0" borderId="0" xfId="0" applyFont="1" applyFill="1" applyAlignment="1">
      <alignment horizontal="left"/>
    </xf>
    <xf numFmtId="49" fontId="47" fillId="0" borderId="21" xfId="0" applyNumberFormat="1" applyFont="1" applyFill="1" applyBorder="1" applyAlignment="1">
      <alignment horizontal="center" vertical="center"/>
    </xf>
    <xf numFmtId="49" fontId="47" fillId="0" borderId="25" xfId="0" applyNumberFormat="1" applyFont="1" applyFill="1" applyBorder="1" applyAlignment="1">
      <alignment horizontal="center" vertical="center"/>
    </xf>
    <xf numFmtId="49" fontId="47" fillId="0" borderId="35" xfId="0" applyNumberFormat="1" applyFont="1" applyFill="1" applyBorder="1" applyAlignment="1">
      <alignment horizontal="center" vertical="center"/>
    </xf>
    <xf numFmtId="49" fontId="47" fillId="0" borderId="23" xfId="0" applyNumberFormat="1" applyFont="1" applyFill="1" applyBorder="1" applyAlignment="1">
      <alignment horizontal="center" vertical="center"/>
    </xf>
    <xf numFmtId="3" fontId="41" fillId="0" borderId="5" xfId="0" applyNumberFormat="1" applyFont="1" applyFill="1" applyBorder="1" applyAlignment="1">
      <alignment horizontal="center" vertical="center" wrapText="1"/>
    </xf>
    <xf numFmtId="49" fontId="41" fillId="0" borderId="5" xfId="0" applyNumberFormat="1" applyFont="1" applyFill="1" applyBorder="1" applyAlignment="1">
      <alignment horizontal="center" vertical="center" wrapText="1"/>
    </xf>
    <xf numFmtId="4" fontId="41" fillId="0" borderId="5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3" fontId="41" fillId="0" borderId="1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4" fontId="41" fillId="0" borderId="0" xfId="0" applyNumberFormat="1" applyFont="1" applyFill="1" applyBorder="1" applyAlignment="1">
      <alignment horizontal="center"/>
    </xf>
    <xf numFmtId="3" fontId="31" fillId="0" borderId="2" xfId="0" applyNumberFormat="1" applyFont="1" applyFill="1" applyBorder="1" applyAlignment="1">
      <alignment horizontal="center"/>
    </xf>
    <xf numFmtId="3" fontId="51" fillId="0" borderId="2" xfId="0" applyNumberFormat="1" applyFont="1" applyFill="1" applyBorder="1" applyAlignment="1">
      <alignment horizontal="center"/>
    </xf>
    <xf numFmtId="4" fontId="31" fillId="0" borderId="2" xfId="0" applyNumberFormat="1" applyFont="1" applyFill="1" applyBorder="1" applyAlignment="1">
      <alignment horizontal="center"/>
    </xf>
    <xf numFmtId="3" fontId="45" fillId="0" borderId="2" xfId="0" applyNumberFormat="1" applyFont="1" applyFill="1" applyBorder="1" applyAlignment="1">
      <alignment horizontal="center"/>
    </xf>
    <xf numFmtId="4" fontId="41" fillId="0" borderId="0" xfId="0" applyNumberFormat="1" applyFont="1" applyFill="1" applyAlignment="1">
      <alignment horizontal="center"/>
    </xf>
    <xf numFmtId="3" fontId="31" fillId="0" borderId="1" xfId="0" applyNumberFormat="1" applyFont="1" applyFill="1" applyBorder="1"/>
    <xf numFmtId="4" fontId="31" fillId="0" borderId="1" xfId="0" applyNumberFormat="1" applyFont="1" applyFill="1" applyBorder="1"/>
    <xf numFmtId="4" fontId="31" fillId="0" borderId="1" xfId="0" applyNumberFormat="1" applyFont="1" applyFill="1" applyBorder="1" applyAlignment="1">
      <alignment horizontal="center"/>
    </xf>
    <xf numFmtId="0" fontId="31" fillId="0" borderId="1" xfId="0" applyFont="1" applyFill="1" applyBorder="1"/>
    <xf numFmtId="0" fontId="31" fillId="0" borderId="0" xfId="0" applyFont="1" applyFill="1" applyBorder="1"/>
    <xf numFmtId="3" fontId="31" fillId="0" borderId="0" xfId="0" applyNumberFormat="1" applyFont="1" applyFill="1" applyBorder="1"/>
    <xf numFmtId="4" fontId="31" fillId="0" borderId="0" xfId="0" applyNumberFormat="1" applyFont="1" applyFill="1"/>
    <xf numFmtId="4" fontId="31" fillId="0" borderId="0" xfId="0" applyNumberFormat="1" applyFont="1" applyFill="1" applyBorder="1"/>
    <xf numFmtId="0" fontId="51" fillId="0" borderId="0" xfId="0" applyFont="1" applyFill="1"/>
    <xf numFmtId="0" fontId="51" fillId="0" borderId="0" xfId="0" applyFont="1" applyFill="1" applyBorder="1"/>
    <xf numFmtId="4" fontId="45" fillId="0" borderId="0" xfId="0" applyNumberFormat="1" applyFont="1" applyFill="1"/>
    <xf numFmtId="0" fontId="31" fillId="0" borderId="1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45" fillId="0" borderId="1" xfId="0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center" vertical="center"/>
    </xf>
    <xf numFmtId="4" fontId="45" fillId="0" borderId="0" xfId="0" applyNumberFormat="1" applyFont="1" applyFill="1" applyBorder="1" applyAlignment="1">
      <alignment horizontal="center" vertical="center"/>
    </xf>
    <xf numFmtId="4" fontId="45" fillId="0" borderId="0" xfId="0" applyNumberFormat="1" applyFont="1" applyFill="1" applyAlignment="1">
      <alignment vertical="center"/>
    </xf>
    <xf numFmtId="2" fontId="45" fillId="0" borderId="1" xfId="0" applyNumberFormat="1" applyFont="1" applyFill="1" applyBorder="1" applyAlignment="1">
      <alignment horizontal="center" vertical="center"/>
    </xf>
    <xf numFmtId="2" fontId="45" fillId="0" borderId="1" xfId="0" applyNumberFormat="1" applyFont="1" applyFill="1" applyBorder="1" applyAlignment="1">
      <alignment vertical="center" wrapText="1"/>
    </xf>
    <xf numFmtId="2" fontId="45" fillId="0" borderId="1" xfId="0" applyNumberFormat="1" applyFont="1" applyFill="1" applyBorder="1" applyAlignment="1">
      <alignment vertical="center"/>
    </xf>
    <xf numFmtId="2" fontId="45" fillId="0" borderId="0" xfId="0" applyNumberFormat="1" applyFont="1" applyFill="1" applyBorder="1" applyAlignment="1">
      <alignment vertical="center"/>
    </xf>
    <xf numFmtId="0" fontId="48" fillId="0" borderId="1" xfId="0" applyFont="1" applyFill="1" applyBorder="1" applyAlignment="1">
      <alignment horizontal="center"/>
    </xf>
    <xf numFmtId="0" fontId="48" fillId="0" borderId="1" xfId="0" applyFont="1" applyFill="1" applyBorder="1" applyAlignment="1">
      <alignment vertical="center" wrapText="1"/>
    </xf>
    <xf numFmtId="4" fontId="48" fillId="0" borderId="1" xfId="0" applyNumberFormat="1" applyFont="1" applyFill="1" applyBorder="1" applyAlignment="1">
      <alignment horizontal="center"/>
    </xf>
    <xf numFmtId="0" fontId="48" fillId="0" borderId="1" xfId="0" applyFont="1" applyFill="1" applyBorder="1"/>
    <xf numFmtId="0" fontId="48" fillId="0" borderId="0" xfId="0" applyFont="1" applyFill="1" applyBorder="1"/>
    <xf numFmtId="2" fontId="45" fillId="0" borderId="0" xfId="0" applyNumberFormat="1" applyFont="1" applyFill="1" applyBorder="1"/>
    <xf numFmtId="0" fontId="45" fillId="0" borderId="45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4" fontId="48" fillId="0" borderId="45" xfId="0" applyNumberFormat="1" applyFont="1" applyFill="1" applyBorder="1" applyAlignment="1">
      <alignment horizontal="center" vertical="center"/>
    </xf>
    <xf numFmtId="4" fontId="48" fillId="0" borderId="44" xfId="0" applyNumberFormat="1" applyFont="1" applyFill="1" applyBorder="1" applyAlignment="1">
      <alignment horizontal="center" vertical="center"/>
    </xf>
    <xf numFmtId="0" fontId="35" fillId="0" borderId="77" xfId="0" applyFont="1" applyFill="1" applyBorder="1" applyAlignment="1">
      <alignment horizontal="center" vertical="center"/>
    </xf>
    <xf numFmtId="0" fontId="35" fillId="0" borderId="78" xfId="0" applyFont="1" applyFill="1" applyBorder="1" applyAlignment="1">
      <alignment vertical="center"/>
    </xf>
    <xf numFmtId="4" fontId="35" fillId="0" borderId="78" xfId="0" applyNumberFormat="1" applyFont="1" applyFill="1" applyBorder="1" applyAlignment="1">
      <alignment horizontal="center" vertical="center"/>
    </xf>
    <xf numFmtId="0" fontId="35" fillId="0" borderId="81" xfId="0" applyFont="1" applyFill="1" applyBorder="1" applyAlignment="1">
      <alignment horizontal="center" vertical="center"/>
    </xf>
    <xf numFmtId="4" fontId="35" fillId="0" borderId="77" xfId="0" applyNumberFormat="1" applyFont="1" applyFill="1" applyBorder="1" applyAlignment="1">
      <alignment horizontal="center" vertical="center"/>
    </xf>
    <xf numFmtId="4" fontId="35" fillId="0" borderId="79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4" fontId="41" fillId="0" borderId="0" xfId="0" applyNumberFormat="1" applyFont="1" applyFill="1" applyBorder="1"/>
    <xf numFmtId="0" fontId="45" fillId="0" borderId="40" xfId="0" applyFont="1" applyFill="1" applyBorder="1" applyAlignment="1">
      <alignment horizontal="left" vertical="center" wrapText="1"/>
    </xf>
    <xf numFmtId="3" fontId="45" fillId="0" borderId="0" xfId="0" applyNumberFormat="1" applyFont="1" applyFill="1"/>
    <xf numFmtId="0" fontId="45" fillId="0" borderId="1" xfId="0" applyFont="1" applyFill="1" applyBorder="1" applyAlignment="1">
      <alignment horizontal="center" wrapText="1"/>
    </xf>
    <xf numFmtId="3" fontId="45" fillId="0" borderId="1" xfId="0" applyNumberFormat="1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 wrapText="1"/>
    </xf>
    <xf numFmtId="3" fontId="45" fillId="0" borderId="1" xfId="0" applyNumberFormat="1" applyFont="1" applyFill="1" applyBorder="1" applyAlignment="1">
      <alignment horizontal="center" wrapText="1"/>
    </xf>
    <xf numFmtId="4" fontId="45" fillId="0" borderId="2" xfId="0" applyNumberFormat="1" applyFont="1" applyFill="1" applyBorder="1" applyAlignment="1">
      <alignment horizontal="center"/>
    </xf>
    <xf numFmtId="3" fontId="45" fillId="0" borderId="1" xfId="0" applyNumberFormat="1" applyFont="1" applyFill="1" applyBorder="1"/>
    <xf numFmtId="4" fontId="45" fillId="0" borderId="1" xfId="0" applyNumberFormat="1" applyFont="1" applyFill="1" applyBorder="1"/>
    <xf numFmtId="4" fontId="45" fillId="0" borderId="4" xfId="0" applyNumberFormat="1" applyFont="1" applyFill="1" applyBorder="1"/>
    <xf numFmtId="0" fontId="45" fillId="0" borderId="1" xfId="0" applyFont="1" applyFill="1" applyBorder="1"/>
    <xf numFmtId="3" fontId="45" fillId="0" borderId="0" xfId="0" applyNumberFormat="1" applyFont="1" applyFill="1" applyBorder="1"/>
    <xf numFmtId="0" fontId="45" fillId="0" borderId="1" xfId="0" applyFont="1" applyFill="1" applyBorder="1" applyAlignment="1">
      <alignment wrapText="1"/>
    </xf>
    <xf numFmtId="3" fontId="45" fillId="0" borderId="2" xfId="0" applyNumberFormat="1" applyFont="1" applyFill="1" applyBorder="1" applyAlignment="1">
      <alignment horizontal="center" vertical="center" wrapText="1"/>
    </xf>
    <xf numFmtId="4" fontId="45" fillId="0" borderId="2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3" fontId="45" fillId="0" borderId="39" xfId="0" applyNumberFormat="1" applyFont="1" applyFill="1" applyBorder="1" applyAlignment="1">
      <alignment horizontal="center" vertical="center" wrapText="1"/>
    </xf>
    <xf numFmtId="3" fontId="31" fillId="0" borderId="2" xfId="0" applyNumberFormat="1" applyFont="1" applyFill="1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center" vertical="center" wrapText="1"/>
    </xf>
    <xf numFmtId="3" fontId="45" fillId="0" borderId="2" xfId="0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center" vertical="center"/>
    </xf>
    <xf numFmtId="4" fontId="57" fillId="0" borderId="0" xfId="0" applyNumberFormat="1" applyFont="1" applyFill="1" applyBorder="1" applyAlignment="1">
      <alignment horizontal="center" vertical="center"/>
    </xf>
    <xf numFmtId="4" fontId="48" fillId="0" borderId="0" xfId="0" applyNumberFormat="1" applyFont="1" applyFill="1" applyBorder="1"/>
    <xf numFmtId="4" fontId="45" fillId="0" borderId="0" xfId="0" applyNumberFormat="1" applyFont="1" applyFill="1" applyBorder="1" applyAlignment="1">
      <alignment horizontal="center"/>
    </xf>
    <xf numFmtId="4" fontId="47" fillId="0" borderId="48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center" wrapText="1"/>
    </xf>
    <xf numFmtId="49" fontId="47" fillId="0" borderId="23" xfId="0" applyNumberFormat="1" applyFont="1" applyFill="1" applyBorder="1" applyAlignment="1">
      <alignment horizontal="center" vertical="center" wrapText="1"/>
    </xf>
    <xf numFmtId="49" fontId="47" fillId="0" borderId="30" xfId="0" applyNumberFormat="1" applyFont="1" applyFill="1" applyBorder="1" applyAlignment="1">
      <alignment horizontal="center" vertical="center"/>
    </xf>
    <xf numFmtId="3" fontId="41" fillId="0" borderId="5" xfId="0" applyNumberFormat="1" applyFont="1" applyFill="1" applyBorder="1" applyAlignment="1">
      <alignment horizontal="center" vertical="center"/>
    </xf>
    <xf numFmtId="49" fontId="41" fillId="0" borderId="5" xfId="0" applyNumberFormat="1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4" fontId="31" fillId="0" borderId="0" xfId="0" applyNumberFormat="1" applyFont="1" applyFill="1" applyAlignment="1">
      <alignment horizontal="center" vertical="center"/>
    </xf>
    <xf numFmtId="0" fontId="58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/>
    <xf numFmtId="4" fontId="51" fillId="0" borderId="1" xfId="0" applyNumberFormat="1" applyFont="1" applyFill="1" applyBorder="1" applyAlignment="1">
      <alignment horizontal="center"/>
    </xf>
    <xf numFmtId="4" fontId="51" fillId="0" borderId="1" xfId="0" applyNumberFormat="1" applyFont="1" applyFill="1" applyBorder="1" applyAlignment="1">
      <alignment horizontal="center" wrapText="1"/>
    </xf>
    <xf numFmtId="4" fontId="51" fillId="0" borderId="0" xfId="0" applyNumberFormat="1" applyFont="1" applyFill="1" applyBorder="1"/>
    <xf numFmtId="0" fontId="51" fillId="0" borderId="1" xfId="0" applyFont="1" applyFill="1" applyBorder="1" applyAlignment="1">
      <alignment horizontal="center" vertical="center"/>
    </xf>
    <xf numFmtId="4" fontId="59" fillId="0" borderId="1" xfId="0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center" vertical="top" wrapText="1"/>
    </xf>
    <xf numFmtId="4" fontId="41" fillId="0" borderId="0" xfId="0" applyNumberFormat="1" applyFont="1" applyFill="1" applyBorder="1" applyAlignment="1">
      <alignment horizontal="center" vertical="top"/>
    </xf>
    <xf numFmtId="49" fontId="41" fillId="0" borderId="1" xfId="0" applyNumberFormat="1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/>
    </xf>
    <xf numFmtId="0" fontId="31" fillId="0" borderId="62" xfId="0" applyFont="1" applyFill="1" applyBorder="1" applyAlignment="1">
      <alignment vertical="center" wrapText="1"/>
    </xf>
    <xf numFmtId="0" fontId="31" fillId="0" borderId="62" xfId="0" applyFont="1" applyFill="1" applyBorder="1" applyAlignment="1">
      <alignment horizontal="center" wrapText="1"/>
    </xf>
    <xf numFmtId="3" fontId="31" fillId="0" borderId="62" xfId="0" applyNumberFormat="1" applyFont="1" applyFill="1" applyBorder="1" applyAlignment="1">
      <alignment horizontal="center"/>
    </xf>
    <xf numFmtId="0" fontId="45" fillId="0" borderId="62" xfId="0" applyFont="1" applyFill="1" applyBorder="1" applyAlignment="1">
      <alignment horizontal="center"/>
    </xf>
    <xf numFmtId="0" fontId="31" fillId="0" borderId="63" xfId="0" applyFont="1" applyFill="1" applyBorder="1" applyAlignment="1">
      <alignment horizontal="center"/>
    </xf>
    <xf numFmtId="0" fontId="51" fillId="0" borderId="63" xfId="0" applyFont="1" applyFill="1" applyBorder="1" applyAlignment="1">
      <alignment horizontal="center" wrapText="1"/>
    </xf>
    <xf numFmtId="0" fontId="31" fillId="0" borderId="63" xfId="0" applyFont="1" applyFill="1" applyBorder="1" applyAlignment="1">
      <alignment horizontal="center" wrapText="1"/>
    </xf>
    <xf numFmtId="3" fontId="31" fillId="0" borderId="63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vertical="center"/>
    </xf>
    <xf numFmtId="3" fontId="51" fillId="0" borderId="1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3" fontId="31" fillId="0" borderId="64" xfId="0" applyNumberFormat="1" applyFont="1" applyFill="1" applyBorder="1" applyAlignment="1">
      <alignment horizontal="center"/>
    </xf>
    <xf numFmtId="3" fontId="31" fillId="0" borderId="64" xfId="0" applyNumberFormat="1" applyFont="1" applyFill="1" applyBorder="1" applyAlignment="1">
      <alignment wrapText="1"/>
    </xf>
    <xf numFmtId="4" fontId="31" fillId="0" borderId="64" xfId="0" applyNumberFormat="1" applyFont="1" applyFill="1" applyBorder="1"/>
    <xf numFmtId="4" fontId="31" fillId="0" borderId="65" xfId="0" applyNumberFormat="1" applyFont="1" applyFill="1" applyBorder="1"/>
    <xf numFmtId="4" fontId="31" fillId="0" borderId="66" xfId="0" applyNumberFormat="1" applyFont="1" applyFill="1" applyBorder="1"/>
    <xf numFmtId="0" fontId="31" fillId="0" borderId="65" xfId="0" applyFont="1" applyFill="1" applyBorder="1"/>
    <xf numFmtId="4" fontId="31" fillId="0" borderId="67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4" fontId="45" fillId="0" borderId="0" xfId="0" applyNumberFormat="1" applyFont="1" applyFill="1" applyBorder="1"/>
    <xf numFmtId="0" fontId="31" fillId="0" borderId="63" xfId="0" applyFont="1" applyFill="1" applyBorder="1" applyAlignment="1">
      <alignment vertical="center"/>
    </xf>
    <xf numFmtId="0" fontId="45" fillId="0" borderId="68" xfId="0" applyFont="1" applyFill="1" applyBorder="1" applyAlignment="1">
      <alignment horizontal="center" vertical="center"/>
    </xf>
    <xf numFmtId="4" fontId="48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48" fillId="0" borderId="41" xfId="0" applyFont="1" applyFill="1" applyBorder="1" applyAlignment="1">
      <alignment vertical="center" wrapText="1"/>
    </xf>
    <xf numFmtId="0" fontId="45" fillId="0" borderId="39" xfId="0" applyFont="1" applyFill="1" applyBorder="1"/>
    <xf numFmtId="0" fontId="45" fillId="0" borderId="39" xfId="0" applyFont="1" applyFill="1" applyBorder="1" applyAlignment="1">
      <alignment horizontal="center"/>
    </xf>
    <xf numFmtId="0" fontId="45" fillId="0" borderId="42" xfId="0" applyFont="1" applyFill="1" applyBorder="1"/>
    <xf numFmtId="0" fontId="45" fillId="0" borderId="41" xfId="0" applyFont="1" applyFill="1" applyBorder="1"/>
    <xf numFmtId="0" fontId="48" fillId="0" borderId="45" xfId="0" applyFont="1" applyFill="1" applyBorder="1"/>
    <xf numFmtId="0" fontId="45" fillId="0" borderId="44" xfId="0" applyFont="1" applyFill="1" applyBorder="1"/>
    <xf numFmtId="0" fontId="45" fillId="0" borderId="45" xfId="0" applyFont="1" applyFill="1" applyBorder="1"/>
    <xf numFmtId="0" fontId="45" fillId="0" borderId="77" xfId="0" applyFont="1" applyFill="1" applyBorder="1"/>
    <xf numFmtId="0" fontId="45" fillId="0" borderId="78" xfId="0" applyFont="1" applyFill="1" applyBorder="1"/>
    <xf numFmtId="0" fontId="45" fillId="0" borderId="79" xfId="0" applyFont="1" applyFill="1" applyBorder="1"/>
    <xf numFmtId="0" fontId="45" fillId="0" borderId="78" xfId="0" applyFont="1" applyFill="1" applyBorder="1" applyAlignment="1">
      <alignment horizontal="center"/>
    </xf>
    <xf numFmtId="0" fontId="48" fillId="0" borderId="41" xfId="0" applyFont="1" applyFill="1" applyBorder="1"/>
    <xf numFmtId="0" fontId="57" fillId="0" borderId="0" xfId="0" applyFont="1" applyFill="1" applyAlignment="1">
      <alignment horizontal="center"/>
    </xf>
    <xf numFmtId="0" fontId="57" fillId="0" borderId="77" xfId="0" applyFont="1" applyFill="1" applyBorder="1"/>
    <xf numFmtId="0" fontId="57" fillId="0" borderId="78" xfId="0" applyFont="1" applyFill="1" applyBorder="1"/>
    <xf numFmtId="0" fontId="57" fillId="0" borderId="78" xfId="0" applyFont="1" applyFill="1" applyBorder="1" applyAlignment="1">
      <alignment horizontal="center"/>
    </xf>
    <xf numFmtId="0" fontId="57" fillId="0" borderId="79" xfId="0" applyFont="1" applyFill="1" applyBorder="1"/>
    <xf numFmtId="0" fontId="57" fillId="0" borderId="0" xfId="0" applyFont="1" applyFill="1" applyBorder="1"/>
    <xf numFmtId="0" fontId="57" fillId="0" borderId="0" xfId="0" applyFont="1" applyFill="1"/>
    <xf numFmtId="4" fontId="45" fillId="0" borderId="5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/>
    </xf>
    <xf numFmtId="4" fontId="54" fillId="0" borderId="1" xfId="0" applyNumberFormat="1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45" fillId="0" borderId="3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left" vertical="center" wrapText="1"/>
    </xf>
    <xf numFmtId="4" fontId="45" fillId="0" borderId="28" xfId="0" applyNumberFormat="1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 wrapText="1"/>
    </xf>
    <xf numFmtId="0" fontId="41" fillId="0" borderId="24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vertical="center" wrapText="1"/>
    </xf>
    <xf numFmtId="4" fontId="51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4" fontId="51" fillId="0" borderId="1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4" fontId="45" fillId="0" borderId="0" xfId="0" applyNumberFormat="1" applyFont="1" applyFill="1" applyBorder="1" applyAlignment="1">
      <alignment vertical="center"/>
    </xf>
    <xf numFmtId="4" fontId="58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wrapText="1"/>
    </xf>
    <xf numFmtId="0" fontId="54" fillId="0" borderId="0" xfId="0" applyFont="1" applyFill="1" applyBorder="1"/>
    <xf numFmtId="4" fontId="31" fillId="0" borderId="0" xfId="11" applyNumberFormat="1" applyFont="1" applyFill="1" applyAlignment="1">
      <alignment horizontal="center"/>
    </xf>
    <xf numFmtId="3" fontId="60" fillId="0" borderId="0" xfId="0" applyNumberFormat="1" applyFont="1" applyFill="1" applyBorder="1" applyAlignment="1">
      <alignment wrapText="1"/>
    </xf>
    <xf numFmtId="3" fontId="31" fillId="0" borderId="2" xfId="0" applyNumberFormat="1" applyFont="1" applyFill="1" applyBorder="1"/>
    <xf numFmtId="4" fontId="31" fillId="0" borderId="4" xfId="0" applyNumberFormat="1" applyFont="1" applyFill="1" applyBorder="1"/>
    <xf numFmtId="3" fontId="51" fillId="0" borderId="1" xfId="0" applyNumberFormat="1" applyFont="1" applyFill="1" applyBorder="1"/>
    <xf numFmtId="0" fontId="61" fillId="0" borderId="0" xfId="6" applyFont="1" applyFill="1" applyAlignment="1">
      <alignment horizontal="center"/>
    </xf>
    <xf numFmtId="0" fontId="62" fillId="0" borderId="0" xfId="6" applyFont="1" applyFill="1"/>
    <xf numFmtId="0" fontId="61" fillId="0" borderId="0" xfId="6" applyFont="1" applyFill="1"/>
    <xf numFmtId="4" fontId="61" fillId="0" borderId="0" xfId="6" applyNumberFormat="1" applyFont="1" applyFill="1" applyAlignment="1">
      <alignment horizontal="center"/>
    </xf>
    <xf numFmtId="0" fontId="45" fillId="0" borderId="0" xfId="6" applyFont="1" applyFill="1"/>
    <xf numFmtId="0" fontId="63" fillId="0" borderId="41" xfId="6" applyFont="1" applyFill="1" applyBorder="1" applyAlignment="1">
      <alignment horizontal="center"/>
    </xf>
    <xf numFmtId="0" fontId="61" fillId="0" borderId="39" xfId="6" applyFont="1" applyFill="1" applyBorder="1" applyAlignment="1">
      <alignment vertical="center" wrapText="1"/>
    </xf>
    <xf numFmtId="0" fontId="61" fillId="0" borderId="39" xfId="6" applyFont="1" applyFill="1" applyBorder="1" applyAlignment="1">
      <alignment horizontal="center" wrapText="1"/>
    </xf>
    <xf numFmtId="4" fontId="61" fillId="0" borderId="39" xfId="6" applyNumberFormat="1" applyFont="1" applyFill="1" applyBorder="1" applyAlignment="1">
      <alignment horizontal="center" wrapText="1"/>
    </xf>
    <xf numFmtId="3" fontId="61" fillId="0" borderId="39" xfId="6" applyNumberFormat="1" applyFont="1" applyFill="1" applyBorder="1" applyAlignment="1">
      <alignment horizontal="center"/>
    </xf>
    <xf numFmtId="0" fontId="61" fillId="0" borderId="42" xfId="6" applyFont="1" applyFill="1" applyBorder="1" applyAlignment="1">
      <alignment horizontal="center"/>
    </xf>
    <xf numFmtId="0" fontId="61" fillId="0" borderId="45" xfId="6" applyFont="1" applyFill="1" applyBorder="1" applyAlignment="1">
      <alignment horizontal="center"/>
    </xf>
    <xf numFmtId="0" fontId="63" fillId="0" borderId="1" xfId="6" applyFont="1" applyFill="1" applyBorder="1" applyAlignment="1">
      <alignment horizontal="center" wrapText="1"/>
    </xf>
    <xf numFmtId="0" fontId="61" fillId="0" borderId="1" xfId="6" applyFont="1" applyFill="1" applyBorder="1" applyAlignment="1">
      <alignment horizontal="center" wrapText="1"/>
    </xf>
    <xf numFmtId="4" fontId="61" fillId="0" borderId="1" xfId="6" applyNumberFormat="1" applyFont="1" applyFill="1" applyBorder="1" applyAlignment="1">
      <alignment horizontal="center" wrapText="1"/>
    </xf>
    <xf numFmtId="3" fontId="61" fillId="0" borderId="1" xfId="6" applyNumberFormat="1" applyFont="1" applyFill="1" applyBorder="1" applyAlignment="1">
      <alignment horizontal="center" wrapText="1"/>
    </xf>
    <xf numFmtId="0" fontId="61" fillId="0" borderId="44" xfId="6" applyFont="1" applyFill="1" applyBorder="1" applyAlignment="1">
      <alignment horizontal="center" wrapText="1"/>
    </xf>
    <xf numFmtId="3" fontId="61" fillId="0" borderId="45" xfId="6" applyNumberFormat="1" applyFont="1" applyFill="1" applyBorder="1" applyAlignment="1">
      <alignment horizontal="center" vertical="center"/>
    </xf>
    <xf numFmtId="3" fontId="63" fillId="0" borderId="1" xfId="6" applyNumberFormat="1" applyFont="1" applyFill="1" applyBorder="1" applyAlignment="1">
      <alignment horizontal="center" vertical="center" wrapText="1"/>
    </xf>
    <xf numFmtId="4" fontId="61" fillId="0" borderId="1" xfId="6" applyNumberFormat="1" applyFont="1" applyFill="1" applyBorder="1" applyAlignment="1">
      <alignment horizontal="center" vertical="center"/>
    </xf>
    <xf numFmtId="3" fontId="61" fillId="0" borderId="44" xfId="6" applyNumberFormat="1" applyFont="1" applyFill="1" applyBorder="1" applyAlignment="1">
      <alignment horizontal="center" vertical="center"/>
    </xf>
    <xf numFmtId="0" fontId="61" fillId="0" borderId="0" xfId="6" applyFont="1" applyFill="1" applyAlignment="1">
      <alignment vertical="center"/>
    </xf>
    <xf numFmtId="3" fontId="61" fillId="0" borderId="77" xfId="6" applyNumberFormat="1" applyFont="1" applyFill="1" applyBorder="1" applyAlignment="1">
      <alignment horizontal="center"/>
    </xf>
    <xf numFmtId="3" fontId="61" fillId="0" borderId="78" xfId="6" applyNumberFormat="1" applyFont="1" applyFill="1" applyBorder="1"/>
    <xf numFmtId="4" fontId="61" fillId="0" borderId="78" xfId="6" applyNumberFormat="1" applyFont="1" applyFill="1" applyBorder="1"/>
    <xf numFmtId="4" fontId="61" fillId="0" borderId="78" xfId="6" applyNumberFormat="1" applyFont="1" applyFill="1" applyBorder="1" applyAlignment="1">
      <alignment horizontal="center"/>
    </xf>
    <xf numFmtId="0" fontId="61" fillId="0" borderId="79" xfId="6" applyFont="1" applyFill="1" applyBorder="1"/>
    <xf numFmtId="0" fontId="61" fillId="0" borderId="0" xfId="6" applyFont="1" applyFill="1" applyBorder="1" applyAlignment="1">
      <alignment horizontal="center"/>
    </xf>
    <xf numFmtId="0" fontId="61" fillId="0" borderId="0" xfId="6" applyFont="1" applyFill="1" applyBorder="1"/>
    <xf numFmtId="4" fontId="61" fillId="0" borderId="0" xfId="6" applyNumberFormat="1" applyFont="1" applyFill="1" applyBorder="1" applyAlignment="1">
      <alignment horizontal="center"/>
    </xf>
    <xf numFmtId="3" fontId="61" fillId="0" borderId="0" xfId="6" applyNumberFormat="1" applyFont="1" applyFill="1" applyBorder="1"/>
    <xf numFmtId="4" fontId="61" fillId="0" borderId="0" xfId="6" applyNumberFormat="1" applyFont="1" applyFill="1"/>
    <xf numFmtId="0" fontId="63" fillId="0" borderId="0" xfId="6" applyFont="1" applyFill="1"/>
    <xf numFmtId="0" fontId="63" fillId="0" borderId="0" xfId="6" applyFont="1" applyFill="1" applyBorder="1"/>
    <xf numFmtId="0" fontId="61" fillId="0" borderId="41" xfId="6" applyFont="1" applyFill="1" applyBorder="1" applyAlignment="1">
      <alignment horizontal="center" vertical="center"/>
    </xf>
    <xf numFmtId="0" fontId="61" fillId="0" borderId="39" xfId="6" applyFont="1" applyFill="1" applyBorder="1" applyAlignment="1">
      <alignment vertical="center"/>
    </xf>
    <xf numFmtId="0" fontId="61" fillId="0" borderId="39" xfId="6" applyFont="1" applyFill="1" applyBorder="1" applyAlignment="1">
      <alignment horizontal="center" vertical="center"/>
    </xf>
    <xf numFmtId="0" fontId="61" fillId="0" borderId="39" xfId="6" applyFont="1" applyFill="1" applyBorder="1" applyAlignment="1">
      <alignment horizontal="center" vertical="center" wrapText="1"/>
    </xf>
    <xf numFmtId="0" fontId="61" fillId="0" borderId="42" xfId="6" applyFont="1" applyFill="1" applyBorder="1" applyAlignment="1">
      <alignment horizontal="center" vertical="center" wrapText="1"/>
    </xf>
    <xf numFmtId="4" fontId="61" fillId="0" borderId="0" xfId="6" applyNumberFormat="1" applyFont="1" applyFill="1" applyBorder="1" applyAlignment="1">
      <alignment horizontal="center" vertical="center" wrapText="1"/>
    </xf>
    <xf numFmtId="0" fontId="61" fillId="0" borderId="0" xfId="6" applyFont="1" applyFill="1" applyBorder="1" applyAlignment="1">
      <alignment vertical="center"/>
    </xf>
    <xf numFmtId="0" fontId="61" fillId="0" borderId="70" xfId="6" applyFont="1" applyFill="1" applyBorder="1" applyAlignment="1">
      <alignment vertical="center"/>
    </xf>
    <xf numFmtId="0" fontId="61" fillId="0" borderId="69" xfId="6" applyFont="1" applyFill="1" applyBorder="1" applyAlignment="1">
      <alignment vertical="center" wrapText="1"/>
    </xf>
    <xf numFmtId="0" fontId="61" fillId="0" borderId="45" xfId="6" applyFont="1" applyFill="1" applyBorder="1" applyAlignment="1">
      <alignment horizontal="center" vertical="center"/>
    </xf>
    <xf numFmtId="0" fontId="61" fillId="0" borderId="1" xfId="6" applyFont="1" applyFill="1" applyBorder="1" applyAlignment="1">
      <alignment vertical="center" wrapText="1"/>
    </xf>
    <xf numFmtId="0" fontId="61" fillId="0" borderId="1" xfId="6" applyFont="1" applyFill="1" applyBorder="1" applyAlignment="1">
      <alignment horizontal="center" vertical="center"/>
    </xf>
    <xf numFmtId="4" fontId="61" fillId="0" borderId="44" xfId="6" applyNumberFormat="1" applyFont="1" applyFill="1" applyBorder="1" applyAlignment="1">
      <alignment horizontal="center" vertical="center"/>
    </xf>
    <xf numFmtId="4" fontId="61" fillId="0" borderId="0" xfId="6" applyNumberFormat="1" applyFont="1" applyFill="1" applyAlignment="1">
      <alignment horizontal="center" vertical="center"/>
    </xf>
    <xf numFmtId="4" fontId="61" fillId="0" borderId="0" xfId="6" applyNumberFormat="1" applyFont="1" applyFill="1" applyBorder="1" applyAlignment="1">
      <alignment horizontal="center" vertical="center"/>
    </xf>
    <xf numFmtId="0" fontId="61" fillId="0" borderId="69" xfId="6" applyFont="1" applyFill="1" applyBorder="1" applyAlignment="1">
      <alignment vertical="center"/>
    </xf>
    <xf numFmtId="0" fontId="61" fillId="0" borderId="71" xfId="6" applyFont="1" applyFill="1" applyBorder="1" applyAlignment="1">
      <alignment vertical="center"/>
    </xf>
    <xf numFmtId="4" fontId="61" fillId="0" borderId="1" xfId="6" applyNumberFormat="1" applyFont="1" applyFill="1" applyBorder="1" applyAlignment="1">
      <alignment horizontal="center" vertical="center" wrapText="1"/>
    </xf>
    <xf numFmtId="1" fontId="61" fillId="0" borderId="1" xfId="6" applyNumberFormat="1" applyFont="1" applyFill="1" applyBorder="1" applyAlignment="1">
      <alignment horizontal="center" vertical="center" wrapText="1"/>
    </xf>
    <xf numFmtId="4" fontId="61" fillId="0" borderId="44" xfId="6" applyNumberFormat="1" applyFont="1" applyFill="1" applyBorder="1" applyAlignment="1">
      <alignment horizontal="center" vertical="center" wrapText="1"/>
    </xf>
    <xf numFmtId="0" fontId="63" fillId="0" borderId="77" xfId="6" applyFont="1" applyFill="1" applyBorder="1" applyAlignment="1">
      <alignment horizontal="center"/>
    </xf>
    <xf numFmtId="0" fontId="63" fillId="0" borderId="78" xfId="6" applyFont="1" applyFill="1" applyBorder="1"/>
    <xf numFmtId="4" fontId="63" fillId="0" borderId="78" xfId="6" applyNumberFormat="1" applyFont="1" applyFill="1" applyBorder="1" applyAlignment="1">
      <alignment horizontal="center"/>
    </xf>
    <xf numFmtId="4" fontId="63" fillId="0" borderId="79" xfId="6" applyNumberFormat="1" applyFont="1" applyFill="1" applyBorder="1" applyAlignment="1">
      <alignment horizontal="center"/>
    </xf>
    <xf numFmtId="4" fontId="63" fillId="0" borderId="0" xfId="6" applyNumberFormat="1" applyFont="1" applyFill="1" applyAlignment="1">
      <alignment horizontal="center"/>
    </xf>
    <xf numFmtId="4" fontId="63" fillId="0" borderId="0" xfId="6" applyNumberFormat="1" applyFont="1" applyFill="1"/>
    <xf numFmtId="0" fontId="48" fillId="0" borderId="0" xfId="6" applyFont="1" applyFill="1"/>
    <xf numFmtId="0" fontId="63" fillId="0" borderId="0" xfId="6" applyFont="1" applyFill="1" applyBorder="1" applyAlignment="1"/>
    <xf numFmtId="0" fontId="61" fillId="0" borderId="0" xfId="6" applyFont="1" applyFill="1" applyBorder="1" applyAlignment="1"/>
    <xf numFmtId="0" fontId="61" fillId="0" borderId="0" xfId="6" applyFont="1" applyFill="1" applyBorder="1" applyAlignment="1">
      <alignment wrapText="1"/>
    </xf>
    <xf numFmtId="4" fontId="45" fillId="0" borderId="1" xfId="6" applyNumberFormat="1" applyFont="1" applyFill="1" applyBorder="1" applyAlignment="1">
      <alignment horizontal="center" vertical="top"/>
    </xf>
    <xf numFmtId="0" fontId="45" fillId="0" borderId="1" xfId="6" applyFont="1" applyFill="1" applyBorder="1" applyAlignment="1">
      <alignment horizontal="center" vertical="top"/>
    </xf>
    <xf numFmtId="0" fontId="45" fillId="0" borderId="0" xfId="6" applyFont="1" applyFill="1" applyAlignment="1">
      <alignment horizontal="center" vertical="top"/>
    </xf>
    <xf numFmtId="0" fontId="48" fillId="0" borderId="1" xfId="6" applyFont="1" applyFill="1" applyBorder="1" applyAlignment="1">
      <alignment horizontal="center" vertical="center" wrapText="1"/>
    </xf>
    <xf numFmtId="4" fontId="48" fillId="0" borderId="1" xfId="6" applyNumberFormat="1" applyFont="1" applyFill="1" applyBorder="1" applyAlignment="1">
      <alignment horizontal="center" vertical="center" wrapText="1"/>
    </xf>
    <xf numFmtId="0" fontId="48" fillId="0" borderId="0" xfId="6" applyFont="1" applyFill="1" applyAlignment="1">
      <alignment horizontal="center" vertical="center"/>
    </xf>
    <xf numFmtId="0" fontId="48" fillId="0" borderId="1" xfId="6" applyFont="1" applyFill="1" applyBorder="1" applyAlignment="1">
      <alignment horizontal="center" vertical="top"/>
    </xf>
    <xf numFmtId="0" fontId="48" fillId="0" borderId="1" xfId="6" applyFont="1" applyFill="1" applyBorder="1" applyAlignment="1">
      <alignment horizontal="center" vertical="top" wrapText="1"/>
    </xf>
    <xf numFmtId="4" fontId="48" fillId="0" borderId="1" xfId="6" applyNumberFormat="1" applyFont="1" applyFill="1" applyBorder="1" applyAlignment="1">
      <alignment horizontal="center" vertical="top"/>
    </xf>
    <xf numFmtId="0" fontId="48" fillId="0" borderId="0" xfId="6" applyFont="1" applyFill="1" applyAlignment="1">
      <alignment horizontal="center" vertical="top"/>
    </xf>
    <xf numFmtId="4" fontId="63" fillId="0" borderId="1" xfId="6" applyNumberFormat="1" applyFont="1" applyFill="1" applyBorder="1" applyAlignment="1">
      <alignment horizontal="center" vertical="center"/>
    </xf>
    <xf numFmtId="0" fontId="61" fillId="0" borderId="0" xfId="6" applyFont="1" applyFill="1" applyAlignment="1">
      <alignment horizontal="center" vertical="center"/>
    </xf>
    <xf numFmtId="0" fontId="61" fillId="0" borderId="0" xfId="6" applyFont="1" applyFill="1" applyBorder="1" applyAlignment="1">
      <alignment horizontal="center" vertical="center"/>
    </xf>
    <xf numFmtId="0" fontId="63" fillId="0" borderId="1" xfId="6" applyFont="1" applyFill="1" applyBorder="1" applyAlignment="1">
      <alignment horizontal="center"/>
    </xf>
    <xf numFmtId="4" fontId="63" fillId="0" borderId="1" xfId="6" applyNumberFormat="1" applyFont="1" applyFill="1" applyBorder="1" applyAlignment="1">
      <alignment horizontal="center"/>
    </xf>
    <xf numFmtId="0" fontId="63" fillId="0" borderId="0" xfId="6" applyFont="1" applyFill="1" applyAlignment="1">
      <alignment horizontal="center"/>
    </xf>
    <xf numFmtId="0" fontId="48" fillId="0" borderId="0" xfId="6" applyFont="1" applyFill="1" applyAlignment="1">
      <alignment horizontal="center"/>
    </xf>
    <xf numFmtId="0" fontId="30" fillId="0" borderId="0" xfId="11" applyFont="1" applyFill="1"/>
    <xf numFmtId="0" fontId="29" fillId="0" borderId="0" xfId="11" applyFont="1" applyFill="1"/>
    <xf numFmtId="4" fontId="29" fillId="0" borderId="0" xfId="11" applyNumberFormat="1" applyFont="1" applyFill="1" applyAlignment="1">
      <alignment horizontal="center"/>
    </xf>
    <xf numFmtId="0" fontId="31" fillId="0" borderId="1" xfId="11" applyFont="1" applyFill="1" applyBorder="1" applyAlignment="1">
      <alignment horizontal="center" wrapText="1"/>
    </xf>
    <xf numFmtId="0" fontId="28" fillId="0" borderId="1" xfId="11" applyFont="1" applyFill="1" applyBorder="1" applyAlignment="1">
      <alignment horizontal="center"/>
    </xf>
    <xf numFmtId="0" fontId="28" fillId="0" borderId="1" xfId="11" applyFont="1" applyFill="1" applyBorder="1" applyAlignment="1">
      <alignment horizontal="left"/>
    </xf>
    <xf numFmtId="4" fontId="28" fillId="0" borderId="1" xfId="11" applyNumberFormat="1" applyFont="1" applyFill="1" applyBorder="1" applyAlignment="1">
      <alignment horizontal="center"/>
    </xf>
    <xf numFmtId="4" fontId="28" fillId="0" borderId="0" xfId="11" applyNumberFormat="1" applyFont="1" applyFill="1" applyBorder="1" applyAlignment="1">
      <alignment horizontal="center"/>
    </xf>
    <xf numFmtId="0" fontId="28" fillId="0" borderId="0" xfId="11" applyFont="1" applyFill="1" applyAlignment="1">
      <alignment horizontal="center"/>
    </xf>
    <xf numFmtId="0" fontId="28" fillId="0" borderId="1" xfId="11" applyFont="1" applyFill="1" applyBorder="1"/>
    <xf numFmtId="0" fontId="28" fillId="0" borderId="0" xfId="11" applyFont="1" applyFill="1" applyBorder="1"/>
    <xf numFmtId="0" fontId="1" fillId="0" borderId="0" xfId="11" applyFont="1" applyFill="1" applyAlignment="1">
      <alignment horizontal="center"/>
    </xf>
    <xf numFmtId="0" fontId="1" fillId="0" borderId="0" xfId="11" applyFont="1" applyFill="1"/>
    <xf numFmtId="0" fontId="31" fillId="0" borderId="0" xfId="11" applyFont="1" applyFill="1" applyAlignment="1">
      <alignment horizontal="center"/>
    </xf>
    <xf numFmtId="0" fontId="31" fillId="0" borderId="0" xfId="11" applyFont="1" applyFill="1"/>
    <xf numFmtId="3" fontId="31" fillId="0" borderId="0" xfId="11" applyNumberFormat="1" applyFont="1" applyFill="1"/>
    <xf numFmtId="0" fontId="51" fillId="0" borderId="41" xfId="11" applyFont="1" applyFill="1" applyBorder="1" applyAlignment="1">
      <alignment horizontal="center"/>
    </xf>
    <xf numFmtId="0" fontId="31" fillId="0" borderId="39" xfId="11" applyFont="1" applyFill="1" applyBorder="1" applyAlignment="1">
      <alignment vertical="center" wrapText="1"/>
    </xf>
    <xf numFmtId="0" fontId="31" fillId="0" borderId="39" xfId="11" applyFont="1" applyFill="1" applyBorder="1" applyAlignment="1">
      <alignment wrapText="1"/>
    </xf>
    <xf numFmtId="3" fontId="31" fillId="0" borderId="39" xfId="11" applyNumberFormat="1" applyFont="1" applyFill="1" applyBorder="1"/>
    <xf numFmtId="0" fontId="1" fillId="0" borderId="42" xfId="11" applyFont="1" applyFill="1" applyBorder="1"/>
    <xf numFmtId="0" fontId="31" fillId="0" borderId="45" xfId="11" applyFont="1" applyFill="1" applyBorder="1" applyAlignment="1">
      <alignment horizontal="center"/>
    </xf>
    <xf numFmtId="3" fontId="31" fillId="0" borderId="1" xfId="11" applyNumberFormat="1" applyFont="1" applyFill="1" applyBorder="1" applyAlignment="1">
      <alignment horizontal="center" wrapText="1"/>
    </xf>
    <xf numFmtId="0" fontId="31" fillId="0" borderId="44" xfId="11" applyFont="1" applyFill="1" applyBorder="1" applyAlignment="1">
      <alignment horizontal="center" wrapText="1"/>
    </xf>
    <xf numFmtId="3" fontId="31" fillId="0" borderId="51" xfId="11" applyNumberFormat="1" applyFont="1" applyFill="1" applyBorder="1" applyAlignment="1">
      <alignment horizontal="center"/>
    </xf>
    <xf numFmtId="3" fontId="58" fillId="0" borderId="2" xfId="11" applyNumberFormat="1" applyFont="1" applyFill="1" applyBorder="1" applyAlignment="1">
      <alignment horizontal="center"/>
    </xf>
    <xf numFmtId="4" fontId="31" fillId="0" borderId="2" xfId="11" applyNumberFormat="1" applyFont="1" applyFill="1" applyBorder="1" applyAlignment="1">
      <alignment horizontal="center"/>
    </xf>
    <xf numFmtId="3" fontId="28" fillId="0" borderId="52" xfId="11" applyNumberFormat="1" applyFont="1" applyFill="1" applyBorder="1" applyAlignment="1">
      <alignment horizontal="center"/>
    </xf>
    <xf numFmtId="3" fontId="31" fillId="0" borderId="77" xfId="11" applyNumberFormat="1" applyFont="1" applyFill="1" applyBorder="1" applyAlignment="1">
      <alignment horizontal="center"/>
    </xf>
    <xf numFmtId="3" fontId="59" fillId="0" borderId="78" xfId="11" applyNumberFormat="1" applyFont="1" applyFill="1" applyBorder="1" applyAlignment="1">
      <alignment horizontal="center"/>
    </xf>
    <xf numFmtId="4" fontId="31" fillId="0" borderId="78" xfId="11" applyNumberFormat="1" applyFont="1" applyFill="1" applyBorder="1" applyAlignment="1">
      <alignment horizontal="center"/>
    </xf>
    <xf numFmtId="3" fontId="1" fillId="0" borderId="79" xfId="11" applyNumberFormat="1" applyFont="1" applyFill="1" applyBorder="1" applyAlignment="1">
      <alignment horizontal="center"/>
    </xf>
    <xf numFmtId="0" fontId="31" fillId="0" borderId="0" xfId="11" applyFont="1" applyFill="1" applyBorder="1" applyAlignment="1">
      <alignment horizontal="center"/>
    </xf>
    <xf numFmtId="0" fontId="31" fillId="0" borderId="0" xfId="11" applyFont="1" applyFill="1" applyBorder="1"/>
    <xf numFmtId="4" fontId="31" fillId="0" borderId="0" xfId="11" applyNumberFormat="1" applyFont="1" applyFill="1" applyBorder="1"/>
    <xf numFmtId="3" fontId="31" fillId="0" borderId="0" xfId="11" applyNumberFormat="1" applyFont="1" applyFill="1" applyBorder="1"/>
    <xf numFmtId="0" fontId="1" fillId="0" borderId="0" xfId="11" applyFont="1" applyFill="1" applyBorder="1"/>
    <xf numFmtId="4" fontId="31" fillId="0" borderId="0" xfId="11" applyNumberFormat="1" applyFont="1" applyFill="1"/>
    <xf numFmtId="0" fontId="51" fillId="0" borderId="0" xfId="11" applyFont="1" applyFill="1"/>
    <xf numFmtId="0" fontId="31" fillId="0" borderId="1" xfId="11" applyFont="1" applyFill="1" applyBorder="1" applyAlignment="1">
      <alignment horizontal="center"/>
    </xf>
    <xf numFmtId="0" fontId="31" fillId="0" borderId="1" xfId="11" applyFont="1" applyFill="1" applyBorder="1"/>
    <xf numFmtId="0" fontId="31" fillId="0" borderId="27" xfId="11" applyFont="1" applyFill="1" applyBorder="1"/>
    <xf numFmtId="0" fontId="31" fillId="0" borderId="4" xfId="11" applyFont="1" applyFill="1" applyBorder="1" applyAlignment="1">
      <alignment horizontal="center"/>
    </xf>
    <xf numFmtId="0" fontId="1" fillId="0" borderId="1" xfId="1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4" fontId="31" fillId="0" borderId="2" xfId="11" applyNumberFormat="1" applyFont="1" applyFill="1" applyBorder="1" applyAlignment="1">
      <alignment horizontal="center" vertical="center"/>
    </xf>
    <xf numFmtId="4" fontId="1" fillId="0" borderId="1" xfId="11" applyNumberFormat="1" applyFont="1" applyFill="1" applyBorder="1" applyAlignment="1">
      <alignment horizontal="center" vertical="center"/>
    </xf>
    <xf numFmtId="4" fontId="1" fillId="0" borderId="28" xfId="11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vertical="center"/>
    </xf>
    <xf numFmtId="0" fontId="1" fillId="0" borderId="0" xfId="11" applyFont="1" applyFill="1" applyBorder="1" applyAlignment="1">
      <alignment vertical="center"/>
    </xf>
    <xf numFmtId="4" fontId="1" fillId="0" borderId="0" xfId="11" applyNumberFormat="1" applyFont="1" applyFill="1" applyBorder="1" applyAlignment="1">
      <alignment horizontal="center" vertical="center"/>
    </xf>
    <xf numFmtId="0" fontId="1" fillId="0" borderId="0" xfId="11" applyFont="1" applyFill="1" applyBorder="1" applyAlignment="1">
      <alignment horizontal="center"/>
    </xf>
    <xf numFmtId="0" fontId="41" fillId="0" borderId="41" xfId="0" applyFont="1" applyFill="1" applyBorder="1" applyAlignment="1">
      <alignment horizontal="center" vertical="center"/>
    </xf>
    <xf numFmtId="0" fontId="45" fillId="0" borderId="39" xfId="0" applyFont="1" applyFill="1" applyBorder="1" applyAlignment="1">
      <alignment vertical="center" wrapText="1"/>
    </xf>
    <xf numFmtId="0" fontId="41" fillId="0" borderId="39" xfId="0" applyFont="1" applyFill="1" applyBorder="1" applyAlignment="1">
      <alignment horizontal="center" vertical="center"/>
    </xf>
    <xf numFmtId="4" fontId="47" fillId="0" borderId="42" xfId="0" applyNumberFormat="1" applyFont="1" applyFill="1" applyBorder="1" applyAlignment="1">
      <alignment horizontal="center" vertical="center"/>
    </xf>
    <xf numFmtId="0" fontId="45" fillId="0" borderId="51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 wrapText="1"/>
    </xf>
    <xf numFmtId="4" fontId="47" fillId="0" borderId="2" xfId="0" applyNumberFormat="1" applyFont="1" applyFill="1" applyBorder="1" applyAlignment="1">
      <alignment horizontal="center" vertical="center"/>
    </xf>
    <xf numFmtId="4" fontId="41" fillId="0" borderId="2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4" fontId="48" fillId="0" borderId="2" xfId="0" applyNumberFormat="1" applyFont="1" applyFill="1" applyBorder="1" applyAlignment="1">
      <alignment horizontal="center" vertical="center"/>
    </xf>
    <xf numFmtId="4" fontId="48" fillId="0" borderId="52" xfId="0" applyNumberFormat="1" applyFont="1" applyFill="1" applyBorder="1" applyAlignment="1">
      <alignment horizontal="center" vertical="center"/>
    </xf>
    <xf numFmtId="0" fontId="1" fillId="0" borderId="45" xfId="1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horizontal="left" vertical="center" wrapText="1"/>
    </xf>
    <xf numFmtId="4" fontId="1" fillId="0" borderId="44" xfId="11" applyNumberFormat="1" applyFont="1" applyFill="1" applyBorder="1" applyAlignment="1">
      <alignment horizontal="center" vertical="center"/>
    </xf>
    <xf numFmtId="0" fontId="1" fillId="0" borderId="0" xfId="11" applyFont="1" applyFill="1" applyBorder="1" applyAlignment="1">
      <alignment horizontal="center" vertical="center"/>
    </xf>
    <xf numFmtId="0" fontId="1" fillId="0" borderId="51" xfId="11" applyFont="1" applyFill="1" applyBorder="1" applyAlignment="1">
      <alignment horizontal="center" vertical="center"/>
    </xf>
    <xf numFmtId="0" fontId="1" fillId="0" borderId="2" xfId="11" applyFont="1" applyFill="1" applyBorder="1" applyAlignment="1">
      <alignment vertical="center" wrapText="1"/>
    </xf>
    <xf numFmtId="4" fontId="1" fillId="0" borderId="2" xfId="11" applyNumberFormat="1" applyFont="1" applyFill="1" applyBorder="1" applyAlignment="1">
      <alignment horizontal="center" vertical="center"/>
    </xf>
    <xf numFmtId="4" fontId="1" fillId="0" borderId="52" xfId="11" applyNumberFormat="1" applyFont="1" applyFill="1" applyBorder="1" applyAlignment="1">
      <alignment horizontal="center" vertical="center"/>
    </xf>
    <xf numFmtId="49" fontId="47" fillId="0" borderId="0" xfId="0" applyNumberFormat="1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3" fontId="41" fillId="0" borderId="1" xfId="0" applyNumberFormat="1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49" fontId="41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3" fontId="41" fillId="0" borderId="0" xfId="0" applyNumberFormat="1" applyFont="1" applyFill="1" applyBorder="1" applyAlignment="1">
      <alignment horizontal="center" vertical="center"/>
    </xf>
    <xf numFmtId="4" fontId="41" fillId="0" borderId="0" xfId="0" applyNumberFormat="1" applyFont="1" applyFill="1" applyBorder="1" applyAlignment="1">
      <alignment horizontal="center" vertical="center"/>
    </xf>
    <xf numFmtId="0" fontId="1" fillId="0" borderId="0" xfId="12" applyFont="1" applyFill="1"/>
    <xf numFmtId="0" fontId="1" fillId="0" borderId="0" xfId="12" applyFont="1" applyFill="1" applyAlignment="1">
      <alignment horizontal="center"/>
    </xf>
    <xf numFmtId="0" fontId="51" fillId="0" borderId="0" xfId="12" applyFont="1" applyFill="1"/>
    <xf numFmtId="0" fontId="31" fillId="0" borderId="0" xfId="12" applyFont="1" applyFill="1"/>
    <xf numFmtId="0" fontId="31" fillId="0" borderId="0" xfId="12" applyFont="1" applyFill="1" applyAlignment="1">
      <alignment horizontal="center"/>
    </xf>
    <xf numFmtId="3" fontId="31" fillId="0" borderId="0" xfId="12" applyNumberFormat="1" applyFont="1" applyFill="1" applyAlignment="1">
      <alignment horizontal="center"/>
    </xf>
    <xf numFmtId="0" fontId="51" fillId="0" borderId="1" xfId="12" applyFont="1" applyFill="1" applyBorder="1"/>
    <xf numFmtId="0" fontId="31" fillId="0" borderId="1" xfId="12" applyFont="1" applyFill="1" applyBorder="1" applyAlignment="1">
      <alignment vertical="center" wrapText="1"/>
    </xf>
    <xf numFmtId="0" fontId="31" fillId="0" borderId="1" xfId="12" applyFont="1" applyFill="1" applyBorder="1" applyAlignment="1">
      <alignment horizontal="center" wrapText="1"/>
    </xf>
    <xf numFmtId="3" fontId="31" fillId="0" borderId="1" xfId="12" applyNumberFormat="1" applyFont="1" applyFill="1" applyBorder="1" applyAlignment="1">
      <alignment horizontal="center"/>
    </xf>
    <xf numFmtId="0" fontId="1" fillId="0" borderId="1" xfId="12" applyFont="1" applyFill="1" applyBorder="1" applyAlignment="1">
      <alignment horizontal="center"/>
    </xf>
    <xf numFmtId="0" fontId="31" fillId="0" borderId="1" xfId="12" applyFont="1" applyFill="1" applyBorder="1" applyAlignment="1">
      <alignment horizontal="center" vertical="center"/>
    </xf>
    <xf numFmtId="0" fontId="51" fillId="0" borderId="1" xfId="12" applyFont="1" applyFill="1" applyBorder="1" applyAlignment="1">
      <alignment horizontal="center" vertical="center" wrapText="1"/>
    </xf>
    <xf numFmtId="3" fontId="31" fillId="0" borderId="1" xfId="12" applyNumberFormat="1" applyFont="1" applyFill="1" applyBorder="1" applyAlignment="1">
      <alignment horizontal="center" vertical="center" wrapText="1"/>
    </xf>
    <xf numFmtId="0" fontId="1" fillId="0" borderId="0" xfId="12" applyFont="1" applyFill="1" applyAlignment="1">
      <alignment vertical="center"/>
    </xf>
    <xf numFmtId="3" fontId="31" fillId="0" borderId="2" xfId="12" applyNumberFormat="1" applyFont="1" applyFill="1" applyBorder="1" applyAlignment="1">
      <alignment horizontal="center" vertical="center" wrapText="1"/>
    </xf>
    <xf numFmtId="3" fontId="51" fillId="0" borderId="2" xfId="12" applyNumberFormat="1" applyFont="1" applyFill="1" applyBorder="1" applyAlignment="1">
      <alignment horizontal="center" vertical="center" wrapText="1"/>
    </xf>
    <xf numFmtId="4" fontId="31" fillId="0" borderId="2" xfId="12" applyNumberFormat="1" applyFont="1" applyFill="1" applyBorder="1" applyAlignment="1">
      <alignment horizontal="center" vertical="center" wrapText="1"/>
    </xf>
    <xf numFmtId="3" fontId="1" fillId="0" borderId="2" xfId="12" applyNumberFormat="1" applyFont="1" applyFill="1" applyBorder="1" applyAlignment="1">
      <alignment horizontal="center" vertical="center" wrapText="1"/>
    </xf>
    <xf numFmtId="0" fontId="1" fillId="0" borderId="0" xfId="12" applyFont="1" applyFill="1" applyAlignment="1">
      <alignment vertical="center" wrapText="1"/>
    </xf>
    <xf numFmtId="3" fontId="31" fillId="0" borderId="1" xfId="12" applyNumberFormat="1" applyFont="1" applyFill="1" applyBorder="1"/>
    <xf numFmtId="4" fontId="31" fillId="0" borderId="1" xfId="12" applyNumberFormat="1" applyFont="1" applyFill="1" applyBorder="1"/>
    <xf numFmtId="4" fontId="31" fillId="0" borderId="1" xfId="12" applyNumberFormat="1" applyFont="1" applyFill="1" applyBorder="1" applyAlignment="1">
      <alignment horizontal="center"/>
    </xf>
    <xf numFmtId="4" fontId="31" fillId="0" borderId="4" xfId="12" applyNumberFormat="1" applyFont="1" applyFill="1" applyBorder="1" applyAlignment="1">
      <alignment horizontal="center"/>
    </xf>
    <xf numFmtId="0" fontId="31" fillId="0" borderId="1" xfId="12" applyFont="1" applyFill="1" applyBorder="1" applyAlignment="1">
      <alignment horizontal="center"/>
    </xf>
    <xf numFmtId="0" fontId="31" fillId="0" borderId="0" xfId="12" applyFont="1" applyFill="1" applyBorder="1" applyAlignment="1">
      <alignment horizontal="center"/>
    </xf>
    <xf numFmtId="0" fontId="31" fillId="0" borderId="0" xfId="12" applyFont="1" applyFill="1" applyBorder="1"/>
    <xf numFmtId="3" fontId="31" fillId="0" borderId="0" xfId="12" applyNumberFormat="1" applyFont="1" applyFill="1" applyBorder="1" applyAlignment="1">
      <alignment horizontal="center"/>
    </xf>
    <xf numFmtId="0" fontId="1" fillId="0" borderId="0" xfId="12" applyFont="1" applyFill="1" applyBorder="1" applyAlignment="1">
      <alignment horizontal="center"/>
    </xf>
    <xf numFmtId="4" fontId="31" fillId="0" borderId="0" xfId="12" applyNumberFormat="1" applyFont="1" applyFill="1"/>
    <xf numFmtId="0" fontId="51" fillId="0" borderId="0" xfId="12" applyFont="1" applyFill="1" applyBorder="1" applyAlignment="1">
      <alignment horizontal="center"/>
    </xf>
    <xf numFmtId="0" fontId="31" fillId="0" borderId="1" xfId="12" applyFont="1" applyFill="1" applyBorder="1" applyAlignment="1">
      <alignment vertical="center"/>
    </xf>
    <xf numFmtId="0" fontId="31" fillId="0" borderId="0" xfId="12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 wrapText="1"/>
    </xf>
    <xf numFmtId="3" fontId="51" fillId="0" borderId="2" xfId="12" applyNumberFormat="1" applyFont="1" applyFill="1" applyBorder="1" applyAlignment="1">
      <alignment horizontal="left" vertical="center" wrapText="1"/>
    </xf>
    <xf numFmtId="0" fontId="1" fillId="0" borderId="0" xfId="12" applyFont="1" applyFill="1" applyAlignment="1">
      <alignment horizontal="center" vertical="center" wrapText="1"/>
    </xf>
    <xf numFmtId="4" fontId="31" fillId="0" borderId="1" xfId="12" applyNumberFormat="1" applyFont="1" applyFill="1" applyBorder="1" applyAlignment="1">
      <alignment horizontal="center" vertical="center" wrapText="1"/>
    </xf>
    <xf numFmtId="4" fontId="1" fillId="0" borderId="0" xfId="12" applyNumberFormat="1" applyFont="1" applyFill="1" applyAlignment="1">
      <alignment horizontal="center"/>
    </xf>
    <xf numFmtId="4" fontId="29" fillId="0" borderId="13" xfId="12" applyNumberFormat="1" applyFont="1" applyFill="1" applyBorder="1" applyAlignment="1">
      <alignment horizontal="center" vertical="top"/>
    </xf>
    <xf numFmtId="0" fontId="29" fillId="0" borderId="13" xfId="12" applyFont="1" applyFill="1" applyBorder="1" applyAlignment="1">
      <alignment horizontal="center" vertical="top"/>
    </xf>
    <xf numFmtId="0" fontId="1" fillId="0" borderId="0" xfId="12" applyFont="1" applyFill="1" applyAlignment="1">
      <alignment horizontal="center" vertical="top"/>
    </xf>
    <xf numFmtId="0" fontId="29" fillId="0" borderId="0" xfId="12" applyFont="1" applyFill="1" applyAlignment="1">
      <alignment horizontal="center" vertical="top"/>
    </xf>
    <xf numFmtId="0" fontId="64" fillId="0" borderId="0" xfId="12" applyFont="1" applyFill="1" applyBorder="1" applyAlignment="1">
      <alignment horizontal="center" vertical="center" wrapText="1"/>
    </xf>
    <xf numFmtId="4" fontId="64" fillId="0" borderId="27" xfId="12" applyNumberFormat="1" applyFont="1" applyFill="1" applyBorder="1" applyAlignment="1">
      <alignment horizontal="center" vertical="center" wrapText="1"/>
    </xf>
    <xf numFmtId="4" fontId="64" fillId="0" borderId="28" xfId="12" applyNumberFormat="1" applyFont="1" applyFill="1" applyBorder="1" applyAlignment="1">
      <alignment horizontal="center" vertical="center" wrapText="1"/>
    </xf>
    <xf numFmtId="0" fontId="64" fillId="0" borderId="28" xfId="12" applyFont="1" applyFill="1" applyBorder="1" applyAlignment="1">
      <alignment horizontal="center" vertical="center" wrapText="1"/>
    </xf>
    <xf numFmtId="0" fontId="64" fillId="0" borderId="53" xfId="12" applyFont="1" applyFill="1" applyBorder="1" applyAlignment="1">
      <alignment horizontal="center" vertical="center" wrapText="1"/>
    </xf>
    <xf numFmtId="0" fontId="64" fillId="0" borderId="27" xfId="12" applyFont="1" applyFill="1" applyBorder="1" applyAlignment="1">
      <alignment horizontal="center" vertical="center" wrapText="1"/>
    </xf>
    <xf numFmtId="0" fontId="64" fillId="0" borderId="54" xfId="12" applyFont="1" applyFill="1" applyBorder="1" applyAlignment="1">
      <alignment horizontal="center" vertical="center" wrapText="1"/>
    </xf>
    <xf numFmtId="0" fontId="28" fillId="0" borderId="0" xfId="12" applyFont="1" applyFill="1" applyAlignment="1">
      <alignment horizontal="center" vertical="center"/>
    </xf>
    <xf numFmtId="0" fontId="64" fillId="0" borderId="0" xfId="12" applyFont="1" applyFill="1" applyAlignment="1">
      <alignment horizontal="center" vertical="center"/>
    </xf>
    <xf numFmtId="0" fontId="64" fillId="0" borderId="34" xfId="12" applyFont="1" applyFill="1" applyBorder="1" applyAlignment="1">
      <alignment horizontal="center" vertical="center"/>
    </xf>
    <xf numFmtId="0" fontId="64" fillId="0" borderId="13" xfId="12" applyFont="1" applyFill="1" applyBorder="1" applyAlignment="1">
      <alignment horizontal="center" vertical="center" wrapText="1"/>
    </xf>
    <xf numFmtId="0" fontId="29" fillId="0" borderId="21" xfId="12" applyFont="1" applyFill="1" applyBorder="1" applyAlignment="1">
      <alignment horizontal="center" vertical="center"/>
    </xf>
    <xf numFmtId="0" fontId="29" fillId="0" borderId="35" xfId="12" applyFont="1" applyFill="1" applyBorder="1" applyAlignment="1">
      <alignment horizontal="center" vertical="center"/>
    </xf>
    <xf numFmtId="0" fontId="29" fillId="0" borderId="23" xfId="12" applyFont="1" applyFill="1" applyBorder="1" applyAlignment="1">
      <alignment horizontal="center" vertical="center"/>
    </xf>
    <xf numFmtId="0" fontId="29" fillId="0" borderId="22" xfId="12" applyFont="1" applyFill="1" applyBorder="1" applyAlignment="1">
      <alignment horizontal="center" vertical="center" wrapText="1"/>
    </xf>
    <xf numFmtId="0" fontId="29" fillId="0" borderId="21" xfId="12" applyFont="1" applyFill="1" applyBorder="1" applyAlignment="1">
      <alignment horizontal="center" vertical="center" wrapText="1"/>
    </xf>
    <xf numFmtId="0" fontId="29" fillId="0" borderId="13" xfId="12" applyFont="1" applyFill="1" applyBorder="1" applyAlignment="1">
      <alignment horizontal="center" vertical="center" wrapText="1"/>
    </xf>
    <xf numFmtId="0" fontId="29" fillId="0" borderId="23" xfId="12" applyFont="1" applyFill="1" applyBorder="1" applyAlignment="1">
      <alignment horizontal="center" vertical="center" wrapText="1"/>
    </xf>
    <xf numFmtId="0" fontId="29" fillId="0" borderId="22" xfId="12" applyFont="1" applyFill="1" applyBorder="1" applyAlignment="1">
      <alignment horizontal="center" vertical="center"/>
    </xf>
    <xf numFmtId="0" fontId="29" fillId="0" borderId="13" xfId="12" applyFont="1" applyFill="1" applyBorder="1" applyAlignment="1">
      <alignment horizontal="center" vertical="center"/>
    </xf>
    <xf numFmtId="0" fontId="29" fillId="0" borderId="35" xfId="12" applyFont="1" applyFill="1" applyBorder="1" applyAlignment="1">
      <alignment horizontal="center" vertical="center" wrapText="1"/>
    </xf>
    <xf numFmtId="4" fontId="29" fillId="0" borderId="25" xfId="12" applyNumberFormat="1" applyFont="1" applyFill="1" applyBorder="1" applyAlignment="1">
      <alignment horizontal="center" vertical="center"/>
    </xf>
    <xf numFmtId="4" fontId="29" fillId="0" borderId="35" xfId="12" applyNumberFormat="1" applyFont="1" applyFill="1" applyBorder="1" applyAlignment="1">
      <alignment horizontal="center" vertical="center"/>
    </xf>
    <xf numFmtId="0" fontId="29" fillId="0" borderId="25" xfId="12" applyNumberFormat="1" applyFont="1" applyFill="1" applyBorder="1" applyAlignment="1">
      <alignment horizontal="center" vertical="center" wrapText="1"/>
    </xf>
    <xf numFmtId="0" fontId="65" fillId="0" borderId="25" xfId="12" applyFont="1" applyFill="1" applyBorder="1" applyAlignment="1">
      <alignment horizontal="center" vertical="center" wrapText="1"/>
    </xf>
    <xf numFmtId="0" fontId="29" fillId="0" borderId="25" xfId="12" applyFont="1" applyFill="1" applyBorder="1" applyAlignment="1">
      <alignment horizontal="center" vertical="center"/>
    </xf>
    <xf numFmtId="0" fontId="66" fillId="0" borderId="23" xfId="12" applyFont="1" applyFill="1" applyBorder="1" applyAlignment="1">
      <alignment horizontal="center" vertical="center" wrapText="1"/>
    </xf>
    <xf numFmtId="0" fontId="1" fillId="0" borderId="0" xfId="12" applyFont="1" applyFill="1" applyAlignment="1">
      <alignment horizontal="center" vertical="center"/>
    </xf>
    <xf numFmtId="0" fontId="29" fillId="0" borderId="0" xfId="12" applyFont="1" applyFill="1" applyAlignment="1">
      <alignment horizontal="center" vertical="center"/>
    </xf>
    <xf numFmtId="0" fontId="29" fillId="0" borderId="29" xfId="12" applyFont="1" applyFill="1" applyBorder="1" applyAlignment="1">
      <alignment horizontal="center" vertical="center"/>
    </xf>
    <xf numFmtId="3" fontId="51" fillId="0" borderId="34" xfId="12" applyNumberFormat="1" applyFont="1" applyFill="1" applyBorder="1" applyAlignment="1">
      <alignment horizontal="left" vertical="center" wrapText="1"/>
    </xf>
    <xf numFmtId="4" fontId="29" fillId="0" borderId="21" xfId="12" applyNumberFormat="1" applyFont="1" applyFill="1" applyBorder="1" applyAlignment="1">
      <alignment horizontal="center" vertical="center"/>
    </xf>
    <xf numFmtId="4" fontId="29" fillId="0" borderId="22" xfId="12" applyNumberFormat="1" applyFont="1" applyFill="1" applyBorder="1" applyAlignment="1">
      <alignment horizontal="center" vertical="center"/>
    </xf>
    <xf numFmtId="4" fontId="29" fillId="0" borderId="30" xfId="12" applyNumberFormat="1" applyFont="1" applyFill="1" applyBorder="1" applyAlignment="1">
      <alignment horizontal="center" vertical="center"/>
    </xf>
    <xf numFmtId="4" fontId="29" fillId="0" borderId="13" xfId="12" applyNumberFormat="1" applyFont="1" applyFill="1" applyBorder="1" applyAlignment="1">
      <alignment horizontal="center" vertical="center"/>
    </xf>
    <xf numFmtId="4" fontId="29" fillId="0" borderId="60" xfId="12" applyNumberFormat="1" applyFont="1" applyFill="1" applyBorder="1" applyAlignment="1">
      <alignment horizontal="center" vertical="center"/>
    </xf>
    <xf numFmtId="4" fontId="29" fillId="0" borderId="19" xfId="12" applyNumberFormat="1" applyFont="1" applyFill="1" applyBorder="1" applyAlignment="1">
      <alignment horizontal="center" vertical="center"/>
    </xf>
    <xf numFmtId="4" fontId="29" fillId="0" borderId="20" xfId="12" applyNumberFormat="1" applyFont="1" applyFill="1" applyBorder="1" applyAlignment="1">
      <alignment horizontal="center" vertical="center"/>
    </xf>
    <xf numFmtId="0" fontId="34" fillId="0" borderId="0" xfId="11" applyFont="1" applyFill="1"/>
    <xf numFmtId="0" fontId="28" fillId="0" borderId="1" xfId="11" applyFont="1" applyFill="1" applyBorder="1" applyAlignment="1">
      <alignment vertical="center" wrapText="1"/>
    </xf>
    <xf numFmtId="4" fontId="28" fillId="0" borderId="1" xfId="11" applyNumberFormat="1" applyFont="1" applyFill="1" applyBorder="1" applyAlignment="1">
      <alignment horizontal="center" vertical="center" wrapText="1"/>
    </xf>
    <xf numFmtId="0" fontId="28" fillId="0" borderId="0" xfId="11" applyFont="1" applyFill="1" applyAlignment="1">
      <alignment vertical="center" wrapText="1"/>
    </xf>
    <xf numFmtId="0" fontId="28" fillId="0" borderId="1" xfId="11" applyFont="1" applyFill="1" applyBorder="1" applyAlignment="1">
      <alignment horizontal="center" vertical="center" wrapText="1"/>
    </xf>
    <xf numFmtId="0" fontId="28" fillId="0" borderId="84" xfId="11" applyFont="1" applyFill="1" applyBorder="1" applyAlignment="1">
      <alignment horizontal="center"/>
    </xf>
    <xf numFmtId="0" fontId="28" fillId="0" borderId="59" xfId="11" applyFont="1" applyFill="1" applyBorder="1" applyAlignment="1">
      <alignment horizontal="left"/>
    </xf>
    <xf numFmtId="4" fontId="28" fillId="0" borderId="80" xfId="11" applyNumberFormat="1" applyFont="1" applyFill="1" applyBorder="1" applyAlignment="1">
      <alignment horizontal="center"/>
    </xf>
    <xf numFmtId="4" fontId="28" fillId="0" borderId="78" xfId="11" applyNumberFormat="1" applyFont="1" applyFill="1" applyBorder="1" applyAlignment="1">
      <alignment horizontal="center"/>
    </xf>
    <xf numFmtId="4" fontId="28" fillId="0" borderId="81" xfId="11" applyNumberFormat="1" applyFont="1" applyFill="1" applyBorder="1" applyAlignment="1">
      <alignment horizontal="center"/>
    </xf>
    <xf numFmtId="4" fontId="28" fillId="0" borderId="77" xfId="11" applyNumberFormat="1" applyFont="1" applyFill="1" applyBorder="1" applyAlignment="1">
      <alignment horizontal="center"/>
    </xf>
    <xf numFmtId="4" fontId="28" fillId="0" borderId="79" xfId="11" applyNumberFormat="1" applyFont="1" applyFill="1" applyBorder="1" applyAlignment="1">
      <alignment horizontal="center"/>
    </xf>
    <xf numFmtId="0" fontId="41" fillId="0" borderId="0" xfId="11" applyFont="1" applyFill="1"/>
    <xf numFmtId="0" fontId="51" fillId="0" borderId="1" xfId="11" applyFont="1" applyFill="1" applyBorder="1"/>
    <xf numFmtId="0" fontId="31" fillId="0" borderId="1" xfId="11" applyFont="1" applyFill="1" applyBorder="1" applyAlignment="1">
      <alignment vertical="center" wrapText="1"/>
    </xf>
    <xf numFmtId="0" fontId="31" fillId="0" borderId="1" xfId="11" applyFont="1" applyFill="1" applyBorder="1" applyAlignment="1">
      <alignment wrapText="1"/>
    </xf>
    <xf numFmtId="3" fontId="31" fillId="0" borderId="1" xfId="11" applyNumberFormat="1" applyFont="1" applyFill="1" applyBorder="1"/>
    <xf numFmtId="0" fontId="1" fillId="0" borderId="1" xfId="11" applyFont="1" applyFill="1" applyBorder="1"/>
    <xf numFmtId="0" fontId="51" fillId="0" borderId="1" xfId="11" applyFont="1" applyFill="1" applyBorder="1" applyAlignment="1">
      <alignment horizontal="center" wrapText="1"/>
    </xf>
    <xf numFmtId="3" fontId="31" fillId="0" borderId="2" xfId="11" applyNumberFormat="1" applyFont="1" applyFill="1" applyBorder="1" applyAlignment="1">
      <alignment horizontal="center" vertical="center" wrapText="1"/>
    </xf>
    <xf numFmtId="4" fontId="31" fillId="0" borderId="2" xfId="11" applyNumberFormat="1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center" vertical="center" wrapText="1"/>
    </xf>
    <xf numFmtId="3" fontId="1" fillId="0" borderId="2" xfId="11" applyNumberFormat="1" applyFont="1" applyFill="1" applyBorder="1" applyAlignment="1">
      <alignment horizontal="center" vertical="center" wrapText="1"/>
    </xf>
    <xf numFmtId="0" fontId="41" fillId="0" borderId="0" xfId="11" applyFont="1" applyFill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4" fontId="31" fillId="0" borderId="1" xfId="11" applyNumberFormat="1" applyFont="1" applyFill="1" applyBorder="1"/>
    <xf numFmtId="4" fontId="31" fillId="0" borderId="4" xfId="11" applyNumberFormat="1" applyFont="1" applyFill="1" applyBorder="1"/>
    <xf numFmtId="0" fontId="51" fillId="0" borderId="0" xfId="11" applyFont="1" applyFill="1" applyBorder="1"/>
    <xf numFmtId="0" fontId="1" fillId="0" borderId="1" xfId="11" applyFont="1" applyFill="1" applyBorder="1" applyAlignment="1">
      <alignment horizontal="center" vertical="center" wrapText="1"/>
    </xf>
    <xf numFmtId="4" fontId="1" fillId="0" borderId="1" xfId="11" applyNumberFormat="1" applyFont="1" applyFill="1" applyBorder="1" applyAlignment="1">
      <alignment horizontal="center" vertical="center" wrapText="1"/>
    </xf>
    <xf numFmtId="0" fontId="64" fillId="0" borderId="11" xfId="12" applyFont="1" applyFill="1" applyBorder="1" applyAlignment="1">
      <alignment horizontal="center" vertical="center" wrapText="1"/>
    </xf>
    <xf numFmtId="4" fontId="64" fillId="0" borderId="8" xfId="12" applyNumberFormat="1" applyFont="1" applyFill="1" applyBorder="1" applyAlignment="1">
      <alignment horizontal="center" vertical="center" wrapText="1"/>
    </xf>
    <xf numFmtId="4" fontId="64" fillId="0" borderId="9" xfId="12" applyNumberFormat="1" applyFont="1" applyFill="1" applyBorder="1" applyAlignment="1">
      <alignment horizontal="center" vertical="center" wrapText="1"/>
    </xf>
    <xf numFmtId="0" fontId="64" fillId="0" borderId="10" xfId="12" applyFont="1" applyFill="1" applyBorder="1" applyAlignment="1">
      <alignment horizontal="center" vertical="center" wrapText="1"/>
    </xf>
    <xf numFmtId="0" fontId="64" fillId="0" borderId="36" xfId="12" applyFont="1" applyFill="1" applyBorder="1" applyAlignment="1">
      <alignment horizontal="center" vertical="center" wrapText="1"/>
    </xf>
    <xf numFmtId="0" fontId="64" fillId="0" borderId="8" xfId="12" applyFont="1" applyFill="1" applyBorder="1" applyAlignment="1">
      <alignment horizontal="center" vertical="center" wrapText="1"/>
    </xf>
    <xf numFmtId="0" fontId="64" fillId="0" borderId="29" xfId="12" applyFont="1" applyFill="1" applyBorder="1" applyAlignment="1">
      <alignment horizontal="center" vertical="center"/>
    </xf>
    <xf numFmtId="0" fontId="64" fillId="0" borderId="34" xfId="12" applyFont="1" applyFill="1" applyBorder="1" applyAlignment="1">
      <alignment horizontal="center" vertical="center" wrapText="1"/>
    </xf>
    <xf numFmtId="0" fontId="29" fillId="0" borderId="29" xfId="12" applyFont="1" applyFill="1" applyBorder="1" applyAlignment="1">
      <alignment horizontal="center" vertical="center" wrapText="1"/>
    </xf>
    <xf numFmtId="0" fontId="1" fillId="0" borderId="82" xfId="11" applyFont="1" applyFill="1" applyBorder="1" applyAlignment="1">
      <alignment horizontal="center" vertical="center" wrapText="1"/>
    </xf>
    <xf numFmtId="0" fontId="1" fillId="0" borderId="37" xfId="11" applyFont="1" applyFill="1" applyBorder="1" applyAlignment="1">
      <alignment horizontal="center" vertical="center" wrapText="1"/>
    </xf>
    <xf numFmtId="4" fontId="29" fillId="0" borderId="7" xfId="12" applyNumberFormat="1" applyFont="1" applyFill="1" applyBorder="1" applyAlignment="1">
      <alignment horizontal="center" vertical="center"/>
    </xf>
    <xf numFmtId="4" fontId="29" fillId="0" borderId="12" xfId="12" applyNumberFormat="1" applyFont="1" applyFill="1" applyBorder="1" applyAlignment="1">
      <alignment horizontal="center" vertical="center"/>
    </xf>
    <xf numFmtId="4" fontId="29" fillId="0" borderId="36" xfId="12" applyNumberFormat="1" applyFont="1" applyFill="1" applyBorder="1" applyAlignment="1">
      <alignment horizontal="center" vertical="center"/>
    </xf>
    <xf numFmtId="4" fontId="29" fillId="0" borderId="24" xfId="12" applyNumberFormat="1" applyFont="1" applyFill="1" applyBorder="1" applyAlignment="1">
      <alignment horizontal="center" vertical="center"/>
    </xf>
    <xf numFmtId="4" fontId="29" fillId="0" borderId="8" xfId="12" applyNumberFormat="1" applyFont="1" applyFill="1" applyBorder="1" applyAlignment="1">
      <alignment horizontal="center" vertical="center"/>
    </xf>
    <xf numFmtId="4" fontId="29" fillId="0" borderId="10" xfId="12" applyNumberFormat="1" applyFont="1" applyFill="1" applyBorder="1" applyAlignment="1">
      <alignment horizontal="center" vertical="center"/>
    </xf>
    <xf numFmtId="0" fontId="1" fillId="0" borderId="83" xfId="11" applyFont="1" applyFill="1" applyBorder="1" applyAlignment="1">
      <alignment horizontal="center" vertical="center" wrapText="1"/>
    </xf>
    <xf numFmtId="0" fontId="1" fillId="0" borderId="57" xfId="11" applyFont="1" applyFill="1" applyBorder="1" applyAlignment="1">
      <alignment horizontal="center" vertical="center" wrapText="1"/>
    </xf>
    <xf numFmtId="4" fontId="1" fillId="0" borderId="56" xfId="11" applyNumberFormat="1" applyFont="1" applyFill="1" applyBorder="1" applyAlignment="1">
      <alignment horizontal="center" vertical="center"/>
    </xf>
    <xf numFmtId="4" fontId="1" fillId="0" borderId="58" xfId="11" applyNumberFormat="1" applyFont="1" applyFill="1" applyBorder="1" applyAlignment="1">
      <alignment horizontal="center" vertical="center"/>
    </xf>
    <xf numFmtId="4" fontId="1" fillId="0" borderId="51" xfId="11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horizontal="center" vertical="center"/>
    </xf>
    <xf numFmtId="0" fontId="45" fillId="0" borderId="1" xfId="0" applyFont="1" applyFill="1" applyBorder="1" applyAlignment="1">
      <alignment vertical="center"/>
    </xf>
    <xf numFmtId="3" fontId="41" fillId="0" borderId="49" xfId="0" applyNumberFormat="1" applyFont="1" applyFill="1" applyBorder="1" applyAlignment="1">
      <alignment horizontal="center" vertical="top"/>
    </xf>
    <xf numFmtId="49" fontId="41" fillId="0" borderId="5" xfId="0" applyNumberFormat="1" applyFont="1" applyFill="1" applyBorder="1" applyAlignment="1">
      <alignment horizontal="center" vertical="top"/>
    </xf>
    <xf numFmtId="4" fontId="41" fillId="0" borderId="5" xfId="0" applyNumberFormat="1" applyFont="1" applyFill="1" applyBorder="1" applyAlignment="1">
      <alignment horizontal="center" vertical="top"/>
    </xf>
    <xf numFmtId="49" fontId="41" fillId="0" borderId="5" xfId="0" applyNumberFormat="1" applyFont="1" applyFill="1" applyBorder="1" applyAlignment="1">
      <alignment horizontal="center" vertical="top" wrapText="1"/>
    </xf>
    <xf numFmtId="49" fontId="41" fillId="0" borderId="46" xfId="0" applyNumberFormat="1" applyFont="1" applyFill="1" applyBorder="1" applyAlignment="1">
      <alignment horizontal="center" vertical="top"/>
    </xf>
    <xf numFmtId="0" fontId="45" fillId="0" borderId="0" xfId="0" applyFont="1" applyFill="1" applyAlignment="1">
      <alignment vertical="top"/>
    </xf>
    <xf numFmtId="3" fontId="41" fillId="0" borderId="45" xfId="0" applyNumberFormat="1" applyFont="1" applyFill="1" applyBorder="1" applyAlignment="1">
      <alignment horizontal="center" vertical="top"/>
    </xf>
    <xf numFmtId="49" fontId="41" fillId="0" borderId="1" xfId="0" applyNumberFormat="1" applyFont="1" applyFill="1" applyBorder="1" applyAlignment="1">
      <alignment horizontal="center" vertical="top"/>
    </xf>
    <xf numFmtId="4" fontId="41" fillId="0" borderId="1" xfId="0" applyNumberFormat="1" applyFont="1" applyFill="1" applyBorder="1" applyAlignment="1">
      <alignment horizontal="center" vertical="top"/>
    </xf>
    <xf numFmtId="49" fontId="41" fillId="0" borderId="44" xfId="0" applyNumberFormat="1" applyFont="1" applyFill="1" applyBorder="1" applyAlignment="1">
      <alignment horizontal="center" vertical="top"/>
    </xf>
    <xf numFmtId="3" fontId="41" fillId="0" borderId="77" xfId="0" applyNumberFormat="1" applyFont="1" applyFill="1" applyBorder="1" applyAlignment="1">
      <alignment horizontal="center" vertical="top"/>
    </xf>
    <xf numFmtId="49" fontId="41" fillId="0" borderId="78" xfId="0" applyNumberFormat="1" applyFont="1" applyFill="1" applyBorder="1" applyAlignment="1">
      <alignment horizontal="center" vertical="top"/>
    </xf>
    <xf numFmtId="49" fontId="41" fillId="0" borderId="78" xfId="0" applyNumberFormat="1" applyFont="1" applyFill="1" applyBorder="1" applyAlignment="1">
      <alignment horizontal="center" vertical="center"/>
    </xf>
    <xf numFmtId="0" fontId="41" fillId="0" borderId="78" xfId="0" applyFont="1" applyFill="1" applyBorder="1" applyAlignment="1">
      <alignment horizontal="center" vertical="center" wrapText="1"/>
    </xf>
    <xf numFmtId="4" fontId="41" fillId="0" borderId="78" xfId="0" applyNumberFormat="1" applyFont="1" applyFill="1" applyBorder="1" applyAlignment="1">
      <alignment horizontal="center" vertical="top"/>
    </xf>
    <xf numFmtId="49" fontId="41" fillId="0" borderId="19" xfId="0" applyNumberFormat="1" applyFont="1" applyFill="1" applyBorder="1" applyAlignment="1">
      <alignment horizontal="center" vertical="center"/>
    </xf>
    <xf numFmtId="49" fontId="41" fillId="0" borderId="78" xfId="0" applyNumberFormat="1" applyFont="1" applyFill="1" applyBorder="1" applyAlignment="1">
      <alignment horizontal="center" vertical="top" wrapText="1"/>
    </xf>
    <xf numFmtId="49" fontId="47" fillId="0" borderId="79" xfId="0" applyNumberFormat="1" applyFont="1" applyFill="1" applyBorder="1" applyAlignment="1">
      <alignment horizontal="center" vertical="top"/>
    </xf>
    <xf numFmtId="49" fontId="41" fillId="0" borderId="0" xfId="0" applyNumberFormat="1" applyFont="1" applyFill="1" applyBorder="1" applyAlignment="1">
      <alignment horizontal="left"/>
    </xf>
    <xf numFmtId="4" fontId="11" fillId="0" borderId="46" xfId="0" applyNumberFormat="1" applyFont="1" applyFill="1" applyBorder="1" applyAlignment="1">
      <alignment horizontal="center" vertical="center"/>
    </xf>
    <xf numFmtId="4" fontId="16" fillId="0" borderId="49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4" fontId="11" fillId="0" borderId="48" xfId="0" applyNumberFormat="1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12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4" fontId="11" fillId="0" borderId="52" xfId="0" applyNumberFormat="1" applyFont="1" applyFill="1" applyBorder="1" applyAlignment="1">
      <alignment horizontal="center" vertical="center"/>
    </xf>
    <xf numFmtId="4" fontId="11" fillId="0" borderId="54" xfId="0" applyNumberFormat="1" applyFont="1" applyFill="1" applyBorder="1" applyAlignment="1">
      <alignment horizontal="center" vertical="center"/>
    </xf>
    <xf numFmtId="4" fontId="11" fillId="0" borderId="46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top"/>
    </xf>
    <xf numFmtId="0" fontId="16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4" fontId="11" fillId="0" borderId="51" xfId="0" applyNumberFormat="1" applyFont="1" applyFill="1" applyBorder="1" applyAlignment="1">
      <alignment horizontal="center" vertical="center"/>
    </xf>
    <xf numFmtId="4" fontId="11" fillId="0" borderId="53" xfId="0" applyNumberFormat="1" applyFont="1" applyFill="1" applyBorder="1" applyAlignment="1">
      <alignment horizontal="center" vertical="center"/>
    </xf>
    <xf numFmtId="4" fontId="11" fillId="0" borderId="49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6" fillId="0" borderId="51" xfId="0" applyNumberFormat="1" applyFont="1" applyFill="1" applyBorder="1" applyAlignment="1">
      <alignment horizontal="center" vertical="center"/>
    </xf>
    <xf numFmtId="4" fontId="16" fillId="0" borderId="53" xfId="0" applyNumberFormat="1" applyFont="1" applyFill="1" applyBorder="1" applyAlignment="1">
      <alignment horizontal="center" vertical="center"/>
    </xf>
    <xf numFmtId="4" fontId="16" fillId="0" borderId="49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4" fontId="16" fillId="0" borderId="27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4" fontId="11" fillId="0" borderId="58" xfId="0" applyNumberFormat="1" applyFont="1" applyFill="1" applyBorder="1" applyAlignment="1">
      <alignment horizontal="center" vertical="center"/>
    </xf>
    <xf numFmtId="4" fontId="11" fillId="0" borderId="28" xfId="0" applyNumberFormat="1" applyFont="1" applyFill="1" applyBorder="1" applyAlignment="1">
      <alignment horizontal="center" vertical="center"/>
    </xf>
    <xf numFmtId="4" fontId="11" fillId="0" borderId="48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wrapText="1"/>
    </xf>
    <xf numFmtId="0" fontId="31" fillId="0" borderId="5" xfId="0" applyFont="1" applyFill="1" applyBorder="1" applyAlignment="1">
      <alignment horizontal="center" wrapText="1"/>
    </xf>
    <xf numFmtId="0" fontId="51" fillId="0" borderId="3" xfId="0" applyFont="1" applyFill="1" applyBorder="1" applyAlignment="1">
      <alignment horizontal="center"/>
    </xf>
    <xf numFmtId="0" fontId="51" fillId="0" borderId="4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top"/>
    </xf>
    <xf numFmtId="0" fontId="47" fillId="0" borderId="17" xfId="0" applyFont="1" applyFill="1" applyBorder="1" applyAlignment="1">
      <alignment horizontal="center" vertical="top"/>
    </xf>
    <xf numFmtId="0" fontId="47" fillId="0" borderId="36" xfId="0" applyFont="1" applyFill="1" applyBorder="1" applyAlignment="1">
      <alignment horizontal="center" vertical="center" wrapText="1"/>
    </xf>
    <xf numFmtId="0" fontId="47" fillId="0" borderId="60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top"/>
    </xf>
    <xf numFmtId="0" fontId="47" fillId="0" borderId="12" xfId="0" applyFont="1" applyFill="1" applyBorder="1" applyAlignment="1">
      <alignment horizontal="center" vertical="top"/>
    </xf>
    <xf numFmtId="0" fontId="41" fillId="0" borderId="12" xfId="0" applyFont="1" applyFill="1" applyBorder="1" applyAlignment="1">
      <alignment horizontal="center" vertical="top"/>
    </xf>
    <xf numFmtId="0" fontId="41" fillId="0" borderId="13" xfId="0" applyFont="1" applyFill="1" applyBorder="1" applyAlignment="1">
      <alignment horizontal="center" vertical="top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top"/>
    </xf>
    <xf numFmtId="0" fontId="41" fillId="0" borderId="15" xfId="0" applyFont="1" applyFill="1" applyBorder="1" applyAlignment="1">
      <alignment horizontal="center" vertical="top"/>
    </xf>
    <xf numFmtId="0" fontId="41" fillId="0" borderId="16" xfId="0" applyFont="1" applyFill="1" applyBorder="1" applyAlignment="1">
      <alignment horizontal="center" vertical="top"/>
    </xf>
    <xf numFmtId="0" fontId="47" fillId="0" borderId="21" xfId="0" applyFont="1" applyFill="1" applyBorder="1" applyAlignment="1">
      <alignment horizontal="center" vertical="center"/>
    </xf>
    <xf numFmtId="0" fontId="47" fillId="0" borderId="22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/>
    </xf>
    <xf numFmtId="0" fontId="47" fillId="0" borderId="22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/>
    </xf>
    <xf numFmtId="0" fontId="47" fillId="0" borderId="28" xfId="0" applyFont="1" applyFill="1" applyBorder="1" applyAlignment="1">
      <alignment horizontal="center" vertical="center"/>
    </xf>
    <xf numFmtId="0" fontId="47" fillId="0" borderId="29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30" xfId="0" applyFont="1" applyFill="1" applyBorder="1" applyAlignment="1">
      <alignment horizontal="center" vertical="center" wrapText="1"/>
    </xf>
    <xf numFmtId="0" fontId="31" fillId="0" borderId="2" xfId="10" applyFont="1" applyFill="1" applyBorder="1" applyAlignment="1">
      <alignment horizontal="center"/>
    </xf>
    <xf numFmtId="0" fontId="1" fillId="0" borderId="5" xfId="10" applyFont="1" applyFill="1" applyBorder="1" applyAlignment="1"/>
    <xf numFmtId="0" fontId="51" fillId="0" borderId="3" xfId="10" applyFont="1" applyFill="1" applyBorder="1" applyAlignment="1">
      <alignment horizontal="center"/>
    </xf>
    <xf numFmtId="0" fontId="1" fillId="0" borderId="4" xfId="1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45" fillId="0" borderId="5" xfId="0" applyFont="1" applyFill="1" applyBorder="1" applyAlignment="1"/>
    <xf numFmtId="0" fontId="45" fillId="0" borderId="4" xfId="0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0" fontId="48" fillId="0" borderId="3" xfId="0" applyFont="1" applyFill="1" applyBorder="1" applyAlignment="1">
      <alignment horizontal="center"/>
    </xf>
    <xf numFmtId="0" fontId="31" fillId="0" borderId="62" xfId="0" applyFont="1" applyFill="1" applyBorder="1" applyAlignment="1">
      <alignment horizontal="center"/>
    </xf>
    <xf numFmtId="0" fontId="31" fillId="0" borderId="63" xfId="0" applyFont="1" applyFill="1" applyBorder="1" applyAlignment="1">
      <alignment horizontal="center"/>
    </xf>
    <xf numFmtId="0" fontId="51" fillId="0" borderId="62" xfId="0" applyFont="1" applyFill="1" applyBorder="1" applyAlignment="1">
      <alignment horizontal="center"/>
    </xf>
    <xf numFmtId="4" fontId="31" fillId="0" borderId="2" xfId="0" applyNumberFormat="1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4" fontId="45" fillId="0" borderId="2" xfId="0" applyNumberFormat="1" applyFont="1" applyFill="1" applyBorder="1" applyAlignment="1">
      <alignment horizontal="center" vertical="center"/>
    </xf>
    <xf numFmtId="4" fontId="45" fillId="0" borderId="5" xfId="0" applyNumberFormat="1" applyFont="1" applyFill="1" applyBorder="1" applyAlignment="1">
      <alignment horizontal="center" vertical="center"/>
    </xf>
    <xf numFmtId="4" fontId="47" fillId="0" borderId="1" xfId="0" applyNumberFormat="1" applyFont="1" applyFill="1" applyBorder="1" applyAlignment="1">
      <alignment horizontal="center" vertical="center"/>
    </xf>
    <xf numFmtId="4" fontId="47" fillId="0" borderId="8" xfId="0" applyNumberFormat="1" applyFont="1" applyFill="1" applyBorder="1" applyAlignment="1">
      <alignment horizontal="center" vertical="center"/>
    </xf>
    <xf numFmtId="4" fontId="47" fillId="0" borderId="5" xfId="0" applyNumberFormat="1" applyFont="1" applyFill="1" applyBorder="1" applyAlignment="1">
      <alignment horizontal="center" vertical="center"/>
    </xf>
    <xf numFmtId="4" fontId="59" fillId="0" borderId="8" xfId="0" applyNumberFormat="1" applyFont="1" applyFill="1" applyBorder="1" applyAlignment="1">
      <alignment horizontal="center" vertical="center" wrapText="1"/>
    </xf>
    <xf numFmtId="4" fontId="59" fillId="0" borderId="5" xfId="0" applyNumberFormat="1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48" fillId="0" borderId="1" xfId="6" applyFont="1" applyFill="1" applyBorder="1" applyAlignment="1">
      <alignment horizontal="center" vertical="top"/>
    </xf>
    <xf numFmtId="0" fontId="48" fillId="0" borderId="1" xfId="6" applyFont="1" applyFill="1" applyBorder="1" applyAlignment="1">
      <alignment horizontal="center" vertical="center"/>
    </xf>
    <xf numFmtId="0" fontId="48" fillId="0" borderId="1" xfId="6" applyFont="1" applyFill="1" applyBorder="1" applyAlignment="1">
      <alignment horizontal="center" vertical="center" wrapText="1"/>
    </xf>
    <xf numFmtId="0" fontId="61" fillId="0" borderId="39" xfId="6" applyFont="1" applyFill="1" applyBorder="1" applyAlignment="1">
      <alignment horizontal="center"/>
    </xf>
    <xf numFmtId="0" fontId="61" fillId="0" borderId="1" xfId="6" applyFont="1" applyFill="1" applyBorder="1" applyAlignment="1">
      <alignment horizontal="center"/>
    </xf>
    <xf numFmtId="0" fontId="63" fillId="0" borderId="39" xfId="6" applyFont="1" applyFill="1" applyBorder="1" applyAlignment="1">
      <alignment horizontal="center"/>
    </xf>
    <xf numFmtId="0" fontId="45" fillId="0" borderId="1" xfId="6" applyFont="1" applyFill="1" applyBorder="1" applyAlignment="1">
      <alignment horizontal="center"/>
    </xf>
    <xf numFmtId="4" fontId="63" fillId="0" borderId="2" xfId="6" applyNumberFormat="1" applyFont="1" applyFill="1" applyBorder="1" applyAlignment="1">
      <alignment horizontal="center" vertical="center"/>
    </xf>
    <xf numFmtId="4" fontId="63" fillId="0" borderId="5" xfId="6" applyNumberFormat="1" applyFont="1" applyFill="1" applyBorder="1" applyAlignment="1">
      <alignment horizontal="center" vertical="center"/>
    </xf>
    <xf numFmtId="4" fontId="61" fillId="0" borderId="2" xfId="6" applyNumberFormat="1" applyFont="1" applyFill="1" applyBorder="1" applyAlignment="1">
      <alignment horizontal="center" vertical="center"/>
    </xf>
    <xf numFmtId="4" fontId="61" fillId="0" borderId="5" xfId="6" applyNumberFormat="1" applyFont="1" applyFill="1" applyBorder="1" applyAlignment="1">
      <alignment horizontal="center" vertical="center"/>
    </xf>
    <xf numFmtId="0" fontId="31" fillId="0" borderId="8" xfId="11" applyFont="1" applyFill="1" applyBorder="1" applyAlignment="1">
      <alignment horizontal="center"/>
    </xf>
    <xf numFmtId="0" fontId="1" fillId="0" borderId="5" xfId="11" applyFont="1" applyFill="1" applyBorder="1" applyAlignment="1"/>
    <xf numFmtId="0" fontId="31" fillId="0" borderId="40" xfId="11" applyFont="1" applyFill="1" applyBorder="1" applyAlignment="1">
      <alignment horizontal="center"/>
    </xf>
    <xf numFmtId="0" fontId="1" fillId="0" borderId="38" xfId="11" applyFont="1" applyFill="1" applyBorder="1" applyAlignment="1">
      <alignment horizontal="center"/>
    </xf>
    <xf numFmtId="0" fontId="1" fillId="0" borderId="1" xfId="11" applyFont="1" applyFill="1" applyBorder="1" applyAlignment="1">
      <alignment horizontal="center" vertical="center" wrapText="1"/>
    </xf>
    <xf numFmtId="4" fontId="1" fillId="0" borderId="1" xfId="11" applyNumberFormat="1" applyFont="1" applyFill="1" applyBorder="1" applyAlignment="1">
      <alignment horizontal="center" vertical="center"/>
    </xf>
    <xf numFmtId="0" fontId="64" fillId="0" borderId="72" xfId="12" applyFont="1" applyFill="1" applyBorder="1" applyAlignment="1">
      <alignment horizontal="center" vertical="top"/>
    </xf>
    <xf numFmtId="0" fontId="64" fillId="0" borderId="73" xfId="12" applyFont="1" applyFill="1" applyBorder="1" applyAlignment="1">
      <alignment horizontal="center" vertical="top"/>
    </xf>
    <xf numFmtId="0" fontId="29" fillId="0" borderId="74" xfId="12" applyFont="1" applyFill="1" applyBorder="1" applyAlignment="1">
      <alignment horizontal="center" vertical="top"/>
    </xf>
    <xf numFmtId="0" fontId="29" fillId="0" borderId="75" xfId="12" applyFont="1" applyFill="1" applyBorder="1" applyAlignment="1">
      <alignment horizontal="center" vertical="top"/>
    </xf>
    <xf numFmtId="0" fontId="64" fillId="0" borderId="21" xfId="12" applyFont="1" applyFill="1" applyBorder="1" applyAlignment="1">
      <alignment horizontal="center" vertical="center"/>
    </xf>
    <xf numFmtId="0" fontId="64" fillId="0" borderId="22" xfId="12" applyFont="1" applyFill="1" applyBorder="1" applyAlignment="1">
      <alignment horizontal="center" vertical="center"/>
    </xf>
    <xf numFmtId="0" fontId="64" fillId="0" borderId="23" xfId="12" applyFont="1" applyFill="1" applyBorder="1" applyAlignment="1">
      <alignment horizontal="center" vertical="center"/>
    </xf>
    <xf numFmtId="0" fontId="64" fillId="0" borderId="12" xfId="12" applyFont="1" applyFill="1" applyBorder="1" applyAlignment="1">
      <alignment horizontal="center" vertical="center"/>
    </xf>
    <xf numFmtId="0" fontId="64" fillId="0" borderId="21" xfId="12" applyFont="1" applyFill="1" applyBorder="1" applyAlignment="1">
      <alignment horizontal="center" vertical="center" wrapText="1"/>
    </xf>
    <xf numFmtId="0" fontId="64" fillId="0" borderId="25" xfId="12" applyFont="1" applyFill="1" applyBorder="1" applyAlignment="1">
      <alignment horizontal="center" vertical="center" wrapText="1"/>
    </xf>
    <xf numFmtId="0" fontId="64" fillId="0" borderId="23" xfId="12" applyFont="1" applyFill="1" applyBorder="1" applyAlignment="1">
      <alignment horizontal="center" vertical="center" wrapText="1"/>
    </xf>
    <xf numFmtId="0" fontId="64" fillId="0" borderId="26" xfId="12" applyFont="1" applyFill="1" applyBorder="1" applyAlignment="1">
      <alignment horizontal="center" vertical="center"/>
    </xf>
    <xf numFmtId="0" fontId="64" fillId="0" borderId="27" xfId="12" applyFont="1" applyFill="1" applyBorder="1" applyAlignment="1">
      <alignment horizontal="center" vertical="center"/>
    </xf>
    <xf numFmtId="0" fontId="64" fillId="0" borderId="28" xfId="12" applyFont="1" applyFill="1" applyBorder="1" applyAlignment="1">
      <alignment horizontal="center" vertical="center"/>
    </xf>
    <xf numFmtId="0" fontId="64" fillId="0" borderId="29" xfId="12" applyFont="1" applyFill="1" applyBorder="1" applyAlignment="1">
      <alignment horizontal="center" vertical="center" wrapText="1"/>
    </xf>
    <xf numFmtId="0" fontId="64" fillId="0" borderId="13" xfId="12" applyFont="1" applyFill="1" applyBorder="1" applyAlignment="1">
      <alignment horizontal="center" vertical="center" wrapText="1"/>
    </xf>
    <xf numFmtId="0" fontId="64" fillId="0" borderId="30" xfId="12" applyFont="1" applyFill="1" applyBorder="1" applyAlignment="1">
      <alignment horizontal="center" vertical="center" wrapText="1"/>
    </xf>
    <xf numFmtId="0" fontId="51" fillId="0" borderId="2" xfId="12" applyFont="1" applyFill="1" applyBorder="1" applyAlignment="1">
      <alignment horizontal="center" vertical="center"/>
    </xf>
    <xf numFmtId="0" fontId="28" fillId="0" borderId="5" xfId="12" applyFont="1" applyFill="1" applyBorder="1" applyAlignment="1">
      <alignment vertical="center"/>
    </xf>
    <xf numFmtId="0" fontId="51" fillId="0" borderId="3" xfId="12" applyFont="1" applyFill="1" applyBorder="1" applyAlignment="1">
      <alignment horizontal="center"/>
    </xf>
    <xf numFmtId="0" fontId="1" fillId="0" borderId="4" xfId="12" applyFont="1" applyFill="1" applyBorder="1" applyAlignment="1">
      <alignment horizontal="center"/>
    </xf>
    <xf numFmtId="0" fontId="64" fillId="0" borderId="6" xfId="12" applyFont="1" applyFill="1" applyBorder="1" applyAlignment="1">
      <alignment horizontal="center" vertical="top"/>
    </xf>
    <xf numFmtId="0" fontId="64" fillId="0" borderId="17" xfId="12" applyFont="1" applyFill="1" applyBorder="1" applyAlignment="1">
      <alignment horizontal="center" vertical="top"/>
    </xf>
    <xf numFmtId="0" fontId="64" fillId="0" borderId="36" xfId="12" applyFont="1" applyFill="1" applyBorder="1" applyAlignment="1">
      <alignment horizontal="center" vertical="center" wrapText="1"/>
    </xf>
    <xf numFmtId="0" fontId="64" fillId="0" borderId="76" xfId="12" applyFont="1" applyFill="1" applyBorder="1" applyAlignment="1">
      <alignment horizontal="center" vertical="center" wrapText="1"/>
    </xf>
    <xf numFmtId="0" fontId="64" fillId="0" borderId="11" xfId="12" applyFont="1" applyFill="1" applyBorder="1" applyAlignment="1">
      <alignment horizontal="center" vertical="top"/>
    </xf>
    <xf numFmtId="0" fontId="64" fillId="0" borderId="12" xfId="12" applyFont="1" applyFill="1" applyBorder="1" applyAlignment="1">
      <alignment horizontal="center" vertical="top"/>
    </xf>
    <xf numFmtId="0" fontId="29" fillId="0" borderId="12" xfId="12" applyFont="1" applyFill="1" applyBorder="1" applyAlignment="1">
      <alignment horizontal="center" vertical="top"/>
    </xf>
    <xf numFmtId="0" fontId="29" fillId="0" borderId="13" xfId="12" applyFont="1" applyFill="1" applyBorder="1" applyAlignment="1">
      <alignment horizontal="center" vertical="top"/>
    </xf>
    <xf numFmtId="0" fontId="31" fillId="0" borderId="2" xfId="11" applyFont="1" applyFill="1" applyBorder="1" applyAlignment="1">
      <alignment horizontal="center"/>
    </xf>
    <xf numFmtId="0" fontId="51" fillId="0" borderId="3" xfId="11" applyFont="1" applyFill="1" applyBorder="1" applyAlignment="1">
      <alignment horizontal="center"/>
    </xf>
    <xf numFmtId="0" fontId="1" fillId="0" borderId="4" xfId="11" applyFont="1" applyFill="1" applyBorder="1" applyAlignment="1">
      <alignment horizontal="center"/>
    </xf>
    <xf numFmtId="0" fontId="64" fillId="0" borderId="76" xfId="12" applyFont="1" applyFill="1" applyBorder="1" applyAlignment="1">
      <alignment horizontal="center" vertical="top"/>
    </xf>
    <xf numFmtId="0" fontId="64" fillId="0" borderId="6" xfId="12" applyFont="1" applyFill="1" applyBorder="1" applyAlignment="1">
      <alignment horizontal="center" vertical="center" wrapText="1"/>
    </xf>
    <xf numFmtId="0" fontId="64" fillId="0" borderId="17" xfId="12" applyFont="1" applyFill="1" applyBorder="1" applyAlignment="1">
      <alignment horizontal="center" vertical="center" wrapText="1"/>
    </xf>
    <xf numFmtId="0" fontId="64" fillId="0" borderId="35" xfId="12" applyFont="1" applyFill="1" applyBorder="1" applyAlignment="1">
      <alignment horizontal="center" vertical="center"/>
    </xf>
    <xf numFmtId="0" fontId="64" fillId="0" borderId="11" xfId="12" applyFont="1" applyFill="1" applyBorder="1" applyAlignment="1">
      <alignment horizontal="center" vertical="center"/>
    </xf>
    <xf numFmtId="0" fontId="64" fillId="0" borderId="24" xfId="12" applyFont="1" applyFill="1" applyBorder="1" applyAlignment="1">
      <alignment horizontal="center" vertical="center"/>
    </xf>
    <xf numFmtId="0" fontId="64" fillId="0" borderId="22" xfId="12" applyFont="1" applyFill="1" applyBorder="1" applyAlignment="1">
      <alignment horizontal="center" vertical="center" wrapText="1"/>
    </xf>
    <xf numFmtId="0" fontId="64" fillId="0" borderId="35" xfId="12" applyFont="1" applyFill="1" applyBorder="1" applyAlignment="1">
      <alignment horizontal="center" vertical="center" wrapText="1"/>
    </xf>
    <xf numFmtId="0" fontId="64" fillId="0" borderId="36" xfId="12" applyFont="1" applyFill="1" applyBorder="1" applyAlignment="1">
      <alignment horizontal="center" vertical="center"/>
    </xf>
    <xf numFmtId="0" fontId="64" fillId="0" borderId="8" xfId="12" applyFont="1" applyFill="1" applyBorder="1" applyAlignment="1">
      <alignment horizontal="center" vertical="center"/>
    </xf>
    <xf numFmtId="0" fontId="64" fillId="0" borderId="10" xfId="12" applyFont="1" applyFill="1" applyBorder="1" applyAlignment="1">
      <alignment horizontal="center" vertical="center"/>
    </xf>
    <xf numFmtId="4" fontId="10" fillId="0" borderId="8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horizontal="center" vertical="center" wrapText="1"/>
    </xf>
    <xf numFmtId="4" fontId="0" fillId="0" borderId="89" xfId="0" applyNumberFormat="1" applyFill="1" applyBorder="1" applyAlignment="1">
      <alignment horizontal="center" vertical="center"/>
    </xf>
    <xf numFmtId="4" fontId="0" fillId="0" borderId="90" xfId="0" applyNumberFormat="1" applyFill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top"/>
    </xf>
    <xf numFmtId="0" fontId="11" fillId="0" borderId="92" xfId="0" applyFont="1" applyFill="1" applyBorder="1" applyAlignment="1">
      <alignment horizontal="center" vertical="top"/>
    </xf>
    <xf numFmtId="0" fontId="11" fillId="0" borderId="93" xfId="0" applyFont="1" applyFill="1" applyBorder="1" applyAlignment="1">
      <alignment horizontal="center" vertical="top"/>
    </xf>
    <xf numFmtId="0" fontId="16" fillId="0" borderId="36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0" fillId="0" borderId="4" xfId="0" applyFill="1" applyBorder="1" applyAlignment="1">
      <alignment horizontal="center"/>
    </xf>
    <xf numFmtId="4" fontId="27" fillId="0" borderId="1" xfId="0" applyNumberFormat="1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5" xfId="0" applyNumberFormat="1" applyFont="1" applyFill="1" applyBorder="1" applyAlignment="1">
      <alignment horizontal="center" vertical="center" wrapText="1"/>
    </xf>
    <xf numFmtId="4" fontId="10" fillId="0" borderId="64" xfId="0" applyNumberFormat="1" applyFont="1" applyFill="1" applyBorder="1" applyAlignment="1">
      <alignment horizontal="center" vertical="center" wrapText="1"/>
    </xf>
    <xf numFmtId="4" fontId="10" fillId="0" borderId="85" xfId="0" applyNumberFormat="1" applyFont="1" applyFill="1" applyBorder="1" applyAlignment="1">
      <alignment horizontal="center" vertical="center" wrapText="1"/>
    </xf>
    <xf numFmtId="4" fontId="10" fillId="0" borderId="86" xfId="0" applyNumberFormat="1" applyFont="1" applyFill="1" applyBorder="1" applyAlignment="1">
      <alignment horizontal="center" vertical="center" wrapText="1"/>
    </xf>
    <xf numFmtId="4" fontId="10" fillId="0" borderId="87" xfId="0" applyNumberFormat="1" applyFont="1" applyFill="1" applyBorder="1" applyAlignment="1">
      <alignment horizontal="center" vertical="center" wrapText="1"/>
    </xf>
    <xf numFmtId="4" fontId="10" fillId="0" borderId="66" xfId="0" applyNumberFormat="1" applyFont="1" applyFill="1" applyBorder="1" applyAlignment="1">
      <alignment horizontal="center" vertical="center" wrapText="1"/>
    </xf>
    <xf numFmtId="3" fontId="10" fillId="0" borderId="63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Fill="1" applyBorder="1" applyAlignment="1">
      <alignment horizontal="center" vertical="center" wrapText="1"/>
    </xf>
    <xf numFmtId="3" fontId="10" fillId="0" borderId="64" xfId="0" applyNumberFormat="1" applyFont="1" applyFill="1" applyBorder="1" applyAlignment="1">
      <alignment horizontal="center" vertical="center" wrapText="1"/>
    </xf>
    <xf numFmtId="0" fontId="41" fillId="0" borderId="92" xfId="0" applyFont="1" applyFill="1" applyBorder="1" applyAlignment="1">
      <alignment horizontal="center" vertical="top"/>
    </xf>
    <xf numFmtId="0" fontId="47" fillId="0" borderId="34" xfId="0" applyFont="1" applyFill="1" applyBorder="1" applyAlignment="1">
      <alignment horizontal="center" vertical="center" wrapText="1"/>
    </xf>
    <xf numFmtId="0" fontId="41" fillId="0" borderId="93" xfId="0" applyFont="1" applyFill="1" applyBorder="1" applyAlignment="1">
      <alignment horizontal="center" vertical="top"/>
    </xf>
    <xf numFmtId="0" fontId="47" fillId="0" borderId="91" xfId="0" applyFont="1" applyFill="1" applyBorder="1" applyAlignment="1">
      <alignment horizontal="center" vertical="top"/>
    </xf>
  </cellXfs>
  <cellStyles count="14">
    <cellStyle name="Excel Built-in Vejica 2" xfId="1"/>
    <cellStyle name="Heading" xfId="2"/>
    <cellStyle name="Heading1" xfId="3"/>
    <cellStyle name="Naslov 5" xfId="13"/>
    <cellStyle name="Navadno" xfId="0" builtinId="0"/>
    <cellStyle name="Navadno 2" xfId="4"/>
    <cellStyle name="Navadno 2 2" xfId="5"/>
    <cellStyle name="Navadno 3" xfId="6"/>
    <cellStyle name="Navadno 4" xfId="10"/>
    <cellStyle name="Navadno 5" xfId="11"/>
    <cellStyle name="Navadno 6" xfId="12"/>
    <cellStyle name="Result" xfId="7"/>
    <cellStyle name="Result2" xfId="8"/>
    <cellStyle name="Vejica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2:AI189"/>
  <sheetViews>
    <sheetView topLeftCell="A28" zoomScale="80" zoomScaleNormal="80" workbookViewId="0">
      <selection activeCell="A36" sqref="A36:XFD36"/>
    </sheetView>
  </sheetViews>
  <sheetFormatPr defaultRowHeight="15" x14ac:dyDescent="0.25"/>
  <cols>
    <col min="1" max="1" width="9.28515625" style="1" bestFit="1" customWidth="1"/>
    <col min="2" max="2" width="25.5703125" style="1" customWidth="1"/>
    <col min="3" max="3" width="13.85546875" style="1" customWidth="1"/>
    <col min="4" max="4" width="17.7109375" style="1" customWidth="1"/>
    <col min="5" max="5" width="19.42578125" style="1" customWidth="1"/>
    <col min="6" max="6" width="17.7109375" style="1" customWidth="1"/>
    <col min="7" max="7" width="16.7109375" style="1" customWidth="1"/>
    <col min="8" max="8" width="14.7109375" style="1" customWidth="1"/>
    <col min="9" max="9" width="12.28515625" style="1" bestFit="1" customWidth="1"/>
    <col min="10" max="10" width="12.85546875" style="1" customWidth="1"/>
    <col min="11" max="11" width="13.5703125" style="1" customWidth="1"/>
    <col min="12" max="12" width="17" style="1" bestFit="1" customWidth="1"/>
    <col min="13" max="13" width="13.42578125" style="1" customWidth="1"/>
    <col min="14" max="14" width="12.28515625" style="1" bestFit="1" customWidth="1"/>
    <col min="15" max="15" width="13.85546875" style="1" customWidth="1"/>
    <col min="16" max="16" width="11.85546875" style="1" customWidth="1"/>
    <col min="17" max="17" width="10.7109375" style="1" customWidth="1"/>
    <col min="18" max="18" width="12" style="3" customWidth="1"/>
    <col min="19" max="19" width="10.7109375" style="1" customWidth="1"/>
    <col min="20" max="20" width="11" style="1" bestFit="1" customWidth="1"/>
    <col min="21" max="21" width="9.85546875" style="1" bestFit="1" customWidth="1"/>
    <col min="22" max="22" width="9.140625" style="1"/>
    <col min="23" max="23" width="11.5703125" style="1" bestFit="1" customWidth="1"/>
    <col min="24" max="24" width="11.42578125" style="1" bestFit="1" customWidth="1"/>
    <col min="25" max="25" width="9.85546875" style="1" customWidth="1"/>
    <col min="26" max="26" width="9.140625" style="1"/>
    <col min="27" max="27" width="11" style="1" bestFit="1" customWidth="1"/>
    <col min="28" max="31" width="9.140625" style="1"/>
    <col min="32" max="32" width="11" style="1" bestFit="1" customWidth="1"/>
    <col min="33" max="34" width="9.140625" style="1"/>
    <col min="35" max="35" width="9.85546875" style="1" bestFit="1" customWidth="1"/>
    <col min="36" max="16384" width="9.140625" style="1"/>
  </cols>
  <sheetData>
    <row r="2" spans="1:32" ht="18.75" x14ac:dyDescent="0.3">
      <c r="B2" s="2" t="s">
        <v>0</v>
      </c>
    </row>
    <row r="3" spans="1:3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4"/>
      <c r="N3" s="6"/>
    </row>
    <row r="4" spans="1:32" s="13" customFormat="1" x14ac:dyDescent="0.25">
      <c r="A4" s="7"/>
      <c r="B4" s="1001" t="s">
        <v>1</v>
      </c>
      <c r="C4" s="1003" t="s">
        <v>2</v>
      </c>
      <c r="D4" s="1004"/>
      <c r="E4" s="8" t="s">
        <v>3</v>
      </c>
      <c r="F4" s="9" t="s">
        <v>4</v>
      </c>
      <c r="G4" s="9" t="s">
        <v>5</v>
      </c>
      <c r="H4" s="9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1"/>
      <c r="N4" s="12"/>
      <c r="R4" s="14"/>
    </row>
    <row r="5" spans="1:32" ht="100.5" x14ac:dyDescent="0.25">
      <c r="A5" s="15"/>
      <c r="B5" s="1002"/>
      <c r="C5" s="16" t="s">
        <v>11</v>
      </c>
      <c r="D5" s="16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9" t="s">
        <v>21</v>
      </c>
      <c r="N5" s="6"/>
      <c r="O5" s="18"/>
    </row>
    <row r="6" spans="1:32" s="13" customFormat="1" x14ac:dyDescent="0.25">
      <c r="A6" s="19">
        <v>1</v>
      </c>
      <c r="B6" s="20" t="s">
        <v>22</v>
      </c>
      <c r="C6" s="21">
        <f>C184</f>
        <v>24317.749999999996</v>
      </c>
      <c r="D6" s="22">
        <f>F184</f>
        <v>23954307.190000001</v>
      </c>
      <c r="E6" s="21">
        <f>SUM(F6:L6)</f>
        <v>1811516.01</v>
      </c>
      <c r="F6" s="22">
        <v>117970.26</v>
      </c>
      <c r="G6" s="22">
        <v>1082062.54</v>
      </c>
      <c r="H6" s="22">
        <v>394999.98</v>
      </c>
      <c r="I6" s="271">
        <v>22399.200000000001</v>
      </c>
      <c r="J6" s="22">
        <v>54633.440000000002</v>
      </c>
      <c r="K6" s="22">
        <v>139450.59</v>
      </c>
      <c r="L6" s="21">
        <v>0</v>
      </c>
      <c r="M6" s="23">
        <v>42</v>
      </c>
      <c r="N6" s="12"/>
      <c r="O6" s="24"/>
      <c r="R6" s="14"/>
    </row>
    <row r="7" spans="1:32" x14ac:dyDescent="0.25">
      <c r="A7" s="25"/>
      <c r="B7" s="10"/>
      <c r="C7" s="22"/>
      <c r="D7" s="22"/>
      <c r="E7" s="22"/>
      <c r="F7" s="22"/>
      <c r="G7" s="22"/>
      <c r="H7" s="22"/>
      <c r="I7" s="22"/>
      <c r="J7" s="22"/>
      <c r="K7" s="22"/>
      <c r="L7" s="22"/>
      <c r="M7" s="15"/>
      <c r="N7" s="6"/>
      <c r="O7" s="26"/>
    </row>
    <row r="8" spans="1:32" x14ac:dyDescent="0.25">
      <c r="A8" s="26"/>
      <c r="B8" s="26"/>
      <c r="C8" s="26"/>
      <c r="D8" s="26"/>
      <c r="E8" s="29"/>
      <c r="F8" s="26"/>
      <c r="G8" s="29"/>
      <c r="H8" s="26"/>
      <c r="I8" s="27"/>
      <c r="J8" s="26"/>
      <c r="K8" s="26"/>
    </row>
    <row r="9" spans="1:32" s="26" customFormat="1" x14ac:dyDescent="0.25">
      <c r="B9" s="28" t="s">
        <v>23</v>
      </c>
      <c r="E9" s="29"/>
      <c r="R9" s="29"/>
    </row>
    <row r="10" spans="1:32" s="26" customFormat="1" ht="15.75" thickBot="1" x14ac:dyDescent="0.3">
      <c r="R10" s="29"/>
    </row>
    <row r="11" spans="1:32" s="32" customFormat="1" ht="15" customHeight="1" thickBot="1" x14ac:dyDescent="0.3">
      <c r="A11" s="1005"/>
      <c r="B11" s="1007" t="s">
        <v>24</v>
      </c>
      <c r="C11" s="1009" t="s">
        <v>25</v>
      </c>
      <c r="D11" s="1009" t="s">
        <v>26</v>
      </c>
      <c r="E11" s="30"/>
      <c r="F11" s="1009" t="s">
        <v>27</v>
      </c>
      <c r="G11" s="1014" t="s">
        <v>415</v>
      </c>
      <c r="H11" s="1016" t="s">
        <v>28</v>
      </c>
      <c r="I11" s="1017"/>
      <c r="J11" s="1018"/>
      <c r="K11" s="1018"/>
      <c r="L11" s="1018"/>
      <c r="M11" s="1018"/>
      <c r="N11" s="1018"/>
      <c r="O11" s="1018"/>
      <c r="P11" s="1018"/>
      <c r="Q11" s="1019"/>
      <c r="R11" s="1019"/>
      <c r="S11" s="1019"/>
      <c r="T11" s="1018"/>
      <c r="U11" s="1018"/>
      <c r="V11" s="1018"/>
      <c r="W11" s="1019"/>
      <c r="X11" s="31"/>
      <c r="Y11" s="31"/>
      <c r="Z11" s="195"/>
      <c r="AA11" s="1020" t="s">
        <v>29</v>
      </c>
      <c r="AB11" s="1021"/>
      <c r="AC11" s="1021"/>
      <c r="AD11" s="1021"/>
      <c r="AE11" s="1021"/>
      <c r="AF11" s="1022"/>
    </row>
    <row r="12" spans="1:32" s="40" customFormat="1" ht="116.25" thickTop="1" thickBot="1" x14ac:dyDescent="0.3">
      <c r="A12" s="1006"/>
      <c r="B12" s="1008"/>
      <c r="C12" s="1010"/>
      <c r="D12" s="1010"/>
      <c r="E12" s="190" t="s">
        <v>30</v>
      </c>
      <c r="F12" s="1010"/>
      <c r="G12" s="1015"/>
      <c r="H12" s="1023" t="s">
        <v>31</v>
      </c>
      <c r="I12" s="1024"/>
      <c r="J12" s="1025"/>
      <c r="K12" s="1026" t="s">
        <v>32</v>
      </c>
      <c r="L12" s="1027"/>
      <c r="M12" s="1028"/>
      <c r="N12" s="1029" t="s">
        <v>33</v>
      </c>
      <c r="O12" s="1030"/>
      <c r="P12" s="1031"/>
      <c r="Q12" s="1032" t="s">
        <v>34</v>
      </c>
      <c r="R12" s="1033"/>
      <c r="S12" s="1034"/>
      <c r="T12" s="1035" t="s">
        <v>35</v>
      </c>
      <c r="U12" s="1036"/>
      <c r="V12" s="1037"/>
      <c r="W12" s="33" t="s">
        <v>36</v>
      </c>
      <c r="X12" s="34" t="s">
        <v>37</v>
      </c>
      <c r="Y12" s="35" t="s">
        <v>38</v>
      </c>
      <c r="Z12" s="36" t="s">
        <v>39</v>
      </c>
      <c r="AA12" s="37" t="s">
        <v>40</v>
      </c>
      <c r="AB12" s="38" t="s">
        <v>41</v>
      </c>
      <c r="AC12" s="38" t="s">
        <v>42</v>
      </c>
      <c r="AD12" s="38" t="s">
        <v>43</v>
      </c>
      <c r="AE12" s="38" t="s">
        <v>44</v>
      </c>
      <c r="AF12" s="39" t="s">
        <v>45</v>
      </c>
    </row>
    <row r="13" spans="1:32" s="57" customFormat="1" ht="13.5" thickBot="1" x14ac:dyDescent="0.3">
      <c r="A13" s="41"/>
      <c r="B13" s="42" t="s">
        <v>46</v>
      </c>
      <c r="C13" s="43"/>
      <c r="D13" s="43"/>
      <c r="E13" s="43"/>
      <c r="F13" s="43"/>
      <c r="G13" s="44"/>
      <c r="H13" s="45" t="s">
        <v>47</v>
      </c>
      <c r="I13" s="46" t="s">
        <v>48</v>
      </c>
      <c r="J13" s="46" t="s">
        <v>49</v>
      </c>
      <c r="K13" s="45" t="s">
        <v>47</v>
      </c>
      <c r="L13" s="46" t="s">
        <v>48</v>
      </c>
      <c r="M13" s="47" t="s">
        <v>49</v>
      </c>
      <c r="N13" s="48" t="s">
        <v>47</v>
      </c>
      <c r="O13" s="49" t="s">
        <v>48</v>
      </c>
      <c r="P13" s="50" t="s">
        <v>49</v>
      </c>
      <c r="Q13" s="51" t="s">
        <v>47</v>
      </c>
      <c r="R13" s="194" t="s">
        <v>48</v>
      </c>
      <c r="S13" s="50" t="s">
        <v>49</v>
      </c>
      <c r="T13" s="51" t="s">
        <v>47</v>
      </c>
      <c r="U13" s="194" t="s">
        <v>48</v>
      </c>
      <c r="V13" s="50" t="s">
        <v>49</v>
      </c>
      <c r="W13" s="49" t="s">
        <v>47</v>
      </c>
      <c r="X13" s="52" t="s">
        <v>47</v>
      </c>
      <c r="Y13" s="53" t="s">
        <v>48</v>
      </c>
      <c r="Z13" s="54" t="s">
        <v>49</v>
      </c>
      <c r="AA13" s="55"/>
      <c r="AB13" s="194"/>
      <c r="AC13" s="55"/>
      <c r="AD13" s="194"/>
      <c r="AE13" s="55"/>
      <c r="AF13" s="56" t="s">
        <v>50</v>
      </c>
    </row>
    <row r="14" spans="1:32" s="66" customFormat="1" ht="37.9" customHeight="1" x14ac:dyDescent="0.25">
      <c r="A14" s="87" t="s">
        <v>51</v>
      </c>
      <c r="B14" s="88" t="s">
        <v>52</v>
      </c>
      <c r="C14" s="89"/>
      <c r="D14" s="89"/>
      <c r="E14" s="89"/>
      <c r="F14" s="211"/>
      <c r="G14" s="90"/>
      <c r="H14" s="91"/>
      <c r="I14" s="92"/>
      <c r="J14" s="93"/>
      <c r="K14" s="94"/>
      <c r="L14" s="92"/>
      <c r="M14" s="95"/>
      <c r="N14" s="91"/>
      <c r="O14" s="92"/>
      <c r="P14" s="93"/>
      <c r="Q14" s="94"/>
      <c r="R14" s="92"/>
      <c r="S14" s="95"/>
      <c r="T14" s="91"/>
      <c r="U14" s="92"/>
      <c r="V14" s="93"/>
      <c r="W14" s="91"/>
      <c r="X14" s="96"/>
      <c r="Y14" s="96"/>
      <c r="Z14" s="186"/>
      <c r="AA14" s="91"/>
      <c r="AB14" s="92"/>
      <c r="AC14" s="92"/>
      <c r="AD14" s="92"/>
      <c r="AE14" s="92"/>
      <c r="AF14" s="93"/>
    </row>
    <row r="15" spans="1:32" s="66" customFormat="1" ht="37.9" customHeight="1" x14ac:dyDescent="0.25">
      <c r="A15" s="58" t="s">
        <v>53</v>
      </c>
      <c r="B15" s="67" t="s">
        <v>54</v>
      </c>
      <c r="C15" s="59">
        <v>61</v>
      </c>
      <c r="D15" s="59">
        <v>1995</v>
      </c>
      <c r="E15" s="59"/>
      <c r="F15" s="114">
        <f>C15*500</f>
        <v>30500</v>
      </c>
      <c r="G15" s="272">
        <v>2250</v>
      </c>
      <c r="H15" s="60">
        <v>0</v>
      </c>
      <c r="I15" s="61">
        <v>0</v>
      </c>
      <c r="J15" s="193">
        <v>0</v>
      </c>
      <c r="K15" s="80">
        <v>0</v>
      </c>
      <c r="L15" s="201">
        <v>0</v>
      </c>
      <c r="M15" s="208">
        <v>0</v>
      </c>
      <c r="N15" s="198">
        <v>1000</v>
      </c>
      <c r="O15" s="201">
        <v>0</v>
      </c>
      <c r="P15" s="193">
        <v>0</v>
      </c>
      <c r="Q15" s="63">
        <v>0</v>
      </c>
      <c r="R15" s="61">
        <v>0</v>
      </c>
      <c r="S15" s="64">
        <v>0</v>
      </c>
      <c r="T15" s="60">
        <v>0</v>
      </c>
      <c r="U15" s="61">
        <v>0</v>
      </c>
      <c r="V15" s="65">
        <v>0</v>
      </c>
      <c r="W15" s="60">
        <v>0</v>
      </c>
      <c r="X15" s="61">
        <v>0</v>
      </c>
      <c r="Y15" s="61">
        <v>0</v>
      </c>
      <c r="Z15" s="64">
        <v>0</v>
      </c>
      <c r="AA15" s="60">
        <v>1000</v>
      </c>
      <c r="AB15" s="61">
        <v>0</v>
      </c>
      <c r="AC15" s="61">
        <v>0</v>
      </c>
      <c r="AD15" s="61">
        <v>0</v>
      </c>
      <c r="AE15" s="61">
        <v>0</v>
      </c>
      <c r="AF15" s="65">
        <v>1000</v>
      </c>
    </row>
    <row r="16" spans="1:32" s="66" customFormat="1" ht="37.9" customHeight="1" x14ac:dyDescent="0.25">
      <c r="A16" s="58" t="s">
        <v>55</v>
      </c>
      <c r="B16" s="67" t="s">
        <v>56</v>
      </c>
      <c r="C16" s="59">
        <v>50</v>
      </c>
      <c r="D16" s="59">
        <v>1970</v>
      </c>
      <c r="E16" s="59" t="s">
        <v>873</v>
      </c>
      <c r="F16" s="114">
        <f>C16*1000</f>
        <v>50000</v>
      </c>
      <c r="G16" s="69">
        <v>0</v>
      </c>
      <c r="H16" s="60">
        <v>0</v>
      </c>
      <c r="I16" s="61">
        <v>0</v>
      </c>
      <c r="J16" s="193">
        <v>0</v>
      </c>
      <c r="K16" s="62">
        <v>5000</v>
      </c>
      <c r="L16" s="205">
        <v>0</v>
      </c>
      <c r="M16" s="208">
        <v>0</v>
      </c>
      <c r="N16" s="203">
        <v>5000</v>
      </c>
      <c r="O16" s="205">
        <v>0</v>
      </c>
      <c r="P16" s="193">
        <v>0</v>
      </c>
      <c r="Q16" s="63">
        <v>0</v>
      </c>
      <c r="R16" s="61">
        <v>0</v>
      </c>
      <c r="S16" s="64">
        <v>0</v>
      </c>
      <c r="T16" s="60">
        <v>0</v>
      </c>
      <c r="U16" s="61">
        <v>0</v>
      </c>
      <c r="V16" s="65">
        <v>0</v>
      </c>
      <c r="W16" s="60">
        <v>0</v>
      </c>
      <c r="X16" s="61">
        <v>0</v>
      </c>
      <c r="Y16" s="61">
        <v>0</v>
      </c>
      <c r="Z16" s="64">
        <v>0</v>
      </c>
      <c r="AA16" s="60">
        <v>1</v>
      </c>
      <c r="AB16" s="61">
        <v>0</v>
      </c>
      <c r="AC16" s="61">
        <v>0</v>
      </c>
      <c r="AD16" s="61">
        <v>0</v>
      </c>
      <c r="AE16" s="61">
        <v>0</v>
      </c>
      <c r="AF16" s="65">
        <v>1000</v>
      </c>
    </row>
    <row r="17" spans="1:35" s="66" customFormat="1" ht="37.9" customHeight="1" x14ac:dyDescent="0.25">
      <c r="A17" s="58" t="s">
        <v>57</v>
      </c>
      <c r="B17" s="67" t="s">
        <v>58</v>
      </c>
      <c r="C17" s="59">
        <v>1500</v>
      </c>
      <c r="D17" s="59">
        <v>1950</v>
      </c>
      <c r="E17" s="59"/>
      <c r="F17" s="114">
        <f>C17*500</f>
        <v>750000</v>
      </c>
      <c r="G17" s="69">
        <v>0</v>
      </c>
      <c r="H17" s="60">
        <v>0</v>
      </c>
      <c r="I17" s="61">
        <v>0</v>
      </c>
      <c r="J17" s="193">
        <v>0</v>
      </c>
      <c r="K17" s="80">
        <v>0</v>
      </c>
      <c r="L17" s="201">
        <v>0</v>
      </c>
      <c r="M17" s="208">
        <v>0</v>
      </c>
      <c r="N17" s="198">
        <v>0</v>
      </c>
      <c r="O17" s="201">
        <v>0</v>
      </c>
      <c r="P17" s="193">
        <v>0</v>
      </c>
      <c r="Q17" s="63">
        <v>0</v>
      </c>
      <c r="R17" s="61">
        <v>0</v>
      </c>
      <c r="S17" s="64">
        <v>0</v>
      </c>
      <c r="T17" s="60">
        <v>0</v>
      </c>
      <c r="U17" s="61">
        <v>0</v>
      </c>
      <c r="V17" s="65">
        <v>0</v>
      </c>
      <c r="W17" s="60">
        <v>0</v>
      </c>
      <c r="X17" s="61">
        <v>0</v>
      </c>
      <c r="Y17" s="61">
        <v>0</v>
      </c>
      <c r="Z17" s="64">
        <v>0</v>
      </c>
      <c r="AA17" s="60">
        <v>1</v>
      </c>
      <c r="AB17" s="61">
        <v>0</v>
      </c>
      <c r="AC17" s="61">
        <v>0</v>
      </c>
      <c r="AD17" s="61">
        <v>0</v>
      </c>
      <c r="AE17" s="61">
        <v>0</v>
      </c>
      <c r="AF17" s="65">
        <v>1000</v>
      </c>
    </row>
    <row r="18" spans="1:35" s="66" customFormat="1" ht="37.9" customHeight="1" x14ac:dyDescent="0.25">
      <c r="A18" s="58" t="s">
        <v>59</v>
      </c>
      <c r="B18" s="67" t="s">
        <v>60</v>
      </c>
      <c r="C18" s="59">
        <v>60</v>
      </c>
      <c r="D18" s="59">
        <v>1880</v>
      </c>
      <c r="E18" s="59">
        <v>1993</v>
      </c>
      <c r="F18" s="114">
        <v>52800</v>
      </c>
      <c r="G18" s="69">
        <v>0</v>
      </c>
      <c r="H18" s="60">
        <v>0</v>
      </c>
      <c r="I18" s="61">
        <v>0</v>
      </c>
      <c r="J18" s="193">
        <v>0</v>
      </c>
      <c r="K18" s="80">
        <v>0</v>
      </c>
      <c r="L18" s="201">
        <v>0</v>
      </c>
      <c r="M18" s="208">
        <v>0</v>
      </c>
      <c r="N18" s="198">
        <v>0</v>
      </c>
      <c r="O18" s="201">
        <v>0</v>
      </c>
      <c r="P18" s="193">
        <v>0</v>
      </c>
      <c r="Q18" s="63">
        <v>0</v>
      </c>
      <c r="R18" s="61">
        <v>0</v>
      </c>
      <c r="S18" s="64">
        <v>0</v>
      </c>
      <c r="T18" s="60">
        <v>0</v>
      </c>
      <c r="U18" s="61">
        <v>0</v>
      </c>
      <c r="V18" s="65">
        <v>0</v>
      </c>
      <c r="W18" s="60">
        <v>0</v>
      </c>
      <c r="X18" s="61">
        <v>0</v>
      </c>
      <c r="Y18" s="61">
        <v>0</v>
      </c>
      <c r="Z18" s="64">
        <v>0</v>
      </c>
      <c r="AA18" s="60">
        <v>1</v>
      </c>
      <c r="AB18" s="61">
        <v>0</v>
      </c>
      <c r="AC18" s="61">
        <v>0</v>
      </c>
      <c r="AD18" s="61">
        <v>0</v>
      </c>
      <c r="AE18" s="61">
        <v>0</v>
      </c>
      <c r="AF18" s="65">
        <v>1000</v>
      </c>
    </row>
    <row r="19" spans="1:35" s="66" customFormat="1" ht="37.9" customHeight="1" x14ac:dyDescent="0.25">
      <c r="A19" s="58" t="s">
        <v>61</v>
      </c>
      <c r="B19" s="67" t="s">
        <v>62</v>
      </c>
      <c r="C19" s="59">
        <v>415</v>
      </c>
      <c r="D19" s="59">
        <v>1826</v>
      </c>
      <c r="E19" s="59">
        <v>2002</v>
      </c>
      <c r="F19" s="114">
        <f>C19*1000</f>
        <v>415000</v>
      </c>
      <c r="G19" s="69">
        <v>0</v>
      </c>
      <c r="H19" s="60">
        <v>0</v>
      </c>
      <c r="I19" s="61">
        <v>0</v>
      </c>
      <c r="J19" s="193">
        <v>0</v>
      </c>
      <c r="K19" s="62">
        <v>5000</v>
      </c>
      <c r="L19" s="205">
        <v>0</v>
      </c>
      <c r="M19" s="208">
        <v>0</v>
      </c>
      <c r="N19" s="203">
        <v>5000</v>
      </c>
      <c r="O19" s="205">
        <v>0</v>
      </c>
      <c r="P19" s="193">
        <v>0</v>
      </c>
      <c r="Q19" s="63">
        <v>0</v>
      </c>
      <c r="R19" s="61">
        <v>0</v>
      </c>
      <c r="S19" s="64">
        <v>0</v>
      </c>
      <c r="T19" s="60">
        <v>0</v>
      </c>
      <c r="U19" s="61">
        <v>0</v>
      </c>
      <c r="V19" s="65">
        <v>0</v>
      </c>
      <c r="W19" s="60">
        <v>0</v>
      </c>
      <c r="X19" s="61">
        <v>0</v>
      </c>
      <c r="Y19" s="61">
        <v>0</v>
      </c>
      <c r="Z19" s="64">
        <v>0</v>
      </c>
      <c r="AA19" s="60">
        <v>1</v>
      </c>
      <c r="AB19" s="61">
        <v>0</v>
      </c>
      <c r="AC19" s="61">
        <v>0</v>
      </c>
      <c r="AD19" s="61">
        <v>0</v>
      </c>
      <c r="AE19" s="61">
        <v>0</v>
      </c>
      <c r="AF19" s="65">
        <v>1000</v>
      </c>
    </row>
    <row r="20" spans="1:35" s="66" customFormat="1" ht="37.9" customHeight="1" x14ac:dyDescent="0.25">
      <c r="A20" s="58" t="s">
        <v>63</v>
      </c>
      <c r="B20" s="67" t="s">
        <v>64</v>
      </c>
      <c r="C20" s="59">
        <v>200</v>
      </c>
      <c r="D20" s="59">
        <v>1920</v>
      </c>
      <c r="E20" s="59" t="s">
        <v>65</v>
      </c>
      <c r="F20" s="114">
        <f>C20*1000</f>
        <v>200000</v>
      </c>
      <c r="G20" s="69">
        <v>0</v>
      </c>
      <c r="H20" s="60">
        <v>0</v>
      </c>
      <c r="I20" s="61">
        <v>0</v>
      </c>
      <c r="J20" s="193">
        <v>0</v>
      </c>
      <c r="K20" s="62">
        <v>5000</v>
      </c>
      <c r="L20" s="205">
        <v>0</v>
      </c>
      <c r="M20" s="208">
        <v>0</v>
      </c>
      <c r="N20" s="203">
        <v>5000</v>
      </c>
      <c r="O20" s="205">
        <v>0</v>
      </c>
      <c r="P20" s="193">
        <v>0</v>
      </c>
      <c r="Q20" s="63">
        <v>0</v>
      </c>
      <c r="R20" s="61">
        <v>0</v>
      </c>
      <c r="S20" s="64">
        <v>0</v>
      </c>
      <c r="T20" s="60">
        <v>0</v>
      </c>
      <c r="U20" s="61">
        <v>0</v>
      </c>
      <c r="V20" s="65">
        <v>0</v>
      </c>
      <c r="W20" s="60">
        <v>0</v>
      </c>
      <c r="X20" s="61">
        <v>0</v>
      </c>
      <c r="Y20" s="61">
        <v>0</v>
      </c>
      <c r="Z20" s="64">
        <v>0</v>
      </c>
      <c r="AA20" s="60">
        <v>1</v>
      </c>
      <c r="AB20" s="61">
        <v>0</v>
      </c>
      <c r="AC20" s="61">
        <v>0</v>
      </c>
      <c r="AD20" s="61">
        <v>0</v>
      </c>
      <c r="AE20" s="61">
        <v>0</v>
      </c>
      <c r="AF20" s="65">
        <v>1000</v>
      </c>
    </row>
    <row r="21" spans="1:35" s="66" customFormat="1" ht="37.9" customHeight="1" x14ac:dyDescent="0.25">
      <c r="A21" s="58" t="s">
        <v>66</v>
      </c>
      <c r="B21" s="67" t="s">
        <v>67</v>
      </c>
      <c r="C21" s="59">
        <v>40</v>
      </c>
      <c r="D21" s="59">
        <v>1980</v>
      </c>
      <c r="E21" s="59">
        <v>2014</v>
      </c>
      <c r="F21" s="114">
        <v>56245.23</v>
      </c>
      <c r="G21" s="272">
        <v>16421.98</v>
      </c>
      <c r="H21" s="60">
        <v>0</v>
      </c>
      <c r="I21" s="61">
        <v>0</v>
      </c>
      <c r="J21" s="193">
        <v>0</v>
      </c>
      <c r="K21" s="62">
        <v>5000</v>
      </c>
      <c r="L21" s="205">
        <v>3000</v>
      </c>
      <c r="M21" s="208">
        <v>0</v>
      </c>
      <c r="N21" s="203">
        <v>5000</v>
      </c>
      <c r="O21" s="205">
        <v>3000</v>
      </c>
      <c r="P21" s="193">
        <v>0</v>
      </c>
      <c r="Q21" s="63">
        <v>0</v>
      </c>
      <c r="R21" s="61">
        <v>0</v>
      </c>
      <c r="S21" s="64">
        <v>0</v>
      </c>
      <c r="T21" s="60">
        <v>0</v>
      </c>
      <c r="U21" s="61">
        <v>0</v>
      </c>
      <c r="V21" s="65">
        <v>0</v>
      </c>
      <c r="W21" s="60">
        <v>0</v>
      </c>
      <c r="X21" s="61">
        <v>0</v>
      </c>
      <c r="Y21" s="61">
        <v>0</v>
      </c>
      <c r="Z21" s="64">
        <v>0</v>
      </c>
      <c r="AA21" s="60">
        <v>1000</v>
      </c>
      <c r="AB21" s="61">
        <v>0</v>
      </c>
      <c r="AC21" s="61">
        <v>0</v>
      </c>
      <c r="AD21" s="61">
        <v>0</v>
      </c>
      <c r="AE21" s="61">
        <v>0</v>
      </c>
      <c r="AF21" s="65">
        <v>1000</v>
      </c>
    </row>
    <row r="22" spans="1:35" s="66" customFormat="1" ht="37.9" customHeight="1" x14ac:dyDescent="0.25">
      <c r="A22" s="58" t="s">
        <v>68</v>
      </c>
      <c r="B22" s="67" t="s">
        <v>69</v>
      </c>
      <c r="C22" s="59">
        <v>197.98</v>
      </c>
      <c r="D22" s="59">
        <v>2014</v>
      </c>
      <c r="E22" s="59"/>
      <c r="F22" s="114">
        <f>C22*1000</f>
        <v>197980</v>
      </c>
      <c r="G22" s="272">
        <v>26480.76</v>
      </c>
      <c r="H22" s="60">
        <v>0</v>
      </c>
      <c r="I22" s="61">
        <v>0</v>
      </c>
      <c r="J22" s="193">
        <v>0</v>
      </c>
      <c r="K22" s="62">
        <v>5000</v>
      </c>
      <c r="L22" s="205">
        <v>3000</v>
      </c>
      <c r="M22" s="208">
        <v>0</v>
      </c>
      <c r="N22" s="203">
        <v>5000</v>
      </c>
      <c r="O22" s="205">
        <v>3000</v>
      </c>
      <c r="P22" s="193">
        <v>0</v>
      </c>
      <c r="Q22" s="63">
        <v>0</v>
      </c>
      <c r="R22" s="61">
        <v>0</v>
      </c>
      <c r="S22" s="64">
        <v>0</v>
      </c>
      <c r="T22" s="60">
        <v>0</v>
      </c>
      <c r="U22" s="61">
        <v>0</v>
      </c>
      <c r="V22" s="65">
        <v>0</v>
      </c>
      <c r="W22" s="60">
        <v>1000</v>
      </c>
      <c r="X22" s="61">
        <v>0</v>
      </c>
      <c r="Y22" s="61">
        <v>0</v>
      </c>
      <c r="Z22" s="64">
        <v>0</v>
      </c>
      <c r="AA22" s="60">
        <v>1000</v>
      </c>
      <c r="AB22" s="61">
        <v>0</v>
      </c>
      <c r="AC22" s="61">
        <v>0</v>
      </c>
      <c r="AD22" s="61">
        <v>0</v>
      </c>
      <c r="AE22" s="61">
        <v>0</v>
      </c>
      <c r="AF22" s="65">
        <v>1000</v>
      </c>
    </row>
    <row r="23" spans="1:35" s="66" customFormat="1" ht="37.9" customHeight="1" x14ac:dyDescent="0.25">
      <c r="A23" s="58" t="s">
        <v>70</v>
      </c>
      <c r="B23" s="67" t="s">
        <v>71</v>
      </c>
      <c r="C23" s="59">
        <v>253</v>
      </c>
      <c r="D23" s="59">
        <v>2003</v>
      </c>
      <c r="E23" s="59"/>
      <c r="F23" s="114">
        <f>C23*1000</f>
        <v>253000</v>
      </c>
      <c r="G23" s="272">
        <v>13304</v>
      </c>
      <c r="H23" s="60">
        <v>0</v>
      </c>
      <c r="I23" s="61">
        <v>0</v>
      </c>
      <c r="J23" s="193">
        <v>0</v>
      </c>
      <c r="K23" s="62">
        <v>5000</v>
      </c>
      <c r="L23" s="205">
        <v>3000</v>
      </c>
      <c r="M23" s="208">
        <v>0</v>
      </c>
      <c r="N23" s="203">
        <v>5000</v>
      </c>
      <c r="O23" s="205">
        <v>3000</v>
      </c>
      <c r="P23" s="193">
        <v>0</v>
      </c>
      <c r="Q23" s="63">
        <v>0</v>
      </c>
      <c r="R23" s="61">
        <v>0</v>
      </c>
      <c r="S23" s="64">
        <v>0</v>
      </c>
      <c r="T23" s="60">
        <v>0</v>
      </c>
      <c r="U23" s="61">
        <v>0</v>
      </c>
      <c r="V23" s="65">
        <v>0</v>
      </c>
      <c r="W23" s="60">
        <v>500</v>
      </c>
      <c r="X23" s="61">
        <v>0</v>
      </c>
      <c r="Y23" s="61">
        <v>0</v>
      </c>
      <c r="Z23" s="64">
        <v>0</v>
      </c>
      <c r="AA23" s="60">
        <v>1000</v>
      </c>
      <c r="AB23" s="61">
        <v>0</v>
      </c>
      <c r="AC23" s="61">
        <v>0</v>
      </c>
      <c r="AD23" s="61">
        <v>0</v>
      </c>
      <c r="AE23" s="61">
        <v>0</v>
      </c>
      <c r="AF23" s="65">
        <v>1000</v>
      </c>
    </row>
    <row r="24" spans="1:35" s="66" customFormat="1" ht="37.9" customHeight="1" x14ac:dyDescent="0.25">
      <c r="A24" s="58" t="s">
        <v>72</v>
      </c>
      <c r="B24" s="67" t="s">
        <v>73</v>
      </c>
      <c r="C24" s="59">
        <v>6</v>
      </c>
      <c r="D24" s="59">
        <v>2005</v>
      </c>
      <c r="E24" s="59"/>
      <c r="F24" s="114">
        <v>5500</v>
      </c>
      <c r="G24" s="69">
        <v>0</v>
      </c>
      <c r="H24" s="60">
        <v>0</v>
      </c>
      <c r="I24" s="61">
        <v>0</v>
      </c>
      <c r="J24" s="193">
        <v>0</v>
      </c>
      <c r="K24" s="80">
        <v>0</v>
      </c>
      <c r="L24" s="201">
        <v>0</v>
      </c>
      <c r="M24" s="208">
        <v>0</v>
      </c>
      <c r="N24" s="198">
        <v>0</v>
      </c>
      <c r="O24" s="201">
        <v>0</v>
      </c>
      <c r="P24" s="193">
        <v>0</v>
      </c>
      <c r="Q24" s="63">
        <v>0</v>
      </c>
      <c r="R24" s="61">
        <v>0</v>
      </c>
      <c r="S24" s="64">
        <v>0</v>
      </c>
      <c r="T24" s="60">
        <v>0</v>
      </c>
      <c r="U24" s="61">
        <v>0</v>
      </c>
      <c r="V24" s="65">
        <v>0</v>
      </c>
      <c r="W24" s="60">
        <v>0</v>
      </c>
      <c r="X24" s="73">
        <v>1000</v>
      </c>
      <c r="Y24" s="61">
        <v>0</v>
      </c>
      <c r="Z24" s="64">
        <v>0</v>
      </c>
      <c r="AA24" s="60">
        <v>0</v>
      </c>
      <c r="AB24" s="61">
        <v>0</v>
      </c>
      <c r="AC24" s="61">
        <v>0</v>
      </c>
      <c r="AD24" s="61">
        <v>0</v>
      </c>
      <c r="AE24" s="61">
        <v>0</v>
      </c>
      <c r="AF24" s="65">
        <v>0</v>
      </c>
    </row>
    <row r="25" spans="1:35" s="66" customFormat="1" ht="37.9" customHeight="1" x14ac:dyDescent="0.25">
      <c r="A25" s="58" t="s">
        <v>74</v>
      </c>
      <c r="B25" s="67" t="s">
        <v>73</v>
      </c>
      <c r="C25" s="59">
        <v>6</v>
      </c>
      <c r="D25" s="59">
        <v>2005</v>
      </c>
      <c r="E25" s="59"/>
      <c r="F25" s="114">
        <v>5500</v>
      </c>
      <c r="G25" s="69">
        <v>0</v>
      </c>
      <c r="H25" s="60">
        <v>0</v>
      </c>
      <c r="I25" s="61">
        <v>0</v>
      </c>
      <c r="J25" s="193">
        <v>0</v>
      </c>
      <c r="K25" s="80">
        <v>0</v>
      </c>
      <c r="L25" s="201">
        <v>0</v>
      </c>
      <c r="M25" s="208">
        <v>0</v>
      </c>
      <c r="N25" s="198">
        <v>0</v>
      </c>
      <c r="O25" s="201">
        <v>0</v>
      </c>
      <c r="P25" s="193">
        <v>0</v>
      </c>
      <c r="Q25" s="63">
        <v>0</v>
      </c>
      <c r="R25" s="61">
        <v>0</v>
      </c>
      <c r="S25" s="64">
        <v>0</v>
      </c>
      <c r="T25" s="60">
        <v>0</v>
      </c>
      <c r="U25" s="61">
        <v>0</v>
      </c>
      <c r="V25" s="65">
        <v>0</v>
      </c>
      <c r="W25" s="60">
        <v>0</v>
      </c>
      <c r="X25" s="73">
        <v>1000</v>
      </c>
      <c r="Y25" s="61">
        <v>0</v>
      </c>
      <c r="Z25" s="64">
        <v>0</v>
      </c>
      <c r="AA25" s="60">
        <v>0</v>
      </c>
      <c r="AB25" s="61">
        <v>0</v>
      </c>
      <c r="AC25" s="61">
        <v>0</v>
      </c>
      <c r="AD25" s="61">
        <v>0</v>
      </c>
      <c r="AE25" s="61">
        <v>0</v>
      </c>
      <c r="AF25" s="65">
        <v>0</v>
      </c>
      <c r="AI25" s="97"/>
    </row>
    <row r="26" spans="1:35" s="66" customFormat="1" ht="64.5" customHeight="1" x14ac:dyDescent="0.25">
      <c r="A26" s="58" t="s">
        <v>75</v>
      </c>
      <c r="B26" s="67" t="s">
        <v>76</v>
      </c>
      <c r="C26" s="59">
        <v>562</v>
      </c>
      <c r="D26" s="59">
        <v>1892</v>
      </c>
      <c r="E26" s="59">
        <v>2006</v>
      </c>
      <c r="F26" s="114">
        <v>574926</v>
      </c>
      <c r="G26" s="272">
        <v>165253.32999999999</v>
      </c>
      <c r="H26" s="98">
        <v>5000</v>
      </c>
      <c r="I26" s="61">
        <v>0</v>
      </c>
      <c r="J26" s="193">
        <v>0</v>
      </c>
      <c r="K26" s="62">
        <v>10000</v>
      </c>
      <c r="L26" s="205">
        <v>3000</v>
      </c>
      <c r="M26" s="208">
        <v>0</v>
      </c>
      <c r="N26" s="203">
        <v>10000</v>
      </c>
      <c r="O26" s="205">
        <v>3000</v>
      </c>
      <c r="P26" s="193">
        <v>0</v>
      </c>
      <c r="Q26" s="63">
        <v>0</v>
      </c>
      <c r="R26" s="61">
        <v>0</v>
      </c>
      <c r="S26" s="64">
        <v>0</v>
      </c>
      <c r="T26" s="60">
        <v>0</v>
      </c>
      <c r="U26" s="61">
        <v>0</v>
      </c>
      <c r="V26" s="65">
        <v>0</v>
      </c>
      <c r="W26" s="60">
        <v>1000</v>
      </c>
      <c r="X26" s="73">
        <v>1000</v>
      </c>
      <c r="Y26" s="61">
        <v>0</v>
      </c>
      <c r="Z26" s="64">
        <v>0</v>
      </c>
      <c r="AA26" s="98">
        <v>3000</v>
      </c>
      <c r="AB26" s="61">
        <v>0</v>
      </c>
      <c r="AC26" s="61">
        <v>0</v>
      </c>
      <c r="AD26" s="61">
        <v>200</v>
      </c>
      <c r="AE26" s="61">
        <v>0</v>
      </c>
      <c r="AF26" s="65">
        <v>1000</v>
      </c>
    </row>
    <row r="27" spans="1:35" s="66" customFormat="1" ht="55.5" customHeight="1" x14ac:dyDescent="0.25">
      <c r="A27" s="58" t="s">
        <v>77</v>
      </c>
      <c r="B27" s="67" t="s">
        <v>78</v>
      </c>
      <c r="C27" s="67">
        <v>1000</v>
      </c>
      <c r="D27" s="67">
        <v>1926</v>
      </c>
      <c r="E27" s="67">
        <v>1996</v>
      </c>
      <c r="F27" s="114">
        <f>C27*1000</f>
        <v>1000000</v>
      </c>
      <c r="G27" s="69">
        <v>0</v>
      </c>
      <c r="H27" s="60">
        <v>0</v>
      </c>
      <c r="I27" s="61">
        <v>0</v>
      </c>
      <c r="J27" s="193">
        <v>0</v>
      </c>
      <c r="K27" s="62">
        <v>10000</v>
      </c>
      <c r="L27" s="205">
        <v>0</v>
      </c>
      <c r="M27" s="208">
        <v>0</v>
      </c>
      <c r="N27" s="203">
        <v>5000</v>
      </c>
      <c r="O27" s="205">
        <v>0</v>
      </c>
      <c r="P27" s="193">
        <v>0</v>
      </c>
      <c r="Q27" s="63">
        <v>0</v>
      </c>
      <c r="R27" s="61">
        <v>0</v>
      </c>
      <c r="S27" s="64">
        <v>0</v>
      </c>
      <c r="T27" s="60">
        <v>0</v>
      </c>
      <c r="U27" s="61">
        <v>0</v>
      </c>
      <c r="V27" s="65">
        <v>0</v>
      </c>
      <c r="W27" s="60">
        <v>500</v>
      </c>
      <c r="X27" s="61">
        <v>0</v>
      </c>
      <c r="Y27" s="61">
        <v>0</v>
      </c>
      <c r="Z27" s="64">
        <v>0</v>
      </c>
      <c r="AA27" s="98">
        <v>1</v>
      </c>
      <c r="AB27" s="61">
        <v>0</v>
      </c>
      <c r="AC27" s="61">
        <v>0</v>
      </c>
      <c r="AD27" s="61">
        <v>0</v>
      </c>
      <c r="AE27" s="61">
        <v>0</v>
      </c>
      <c r="AF27" s="65">
        <v>1000</v>
      </c>
    </row>
    <row r="28" spans="1:35" s="66" customFormat="1" ht="51" x14ac:dyDescent="0.25">
      <c r="A28" s="58" t="s">
        <v>79</v>
      </c>
      <c r="B28" s="67" t="s">
        <v>80</v>
      </c>
      <c r="C28" s="59">
        <f>1902+1277</f>
        <v>3179</v>
      </c>
      <c r="D28" s="59" t="s">
        <v>81</v>
      </c>
      <c r="E28" s="59"/>
      <c r="F28" s="114">
        <f>C28*1000</f>
        <v>3179000</v>
      </c>
      <c r="G28" s="272">
        <v>139926.04999999999</v>
      </c>
      <c r="H28" s="60">
        <v>0</v>
      </c>
      <c r="I28" s="61">
        <v>0</v>
      </c>
      <c r="J28" s="994">
        <v>0</v>
      </c>
      <c r="K28" s="62">
        <v>10000</v>
      </c>
      <c r="L28" s="996">
        <v>3000</v>
      </c>
      <c r="M28" s="997">
        <v>0</v>
      </c>
      <c r="N28" s="995">
        <v>5000</v>
      </c>
      <c r="O28" s="996">
        <v>3000</v>
      </c>
      <c r="P28" s="994">
        <v>0</v>
      </c>
      <c r="Q28" s="63">
        <v>0</v>
      </c>
      <c r="R28" s="61">
        <v>0</v>
      </c>
      <c r="S28" s="64">
        <v>0</v>
      </c>
      <c r="T28" s="60">
        <v>0</v>
      </c>
      <c r="U28" s="61">
        <v>0</v>
      </c>
      <c r="V28" s="65">
        <v>0</v>
      </c>
      <c r="W28" s="60">
        <v>500</v>
      </c>
      <c r="X28" s="61">
        <v>0</v>
      </c>
      <c r="Y28" s="61">
        <v>0</v>
      </c>
      <c r="Z28" s="64">
        <v>0</v>
      </c>
      <c r="AA28" s="98">
        <v>1000</v>
      </c>
      <c r="AB28" s="61">
        <v>0</v>
      </c>
      <c r="AC28" s="61">
        <v>0</v>
      </c>
      <c r="AD28" s="61">
        <v>0</v>
      </c>
      <c r="AE28" s="61">
        <v>0</v>
      </c>
      <c r="AF28" s="65">
        <v>1000</v>
      </c>
    </row>
    <row r="29" spans="1:35" s="66" customFormat="1" ht="43.15" customHeight="1" x14ac:dyDescent="0.25">
      <c r="A29" s="58" t="s">
        <v>82</v>
      </c>
      <c r="B29" s="67" t="s">
        <v>83</v>
      </c>
      <c r="C29" s="59">
        <v>938</v>
      </c>
      <c r="D29" s="59">
        <v>1985</v>
      </c>
      <c r="E29" s="59">
        <v>2008</v>
      </c>
      <c r="F29" s="114">
        <v>1049643.33</v>
      </c>
      <c r="G29" s="272">
        <v>380794.69</v>
      </c>
      <c r="H29" s="60">
        <v>1000</v>
      </c>
      <c r="I29" s="61">
        <v>500</v>
      </c>
      <c r="J29" s="193">
        <v>0</v>
      </c>
      <c r="K29" s="62">
        <v>10000</v>
      </c>
      <c r="L29" s="205">
        <v>3000</v>
      </c>
      <c r="M29" s="208">
        <v>0</v>
      </c>
      <c r="N29" s="203">
        <v>10000</v>
      </c>
      <c r="O29" s="205">
        <v>3000</v>
      </c>
      <c r="P29" s="193">
        <v>0</v>
      </c>
      <c r="Q29" s="63">
        <v>0</v>
      </c>
      <c r="R29" s="61">
        <v>0</v>
      </c>
      <c r="S29" s="64">
        <v>0</v>
      </c>
      <c r="T29" s="60">
        <v>0</v>
      </c>
      <c r="U29" s="61">
        <v>0</v>
      </c>
      <c r="V29" s="65">
        <v>0</v>
      </c>
      <c r="W29" s="60">
        <v>6500</v>
      </c>
      <c r="X29" s="61">
        <v>0</v>
      </c>
      <c r="Y29" s="61">
        <v>0</v>
      </c>
      <c r="Z29" s="64">
        <v>0</v>
      </c>
      <c r="AA29" s="98">
        <v>3000</v>
      </c>
      <c r="AB29" s="61">
        <v>0</v>
      </c>
      <c r="AC29" s="61">
        <v>0</v>
      </c>
      <c r="AD29" s="61">
        <v>0</v>
      </c>
      <c r="AE29" s="61">
        <v>0</v>
      </c>
      <c r="AF29" s="65">
        <v>1500</v>
      </c>
    </row>
    <row r="30" spans="1:35" s="66" customFormat="1" ht="43.15" customHeight="1" x14ac:dyDescent="0.25">
      <c r="A30" s="58" t="s">
        <v>84</v>
      </c>
      <c r="B30" s="67" t="s">
        <v>85</v>
      </c>
      <c r="C30" s="67">
        <v>297</v>
      </c>
      <c r="D30" s="67">
        <v>1764</v>
      </c>
      <c r="E30" s="67">
        <v>2004</v>
      </c>
      <c r="F30" s="273">
        <f>C30*1000</f>
        <v>297000</v>
      </c>
      <c r="G30" s="272">
        <v>0</v>
      </c>
      <c r="H30" s="60">
        <v>0</v>
      </c>
      <c r="I30" s="61">
        <v>0</v>
      </c>
      <c r="J30" s="193">
        <v>0</v>
      </c>
      <c r="K30" s="62">
        <v>5000</v>
      </c>
      <c r="L30" s="205">
        <v>0</v>
      </c>
      <c r="M30" s="208">
        <v>0</v>
      </c>
      <c r="N30" s="203">
        <v>5000</v>
      </c>
      <c r="O30" s="205">
        <v>0</v>
      </c>
      <c r="P30" s="193">
        <v>0</v>
      </c>
      <c r="Q30" s="63">
        <v>0</v>
      </c>
      <c r="R30" s="61">
        <v>0</v>
      </c>
      <c r="S30" s="64">
        <v>0</v>
      </c>
      <c r="T30" s="60">
        <v>0</v>
      </c>
      <c r="U30" s="61">
        <v>0</v>
      </c>
      <c r="V30" s="65">
        <v>0</v>
      </c>
      <c r="W30" s="60">
        <v>0</v>
      </c>
      <c r="X30" s="61">
        <v>0</v>
      </c>
      <c r="Y30" s="61">
        <v>0</v>
      </c>
      <c r="Z30" s="64">
        <v>0</v>
      </c>
      <c r="AA30" s="60">
        <v>1</v>
      </c>
      <c r="AB30" s="61">
        <v>0</v>
      </c>
      <c r="AC30" s="61">
        <v>0</v>
      </c>
      <c r="AD30" s="61">
        <v>0</v>
      </c>
      <c r="AE30" s="61">
        <v>0</v>
      </c>
      <c r="AF30" s="65">
        <v>1000</v>
      </c>
    </row>
    <row r="31" spans="1:35" s="66" customFormat="1" ht="51" x14ac:dyDescent="0.25">
      <c r="A31" s="58" t="s">
        <v>86</v>
      </c>
      <c r="B31" s="67" t="s">
        <v>87</v>
      </c>
      <c r="C31" s="59" t="s">
        <v>88</v>
      </c>
      <c r="D31" s="59" t="s">
        <v>88</v>
      </c>
      <c r="E31" s="59" t="s">
        <v>88</v>
      </c>
      <c r="F31" s="114">
        <v>0</v>
      </c>
      <c r="G31" s="272">
        <v>125627.5</v>
      </c>
      <c r="H31" s="60">
        <v>0</v>
      </c>
      <c r="I31" s="61">
        <v>0</v>
      </c>
      <c r="J31" s="193">
        <v>0</v>
      </c>
      <c r="K31" s="62">
        <v>0</v>
      </c>
      <c r="L31" s="205">
        <v>0</v>
      </c>
      <c r="M31" s="208">
        <v>0</v>
      </c>
      <c r="N31" s="203">
        <v>0</v>
      </c>
      <c r="O31" s="205">
        <v>0</v>
      </c>
      <c r="P31" s="193">
        <v>0</v>
      </c>
      <c r="Q31" s="63">
        <v>0</v>
      </c>
      <c r="R31" s="61">
        <v>0</v>
      </c>
      <c r="S31" s="64">
        <v>0</v>
      </c>
      <c r="T31" s="60">
        <v>0</v>
      </c>
      <c r="U31" s="61">
        <v>0</v>
      </c>
      <c r="V31" s="65">
        <v>0</v>
      </c>
      <c r="W31" s="60">
        <v>3000</v>
      </c>
      <c r="X31" s="61">
        <v>0</v>
      </c>
      <c r="Y31" s="61">
        <v>0</v>
      </c>
      <c r="Z31" s="64">
        <v>0</v>
      </c>
      <c r="AA31" s="98">
        <v>0</v>
      </c>
      <c r="AB31" s="61">
        <v>0</v>
      </c>
      <c r="AC31" s="61">
        <v>0</v>
      </c>
      <c r="AD31" s="61">
        <v>0</v>
      </c>
      <c r="AE31" s="61">
        <v>0</v>
      </c>
      <c r="AF31" s="65">
        <v>0</v>
      </c>
    </row>
    <row r="32" spans="1:35" s="66" customFormat="1" ht="37.9" customHeight="1" x14ac:dyDescent="0.25">
      <c r="A32" s="58" t="s">
        <v>89</v>
      </c>
      <c r="B32" s="67" t="s">
        <v>90</v>
      </c>
      <c r="C32" s="59" t="s">
        <v>88</v>
      </c>
      <c r="D32" s="59" t="s">
        <v>88</v>
      </c>
      <c r="E32" s="59" t="s">
        <v>88</v>
      </c>
      <c r="F32" s="114">
        <v>0</v>
      </c>
      <c r="G32" s="272">
        <v>7495.2</v>
      </c>
      <c r="H32" s="60">
        <v>0</v>
      </c>
      <c r="I32" s="61">
        <v>0</v>
      </c>
      <c r="J32" s="193">
        <v>0</v>
      </c>
      <c r="K32" s="62">
        <v>0</v>
      </c>
      <c r="L32" s="205">
        <v>0</v>
      </c>
      <c r="M32" s="208">
        <v>0</v>
      </c>
      <c r="N32" s="203">
        <v>0</v>
      </c>
      <c r="O32" s="205">
        <v>0</v>
      </c>
      <c r="P32" s="193">
        <v>0</v>
      </c>
      <c r="Q32" s="63">
        <v>0</v>
      </c>
      <c r="R32" s="61">
        <v>0</v>
      </c>
      <c r="S32" s="64">
        <v>0</v>
      </c>
      <c r="T32" s="60">
        <v>0</v>
      </c>
      <c r="U32" s="61">
        <v>0</v>
      </c>
      <c r="V32" s="65">
        <v>0</v>
      </c>
      <c r="W32" s="60">
        <v>0</v>
      </c>
      <c r="X32" s="61">
        <v>0</v>
      </c>
      <c r="Y32" s="61">
        <v>0</v>
      </c>
      <c r="Z32" s="64">
        <v>0</v>
      </c>
      <c r="AA32" s="98">
        <v>0</v>
      </c>
      <c r="AB32" s="61">
        <v>0</v>
      </c>
      <c r="AC32" s="61">
        <v>0</v>
      </c>
      <c r="AD32" s="61">
        <v>0</v>
      </c>
      <c r="AE32" s="61">
        <v>0</v>
      </c>
      <c r="AF32" s="65">
        <v>0</v>
      </c>
    </row>
    <row r="33" spans="1:32" s="66" customFormat="1" ht="37.9" customHeight="1" x14ac:dyDescent="0.25">
      <c r="A33" s="58" t="s">
        <v>91</v>
      </c>
      <c r="B33" s="67" t="s">
        <v>92</v>
      </c>
      <c r="C33" s="59" t="s">
        <v>88</v>
      </c>
      <c r="D33" s="59" t="s">
        <v>88</v>
      </c>
      <c r="E33" s="59" t="s">
        <v>88</v>
      </c>
      <c r="F33" s="114">
        <v>0</v>
      </c>
      <c r="G33" s="272">
        <v>2964.67</v>
      </c>
      <c r="H33" s="60">
        <v>0</v>
      </c>
      <c r="I33" s="61">
        <v>0</v>
      </c>
      <c r="J33" s="193">
        <v>0</v>
      </c>
      <c r="K33" s="62">
        <v>0</v>
      </c>
      <c r="L33" s="205">
        <v>0</v>
      </c>
      <c r="M33" s="208">
        <v>0</v>
      </c>
      <c r="N33" s="203">
        <v>0</v>
      </c>
      <c r="O33" s="205">
        <v>0</v>
      </c>
      <c r="P33" s="193">
        <v>0</v>
      </c>
      <c r="Q33" s="63">
        <v>0</v>
      </c>
      <c r="R33" s="61">
        <v>0</v>
      </c>
      <c r="S33" s="64">
        <v>0</v>
      </c>
      <c r="T33" s="60">
        <v>0</v>
      </c>
      <c r="U33" s="61">
        <v>0</v>
      </c>
      <c r="V33" s="65">
        <v>0</v>
      </c>
      <c r="W33" s="60">
        <v>0</v>
      </c>
      <c r="X33" s="61">
        <v>0</v>
      </c>
      <c r="Y33" s="61">
        <v>0</v>
      </c>
      <c r="Z33" s="64">
        <v>0</v>
      </c>
      <c r="AA33" s="98">
        <v>0</v>
      </c>
      <c r="AB33" s="61">
        <v>0</v>
      </c>
      <c r="AC33" s="61">
        <v>0</v>
      </c>
      <c r="AD33" s="61">
        <v>0</v>
      </c>
      <c r="AE33" s="61">
        <v>0</v>
      </c>
      <c r="AF33" s="65">
        <v>0</v>
      </c>
    </row>
    <row r="34" spans="1:32" s="66" customFormat="1" ht="37.9" customHeight="1" x14ac:dyDescent="0.25">
      <c r="A34" s="58" t="s">
        <v>93</v>
      </c>
      <c r="B34" s="67" t="s">
        <v>94</v>
      </c>
      <c r="C34" s="59" t="s">
        <v>88</v>
      </c>
      <c r="D34" s="59" t="s">
        <v>88</v>
      </c>
      <c r="E34" s="59" t="s">
        <v>88</v>
      </c>
      <c r="F34" s="114">
        <v>0</v>
      </c>
      <c r="G34" s="272">
        <v>12446.85</v>
      </c>
      <c r="H34" s="60">
        <v>0</v>
      </c>
      <c r="I34" s="61">
        <v>0</v>
      </c>
      <c r="J34" s="193">
        <v>0</v>
      </c>
      <c r="K34" s="62">
        <v>0</v>
      </c>
      <c r="L34" s="205">
        <v>0</v>
      </c>
      <c r="M34" s="208">
        <v>0</v>
      </c>
      <c r="N34" s="203">
        <v>0</v>
      </c>
      <c r="O34" s="205">
        <v>0</v>
      </c>
      <c r="P34" s="193">
        <v>0</v>
      </c>
      <c r="Q34" s="63">
        <v>0</v>
      </c>
      <c r="R34" s="61">
        <v>0</v>
      </c>
      <c r="S34" s="64">
        <v>0</v>
      </c>
      <c r="T34" s="60">
        <v>0</v>
      </c>
      <c r="U34" s="61">
        <v>0</v>
      </c>
      <c r="V34" s="65">
        <v>0</v>
      </c>
      <c r="W34" s="60">
        <v>3000</v>
      </c>
      <c r="X34" s="61">
        <v>0</v>
      </c>
      <c r="Y34" s="61">
        <v>0</v>
      </c>
      <c r="Z34" s="64">
        <v>0</v>
      </c>
      <c r="AA34" s="98">
        <v>0</v>
      </c>
      <c r="AB34" s="61">
        <v>0</v>
      </c>
      <c r="AC34" s="61">
        <v>0</v>
      </c>
      <c r="AD34" s="61">
        <v>0</v>
      </c>
      <c r="AE34" s="61">
        <v>0</v>
      </c>
      <c r="AF34" s="65">
        <v>0</v>
      </c>
    </row>
    <row r="35" spans="1:32" s="66" customFormat="1" ht="37.9" customHeight="1" x14ac:dyDescent="0.25">
      <c r="A35" s="58" t="s">
        <v>95</v>
      </c>
      <c r="B35" s="67" t="s">
        <v>884</v>
      </c>
      <c r="C35" s="59"/>
      <c r="D35" s="59"/>
      <c r="E35" s="59"/>
      <c r="F35" s="114">
        <v>0</v>
      </c>
      <c r="G35" s="272">
        <v>13133.18</v>
      </c>
      <c r="H35" s="60">
        <v>0</v>
      </c>
      <c r="I35" s="61">
        <v>0</v>
      </c>
      <c r="J35" s="193">
        <v>0</v>
      </c>
      <c r="K35" s="62">
        <v>0</v>
      </c>
      <c r="L35" s="205">
        <v>0</v>
      </c>
      <c r="M35" s="208">
        <v>0</v>
      </c>
      <c r="N35" s="203">
        <v>0</v>
      </c>
      <c r="O35" s="205">
        <v>0</v>
      </c>
      <c r="P35" s="193">
        <v>0</v>
      </c>
      <c r="Q35" s="63">
        <v>0</v>
      </c>
      <c r="R35" s="61">
        <v>0</v>
      </c>
      <c r="S35" s="64">
        <v>0</v>
      </c>
      <c r="T35" s="60">
        <v>0</v>
      </c>
      <c r="U35" s="61">
        <v>0</v>
      </c>
      <c r="V35" s="65">
        <v>0</v>
      </c>
      <c r="W35" s="60">
        <v>3000</v>
      </c>
      <c r="X35" s="61">
        <v>0</v>
      </c>
      <c r="Y35" s="61">
        <v>0</v>
      </c>
      <c r="Z35" s="64">
        <v>0</v>
      </c>
      <c r="AA35" s="98">
        <v>0</v>
      </c>
      <c r="AB35" s="61">
        <v>0</v>
      </c>
      <c r="AC35" s="61">
        <v>0</v>
      </c>
      <c r="AD35" s="61">
        <v>0</v>
      </c>
      <c r="AE35" s="61">
        <v>0</v>
      </c>
      <c r="AF35" s="65">
        <v>0</v>
      </c>
    </row>
    <row r="36" spans="1:32" s="66" customFormat="1" ht="51" x14ac:dyDescent="0.25">
      <c r="A36" s="58" t="s">
        <v>96</v>
      </c>
      <c r="B36" s="67" t="s">
        <v>936</v>
      </c>
      <c r="C36" s="59" t="s">
        <v>88</v>
      </c>
      <c r="D36" s="59" t="s">
        <v>88</v>
      </c>
      <c r="E36" s="59" t="s">
        <v>88</v>
      </c>
      <c r="F36" s="114">
        <v>0</v>
      </c>
      <c r="G36" s="272">
        <v>155788.97</v>
      </c>
      <c r="H36" s="60">
        <v>0</v>
      </c>
      <c r="I36" s="61">
        <v>0</v>
      </c>
      <c r="J36" s="193">
        <v>0</v>
      </c>
      <c r="K36" s="62">
        <v>0</v>
      </c>
      <c r="L36" s="205">
        <v>0</v>
      </c>
      <c r="M36" s="208">
        <v>0</v>
      </c>
      <c r="N36" s="203">
        <v>0</v>
      </c>
      <c r="O36" s="205">
        <v>0</v>
      </c>
      <c r="P36" s="193">
        <v>0</v>
      </c>
      <c r="Q36" s="63">
        <v>0</v>
      </c>
      <c r="R36" s="61">
        <v>0</v>
      </c>
      <c r="S36" s="64">
        <v>0</v>
      </c>
      <c r="T36" s="60">
        <v>0</v>
      </c>
      <c r="U36" s="61">
        <v>0</v>
      </c>
      <c r="V36" s="65">
        <v>0</v>
      </c>
      <c r="W36" s="60">
        <v>3000</v>
      </c>
      <c r="X36" s="61">
        <v>0</v>
      </c>
      <c r="Y36" s="61">
        <v>0</v>
      </c>
      <c r="Z36" s="64">
        <v>0</v>
      </c>
      <c r="AA36" s="98">
        <v>0</v>
      </c>
      <c r="AB36" s="61">
        <v>0</v>
      </c>
      <c r="AC36" s="61">
        <v>0</v>
      </c>
      <c r="AD36" s="61">
        <v>0</v>
      </c>
      <c r="AE36" s="61">
        <v>0</v>
      </c>
      <c r="AF36" s="65">
        <v>0</v>
      </c>
    </row>
    <row r="37" spans="1:32" s="66" customFormat="1" ht="37.9" customHeight="1" x14ac:dyDescent="0.25">
      <c r="A37" s="58" t="s">
        <v>97</v>
      </c>
      <c r="B37" s="67" t="s">
        <v>885</v>
      </c>
      <c r="C37" s="59"/>
      <c r="D37" s="59"/>
      <c r="E37" s="59"/>
      <c r="F37" s="114">
        <v>0</v>
      </c>
      <c r="G37" s="272">
        <v>78684.08</v>
      </c>
      <c r="H37" s="60">
        <v>0</v>
      </c>
      <c r="I37" s="61">
        <v>0</v>
      </c>
      <c r="J37" s="193">
        <v>0</v>
      </c>
      <c r="K37" s="62">
        <v>0</v>
      </c>
      <c r="L37" s="205">
        <v>0</v>
      </c>
      <c r="M37" s="208">
        <v>0</v>
      </c>
      <c r="N37" s="203">
        <v>0</v>
      </c>
      <c r="O37" s="205">
        <v>0</v>
      </c>
      <c r="P37" s="193">
        <v>0</v>
      </c>
      <c r="Q37" s="63">
        <v>0</v>
      </c>
      <c r="R37" s="61">
        <v>0</v>
      </c>
      <c r="S37" s="64">
        <v>0</v>
      </c>
      <c r="T37" s="60">
        <v>0</v>
      </c>
      <c r="U37" s="61">
        <v>0</v>
      </c>
      <c r="V37" s="65">
        <v>0</v>
      </c>
      <c r="W37" s="60">
        <v>3000</v>
      </c>
      <c r="X37" s="61">
        <v>0</v>
      </c>
      <c r="Y37" s="61">
        <v>0</v>
      </c>
      <c r="Z37" s="64">
        <v>0</v>
      </c>
      <c r="AA37" s="98">
        <v>0</v>
      </c>
      <c r="AB37" s="61">
        <v>0</v>
      </c>
      <c r="AC37" s="61">
        <v>0</v>
      </c>
      <c r="AD37" s="61">
        <v>0</v>
      </c>
      <c r="AE37" s="61">
        <v>0</v>
      </c>
      <c r="AF37" s="65">
        <v>0</v>
      </c>
    </row>
    <row r="38" spans="1:32" s="66" customFormat="1" ht="38.25" x14ac:dyDescent="0.25">
      <c r="A38" s="58" t="s">
        <v>98</v>
      </c>
      <c r="B38" s="67" t="s">
        <v>99</v>
      </c>
      <c r="C38" s="59" t="s">
        <v>88</v>
      </c>
      <c r="D38" s="59" t="s">
        <v>88</v>
      </c>
      <c r="E38" s="59" t="s">
        <v>88</v>
      </c>
      <c r="F38" s="114">
        <v>0</v>
      </c>
      <c r="G38" s="272">
        <v>32544.84</v>
      </c>
      <c r="H38" s="60">
        <v>0</v>
      </c>
      <c r="I38" s="61">
        <v>5000</v>
      </c>
      <c r="J38" s="193">
        <v>0</v>
      </c>
      <c r="K38" s="62">
        <v>0</v>
      </c>
      <c r="L38" s="205">
        <v>5000</v>
      </c>
      <c r="M38" s="208">
        <v>0</v>
      </c>
      <c r="N38" s="203">
        <v>0</v>
      </c>
      <c r="O38" s="205">
        <v>5000</v>
      </c>
      <c r="P38" s="193">
        <v>0</v>
      </c>
      <c r="Q38" s="63">
        <v>0</v>
      </c>
      <c r="R38" s="61">
        <v>0</v>
      </c>
      <c r="S38" s="64">
        <v>0</v>
      </c>
      <c r="T38" s="60">
        <v>0</v>
      </c>
      <c r="U38" s="61">
        <v>0</v>
      </c>
      <c r="V38" s="65">
        <v>0</v>
      </c>
      <c r="W38" s="60">
        <v>0</v>
      </c>
      <c r="X38" s="61">
        <v>0</v>
      </c>
      <c r="Y38" s="61">
        <v>0</v>
      </c>
      <c r="Z38" s="64">
        <v>0</v>
      </c>
      <c r="AA38" s="98">
        <v>0</v>
      </c>
      <c r="AB38" s="61">
        <v>0</v>
      </c>
      <c r="AC38" s="61">
        <v>0</v>
      </c>
      <c r="AD38" s="61">
        <v>0</v>
      </c>
      <c r="AE38" s="61">
        <v>0</v>
      </c>
      <c r="AF38" s="65">
        <v>0</v>
      </c>
    </row>
    <row r="39" spans="1:32" s="66" customFormat="1" ht="51" x14ac:dyDescent="0.25">
      <c r="A39" s="58" t="s">
        <v>100</v>
      </c>
      <c r="B39" s="67" t="s">
        <v>886</v>
      </c>
      <c r="C39" s="59" t="s">
        <v>88</v>
      </c>
      <c r="D39" s="59" t="s">
        <v>88</v>
      </c>
      <c r="E39" s="59" t="s">
        <v>88</v>
      </c>
      <c r="F39" s="114">
        <v>0</v>
      </c>
      <c r="G39" s="272">
        <v>44144.92</v>
      </c>
      <c r="H39" s="60">
        <v>0</v>
      </c>
      <c r="I39" s="61">
        <v>0</v>
      </c>
      <c r="J39" s="193">
        <v>0</v>
      </c>
      <c r="K39" s="62">
        <v>0</v>
      </c>
      <c r="L39" s="205">
        <v>1000</v>
      </c>
      <c r="M39" s="208">
        <v>0</v>
      </c>
      <c r="N39" s="203">
        <v>0</v>
      </c>
      <c r="O39" s="205">
        <v>1000</v>
      </c>
      <c r="P39" s="193">
        <v>0</v>
      </c>
      <c r="Q39" s="63">
        <v>0</v>
      </c>
      <c r="R39" s="61">
        <v>0</v>
      </c>
      <c r="S39" s="64">
        <v>0</v>
      </c>
      <c r="T39" s="60">
        <v>0</v>
      </c>
      <c r="U39" s="61">
        <v>0</v>
      </c>
      <c r="V39" s="65">
        <v>0</v>
      </c>
      <c r="W39" s="60">
        <v>0</v>
      </c>
      <c r="X39" s="61">
        <v>0</v>
      </c>
      <c r="Y39" s="61">
        <v>0</v>
      </c>
      <c r="Z39" s="64">
        <v>0</v>
      </c>
      <c r="AA39" s="98">
        <v>3000</v>
      </c>
      <c r="AB39" s="61">
        <v>0</v>
      </c>
      <c r="AC39" s="61">
        <v>0</v>
      </c>
      <c r="AD39" s="61">
        <v>0</v>
      </c>
      <c r="AE39" s="61">
        <v>0</v>
      </c>
      <c r="AF39" s="65">
        <v>0</v>
      </c>
    </row>
    <row r="40" spans="1:32" s="66" customFormat="1" ht="37.9" customHeight="1" x14ac:dyDescent="0.25">
      <c r="A40" s="58" t="s">
        <v>101</v>
      </c>
      <c r="B40" s="67" t="s">
        <v>102</v>
      </c>
      <c r="C40" s="59" t="s">
        <v>88</v>
      </c>
      <c r="D40" s="59" t="s">
        <v>88</v>
      </c>
      <c r="E40" s="59" t="s">
        <v>88</v>
      </c>
      <c r="F40" s="114">
        <v>0</v>
      </c>
      <c r="G40" s="272">
        <v>3713.82</v>
      </c>
      <c r="H40" s="60">
        <v>0</v>
      </c>
      <c r="I40" s="61">
        <v>0</v>
      </c>
      <c r="J40" s="193">
        <v>0</v>
      </c>
      <c r="K40" s="62">
        <v>0</v>
      </c>
      <c r="L40" s="205">
        <v>500</v>
      </c>
      <c r="M40" s="208">
        <v>0</v>
      </c>
      <c r="N40" s="203">
        <v>0</v>
      </c>
      <c r="O40" s="205">
        <v>500</v>
      </c>
      <c r="P40" s="193">
        <v>0</v>
      </c>
      <c r="Q40" s="63">
        <v>0</v>
      </c>
      <c r="R40" s="61">
        <v>0</v>
      </c>
      <c r="S40" s="64">
        <v>0</v>
      </c>
      <c r="T40" s="60">
        <v>0</v>
      </c>
      <c r="U40" s="61">
        <v>0</v>
      </c>
      <c r="V40" s="65">
        <v>0</v>
      </c>
      <c r="W40" s="60">
        <v>0</v>
      </c>
      <c r="X40" s="61">
        <v>0</v>
      </c>
      <c r="Y40" s="61">
        <v>0</v>
      </c>
      <c r="Z40" s="64">
        <v>0</v>
      </c>
      <c r="AA40" s="98">
        <v>500</v>
      </c>
      <c r="AB40" s="61">
        <v>0</v>
      </c>
      <c r="AC40" s="61">
        <v>0</v>
      </c>
      <c r="AD40" s="61">
        <v>0</v>
      </c>
      <c r="AE40" s="61">
        <v>0</v>
      </c>
      <c r="AF40" s="65">
        <v>0</v>
      </c>
    </row>
    <row r="41" spans="1:32" s="66" customFormat="1" ht="37.9" customHeight="1" x14ac:dyDescent="0.25">
      <c r="A41" s="68" t="s">
        <v>103</v>
      </c>
      <c r="B41" s="70" t="s">
        <v>104</v>
      </c>
      <c r="C41" s="67">
        <v>150</v>
      </c>
      <c r="D41" s="67">
        <v>1968</v>
      </c>
      <c r="E41" s="71">
        <v>2014</v>
      </c>
      <c r="F41" s="212">
        <f>C41*1000</f>
        <v>150000</v>
      </c>
      <c r="G41" s="69">
        <v>0</v>
      </c>
      <c r="H41" s="60">
        <v>0</v>
      </c>
      <c r="I41" s="61">
        <v>0</v>
      </c>
      <c r="J41" s="193">
        <v>0</v>
      </c>
      <c r="K41" s="62">
        <v>5000</v>
      </c>
      <c r="L41" s="205">
        <v>0</v>
      </c>
      <c r="M41" s="208">
        <v>0</v>
      </c>
      <c r="N41" s="203">
        <v>5000</v>
      </c>
      <c r="O41" s="205">
        <v>0</v>
      </c>
      <c r="P41" s="193">
        <v>0</v>
      </c>
      <c r="Q41" s="63">
        <v>0</v>
      </c>
      <c r="R41" s="61">
        <v>0</v>
      </c>
      <c r="S41" s="64">
        <v>0</v>
      </c>
      <c r="T41" s="60">
        <v>0</v>
      </c>
      <c r="U41" s="61">
        <v>0</v>
      </c>
      <c r="V41" s="65">
        <v>0</v>
      </c>
      <c r="W41" s="60">
        <v>1000</v>
      </c>
      <c r="X41" s="61">
        <v>0</v>
      </c>
      <c r="Y41" s="61">
        <v>0</v>
      </c>
      <c r="Z41" s="64">
        <v>0</v>
      </c>
      <c r="AA41" s="98">
        <v>1</v>
      </c>
      <c r="AB41" s="61">
        <v>0</v>
      </c>
      <c r="AC41" s="61">
        <v>0</v>
      </c>
      <c r="AD41" s="61">
        <v>0</v>
      </c>
      <c r="AE41" s="61">
        <v>0</v>
      </c>
      <c r="AF41" s="65">
        <v>1000</v>
      </c>
    </row>
    <row r="42" spans="1:32" s="66" customFormat="1" ht="37.9" customHeight="1" x14ac:dyDescent="0.25">
      <c r="A42" s="68" t="s">
        <v>105</v>
      </c>
      <c r="B42" s="70" t="s">
        <v>106</v>
      </c>
      <c r="C42" s="71"/>
      <c r="D42" s="71">
        <v>2014</v>
      </c>
      <c r="E42" s="71"/>
      <c r="F42" s="212">
        <v>100338.09</v>
      </c>
      <c r="G42" s="69">
        <v>8052</v>
      </c>
      <c r="H42" s="60">
        <v>0</v>
      </c>
      <c r="I42" s="61">
        <v>0</v>
      </c>
      <c r="J42" s="193">
        <v>0</v>
      </c>
      <c r="K42" s="62">
        <v>5000</v>
      </c>
      <c r="L42" s="205">
        <v>500</v>
      </c>
      <c r="M42" s="208">
        <v>0</v>
      </c>
      <c r="N42" s="203">
        <v>5000</v>
      </c>
      <c r="O42" s="205">
        <v>500</v>
      </c>
      <c r="P42" s="193">
        <v>0</v>
      </c>
      <c r="Q42" s="63">
        <v>0</v>
      </c>
      <c r="R42" s="61">
        <v>0</v>
      </c>
      <c r="S42" s="64">
        <v>0</v>
      </c>
      <c r="T42" s="60">
        <v>0</v>
      </c>
      <c r="U42" s="61">
        <v>0</v>
      </c>
      <c r="V42" s="65">
        <v>0</v>
      </c>
      <c r="W42" s="60">
        <v>0</v>
      </c>
      <c r="X42" s="61">
        <v>0</v>
      </c>
      <c r="Y42" s="61">
        <v>0</v>
      </c>
      <c r="Z42" s="64">
        <v>0</v>
      </c>
      <c r="AA42" s="60">
        <v>1000</v>
      </c>
      <c r="AB42" s="61">
        <v>0</v>
      </c>
      <c r="AC42" s="61">
        <v>0</v>
      </c>
      <c r="AD42" s="61">
        <v>0</v>
      </c>
      <c r="AE42" s="61">
        <v>0</v>
      </c>
      <c r="AF42" s="65">
        <v>1000</v>
      </c>
    </row>
    <row r="43" spans="1:32" s="66" customFormat="1" ht="37.9" customHeight="1" x14ac:dyDescent="0.25">
      <c r="A43" s="68" t="s">
        <v>107</v>
      </c>
      <c r="B43" s="70" t="s">
        <v>889</v>
      </c>
      <c r="C43" s="71"/>
      <c r="D43" s="71"/>
      <c r="E43" s="71"/>
      <c r="F43" s="212">
        <v>1039.05</v>
      </c>
      <c r="G43" s="69">
        <v>0</v>
      </c>
      <c r="H43" s="60">
        <v>0</v>
      </c>
      <c r="I43" s="61">
        <v>0</v>
      </c>
      <c r="J43" s="193">
        <v>0</v>
      </c>
      <c r="K43" s="62">
        <v>0</v>
      </c>
      <c r="L43" s="205">
        <v>0</v>
      </c>
      <c r="M43" s="208">
        <v>0</v>
      </c>
      <c r="N43" s="203">
        <v>0</v>
      </c>
      <c r="O43" s="205">
        <v>0</v>
      </c>
      <c r="P43" s="193">
        <v>0</v>
      </c>
      <c r="Q43" s="63">
        <v>0</v>
      </c>
      <c r="R43" s="61">
        <v>0</v>
      </c>
      <c r="S43" s="64">
        <v>0</v>
      </c>
      <c r="T43" s="60">
        <v>0</v>
      </c>
      <c r="U43" s="61">
        <v>0</v>
      </c>
      <c r="V43" s="65">
        <v>0</v>
      </c>
      <c r="W43" s="60">
        <v>1000</v>
      </c>
      <c r="X43" s="61">
        <v>0</v>
      </c>
      <c r="Y43" s="61">
        <v>0</v>
      </c>
      <c r="Z43" s="64">
        <v>0</v>
      </c>
      <c r="AA43" s="98">
        <v>0</v>
      </c>
      <c r="AB43" s="61">
        <v>0</v>
      </c>
      <c r="AC43" s="61">
        <v>0</v>
      </c>
      <c r="AD43" s="61">
        <v>0</v>
      </c>
      <c r="AE43" s="61">
        <v>0</v>
      </c>
      <c r="AF43" s="65">
        <v>0</v>
      </c>
    </row>
    <row r="44" spans="1:32" s="66" customFormat="1" ht="37.9" customHeight="1" x14ac:dyDescent="0.25">
      <c r="A44" s="72" t="s">
        <v>108</v>
      </c>
      <c r="B44" s="70" t="s">
        <v>110</v>
      </c>
      <c r="C44" s="71">
        <v>293.02999999999997</v>
      </c>
      <c r="D44" s="71">
        <v>1980</v>
      </c>
      <c r="E44" s="71"/>
      <c r="F44" s="212">
        <f>C44*1000</f>
        <v>293030</v>
      </c>
      <c r="G44" s="69">
        <v>2770</v>
      </c>
      <c r="H44" s="60">
        <v>0</v>
      </c>
      <c r="I44" s="61">
        <v>0</v>
      </c>
      <c r="J44" s="193">
        <v>0</v>
      </c>
      <c r="K44" s="62">
        <v>5000</v>
      </c>
      <c r="L44" s="205">
        <v>1000</v>
      </c>
      <c r="M44" s="208">
        <v>0</v>
      </c>
      <c r="N44" s="203">
        <v>5000</v>
      </c>
      <c r="O44" s="205">
        <v>1000</v>
      </c>
      <c r="P44" s="193">
        <v>0</v>
      </c>
      <c r="Q44" s="63">
        <v>0</v>
      </c>
      <c r="R44" s="61">
        <v>0</v>
      </c>
      <c r="S44" s="64">
        <v>0</v>
      </c>
      <c r="T44" s="60">
        <v>0</v>
      </c>
      <c r="U44" s="61">
        <v>0</v>
      </c>
      <c r="V44" s="65">
        <v>0</v>
      </c>
      <c r="W44" s="60">
        <v>1000</v>
      </c>
      <c r="X44" s="61">
        <v>1000</v>
      </c>
      <c r="Y44" s="61">
        <v>0</v>
      </c>
      <c r="Z44" s="64">
        <v>0</v>
      </c>
      <c r="AA44" s="98">
        <v>500</v>
      </c>
      <c r="AB44" s="61">
        <v>0</v>
      </c>
      <c r="AC44" s="61">
        <v>0</v>
      </c>
      <c r="AD44" s="61">
        <v>0</v>
      </c>
      <c r="AE44" s="61">
        <v>0</v>
      </c>
      <c r="AF44" s="65">
        <v>1000</v>
      </c>
    </row>
    <row r="45" spans="1:32" s="66" customFormat="1" ht="37.9" customHeight="1" x14ac:dyDescent="0.25">
      <c r="A45" s="74" t="s">
        <v>109</v>
      </c>
      <c r="B45" s="70" t="s">
        <v>112</v>
      </c>
      <c r="C45" s="67">
        <v>97.8</v>
      </c>
      <c r="D45" s="67">
        <v>1985</v>
      </c>
      <c r="E45" s="67">
        <v>2017</v>
      </c>
      <c r="F45" s="212">
        <f>C45*1000</f>
        <v>97800</v>
      </c>
      <c r="G45" s="69">
        <v>0</v>
      </c>
      <c r="H45" s="60">
        <v>0</v>
      </c>
      <c r="I45" s="61">
        <v>0</v>
      </c>
      <c r="J45" s="193">
        <v>0</v>
      </c>
      <c r="K45" s="62">
        <v>5000</v>
      </c>
      <c r="L45" s="205">
        <v>0</v>
      </c>
      <c r="M45" s="208">
        <v>0</v>
      </c>
      <c r="N45" s="203">
        <v>0</v>
      </c>
      <c r="O45" s="205">
        <v>0</v>
      </c>
      <c r="P45" s="193">
        <v>0</v>
      </c>
      <c r="Q45" s="63">
        <v>0</v>
      </c>
      <c r="R45" s="61">
        <v>0</v>
      </c>
      <c r="S45" s="64">
        <v>0</v>
      </c>
      <c r="T45" s="60">
        <v>0</v>
      </c>
      <c r="U45" s="61">
        <v>0</v>
      </c>
      <c r="V45" s="65">
        <v>0</v>
      </c>
      <c r="W45" s="60">
        <v>0</v>
      </c>
      <c r="X45" s="61">
        <v>0</v>
      </c>
      <c r="Y45" s="61">
        <v>0</v>
      </c>
      <c r="Z45" s="64">
        <v>0</v>
      </c>
      <c r="AA45" s="60">
        <v>1</v>
      </c>
      <c r="AB45" s="61">
        <v>0</v>
      </c>
      <c r="AC45" s="61">
        <v>0</v>
      </c>
      <c r="AD45" s="61">
        <v>0</v>
      </c>
      <c r="AE45" s="61">
        <v>0</v>
      </c>
      <c r="AF45" s="65">
        <v>1000</v>
      </c>
    </row>
    <row r="46" spans="1:32" s="66" customFormat="1" ht="37.9" customHeight="1" x14ac:dyDescent="0.25">
      <c r="A46" s="72" t="s">
        <v>325</v>
      </c>
      <c r="B46" s="70" t="s">
        <v>114</v>
      </c>
      <c r="C46" s="67">
        <v>444</v>
      </c>
      <c r="D46" s="67">
        <v>1985</v>
      </c>
      <c r="E46" s="67">
        <v>2017</v>
      </c>
      <c r="F46" s="212">
        <f>C46*1000</f>
        <v>444000</v>
      </c>
      <c r="G46" s="69">
        <v>0</v>
      </c>
      <c r="H46" s="60">
        <v>0</v>
      </c>
      <c r="I46" s="61">
        <v>0</v>
      </c>
      <c r="J46" s="193">
        <v>0</v>
      </c>
      <c r="K46" s="62">
        <v>5000</v>
      </c>
      <c r="L46" s="205">
        <v>0</v>
      </c>
      <c r="M46" s="208">
        <v>0</v>
      </c>
      <c r="N46" s="203">
        <v>0</v>
      </c>
      <c r="O46" s="205">
        <v>0</v>
      </c>
      <c r="P46" s="193">
        <v>0</v>
      </c>
      <c r="Q46" s="63">
        <v>0</v>
      </c>
      <c r="R46" s="61">
        <v>0</v>
      </c>
      <c r="S46" s="64">
        <v>0</v>
      </c>
      <c r="T46" s="60">
        <v>0</v>
      </c>
      <c r="U46" s="61">
        <v>0</v>
      </c>
      <c r="V46" s="65">
        <v>0</v>
      </c>
      <c r="W46" s="60">
        <v>0</v>
      </c>
      <c r="X46" s="61">
        <v>0</v>
      </c>
      <c r="Y46" s="61">
        <v>0</v>
      </c>
      <c r="Z46" s="64">
        <v>0</v>
      </c>
      <c r="AA46" s="60">
        <v>1</v>
      </c>
      <c r="AB46" s="61">
        <v>0</v>
      </c>
      <c r="AC46" s="61">
        <v>0</v>
      </c>
      <c r="AD46" s="61">
        <v>0</v>
      </c>
      <c r="AE46" s="61">
        <v>0</v>
      </c>
      <c r="AF46" s="65">
        <v>1000</v>
      </c>
    </row>
    <row r="47" spans="1:32" s="66" customFormat="1" ht="51" x14ac:dyDescent="0.25">
      <c r="A47" s="72" t="s">
        <v>111</v>
      </c>
      <c r="B47" s="70" t="s">
        <v>116</v>
      </c>
      <c r="C47" s="71"/>
      <c r="D47" s="71">
        <v>2016</v>
      </c>
      <c r="E47" s="71"/>
      <c r="F47" s="212">
        <v>6000</v>
      </c>
      <c r="G47" s="69">
        <v>0</v>
      </c>
      <c r="H47" s="60">
        <v>0</v>
      </c>
      <c r="I47" s="61">
        <v>0</v>
      </c>
      <c r="J47" s="193">
        <v>0</v>
      </c>
      <c r="K47" s="62">
        <v>0</v>
      </c>
      <c r="L47" s="205">
        <v>0</v>
      </c>
      <c r="M47" s="208">
        <v>0</v>
      </c>
      <c r="N47" s="203">
        <v>0</v>
      </c>
      <c r="O47" s="205">
        <v>0</v>
      </c>
      <c r="P47" s="193">
        <v>0</v>
      </c>
      <c r="Q47" s="63">
        <v>0</v>
      </c>
      <c r="R47" s="61">
        <v>0</v>
      </c>
      <c r="S47" s="64">
        <v>0</v>
      </c>
      <c r="T47" s="60">
        <v>0</v>
      </c>
      <c r="U47" s="61">
        <v>0</v>
      </c>
      <c r="V47" s="65">
        <v>0</v>
      </c>
      <c r="W47" s="60">
        <v>6000</v>
      </c>
      <c r="X47" s="61">
        <v>0</v>
      </c>
      <c r="Y47" s="61">
        <v>0</v>
      </c>
      <c r="Z47" s="64">
        <v>0</v>
      </c>
      <c r="AA47" s="98">
        <v>0</v>
      </c>
      <c r="AB47" s="61">
        <v>0</v>
      </c>
      <c r="AC47" s="61">
        <v>0</v>
      </c>
      <c r="AD47" s="61">
        <v>0</v>
      </c>
      <c r="AE47" s="61">
        <v>0</v>
      </c>
      <c r="AF47" s="65">
        <v>0</v>
      </c>
    </row>
    <row r="48" spans="1:32" s="66" customFormat="1" ht="25.5" x14ac:dyDescent="0.25">
      <c r="A48" s="74" t="s">
        <v>113</v>
      </c>
      <c r="B48" s="70" t="s">
        <v>118</v>
      </c>
      <c r="C48" s="71"/>
      <c r="D48" s="71">
        <v>2016</v>
      </c>
      <c r="E48" s="71"/>
      <c r="F48" s="212">
        <v>39934.400000000001</v>
      </c>
      <c r="G48" s="69">
        <v>0</v>
      </c>
      <c r="H48" s="60">
        <v>0</v>
      </c>
      <c r="I48" s="61">
        <v>0</v>
      </c>
      <c r="J48" s="193">
        <v>0</v>
      </c>
      <c r="K48" s="62">
        <v>0</v>
      </c>
      <c r="L48" s="205">
        <v>0</v>
      </c>
      <c r="M48" s="208">
        <v>0</v>
      </c>
      <c r="N48" s="203">
        <v>0</v>
      </c>
      <c r="O48" s="205">
        <v>0</v>
      </c>
      <c r="P48" s="193">
        <v>0</v>
      </c>
      <c r="Q48" s="63">
        <v>0</v>
      </c>
      <c r="R48" s="61">
        <v>0</v>
      </c>
      <c r="S48" s="64">
        <v>0</v>
      </c>
      <c r="T48" s="60">
        <v>0</v>
      </c>
      <c r="U48" s="61">
        <v>0</v>
      </c>
      <c r="V48" s="65">
        <v>0</v>
      </c>
      <c r="W48" s="60">
        <v>3000</v>
      </c>
      <c r="X48" s="61">
        <v>0</v>
      </c>
      <c r="Y48" s="61">
        <v>0</v>
      </c>
      <c r="Z48" s="64">
        <v>0</v>
      </c>
      <c r="AA48" s="98">
        <v>0</v>
      </c>
      <c r="AB48" s="61">
        <v>0</v>
      </c>
      <c r="AC48" s="61">
        <v>0</v>
      </c>
      <c r="AD48" s="61">
        <v>0</v>
      </c>
      <c r="AE48" s="61">
        <v>0</v>
      </c>
      <c r="AF48" s="65">
        <v>0</v>
      </c>
    </row>
    <row r="49" spans="1:32" s="66" customFormat="1" ht="25.5" x14ac:dyDescent="0.25">
      <c r="A49" s="72" t="s">
        <v>115</v>
      </c>
      <c r="B49" s="70" t="s">
        <v>120</v>
      </c>
      <c r="C49" s="71">
        <v>1174.3</v>
      </c>
      <c r="D49" s="71">
        <v>1952</v>
      </c>
      <c r="E49" s="71">
        <v>2007</v>
      </c>
      <c r="F49" s="212">
        <f>C49*1000</f>
        <v>1174300</v>
      </c>
      <c r="G49" s="69">
        <v>0</v>
      </c>
      <c r="H49" s="1038">
        <v>2000</v>
      </c>
      <c r="I49" s="1041">
        <v>0</v>
      </c>
      <c r="J49" s="1011">
        <v>0</v>
      </c>
      <c r="K49" s="1044">
        <v>5000</v>
      </c>
      <c r="L49" s="1047">
        <v>0</v>
      </c>
      <c r="M49" s="1011">
        <v>0</v>
      </c>
      <c r="N49" s="1044">
        <v>5000</v>
      </c>
      <c r="O49" s="1047">
        <v>0</v>
      </c>
      <c r="P49" s="1011">
        <v>0</v>
      </c>
      <c r="Q49" s="1038">
        <v>0</v>
      </c>
      <c r="R49" s="1041">
        <v>0</v>
      </c>
      <c r="S49" s="1011">
        <v>0</v>
      </c>
      <c r="T49" s="1038">
        <v>0</v>
      </c>
      <c r="U49" s="1041">
        <v>0</v>
      </c>
      <c r="V49" s="1011">
        <v>0</v>
      </c>
      <c r="W49" s="1038">
        <v>2000</v>
      </c>
      <c r="X49" s="1041">
        <v>0</v>
      </c>
      <c r="Y49" s="1041">
        <v>0</v>
      </c>
      <c r="Z49" s="1050">
        <v>0</v>
      </c>
      <c r="AA49" s="1044">
        <v>1</v>
      </c>
      <c r="AB49" s="1041">
        <v>0</v>
      </c>
      <c r="AC49" s="1041">
        <v>0</v>
      </c>
      <c r="AD49" s="1041">
        <v>0</v>
      </c>
      <c r="AE49" s="1041">
        <v>0</v>
      </c>
      <c r="AF49" s="1011">
        <v>1500</v>
      </c>
    </row>
    <row r="50" spans="1:32" s="66" customFormat="1" ht="25.5" x14ac:dyDescent="0.25">
      <c r="A50" s="72" t="s">
        <v>117</v>
      </c>
      <c r="B50" s="274" t="s">
        <v>121</v>
      </c>
      <c r="C50" s="71">
        <v>1785.4</v>
      </c>
      <c r="D50" s="71">
        <v>1963</v>
      </c>
      <c r="E50" s="71">
        <v>2006</v>
      </c>
      <c r="F50" s="212">
        <f>C50*1000</f>
        <v>1785400</v>
      </c>
      <c r="G50" s="69">
        <v>0</v>
      </c>
      <c r="H50" s="1039"/>
      <c r="I50" s="1042"/>
      <c r="J50" s="1012"/>
      <c r="K50" s="1045"/>
      <c r="L50" s="1048"/>
      <c r="M50" s="1012"/>
      <c r="N50" s="1045"/>
      <c r="O50" s="1048"/>
      <c r="P50" s="1012"/>
      <c r="Q50" s="1039"/>
      <c r="R50" s="1042"/>
      <c r="S50" s="1012"/>
      <c r="T50" s="1039"/>
      <c r="U50" s="1042"/>
      <c r="V50" s="1012"/>
      <c r="W50" s="1039"/>
      <c r="X50" s="1042"/>
      <c r="Y50" s="1042"/>
      <c r="Z50" s="1051"/>
      <c r="AA50" s="1045"/>
      <c r="AB50" s="1042"/>
      <c r="AC50" s="1042"/>
      <c r="AD50" s="1042"/>
      <c r="AE50" s="1042"/>
      <c r="AF50" s="1012"/>
    </row>
    <row r="51" spans="1:32" s="66" customFormat="1" ht="25.5" x14ac:dyDescent="0.25">
      <c r="A51" s="72" t="s">
        <v>119</v>
      </c>
      <c r="B51" s="70" t="s">
        <v>890</v>
      </c>
      <c r="C51" s="71">
        <v>2134</v>
      </c>
      <c r="D51" s="71">
        <v>1966</v>
      </c>
      <c r="E51" s="71">
        <v>1995</v>
      </c>
      <c r="F51" s="212">
        <f>C51*1000</f>
        <v>2134000</v>
      </c>
      <c r="G51" s="69">
        <v>0</v>
      </c>
      <c r="H51" s="1040"/>
      <c r="I51" s="1043"/>
      <c r="J51" s="1013"/>
      <c r="K51" s="1046"/>
      <c r="L51" s="1049"/>
      <c r="M51" s="1013"/>
      <c r="N51" s="1046"/>
      <c r="O51" s="1049"/>
      <c r="P51" s="1013"/>
      <c r="Q51" s="1040"/>
      <c r="R51" s="1043"/>
      <c r="S51" s="1013"/>
      <c r="T51" s="1040"/>
      <c r="U51" s="1043"/>
      <c r="V51" s="1013"/>
      <c r="W51" s="1040"/>
      <c r="X51" s="1043"/>
      <c r="Y51" s="1043"/>
      <c r="Z51" s="1052"/>
      <c r="AA51" s="1046"/>
      <c r="AB51" s="1043"/>
      <c r="AC51" s="1043"/>
      <c r="AD51" s="1043"/>
      <c r="AE51" s="1043"/>
      <c r="AF51" s="1013"/>
    </row>
    <row r="52" spans="1:32" s="66" customFormat="1" ht="37.9" customHeight="1" x14ac:dyDescent="0.25">
      <c r="A52" s="58"/>
      <c r="B52" s="70"/>
      <c r="C52" s="71"/>
      <c r="D52" s="71"/>
      <c r="E52" s="71"/>
      <c r="F52" s="212"/>
      <c r="G52" s="69"/>
      <c r="H52" s="60"/>
      <c r="I52" s="61"/>
      <c r="J52" s="193"/>
      <c r="K52" s="80"/>
      <c r="L52" s="201"/>
      <c r="M52" s="208"/>
      <c r="N52" s="198"/>
      <c r="O52" s="201"/>
      <c r="P52" s="193"/>
      <c r="Q52" s="63"/>
      <c r="R52" s="61"/>
      <c r="S52" s="64"/>
      <c r="T52" s="60"/>
      <c r="U52" s="61"/>
      <c r="V52" s="65"/>
      <c r="W52" s="60"/>
      <c r="X52" s="61"/>
      <c r="Y52" s="99"/>
      <c r="Z52" s="187"/>
      <c r="AA52" s="60"/>
      <c r="AB52" s="61"/>
      <c r="AC52" s="61"/>
      <c r="AD52" s="61"/>
      <c r="AE52" s="61"/>
      <c r="AF52" s="65"/>
    </row>
    <row r="53" spans="1:32" s="66" customFormat="1" ht="37.9" customHeight="1" x14ac:dyDescent="0.25">
      <c r="A53" s="58" t="s">
        <v>124</v>
      </c>
      <c r="B53" s="100" t="s">
        <v>125</v>
      </c>
      <c r="C53" s="59"/>
      <c r="D53" s="59"/>
      <c r="E53" s="59"/>
      <c r="F53" s="114"/>
      <c r="G53" s="69"/>
      <c r="H53" s="60"/>
      <c r="I53" s="61"/>
      <c r="J53" s="193"/>
      <c r="K53" s="80"/>
      <c r="L53" s="201"/>
      <c r="M53" s="208"/>
      <c r="N53" s="198"/>
      <c r="O53" s="201"/>
      <c r="P53" s="193"/>
      <c r="Q53" s="63"/>
      <c r="R53" s="61"/>
      <c r="S53" s="64"/>
      <c r="T53" s="60"/>
      <c r="U53" s="61"/>
      <c r="V53" s="65"/>
      <c r="W53" s="60"/>
      <c r="X53" s="77"/>
      <c r="Y53" s="78"/>
      <c r="Z53" s="187"/>
      <c r="AA53" s="60"/>
      <c r="AB53" s="61"/>
      <c r="AC53" s="61"/>
      <c r="AD53" s="61"/>
      <c r="AE53" s="61"/>
      <c r="AF53" s="65"/>
    </row>
    <row r="54" spans="1:32" s="66" customFormat="1" ht="37.9" customHeight="1" x14ac:dyDescent="0.25">
      <c r="A54" s="58" t="s">
        <v>126</v>
      </c>
      <c r="B54" s="67" t="s">
        <v>127</v>
      </c>
      <c r="C54" s="59">
        <v>16</v>
      </c>
      <c r="D54" s="59">
        <v>1984</v>
      </c>
      <c r="E54" s="59"/>
      <c r="F54" s="114">
        <f>C54*500</f>
        <v>8000</v>
      </c>
      <c r="G54" s="69">
        <v>0</v>
      </c>
      <c r="H54" s="60">
        <v>0</v>
      </c>
      <c r="I54" s="61">
        <v>0</v>
      </c>
      <c r="J54" s="193">
        <v>0</v>
      </c>
      <c r="K54" s="80">
        <v>0</v>
      </c>
      <c r="L54" s="201">
        <v>0</v>
      </c>
      <c r="M54" s="208">
        <v>0</v>
      </c>
      <c r="N54" s="198">
        <v>0</v>
      </c>
      <c r="O54" s="201">
        <v>0</v>
      </c>
      <c r="P54" s="193">
        <v>0</v>
      </c>
      <c r="Q54" s="63">
        <v>0</v>
      </c>
      <c r="R54" s="61">
        <v>0</v>
      </c>
      <c r="S54" s="64">
        <v>0</v>
      </c>
      <c r="T54" s="60">
        <v>0</v>
      </c>
      <c r="U54" s="61">
        <v>0</v>
      </c>
      <c r="V54" s="65">
        <v>0</v>
      </c>
      <c r="W54" s="60">
        <v>0</v>
      </c>
      <c r="X54" s="101">
        <v>1000</v>
      </c>
      <c r="Y54" s="61">
        <v>0</v>
      </c>
      <c r="Z54" s="64">
        <v>0</v>
      </c>
      <c r="AA54" s="60">
        <v>0</v>
      </c>
      <c r="AB54" s="61">
        <v>0</v>
      </c>
      <c r="AC54" s="61">
        <v>0</v>
      </c>
      <c r="AD54" s="61">
        <v>0</v>
      </c>
      <c r="AE54" s="61">
        <v>0</v>
      </c>
      <c r="AF54" s="65">
        <v>0</v>
      </c>
    </row>
    <row r="55" spans="1:32" s="66" customFormat="1" ht="37.9" customHeight="1" x14ac:dyDescent="0.25">
      <c r="A55" s="58" t="s">
        <v>128</v>
      </c>
      <c r="B55" s="67" t="s">
        <v>129</v>
      </c>
      <c r="C55" s="59">
        <v>72</v>
      </c>
      <c r="D55" s="59">
        <v>2012</v>
      </c>
      <c r="E55" s="59"/>
      <c r="F55" s="114">
        <v>110835.5</v>
      </c>
      <c r="G55" s="69">
        <v>0</v>
      </c>
      <c r="H55" s="60">
        <v>0</v>
      </c>
      <c r="I55" s="61">
        <v>0</v>
      </c>
      <c r="J55" s="193">
        <v>0</v>
      </c>
      <c r="K55" s="62">
        <v>5000</v>
      </c>
      <c r="L55" s="205">
        <v>0</v>
      </c>
      <c r="M55" s="208">
        <v>0</v>
      </c>
      <c r="N55" s="203">
        <v>5000</v>
      </c>
      <c r="O55" s="205">
        <v>0</v>
      </c>
      <c r="P55" s="193">
        <v>0</v>
      </c>
      <c r="Q55" s="63">
        <v>0</v>
      </c>
      <c r="R55" s="61">
        <v>0</v>
      </c>
      <c r="S55" s="64">
        <v>0</v>
      </c>
      <c r="T55" s="60">
        <v>0</v>
      </c>
      <c r="U55" s="61">
        <v>0</v>
      </c>
      <c r="V55" s="65">
        <v>0</v>
      </c>
      <c r="W55" s="60">
        <v>0</v>
      </c>
      <c r="X55" s="77">
        <v>0</v>
      </c>
      <c r="Y55" s="61">
        <v>0</v>
      </c>
      <c r="Z55" s="64">
        <v>0</v>
      </c>
      <c r="AA55" s="60">
        <v>1</v>
      </c>
      <c r="AB55" s="61">
        <v>0</v>
      </c>
      <c r="AC55" s="61">
        <v>0</v>
      </c>
      <c r="AD55" s="61">
        <v>0</v>
      </c>
      <c r="AE55" s="61">
        <v>0</v>
      </c>
      <c r="AF55" s="65">
        <v>1000</v>
      </c>
    </row>
    <row r="56" spans="1:32" s="66" customFormat="1" ht="63.75" x14ac:dyDescent="0.25">
      <c r="A56" s="58" t="s">
        <v>130</v>
      </c>
      <c r="B56" s="67" t="s">
        <v>131</v>
      </c>
      <c r="C56" s="59">
        <v>180</v>
      </c>
      <c r="D56" s="59" t="s">
        <v>132</v>
      </c>
      <c r="E56" s="59" t="s">
        <v>133</v>
      </c>
      <c r="F56" s="114">
        <f>C56*1000</f>
        <v>180000</v>
      </c>
      <c r="G56" s="272">
        <v>2000</v>
      </c>
      <c r="H56" s="60">
        <v>0</v>
      </c>
      <c r="I56" s="61">
        <v>0</v>
      </c>
      <c r="J56" s="193">
        <v>0</v>
      </c>
      <c r="K56" s="62">
        <v>5000</v>
      </c>
      <c r="L56" s="205">
        <v>500</v>
      </c>
      <c r="M56" s="208">
        <v>0</v>
      </c>
      <c r="N56" s="203">
        <v>5000</v>
      </c>
      <c r="O56" s="205">
        <v>500</v>
      </c>
      <c r="P56" s="193">
        <v>0</v>
      </c>
      <c r="Q56" s="63">
        <v>0</v>
      </c>
      <c r="R56" s="61">
        <v>0</v>
      </c>
      <c r="S56" s="64">
        <v>0</v>
      </c>
      <c r="T56" s="60">
        <v>0</v>
      </c>
      <c r="U56" s="61">
        <v>0</v>
      </c>
      <c r="V56" s="65">
        <v>0</v>
      </c>
      <c r="W56" s="60">
        <v>0</v>
      </c>
      <c r="X56" s="77">
        <v>0</v>
      </c>
      <c r="Y56" s="61">
        <v>0</v>
      </c>
      <c r="Z56" s="64">
        <v>0</v>
      </c>
      <c r="AA56" s="60">
        <v>500</v>
      </c>
      <c r="AB56" s="61">
        <v>0</v>
      </c>
      <c r="AC56" s="61">
        <v>0</v>
      </c>
      <c r="AD56" s="61">
        <v>0</v>
      </c>
      <c r="AE56" s="61">
        <v>0</v>
      </c>
      <c r="AF56" s="65">
        <v>1000</v>
      </c>
    </row>
    <row r="57" spans="1:32" s="66" customFormat="1" ht="37.9" customHeight="1" x14ac:dyDescent="0.25">
      <c r="A57" s="58" t="s">
        <v>134</v>
      </c>
      <c r="B57" s="100" t="s">
        <v>135</v>
      </c>
      <c r="C57" s="59"/>
      <c r="D57" s="59"/>
      <c r="E57" s="59"/>
      <c r="F57" s="114"/>
      <c r="G57" s="69"/>
      <c r="H57" s="60"/>
      <c r="I57" s="61"/>
      <c r="J57" s="193"/>
      <c r="K57" s="80"/>
      <c r="L57" s="201"/>
      <c r="M57" s="208"/>
      <c r="N57" s="198"/>
      <c r="O57" s="201"/>
      <c r="P57" s="193"/>
      <c r="Q57" s="63"/>
      <c r="R57" s="61"/>
      <c r="S57" s="64"/>
      <c r="T57" s="60"/>
      <c r="U57" s="61"/>
      <c r="V57" s="65"/>
      <c r="W57" s="60"/>
      <c r="X57" s="77"/>
      <c r="Y57" s="78"/>
      <c r="Z57" s="187"/>
      <c r="AA57" s="60"/>
      <c r="AB57" s="61"/>
      <c r="AC57" s="61"/>
      <c r="AD57" s="61"/>
      <c r="AE57" s="61"/>
      <c r="AF57" s="65"/>
    </row>
    <row r="58" spans="1:32" s="66" customFormat="1" ht="38.25" x14ac:dyDescent="0.25">
      <c r="A58" s="58" t="s">
        <v>136</v>
      </c>
      <c r="B58" s="67" t="s">
        <v>137</v>
      </c>
      <c r="C58" s="59">
        <v>11</v>
      </c>
      <c r="D58" s="59">
        <v>1985</v>
      </c>
      <c r="E58" s="59"/>
      <c r="F58" s="114">
        <f>C58*500</f>
        <v>5500</v>
      </c>
      <c r="G58" s="69">
        <v>0</v>
      </c>
      <c r="H58" s="60">
        <v>0</v>
      </c>
      <c r="I58" s="61">
        <v>0</v>
      </c>
      <c r="J58" s="193">
        <v>0</v>
      </c>
      <c r="K58" s="80">
        <v>0</v>
      </c>
      <c r="L58" s="201">
        <v>0</v>
      </c>
      <c r="M58" s="208">
        <v>0</v>
      </c>
      <c r="N58" s="198">
        <v>0</v>
      </c>
      <c r="O58" s="201">
        <v>0</v>
      </c>
      <c r="P58" s="193">
        <v>0</v>
      </c>
      <c r="Q58" s="63">
        <v>0</v>
      </c>
      <c r="R58" s="61">
        <v>0</v>
      </c>
      <c r="S58" s="64">
        <v>0</v>
      </c>
      <c r="T58" s="60">
        <v>0</v>
      </c>
      <c r="U58" s="61">
        <v>0</v>
      </c>
      <c r="V58" s="65">
        <v>0</v>
      </c>
      <c r="W58" s="60">
        <v>0</v>
      </c>
      <c r="X58" s="101">
        <v>1000</v>
      </c>
      <c r="Y58" s="61">
        <v>0</v>
      </c>
      <c r="Z58" s="64">
        <v>0</v>
      </c>
      <c r="AA58" s="60">
        <v>0</v>
      </c>
      <c r="AB58" s="61">
        <v>0</v>
      </c>
      <c r="AC58" s="61">
        <v>0</v>
      </c>
      <c r="AD58" s="61">
        <v>0</v>
      </c>
      <c r="AE58" s="61">
        <v>0</v>
      </c>
      <c r="AF58" s="65">
        <v>0</v>
      </c>
    </row>
    <row r="59" spans="1:32" s="66" customFormat="1" ht="37.9" customHeight="1" x14ac:dyDescent="0.25">
      <c r="A59" s="72" t="s">
        <v>138</v>
      </c>
      <c r="B59" s="67" t="s">
        <v>891</v>
      </c>
      <c r="C59" s="59">
        <v>429.47</v>
      </c>
      <c r="D59" s="59">
        <v>2016</v>
      </c>
      <c r="E59" s="59"/>
      <c r="F59" s="114">
        <f>C59*1000</f>
        <v>429470</v>
      </c>
      <c r="G59" s="69">
        <v>88647.96</v>
      </c>
      <c r="H59" s="60">
        <v>0</v>
      </c>
      <c r="I59" s="61">
        <v>0</v>
      </c>
      <c r="J59" s="193">
        <v>0</v>
      </c>
      <c r="K59" s="62">
        <v>5000</v>
      </c>
      <c r="L59" s="205">
        <v>3000</v>
      </c>
      <c r="M59" s="208">
        <v>0</v>
      </c>
      <c r="N59" s="203">
        <v>5000</v>
      </c>
      <c r="O59" s="205">
        <v>3000</v>
      </c>
      <c r="P59" s="193">
        <v>0</v>
      </c>
      <c r="Q59" s="63">
        <v>0</v>
      </c>
      <c r="R59" s="61">
        <v>0</v>
      </c>
      <c r="S59" s="64">
        <v>0</v>
      </c>
      <c r="T59" s="60">
        <v>0</v>
      </c>
      <c r="U59" s="61">
        <v>0</v>
      </c>
      <c r="V59" s="65">
        <v>0</v>
      </c>
      <c r="W59" s="60">
        <v>0</v>
      </c>
      <c r="X59" s="77">
        <v>0</v>
      </c>
      <c r="Y59" s="61">
        <v>0</v>
      </c>
      <c r="Z59" s="64">
        <v>0</v>
      </c>
      <c r="AA59" s="60">
        <v>1500</v>
      </c>
      <c r="AB59" s="61">
        <v>0</v>
      </c>
      <c r="AC59" s="61">
        <v>0</v>
      </c>
      <c r="AD59" s="61">
        <v>0</v>
      </c>
      <c r="AE59" s="61">
        <v>0</v>
      </c>
      <c r="AF59" s="65">
        <v>1000</v>
      </c>
    </row>
    <row r="60" spans="1:32" s="66" customFormat="1" ht="37.9" customHeight="1" x14ac:dyDescent="0.25">
      <c r="A60" s="72" t="s">
        <v>892</v>
      </c>
      <c r="B60" s="67" t="s">
        <v>875</v>
      </c>
      <c r="C60" s="59">
        <v>5.5</v>
      </c>
      <c r="D60" s="59">
        <v>2017</v>
      </c>
      <c r="E60" s="59"/>
      <c r="F60" s="275">
        <v>10000</v>
      </c>
      <c r="G60" s="69">
        <v>0</v>
      </c>
      <c r="H60" s="60">
        <v>0</v>
      </c>
      <c r="I60" s="61">
        <v>0</v>
      </c>
      <c r="J60" s="193">
        <v>0</v>
      </c>
      <c r="K60" s="80">
        <v>0</v>
      </c>
      <c r="L60" s="201">
        <v>0</v>
      </c>
      <c r="M60" s="208">
        <v>0</v>
      </c>
      <c r="N60" s="198">
        <v>0</v>
      </c>
      <c r="O60" s="201">
        <v>0</v>
      </c>
      <c r="P60" s="193">
        <v>0</v>
      </c>
      <c r="Q60" s="63">
        <v>0</v>
      </c>
      <c r="R60" s="61">
        <v>0</v>
      </c>
      <c r="S60" s="64">
        <v>0</v>
      </c>
      <c r="T60" s="60">
        <v>0</v>
      </c>
      <c r="U60" s="61">
        <v>0</v>
      </c>
      <c r="V60" s="65">
        <v>0</v>
      </c>
      <c r="W60" s="60">
        <v>0</v>
      </c>
      <c r="X60" s="101">
        <v>1000</v>
      </c>
      <c r="Y60" s="61">
        <v>0</v>
      </c>
      <c r="Z60" s="64">
        <v>0</v>
      </c>
      <c r="AA60" s="60">
        <v>0</v>
      </c>
      <c r="AB60" s="61">
        <v>0</v>
      </c>
      <c r="AC60" s="61">
        <v>0</v>
      </c>
      <c r="AD60" s="61">
        <v>0</v>
      </c>
      <c r="AE60" s="61">
        <v>0</v>
      </c>
      <c r="AF60" s="65">
        <v>0</v>
      </c>
    </row>
    <row r="61" spans="1:32" s="66" customFormat="1" ht="37.9" customHeight="1" x14ac:dyDescent="0.25">
      <c r="A61" s="58"/>
      <c r="B61" s="67"/>
      <c r="C61" s="59"/>
      <c r="D61" s="59"/>
      <c r="E61" s="59"/>
      <c r="F61" s="114"/>
      <c r="G61" s="69"/>
      <c r="H61" s="60"/>
      <c r="I61" s="61"/>
      <c r="J61" s="193"/>
      <c r="K61" s="80"/>
      <c r="L61" s="201"/>
      <c r="M61" s="208"/>
      <c r="N61" s="198"/>
      <c r="O61" s="201"/>
      <c r="P61" s="193"/>
      <c r="Q61" s="63"/>
      <c r="R61" s="61"/>
      <c r="S61" s="64"/>
      <c r="T61" s="60"/>
      <c r="U61" s="61"/>
      <c r="V61" s="65"/>
      <c r="W61" s="60"/>
      <c r="X61" s="77"/>
      <c r="Y61" s="78"/>
      <c r="Z61" s="187"/>
      <c r="AA61" s="60"/>
      <c r="AB61" s="61"/>
      <c r="AC61" s="61"/>
      <c r="AD61" s="61"/>
      <c r="AE61" s="61"/>
      <c r="AF61" s="65"/>
    </row>
    <row r="62" spans="1:32" s="66" customFormat="1" ht="37.9" customHeight="1" x14ac:dyDescent="0.25">
      <c r="A62" s="58" t="s">
        <v>139</v>
      </c>
      <c r="B62" s="100" t="s">
        <v>140</v>
      </c>
      <c r="C62" s="59"/>
      <c r="D62" s="59"/>
      <c r="E62" s="59"/>
      <c r="F62" s="114"/>
      <c r="G62" s="69"/>
      <c r="H62" s="60"/>
      <c r="I62" s="61"/>
      <c r="J62" s="193"/>
      <c r="K62" s="80"/>
      <c r="L62" s="201"/>
      <c r="M62" s="208"/>
      <c r="N62" s="198"/>
      <c r="O62" s="201"/>
      <c r="P62" s="193"/>
      <c r="Q62" s="63"/>
      <c r="R62" s="61"/>
      <c r="S62" s="64"/>
      <c r="T62" s="60"/>
      <c r="U62" s="61"/>
      <c r="V62" s="65"/>
      <c r="W62" s="60"/>
      <c r="X62" s="77"/>
      <c r="Y62" s="78"/>
      <c r="Z62" s="187"/>
      <c r="AA62" s="60"/>
      <c r="AB62" s="61"/>
      <c r="AC62" s="61"/>
      <c r="AD62" s="61"/>
      <c r="AE62" s="61"/>
      <c r="AF62" s="65"/>
    </row>
    <row r="63" spans="1:32" s="66" customFormat="1" ht="37.9" customHeight="1" x14ac:dyDescent="0.25">
      <c r="A63" s="58" t="s">
        <v>141</v>
      </c>
      <c r="B63" s="67" t="s">
        <v>142</v>
      </c>
      <c r="C63" s="59">
        <v>17</v>
      </c>
      <c r="D63" s="59">
        <v>1980</v>
      </c>
      <c r="E63" s="59"/>
      <c r="F63" s="114">
        <f>C63*500</f>
        <v>8500</v>
      </c>
      <c r="G63" s="69">
        <v>0</v>
      </c>
      <c r="H63" s="60">
        <v>0</v>
      </c>
      <c r="I63" s="61">
        <v>0</v>
      </c>
      <c r="J63" s="193">
        <v>0</v>
      </c>
      <c r="K63" s="80">
        <v>0</v>
      </c>
      <c r="L63" s="201">
        <v>0</v>
      </c>
      <c r="M63" s="208">
        <v>0</v>
      </c>
      <c r="N63" s="198">
        <v>0</v>
      </c>
      <c r="O63" s="201">
        <v>0</v>
      </c>
      <c r="P63" s="193">
        <v>0</v>
      </c>
      <c r="Q63" s="63">
        <v>0</v>
      </c>
      <c r="R63" s="61">
        <v>0</v>
      </c>
      <c r="S63" s="64">
        <v>0</v>
      </c>
      <c r="T63" s="60">
        <v>0</v>
      </c>
      <c r="U63" s="61">
        <v>0</v>
      </c>
      <c r="V63" s="65">
        <v>0</v>
      </c>
      <c r="W63" s="60">
        <v>0</v>
      </c>
      <c r="X63" s="101">
        <v>1000</v>
      </c>
      <c r="Y63" s="61">
        <v>0</v>
      </c>
      <c r="Z63" s="64">
        <v>0</v>
      </c>
      <c r="AA63" s="60">
        <v>0</v>
      </c>
      <c r="AB63" s="61">
        <v>0</v>
      </c>
      <c r="AC63" s="61">
        <v>0</v>
      </c>
      <c r="AD63" s="61">
        <v>0</v>
      </c>
      <c r="AE63" s="61">
        <v>0</v>
      </c>
      <c r="AF63" s="65">
        <v>0</v>
      </c>
    </row>
    <row r="64" spans="1:32" s="66" customFormat="1" ht="37.9" customHeight="1" x14ac:dyDescent="0.25">
      <c r="A64" s="58" t="s">
        <v>143</v>
      </c>
      <c r="B64" s="67" t="s">
        <v>144</v>
      </c>
      <c r="C64" s="59">
        <v>380</v>
      </c>
      <c r="D64" s="59">
        <v>1905</v>
      </c>
      <c r="E64" s="59" t="s">
        <v>145</v>
      </c>
      <c r="F64" s="114">
        <f>C64*1000</f>
        <v>380000</v>
      </c>
      <c r="G64" s="69">
        <v>5000</v>
      </c>
      <c r="H64" s="60">
        <v>0</v>
      </c>
      <c r="I64" s="61">
        <v>0</v>
      </c>
      <c r="J64" s="193">
        <v>0</v>
      </c>
      <c r="K64" s="62">
        <v>5000</v>
      </c>
      <c r="L64" s="205">
        <v>3000</v>
      </c>
      <c r="M64" s="208">
        <v>0</v>
      </c>
      <c r="N64" s="203">
        <v>5000</v>
      </c>
      <c r="O64" s="205">
        <v>3000</v>
      </c>
      <c r="P64" s="193">
        <v>0</v>
      </c>
      <c r="Q64" s="63">
        <v>0</v>
      </c>
      <c r="R64" s="61">
        <v>0</v>
      </c>
      <c r="S64" s="64">
        <v>0</v>
      </c>
      <c r="T64" s="60">
        <v>0</v>
      </c>
      <c r="U64" s="61">
        <v>0</v>
      </c>
      <c r="V64" s="65">
        <v>0</v>
      </c>
      <c r="W64" s="60">
        <v>0</v>
      </c>
      <c r="X64" s="77">
        <v>0</v>
      </c>
      <c r="Y64" s="61">
        <v>0</v>
      </c>
      <c r="Z64" s="64">
        <v>0</v>
      </c>
      <c r="AA64" s="60">
        <v>500</v>
      </c>
      <c r="AB64" s="61">
        <v>0</v>
      </c>
      <c r="AC64" s="61">
        <v>0</v>
      </c>
      <c r="AD64" s="61">
        <v>0</v>
      </c>
      <c r="AE64" s="61">
        <v>0</v>
      </c>
      <c r="AF64" s="65">
        <v>1000</v>
      </c>
    </row>
    <row r="65" spans="1:32" s="66" customFormat="1" ht="63.75" x14ac:dyDescent="0.25">
      <c r="A65" s="58" t="s">
        <v>146</v>
      </c>
      <c r="B65" s="276" t="s">
        <v>147</v>
      </c>
      <c r="C65" s="81">
        <f>326 + 150</f>
        <v>476</v>
      </c>
      <c r="D65" s="81" t="s">
        <v>148</v>
      </c>
      <c r="E65" s="81"/>
      <c r="F65" s="213">
        <f>C65*1000</f>
        <v>476000</v>
      </c>
      <c r="G65" s="272">
        <v>26527.200000000001</v>
      </c>
      <c r="H65" s="60">
        <v>0</v>
      </c>
      <c r="I65" s="61">
        <v>0</v>
      </c>
      <c r="J65" s="193">
        <v>0</v>
      </c>
      <c r="K65" s="62">
        <v>5000</v>
      </c>
      <c r="L65" s="205">
        <v>3000</v>
      </c>
      <c r="M65" s="208">
        <v>0</v>
      </c>
      <c r="N65" s="203">
        <v>5000</v>
      </c>
      <c r="O65" s="205">
        <v>3000</v>
      </c>
      <c r="P65" s="193">
        <v>0</v>
      </c>
      <c r="Q65" s="63">
        <v>0</v>
      </c>
      <c r="R65" s="61">
        <v>0</v>
      </c>
      <c r="S65" s="64">
        <v>0</v>
      </c>
      <c r="T65" s="60">
        <v>0</v>
      </c>
      <c r="U65" s="61">
        <v>0</v>
      </c>
      <c r="V65" s="65">
        <v>0</v>
      </c>
      <c r="W65" s="60">
        <v>0</v>
      </c>
      <c r="X65" s="77">
        <v>0</v>
      </c>
      <c r="Y65" s="61">
        <v>0</v>
      </c>
      <c r="Z65" s="64">
        <v>0</v>
      </c>
      <c r="AA65" s="60">
        <v>500</v>
      </c>
      <c r="AB65" s="61">
        <v>0</v>
      </c>
      <c r="AC65" s="61">
        <v>0</v>
      </c>
      <c r="AD65" s="61">
        <v>0</v>
      </c>
      <c r="AE65" s="61">
        <v>0</v>
      </c>
      <c r="AF65" s="65">
        <v>1000</v>
      </c>
    </row>
    <row r="66" spans="1:32" s="66" customFormat="1" x14ac:dyDescent="0.25">
      <c r="A66" s="58" t="s">
        <v>876</v>
      </c>
      <c r="B66" s="276" t="s">
        <v>149</v>
      </c>
      <c r="C66" s="81">
        <v>17</v>
      </c>
      <c r="D66" s="81">
        <v>1980</v>
      </c>
      <c r="E66" s="81"/>
      <c r="F66" s="213">
        <f>C66*500</f>
        <v>8500</v>
      </c>
      <c r="G66" s="69">
        <v>0</v>
      </c>
      <c r="H66" s="60">
        <v>0</v>
      </c>
      <c r="I66" s="61">
        <v>0</v>
      </c>
      <c r="J66" s="193">
        <v>0</v>
      </c>
      <c r="K66" s="80">
        <v>0</v>
      </c>
      <c r="L66" s="201">
        <v>0</v>
      </c>
      <c r="M66" s="208">
        <v>0</v>
      </c>
      <c r="N66" s="198">
        <v>0</v>
      </c>
      <c r="O66" s="201">
        <v>0</v>
      </c>
      <c r="P66" s="193">
        <v>0</v>
      </c>
      <c r="Q66" s="63">
        <v>0</v>
      </c>
      <c r="R66" s="61">
        <v>0</v>
      </c>
      <c r="S66" s="64">
        <v>0</v>
      </c>
      <c r="T66" s="60">
        <v>0</v>
      </c>
      <c r="U66" s="61">
        <v>0</v>
      </c>
      <c r="V66" s="65">
        <v>0</v>
      </c>
      <c r="W66" s="60">
        <v>0</v>
      </c>
      <c r="X66" s="101">
        <v>1000</v>
      </c>
      <c r="Y66" s="61">
        <v>0</v>
      </c>
      <c r="Z66" s="64">
        <v>0</v>
      </c>
      <c r="AA66" s="60">
        <v>0</v>
      </c>
      <c r="AB66" s="61">
        <v>0</v>
      </c>
      <c r="AC66" s="61">
        <v>0</v>
      </c>
      <c r="AD66" s="61">
        <v>0</v>
      </c>
      <c r="AE66" s="61">
        <v>0</v>
      </c>
      <c r="AF66" s="65">
        <v>0</v>
      </c>
    </row>
    <row r="67" spans="1:32" s="66" customFormat="1" ht="37.9" customHeight="1" x14ac:dyDescent="0.25">
      <c r="A67" s="58"/>
      <c r="B67" s="67"/>
      <c r="C67" s="59"/>
      <c r="D67" s="59"/>
      <c r="E67" s="59"/>
      <c r="F67" s="114"/>
      <c r="G67" s="69"/>
      <c r="H67" s="60"/>
      <c r="I67" s="61"/>
      <c r="J67" s="193"/>
      <c r="K67" s="80"/>
      <c r="L67" s="201"/>
      <c r="M67" s="208"/>
      <c r="N67" s="198"/>
      <c r="O67" s="201"/>
      <c r="P67" s="193"/>
      <c r="Q67" s="63"/>
      <c r="R67" s="61"/>
      <c r="S67" s="64"/>
      <c r="T67" s="60"/>
      <c r="U67" s="61"/>
      <c r="V67" s="65"/>
      <c r="W67" s="60"/>
      <c r="X67" s="77"/>
      <c r="Y67" s="78"/>
      <c r="Z67" s="187"/>
      <c r="AA67" s="60"/>
      <c r="AB67" s="61"/>
      <c r="AC67" s="61"/>
      <c r="AD67" s="61"/>
      <c r="AE67" s="61"/>
      <c r="AF67" s="65"/>
    </row>
    <row r="68" spans="1:32" s="66" customFormat="1" ht="37.9" customHeight="1" x14ac:dyDescent="0.25">
      <c r="A68" s="58" t="s">
        <v>150</v>
      </c>
      <c r="B68" s="100" t="s">
        <v>151</v>
      </c>
      <c r="C68" s="59"/>
      <c r="D68" s="59"/>
      <c r="E68" s="59"/>
      <c r="F68" s="114"/>
      <c r="G68" s="69"/>
      <c r="H68" s="60"/>
      <c r="I68" s="61"/>
      <c r="J68" s="193"/>
      <c r="K68" s="80"/>
      <c r="L68" s="201"/>
      <c r="M68" s="208"/>
      <c r="N68" s="198"/>
      <c r="O68" s="201"/>
      <c r="P68" s="193"/>
      <c r="Q68" s="63"/>
      <c r="R68" s="61"/>
      <c r="S68" s="64"/>
      <c r="T68" s="60"/>
      <c r="U68" s="61"/>
      <c r="V68" s="65"/>
      <c r="W68" s="60"/>
      <c r="X68" s="77"/>
      <c r="Y68" s="78"/>
      <c r="Z68" s="187"/>
      <c r="AA68" s="60"/>
      <c r="AB68" s="61"/>
      <c r="AC68" s="61"/>
      <c r="AD68" s="61"/>
      <c r="AE68" s="61"/>
      <c r="AF68" s="65"/>
    </row>
    <row r="69" spans="1:32" s="66" customFormat="1" ht="37.9" customHeight="1" x14ac:dyDescent="0.25">
      <c r="A69" s="58" t="s">
        <v>152</v>
      </c>
      <c r="B69" s="67" t="s">
        <v>153</v>
      </c>
      <c r="C69" s="59">
        <v>15.5</v>
      </c>
      <c r="D69" s="59">
        <v>1985</v>
      </c>
      <c r="E69" s="59"/>
      <c r="F69" s="114">
        <f>C69*500</f>
        <v>7750</v>
      </c>
      <c r="G69" s="69">
        <v>0</v>
      </c>
      <c r="H69" s="60">
        <v>0</v>
      </c>
      <c r="I69" s="61">
        <v>0</v>
      </c>
      <c r="J69" s="193">
        <v>0</v>
      </c>
      <c r="K69" s="80">
        <v>0</v>
      </c>
      <c r="L69" s="201">
        <v>0</v>
      </c>
      <c r="M69" s="208">
        <v>0</v>
      </c>
      <c r="N69" s="198">
        <v>0</v>
      </c>
      <c r="O69" s="201">
        <v>0</v>
      </c>
      <c r="P69" s="193">
        <v>0</v>
      </c>
      <c r="Q69" s="63">
        <v>0</v>
      </c>
      <c r="R69" s="61">
        <v>0</v>
      </c>
      <c r="S69" s="64">
        <v>0</v>
      </c>
      <c r="T69" s="60">
        <v>0</v>
      </c>
      <c r="U69" s="61">
        <v>0</v>
      </c>
      <c r="V69" s="65">
        <v>0</v>
      </c>
      <c r="W69" s="60">
        <v>0</v>
      </c>
      <c r="X69" s="101">
        <v>1000</v>
      </c>
      <c r="Y69" s="61">
        <v>0</v>
      </c>
      <c r="Z69" s="64">
        <v>0</v>
      </c>
      <c r="AA69" s="60">
        <v>0</v>
      </c>
      <c r="AB69" s="61">
        <v>0</v>
      </c>
      <c r="AC69" s="61">
        <v>0</v>
      </c>
      <c r="AD69" s="61">
        <v>0</v>
      </c>
      <c r="AE69" s="61">
        <v>0</v>
      </c>
      <c r="AF69" s="65">
        <v>0</v>
      </c>
    </row>
    <row r="70" spans="1:32" s="66" customFormat="1" ht="55.5" customHeight="1" x14ac:dyDescent="0.25">
      <c r="A70" s="58" t="s">
        <v>154</v>
      </c>
      <c r="B70" s="67" t="s">
        <v>155</v>
      </c>
      <c r="C70" s="59">
        <v>80</v>
      </c>
      <c r="D70" s="59">
        <v>1960</v>
      </c>
      <c r="E70" s="59"/>
      <c r="F70" s="114">
        <f>C70*1000</f>
        <v>80000</v>
      </c>
      <c r="G70" s="69">
        <v>2500</v>
      </c>
      <c r="H70" s="60">
        <v>0</v>
      </c>
      <c r="I70" s="61">
        <v>0</v>
      </c>
      <c r="J70" s="193">
        <v>0</v>
      </c>
      <c r="K70" s="62">
        <v>5000</v>
      </c>
      <c r="L70" s="205">
        <v>1000</v>
      </c>
      <c r="M70" s="208">
        <v>0</v>
      </c>
      <c r="N70" s="203">
        <v>5000</v>
      </c>
      <c r="O70" s="205">
        <v>1000</v>
      </c>
      <c r="P70" s="193">
        <v>0</v>
      </c>
      <c r="Q70" s="63">
        <v>0</v>
      </c>
      <c r="R70" s="61">
        <v>0</v>
      </c>
      <c r="S70" s="64">
        <v>0</v>
      </c>
      <c r="T70" s="60">
        <v>0</v>
      </c>
      <c r="U70" s="61">
        <v>0</v>
      </c>
      <c r="V70" s="65">
        <v>0</v>
      </c>
      <c r="W70" s="60">
        <v>0</v>
      </c>
      <c r="X70" s="77">
        <v>0</v>
      </c>
      <c r="Y70" s="61">
        <v>0</v>
      </c>
      <c r="Z70" s="64">
        <v>0</v>
      </c>
      <c r="AA70" s="60">
        <v>500</v>
      </c>
      <c r="AB70" s="61">
        <v>0</v>
      </c>
      <c r="AC70" s="61">
        <v>0</v>
      </c>
      <c r="AD70" s="61">
        <v>0</v>
      </c>
      <c r="AE70" s="61">
        <v>0</v>
      </c>
      <c r="AF70" s="65">
        <v>1000</v>
      </c>
    </row>
    <row r="71" spans="1:32" s="66" customFormat="1" ht="37.9" customHeight="1" x14ac:dyDescent="0.25">
      <c r="A71" s="58" t="s">
        <v>877</v>
      </c>
      <c r="B71" s="67" t="s">
        <v>156</v>
      </c>
      <c r="C71" s="59">
        <v>439.2</v>
      </c>
      <c r="D71" s="59">
        <v>2015</v>
      </c>
      <c r="E71" s="59"/>
      <c r="F71" s="114">
        <v>505982.54</v>
      </c>
      <c r="G71" s="69">
        <v>20330.080000000002</v>
      </c>
      <c r="H71" s="60">
        <v>0</v>
      </c>
      <c r="I71" s="61">
        <v>0</v>
      </c>
      <c r="J71" s="193">
        <v>0</v>
      </c>
      <c r="K71" s="62">
        <v>5000</v>
      </c>
      <c r="L71" s="205">
        <v>3000</v>
      </c>
      <c r="M71" s="208">
        <v>0</v>
      </c>
      <c r="N71" s="203">
        <v>5000</v>
      </c>
      <c r="O71" s="205">
        <v>3000</v>
      </c>
      <c r="P71" s="193">
        <v>0</v>
      </c>
      <c r="Q71" s="63">
        <v>0</v>
      </c>
      <c r="R71" s="61">
        <v>0</v>
      </c>
      <c r="S71" s="64">
        <v>0</v>
      </c>
      <c r="T71" s="60">
        <v>0</v>
      </c>
      <c r="U71" s="61">
        <v>0</v>
      </c>
      <c r="V71" s="65">
        <v>0</v>
      </c>
      <c r="W71" s="60">
        <v>0</v>
      </c>
      <c r="X71" s="77">
        <v>0</v>
      </c>
      <c r="Y71" s="61">
        <v>0</v>
      </c>
      <c r="Z71" s="64">
        <v>0</v>
      </c>
      <c r="AA71" s="60">
        <v>1000</v>
      </c>
      <c r="AB71" s="61">
        <v>0</v>
      </c>
      <c r="AC71" s="61">
        <v>0</v>
      </c>
      <c r="AD71" s="61">
        <v>0</v>
      </c>
      <c r="AE71" s="61">
        <v>0</v>
      </c>
      <c r="AF71" s="65">
        <v>1000</v>
      </c>
    </row>
    <row r="72" spans="1:32" s="66" customFormat="1" ht="37.9" customHeight="1" x14ac:dyDescent="0.25">
      <c r="A72" s="58" t="s">
        <v>878</v>
      </c>
      <c r="B72" s="67" t="s">
        <v>157</v>
      </c>
      <c r="C72" s="59">
        <v>4</v>
      </c>
      <c r="D72" s="59">
        <v>2013</v>
      </c>
      <c r="E72" s="59"/>
      <c r="F72" s="114">
        <v>3233</v>
      </c>
      <c r="G72" s="69">
        <v>0</v>
      </c>
      <c r="H72" s="60">
        <v>0</v>
      </c>
      <c r="I72" s="61">
        <v>0</v>
      </c>
      <c r="J72" s="193">
        <v>0</v>
      </c>
      <c r="K72" s="80">
        <v>0</v>
      </c>
      <c r="L72" s="201">
        <v>0</v>
      </c>
      <c r="M72" s="208">
        <v>0</v>
      </c>
      <c r="N72" s="198">
        <v>0</v>
      </c>
      <c r="O72" s="201">
        <v>0</v>
      </c>
      <c r="P72" s="193">
        <v>0</v>
      </c>
      <c r="Q72" s="63">
        <v>0</v>
      </c>
      <c r="R72" s="61">
        <v>0</v>
      </c>
      <c r="S72" s="64">
        <v>0</v>
      </c>
      <c r="T72" s="60">
        <v>0</v>
      </c>
      <c r="U72" s="61">
        <v>0</v>
      </c>
      <c r="V72" s="65">
        <v>0</v>
      </c>
      <c r="W72" s="60">
        <v>0</v>
      </c>
      <c r="X72" s="101">
        <v>1000</v>
      </c>
      <c r="Y72" s="61">
        <v>0</v>
      </c>
      <c r="Z72" s="64">
        <v>0</v>
      </c>
      <c r="AA72" s="60">
        <v>0</v>
      </c>
      <c r="AB72" s="61">
        <v>0</v>
      </c>
      <c r="AC72" s="61">
        <v>0</v>
      </c>
      <c r="AD72" s="61">
        <v>0</v>
      </c>
      <c r="AE72" s="61">
        <v>0</v>
      </c>
      <c r="AF72" s="65">
        <v>0</v>
      </c>
    </row>
    <row r="73" spans="1:32" s="66" customFormat="1" ht="37.9" customHeight="1" x14ac:dyDescent="0.25">
      <c r="A73" s="58"/>
      <c r="B73" s="67"/>
      <c r="C73" s="59"/>
      <c r="D73" s="59"/>
      <c r="E73" s="59"/>
      <c r="F73" s="114"/>
      <c r="G73" s="69"/>
      <c r="H73" s="60"/>
      <c r="I73" s="61"/>
      <c r="J73" s="193"/>
      <c r="K73" s="80"/>
      <c r="L73" s="201"/>
      <c r="M73" s="208"/>
      <c r="N73" s="198"/>
      <c r="O73" s="201"/>
      <c r="P73" s="193"/>
      <c r="Q73" s="63"/>
      <c r="R73" s="61"/>
      <c r="S73" s="64"/>
      <c r="T73" s="60"/>
      <c r="U73" s="61"/>
      <c r="V73" s="65"/>
      <c r="W73" s="60"/>
      <c r="X73" s="77"/>
      <c r="Y73" s="78"/>
      <c r="Z73" s="187"/>
      <c r="AA73" s="60"/>
      <c r="AB73" s="61"/>
      <c r="AC73" s="61"/>
      <c r="AD73" s="61"/>
      <c r="AE73" s="61"/>
      <c r="AF73" s="65"/>
    </row>
    <row r="74" spans="1:32" s="66" customFormat="1" ht="37.9" customHeight="1" x14ac:dyDescent="0.25">
      <c r="A74" s="58" t="s">
        <v>158</v>
      </c>
      <c r="B74" s="100" t="s">
        <v>159</v>
      </c>
      <c r="C74" s="59"/>
      <c r="D74" s="59"/>
      <c r="E74" s="59"/>
      <c r="F74" s="114"/>
      <c r="G74" s="69"/>
      <c r="H74" s="60"/>
      <c r="I74" s="61"/>
      <c r="J74" s="193"/>
      <c r="K74" s="80"/>
      <c r="L74" s="201"/>
      <c r="M74" s="208"/>
      <c r="N74" s="198"/>
      <c r="O74" s="201"/>
      <c r="P74" s="193"/>
      <c r="Q74" s="63"/>
      <c r="R74" s="61"/>
      <c r="S74" s="64"/>
      <c r="T74" s="60"/>
      <c r="U74" s="61"/>
      <c r="V74" s="65"/>
      <c r="W74" s="60"/>
      <c r="X74" s="77"/>
      <c r="Y74" s="78"/>
      <c r="Z74" s="187"/>
      <c r="AA74" s="60"/>
      <c r="AB74" s="61"/>
      <c r="AC74" s="61"/>
      <c r="AD74" s="61"/>
      <c r="AE74" s="61"/>
      <c r="AF74" s="65"/>
    </row>
    <row r="75" spans="1:32" s="66" customFormat="1" ht="76.5" x14ac:dyDescent="0.25">
      <c r="A75" s="58" t="s">
        <v>160</v>
      </c>
      <c r="B75" s="67" t="s">
        <v>161</v>
      </c>
      <c r="C75" s="59">
        <v>15</v>
      </c>
      <c r="D75" s="59">
        <v>1960</v>
      </c>
      <c r="E75" s="59"/>
      <c r="F75" s="114">
        <v>15000</v>
      </c>
      <c r="G75" s="69">
        <v>2500</v>
      </c>
      <c r="H75" s="60">
        <v>0</v>
      </c>
      <c r="I75" s="61">
        <v>0</v>
      </c>
      <c r="J75" s="193">
        <v>0</v>
      </c>
      <c r="K75" s="62">
        <v>5000</v>
      </c>
      <c r="L75" s="205">
        <v>1000</v>
      </c>
      <c r="M75" s="208">
        <v>0</v>
      </c>
      <c r="N75" s="203">
        <v>5000</v>
      </c>
      <c r="O75" s="205">
        <v>1000</v>
      </c>
      <c r="P75" s="193">
        <v>0</v>
      </c>
      <c r="Q75" s="63">
        <v>0</v>
      </c>
      <c r="R75" s="61">
        <v>0</v>
      </c>
      <c r="S75" s="64">
        <v>0</v>
      </c>
      <c r="T75" s="60">
        <v>0</v>
      </c>
      <c r="U75" s="61">
        <v>0</v>
      </c>
      <c r="V75" s="65">
        <v>0</v>
      </c>
      <c r="W75" s="60">
        <v>0</v>
      </c>
      <c r="X75" s="77">
        <v>0</v>
      </c>
      <c r="Y75" s="61">
        <v>0</v>
      </c>
      <c r="Z75" s="64">
        <v>0</v>
      </c>
      <c r="AA75" s="60">
        <v>1000</v>
      </c>
      <c r="AB75" s="61">
        <v>0</v>
      </c>
      <c r="AC75" s="61">
        <v>0</v>
      </c>
      <c r="AD75" s="61">
        <v>0</v>
      </c>
      <c r="AE75" s="61">
        <v>0</v>
      </c>
      <c r="AF75" s="65">
        <v>1000</v>
      </c>
    </row>
    <row r="76" spans="1:32" s="66" customFormat="1" ht="37.9" customHeight="1" x14ac:dyDescent="0.25">
      <c r="A76" s="58"/>
      <c r="B76" s="67"/>
      <c r="C76" s="59"/>
      <c r="D76" s="59"/>
      <c r="E76" s="59"/>
      <c r="F76" s="114"/>
      <c r="G76" s="69"/>
      <c r="H76" s="60"/>
      <c r="I76" s="61"/>
      <c r="J76" s="193"/>
      <c r="K76" s="80"/>
      <c r="L76" s="201"/>
      <c r="M76" s="208"/>
      <c r="N76" s="198"/>
      <c r="O76" s="201"/>
      <c r="P76" s="193"/>
      <c r="Q76" s="63"/>
      <c r="R76" s="61"/>
      <c r="S76" s="64"/>
      <c r="T76" s="60"/>
      <c r="U76" s="61"/>
      <c r="V76" s="65"/>
      <c r="W76" s="60"/>
      <c r="X76" s="77"/>
      <c r="Y76" s="78"/>
      <c r="Z76" s="187"/>
      <c r="AA76" s="60"/>
      <c r="AB76" s="61"/>
      <c r="AC76" s="61"/>
      <c r="AD76" s="61"/>
      <c r="AE76" s="61"/>
      <c r="AF76" s="65"/>
    </row>
    <row r="77" spans="1:32" s="66" customFormat="1" ht="37.9" customHeight="1" x14ac:dyDescent="0.25">
      <c r="A77" s="58" t="s">
        <v>162</v>
      </c>
      <c r="B77" s="100" t="s">
        <v>163</v>
      </c>
      <c r="C77" s="59"/>
      <c r="D77" s="59"/>
      <c r="E77" s="59"/>
      <c r="F77" s="114"/>
      <c r="G77" s="69"/>
      <c r="H77" s="60"/>
      <c r="I77" s="61"/>
      <c r="J77" s="193"/>
      <c r="K77" s="80"/>
      <c r="L77" s="201"/>
      <c r="M77" s="208"/>
      <c r="N77" s="198"/>
      <c r="O77" s="201"/>
      <c r="P77" s="193"/>
      <c r="Q77" s="63"/>
      <c r="R77" s="61"/>
      <c r="S77" s="64"/>
      <c r="T77" s="60"/>
      <c r="U77" s="61"/>
      <c r="V77" s="65"/>
      <c r="W77" s="60"/>
      <c r="X77" s="77"/>
      <c r="Y77" s="78"/>
      <c r="Z77" s="187"/>
      <c r="AA77" s="60"/>
      <c r="AB77" s="61"/>
      <c r="AC77" s="61"/>
      <c r="AD77" s="61"/>
      <c r="AE77" s="61"/>
      <c r="AF77" s="65"/>
    </row>
    <row r="78" spans="1:32" s="66" customFormat="1" ht="63.75" x14ac:dyDescent="0.25">
      <c r="A78" s="58" t="s">
        <v>164</v>
      </c>
      <c r="B78" s="67" t="s">
        <v>165</v>
      </c>
      <c r="C78" s="59" t="s">
        <v>88</v>
      </c>
      <c r="D78" s="59">
        <v>2006</v>
      </c>
      <c r="E78" s="59" t="s">
        <v>88</v>
      </c>
      <c r="F78" s="114">
        <v>0</v>
      </c>
      <c r="G78" s="69">
        <v>6259.39</v>
      </c>
      <c r="H78" s="60">
        <v>0</v>
      </c>
      <c r="I78" s="61">
        <v>0</v>
      </c>
      <c r="J78" s="193">
        <v>0</v>
      </c>
      <c r="K78" s="80">
        <v>0</v>
      </c>
      <c r="L78" s="201">
        <v>0</v>
      </c>
      <c r="M78" s="208">
        <v>0</v>
      </c>
      <c r="N78" s="198">
        <v>0</v>
      </c>
      <c r="O78" s="201">
        <v>0</v>
      </c>
      <c r="P78" s="193">
        <v>0</v>
      </c>
      <c r="Q78" s="63">
        <v>0</v>
      </c>
      <c r="R78" s="61">
        <v>0</v>
      </c>
      <c r="S78" s="64">
        <v>0</v>
      </c>
      <c r="T78" s="60">
        <v>0</v>
      </c>
      <c r="U78" s="61">
        <v>0</v>
      </c>
      <c r="V78" s="65">
        <v>0</v>
      </c>
      <c r="W78" s="60">
        <v>1000</v>
      </c>
      <c r="X78" s="77">
        <v>0</v>
      </c>
      <c r="Y78" s="61">
        <v>0</v>
      </c>
      <c r="Z78" s="64">
        <v>0</v>
      </c>
      <c r="AA78" s="60">
        <v>0</v>
      </c>
      <c r="AB78" s="61">
        <v>0</v>
      </c>
      <c r="AC78" s="61">
        <v>0</v>
      </c>
      <c r="AD78" s="61">
        <v>0</v>
      </c>
      <c r="AE78" s="61">
        <v>0</v>
      </c>
      <c r="AF78" s="65">
        <v>0</v>
      </c>
    </row>
    <row r="79" spans="1:32" s="66" customFormat="1" ht="37.9" customHeight="1" x14ac:dyDescent="0.25">
      <c r="A79" s="58"/>
      <c r="B79" s="67"/>
      <c r="C79" s="59"/>
      <c r="D79" s="59"/>
      <c r="E79" s="59"/>
      <c r="F79" s="114"/>
      <c r="G79" s="69"/>
      <c r="H79" s="60"/>
      <c r="I79" s="61"/>
      <c r="J79" s="193"/>
      <c r="K79" s="80"/>
      <c r="L79" s="201"/>
      <c r="M79" s="208"/>
      <c r="N79" s="198"/>
      <c r="O79" s="201"/>
      <c r="P79" s="193"/>
      <c r="Q79" s="63"/>
      <c r="R79" s="61"/>
      <c r="S79" s="64"/>
      <c r="T79" s="60"/>
      <c r="U79" s="61"/>
      <c r="V79" s="65"/>
      <c r="W79" s="60"/>
      <c r="X79" s="77"/>
      <c r="Y79" s="78"/>
      <c r="Z79" s="187"/>
      <c r="AA79" s="60"/>
      <c r="AB79" s="61"/>
      <c r="AC79" s="61"/>
      <c r="AD79" s="61"/>
      <c r="AE79" s="61"/>
      <c r="AF79" s="65"/>
    </row>
    <row r="80" spans="1:32" s="66" customFormat="1" ht="37.9" customHeight="1" x14ac:dyDescent="0.25">
      <c r="A80" s="58" t="s">
        <v>166</v>
      </c>
      <c r="B80" s="100" t="s">
        <v>167</v>
      </c>
      <c r="C80" s="59"/>
      <c r="D80" s="59"/>
      <c r="E80" s="59"/>
      <c r="F80" s="114"/>
      <c r="G80" s="69"/>
      <c r="H80" s="60"/>
      <c r="I80" s="61"/>
      <c r="J80" s="193"/>
      <c r="K80" s="80"/>
      <c r="L80" s="201"/>
      <c r="M80" s="208"/>
      <c r="N80" s="198"/>
      <c r="O80" s="201"/>
      <c r="P80" s="193"/>
      <c r="Q80" s="63"/>
      <c r="R80" s="61"/>
      <c r="S80" s="64"/>
      <c r="T80" s="60"/>
      <c r="U80" s="61"/>
      <c r="V80" s="65"/>
      <c r="W80" s="60"/>
      <c r="X80" s="77"/>
      <c r="Y80" s="78"/>
      <c r="Z80" s="187"/>
      <c r="AA80" s="60"/>
      <c r="AB80" s="61"/>
      <c r="AC80" s="61"/>
      <c r="AD80" s="61"/>
      <c r="AE80" s="61"/>
      <c r="AF80" s="65"/>
    </row>
    <row r="81" spans="1:32" s="66" customFormat="1" ht="37.9" customHeight="1" x14ac:dyDescent="0.25">
      <c r="A81" s="58" t="s">
        <v>168</v>
      </c>
      <c r="B81" s="67" t="s">
        <v>169</v>
      </c>
      <c r="C81" s="59">
        <v>5</v>
      </c>
      <c r="D81" s="59">
        <v>2005</v>
      </c>
      <c r="E81" s="59"/>
      <c r="F81" s="114">
        <v>3000</v>
      </c>
      <c r="G81" s="69">
        <v>0</v>
      </c>
      <c r="H81" s="60">
        <v>0</v>
      </c>
      <c r="I81" s="61">
        <v>0</v>
      </c>
      <c r="J81" s="193">
        <v>0</v>
      </c>
      <c r="K81" s="80">
        <v>0</v>
      </c>
      <c r="L81" s="201">
        <v>0</v>
      </c>
      <c r="M81" s="208">
        <v>0</v>
      </c>
      <c r="N81" s="198">
        <v>0</v>
      </c>
      <c r="O81" s="201">
        <v>0</v>
      </c>
      <c r="P81" s="193">
        <v>0</v>
      </c>
      <c r="Q81" s="63">
        <v>0</v>
      </c>
      <c r="R81" s="61">
        <v>0</v>
      </c>
      <c r="S81" s="64">
        <v>0</v>
      </c>
      <c r="T81" s="60">
        <v>0</v>
      </c>
      <c r="U81" s="61">
        <v>0</v>
      </c>
      <c r="V81" s="65">
        <v>0</v>
      </c>
      <c r="W81" s="60">
        <v>0</v>
      </c>
      <c r="X81" s="101">
        <v>1000</v>
      </c>
      <c r="Y81" s="61">
        <v>0</v>
      </c>
      <c r="Z81" s="64">
        <v>0</v>
      </c>
      <c r="AA81" s="60">
        <v>0</v>
      </c>
      <c r="AB81" s="61">
        <v>0</v>
      </c>
      <c r="AC81" s="61">
        <v>0</v>
      </c>
      <c r="AD81" s="61">
        <v>0</v>
      </c>
      <c r="AE81" s="61">
        <v>0</v>
      </c>
      <c r="AF81" s="65">
        <v>0</v>
      </c>
    </row>
    <row r="82" spans="1:32" s="66" customFormat="1" ht="37.9" customHeight="1" x14ac:dyDescent="0.25">
      <c r="A82" s="58" t="s">
        <v>170</v>
      </c>
      <c r="B82" s="67" t="s">
        <v>171</v>
      </c>
      <c r="C82" s="59">
        <v>3</v>
      </c>
      <c r="D82" s="59">
        <v>2005</v>
      </c>
      <c r="E82" s="59"/>
      <c r="F82" s="114">
        <v>1000</v>
      </c>
      <c r="G82" s="69">
        <v>0</v>
      </c>
      <c r="H82" s="60">
        <v>0</v>
      </c>
      <c r="I82" s="61">
        <v>0</v>
      </c>
      <c r="J82" s="193">
        <v>0</v>
      </c>
      <c r="K82" s="80">
        <v>0</v>
      </c>
      <c r="L82" s="201">
        <v>0</v>
      </c>
      <c r="M82" s="208">
        <v>0</v>
      </c>
      <c r="N82" s="198">
        <v>0</v>
      </c>
      <c r="O82" s="201">
        <v>0</v>
      </c>
      <c r="P82" s="193">
        <v>0</v>
      </c>
      <c r="Q82" s="63">
        <v>0</v>
      </c>
      <c r="R82" s="61">
        <v>0</v>
      </c>
      <c r="S82" s="64">
        <v>0</v>
      </c>
      <c r="T82" s="60">
        <v>0</v>
      </c>
      <c r="U82" s="61">
        <v>0</v>
      </c>
      <c r="V82" s="65">
        <v>0</v>
      </c>
      <c r="W82" s="60">
        <v>0</v>
      </c>
      <c r="X82" s="101">
        <v>1000</v>
      </c>
      <c r="Y82" s="61">
        <v>0</v>
      </c>
      <c r="Z82" s="64">
        <v>0</v>
      </c>
      <c r="AA82" s="60">
        <v>0</v>
      </c>
      <c r="AB82" s="61">
        <v>0</v>
      </c>
      <c r="AC82" s="61">
        <v>0</v>
      </c>
      <c r="AD82" s="61">
        <v>0</v>
      </c>
      <c r="AE82" s="61">
        <v>0</v>
      </c>
      <c r="AF82" s="65">
        <v>0</v>
      </c>
    </row>
    <row r="83" spans="1:32" s="66" customFormat="1" ht="51" x14ac:dyDescent="0.25">
      <c r="A83" s="58" t="s">
        <v>172</v>
      </c>
      <c r="B83" s="67" t="s">
        <v>173</v>
      </c>
      <c r="C83" s="59">
        <v>102</v>
      </c>
      <c r="D83" s="59">
        <v>1960</v>
      </c>
      <c r="E83" s="59">
        <v>2017</v>
      </c>
      <c r="F83" s="114">
        <f>C83*1000</f>
        <v>102000</v>
      </c>
      <c r="G83" s="69">
        <v>0</v>
      </c>
      <c r="H83" s="60">
        <v>0</v>
      </c>
      <c r="I83" s="61">
        <v>0</v>
      </c>
      <c r="J83" s="193">
        <v>0</v>
      </c>
      <c r="K83" s="62">
        <v>5000</v>
      </c>
      <c r="L83" s="205">
        <v>0</v>
      </c>
      <c r="M83" s="208">
        <v>0</v>
      </c>
      <c r="N83" s="203">
        <v>5000</v>
      </c>
      <c r="O83" s="205">
        <v>0</v>
      </c>
      <c r="P83" s="193">
        <v>0</v>
      </c>
      <c r="Q83" s="63">
        <v>0</v>
      </c>
      <c r="R83" s="61">
        <v>0</v>
      </c>
      <c r="S83" s="64">
        <v>0</v>
      </c>
      <c r="T83" s="60">
        <v>0</v>
      </c>
      <c r="U83" s="61">
        <v>0</v>
      </c>
      <c r="V83" s="65">
        <v>0</v>
      </c>
      <c r="W83" s="60">
        <v>0</v>
      </c>
      <c r="X83" s="101">
        <v>1000</v>
      </c>
      <c r="Y83" s="61">
        <v>0</v>
      </c>
      <c r="Z83" s="64">
        <v>0</v>
      </c>
      <c r="AA83" s="60">
        <v>1</v>
      </c>
      <c r="AB83" s="61">
        <v>0</v>
      </c>
      <c r="AC83" s="61">
        <v>0</v>
      </c>
      <c r="AD83" s="61">
        <v>0</v>
      </c>
      <c r="AE83" s="61">
        <v>0</v>
      </c>
      <c r="AF83" s="65">
        <v>1000</v>
      </c>
    </row>
    <row r="84" spans="1:32" s="66" customFormat="1" ht="21.75" customHeight="1" x14ac:dyDescent="0.25">
      <c r="A84" s="58" t="s">
        <v>893</v>
      </c>
      <c r="B84" s="67" t="s">
        <v>174</v>
      </c>
      <c r="C84" s="59"/>
      <c r="D84" s="59">
        <v>2012</v>
      </c>
      <c r="E84" s="59"/>
      <c r="F84" s="114">
        <v>904.2</v>
      </c>
      <c r="G84" s="69">
        <v>0</v>
      </c>
      <c r="H84" s="60">
        <v>0</v>
      </c>
      <c r="I84" s="61">
        <v>0</v>
      </c>
      <c r="J84" s="193">
        <v>0</v>
      </c>
      <c r="K84" s="80">
        <v>0</v>
      </c>
      <c r="L84" s="201">
        <v>0</v>
      </c>
      <c r="M84" s="208">
        <v>0</v>
      </c>
      <c r="N84" s="198">
        <v>0</v>
      </c>
      <c r="O84" s="201">
        <v>0</v>
      </c>
      <c r="P84" s="193">
        <v>0</v>
      </c>
      <c r="Q84" s="63">
        <v>0</v>
      </c>
      <c r="R84" s="61">
        <v>0</v>
      </c>
      <c r="S84" s="64">
        <v>0</v>
      </c>
      <c r="T84" s="60">
        <v>0</v>
      </c>
      <c r="U84" s="61">
        <v>0</v>
      </c>
      <c r="V84" s="65">
        <v>0</v>
      </c>
      <c r="W84" s="60">
        <v>900</v>
      </c>
      <c r="X84" s="77">
        <v>0</v>
      </c>
      <c r="Y84" s="78">
        <v>0</v>
      </c>
      <c r="Z84" s="187">
        <v>0</v>
      </c>
      <c r="AA84" s="60">
        <v>0</v>
      </c>
      <c r="AB84" s="61">
        <v>0</v>
      </c>
      <c r="AC84" s="61">
        <v>0</v>
      </c>
      <c r="AD84" s="61">
        <v>0</v>
      </c>
      <c r="AE84" s="61">
        <v>0</v>
      </c>
      <c r="AF84" s="65">
        <v>0</v>
      </c>
    </row>
    <row r="85" spans="1:32" s="66" customFormat="1" ht="21.75" customHeight="1" x14ac:dyDescent="0.25">
      <c r="A85" s="58" t="s">
        <v>894</v>
      </c>
      <c r="B85" s="67" t="s">
        <v>175</v>
      </c>
      <c r="C85" s="59"/>
      <c r="D85" s="59">
        <v>2012</v>
      </c>
      <c r="E85" s="59"/>
      <c r="F85" s="114">
        <v>904.2</v>
      </c>
      <c r="G85" s="69">
        <v>0</v>
      </c>
      <c r="H85" s="60">
        <v>0</v>
      </c>
      <c r="I85" s="61">
        <v>0</v>
      </c>
      <c r="J85" s="193">
        <v>0</v>
      </c>
      <c r="K85" s="80">
        <v>0</v>
      </c>
      <c r="L85" s="201">
        <v>0</v>
      </c>
      <c r="M85" s="208">
        <v>0</v>
      </c>
      <c r="N85" s="198">
        <v>0</v>
      </c>
      <c r="O85" s="201">
        <v>0</v>
      </c>
      <c r="P85" s="193">
        <v>0</v>
      </c>
      <c r="Q85" s="63">
        <v>0</v>
      </c>
      <c r="R85" s="61">
        <v>0</v>
      </c>
      <c r="S85" s="64">
        <v>0</v>
      </c>
      <c r="T85" s="60">
        <v>0</v>
      </c>
      <c r="U85" s="61">
        <v>0</v>
      </c>
      <c r="V85" s="65">
        <v>0</v>
      </c>
      <c r="W85" s="60">
        <v>900</v>
      </c>
      <c r="X85" s="77">
        <v>0</v>
      </c>
      <c r="Y85" s="78">
        <v>0</v>
      </c>
      <c r="Z85" s="187">
        <v>0</v>
      </c>
      <c r="AA85" s="60">
        <v>0</v>
      </c>
      <c r="AB85" s="61">
        <v>0</v>
      </c>
      <c r="AC85" s="61">
        <v>0</v>
      </c>
      <c r="AD85" s="61">
        <v>0</v>
      </c>
      <c r="AE85" s="61">
        <v>0</v>
      </c>
      <c r="AF85" s="65">
        <v>0</v>
      </c>
    </row>
    <row r="86" spans="1:32" s="66" customFormat="1" ht="21.75" customHeight="1" x14ac:dyDescent="0.25">
      <c r="A86" s="58"/>
      <c r="B86" s="67"/>
      <c r="C86" s="59"/>
      <c r="D86" s="59"/>
      <c r="E86" s="59"/>
      <c r="F86" s="114"/>
      <c r="G86" s="69"/>
      <c r="H86" s="60"/>
      <c r="I86" s="61"/>
      <c r="J86" s="193"/>
      <c r="K86" s="80"/>
      <c r="L86" s="201"/>
      <c r="M86" s="208"/>
      <c r="N86" s="198"/>
      <c r="O86" s="201"/>
      <c r="P86" s="193"/>
      <c r="Q86" s="63"/>
      <c r="R86" s="61"/>
      <c r="S86" s="64"/>
      <c r="T86" s="60"/>
      <c r="U86" s="61"/>
      <c r="V86" s="65"/>
      <c r="W86" s="60"/>
      <c r="X86" s="77"/>
      <c r="Y86" s="78"/>
      <c r="Z86" s="187"/>
      <c r="AA86" s="60"/>
      <c r="AB86" s="61"/>
      <c r="AC86" s="61"/>
      <c r="AD86" s="61"/>
      <c r="AE86" s="61"/>
      <c r="AF86" s="65"/>
    </row>
    <row r="87" spans="1:32" s="66" customFormat="1" ht="37.9" customHeight="1" x14ac:dyDescent="0.25">
      <c r="A87" s="58" t="s">
        <v>176</v>
      </c>
      <c r="B87" s="100" t="s">
        <v>177</v>
      </c>
      <c r="C87" s="59"/>
      <c r="D87" s="59"/>
      <c r="E87" s="59"/>
      <c r="F87" s="114"/>
      <c r="G87" s="69"/>
      <c r="H87" s="60"/>
      <c r="I87" s="61"/>
      <c r="J87" s="193"/>
      <c r="K87" s="80"/>
      <c r="L87" s="201"/>
      <c r="M87" s="208"/>
      <c r="N87" s="198"/>
      <c r="O87" s="201"/>
      <c r="P87" s="193"/>
      <c r="Q87" s="63"/>
      <c r="R87" s="61"/>
      <c r="S87" s="64"/>
      <c r="T87" s="60"/>
      <c r="U87" s="61"/>
      <c r="V87" s="65"/>
      <c r="W87" s="60"/>
      <c r="X87" s="77"/>
      <c r="Y87" s="78"/>
      <c r="Z87" s="187"/>
      <c r="AA87" s="60"/>
      <c r="AB87" s="61"/>
      <c r="AC87" s="61"/>
      <c r="AD87" s="61"/>
      <c r="AE87" s="61"/>
      <c r="AF87" s="65"/>
    </row>
    <row r="88" spans="1:32" s="66" customFormat="1" ht="37.9" customHeight="1" x14ac:dyDescent="0.25">
      <c r="A88" s="58" t="s">
        <v>178</v>
      </c>
      <c r="B88" s="67" t="s">
        <v>179</v>
      </c>
      <c r="C88" s="59">
        <v>7</v>
      </c>
      <c r="D88" s="59">
        <v>1985</v>
      </c>
      <c r="E88" s="59">
        <v>2004</v>
      </c>
      <c r="F88" s="114">
        <v>7000</v>
      </c>
      <c r="G88" s="69">
        <v>0</v>
      </c>
      <c r="H88" s="60">
        <v>0</v>
      </c>
      <c r="I88" s="61">
        <v>0</v>
      </c>
      <c r="J88" s="193">
        <v>0</v>
      </c>
      <c r="K88" s="80">
        <v>0</v>
      </c>
      <c r="L88" s="201">
        <v>0</v>
      </c>
      <c r="M88" s="208">
        <v>0</v>
      </c>
      <c r="N88" s="198">
        <v>0</v>
      </c>
      <c r="O88" s="201">
        <v>0</v>
      </c>
      <c r="P88" s="193">
        <v>0</v>
      </c>
      <c r="Q88" s="63">
        <v>0</v>
      </c>
      <c r="R88" s="61">
        <v>0</v>
      </c>
      <c r="S88" s="64">
        <v>0</v>
      </c>
      <c r="T88" s="60">
        <v>0</v>
      </c>
      <c r="U88" s="61">
        <v>0</v>
      </c>
      <c r="V88" s="65">
        <v>0</v>
      </c>
      <c r="W88" s="60">
        <v>0</v>
      </c>
      <c r="X88" s="101">
        <v>1000</v>
      </c>
      <c r="Y88" s="61">
        <v>0</v>
      </c>
      <c r="Z88" s="64">
        <v>0</v>
      </c>
      <c r="AA88" s="60">
        <v>0</v>
      </c>
      <c r="AB88" s="61">
        <v>0</v>
      </c>
      <c r="AC88" s="61">
        <v>0</v>
      </c>
      <c r="AD88" s="61">
        <v>0</v>
      </c>
      <c r="AE88" s="61">
        <v>0</v>
      </c>
      <c r="AF88" s="65">
        <v>0</v>
      </c>
    </row>
    <row r="89" spans="1:32" s="66" customFormat="1" ht="37.9" customHeight="1" x14ac:dyDescent="0.25">
      <c r="A89" s="58" t="s">
        <v>180</v>
      </c>
      <c r="B89" s="67" t="s">
        <v>181</v>
      </c>
      <c r="C89" s="59">
        <v>15</v>
      </c>
      <c r="D89" s="59">
        <v>1985</v>
      </c>
      <c r="E89" s="59">
        <v>2004</v>
      </c>
      <c r="F89" s="114">
        <v>8000</v>
      </c>
      <c r="G89" s="69">
        <v>0</v>
      </c>
      <c r="H89" s="60">
        <v>0</v>
      </c>
      <c r="I89" s="61">
        <v>0</v>
      </c>
      <c r="J89" s="193">
        <v>0</v>
      </c>
      <c r="K89" s="80">
        <v>0</v>
      </c>
      <c r="L89" s="201">
        <v>0</v>
      </c>
      <c r="M89" s="208">
        <v>0</v>
      </c>
      <c r="N89" s="198">
        <v>0</v>
      </c>
      <c r="O89" s="201">
        <v>0</v>
      </c>
      <c r="P89" s="193">
        <v>0</v>
      </c>
      <c r="Q89" s="63">
        <v>0</v>
      </c>
      <c r="R89" s="61">
        <v>0</v>
      </c>
      <c r="S89" s="64">
        <v>0</v>
      </c>
      <c r="T89" s="60">
        <v>0</v>
      </c>
      <c r="U89" s="61">
        <v>0</v>
      </c>
      <c r="V89" s="65">
        <v>0</v>
      </c>
      <c r="W89" s="60">
        <v>0</v>
      </c>
      <c r="X89" s="101">
        <v>1000</v>
      </c>
      <c r="Y89" s="61">
        <v>0</v>
      </c>
      <c r="Z89" s="64">
        <v>0</v>
      </c>
      <c r="AA89" s="60">
        <v>0</v>
      </c>
      <c r="AB89" s="61">
        <v>0</v>
      </c>
      <c r="AC89" s="61">
        <v>0</v>
      </c>
      <c r="AD89" s="61">
        <v>0</v>
      </c>
      <c r="AE89" s="61">
        <v>0</v>
      </c>
      <c r="AF89" s="65">
        <v>0</v>
      </c>
    </row>
    <row r="90" spans="1:32" s="66" customFormat="1" ht="37.9" customHeight="1" x14ac:dyDescent="0.25">
      <c r="A90" s="58" t="s">
        <v>182</v>
      </c>
      <c r="B90" s="67" t="s">
        <v>183</v>
      </c>
      <c r="C90" s="59">
        <v>358</v>
      </c>
      <c r="D90" s="59">
        <v>1961</v>
      </c>
      <c r="E90" s="59" t="s">
        <v>879</v>
      </c>
      <c r="F90" s="114">
        <f>C90*1000</f>
        <v>358000</v>
      </c>
      <c r="G90" s="69">
        <v>0</v>
      </c>
      <c r="H90" s="98">
        <v>15000</v>
      </c>
      <c r="I90" s="61">
        <v>0</v>
      </c>
      <c r="J90" s="193">
        <v>0</v>
      </c>
      <c r="K90" s="62">
        <v>10000</v>
      </c>
      <c r="L90" s="205">
        <v>0</v>
      </c>
      <c r="M90" s="208">
        <v>0</v>
      </c>
      <c r="N90" s="203">
        <v>5000</v>
      </c>
      <c r="O90" s="205">
        <v>0</v>
      </c>
      <c r="P90" s="193">
        <v>0</v>
      </c>
      <c r="Q90" s="63">
        <v>0</v>
      </c>
      <c r="R90" s="61">
        <v>0</v>
      </c>
      <c r="S90" s="64">
        <v>0</v>
      </c>
      <c r="T90" s="60">
        <v>0</v>
      </c>
      <c r="U90" s="61">
        <v>0</v>
      </c>
      <c r="V90" s="65">
        <v>0</v>
      </c>
      <c r="W90" s="60">
        <v>0</v>
      </c>
      <c r="X90" s="101">
        <v>1000</v>
      </c>
      <c r="Y90" s="61">
        <v>0</v>
      </c>
      <c r="Z90" s="64">
        <v>0</v>
      </c>
      <c r="AA90" s="60">
        <v>1</v>
      </c>
      <c r="AB90" s="61">
        <v>0</v>
      </c>
      <c r="AC90" s="61">
        <v>0</v>
      </c>
      <c r="AD90" s="61">
        <v>0</v>
      </c>
      <c r="AE90" s="61">
        <v>0</v>
      </c>
      <c r="AF90" s="65">
        <v>1000</v>
      </c>
    </row>
    <row r="91" spans="1:32" s="66" customFormat="1" ht="37.9" customHeight="1" x14ac:dyDescent="0.25">
      <c r="A91" s="58"/>
      <c r="B91" s="67"/>
      <c r="C91" s="59"/>
      <c r="D91" s="59"/>
      <c r="E91" s="59"/>
      <c r="F91" s="114"/>
      <c r="G91" s="69"/>
      <c r="H91" s="60"/>
      <c r="I91" s="61"/>
      <c r="J91" s="193"/>
      <c r="K91" s="80"/>
      <c r="L91" s="201"/>
      <c r="M91" s="208"/>
      <c r="N91" s="198"/>
      <c r="O91" s="201"/>
      <c r="P91" s="193"/>
      <c r="Q91" s="63"/>
      <c r="R91" s="61"/>
      <c r="S91" s="64"/>
      <c r="T91" s="60"/>
      <c r="U91" s="61"/>
      <c r="V91" s="65"/>
      <c r="W91" s="60"/>
      <c r="X91" s="77"/>
      <c r="Y91" s="78"/>
      <c r="Z91" s="187"/>
      <c r="AA91" s="60"/>
      <c r="AB91" s="61"/>
      <c r="AC91" s="61"/>
      <c r="AD91" s="61"/>
      <c r="AE91" s="61"/>
      <c r="AF91" s="65"/>
    </row>
    <row r="92" spans="1:32" s="66" customFormat="1" ht="37.9" customHeight="1" x14ac:dyDescent="0.25">
      <c r="A92" s="58" t="s">
        <v>184</v>
      </c>
      <c r="B92" s="100" t="s">
        <v>185</v>
      </c>
      <c r="C92" s="59"/>
      <c r="D92" s="59"/>
      <c r="E92" s="59"/>
      <c r="F92" s="114"/>
      <c r="G92" s="69"/>
      <c r="H92" s="60"/>
      <c r="I92" s="61"/>
      <c r="J92" s="193"/>
      <c r="K92" s="80"/>
      <c r="L92" s="201"/>
      <c r="M92" s="208"/>
      <c r="N92" s="198"/>
      <c r="O92" s="201"/>
      <c r="P92" s="193"/>
      <c r="Q92" s="63"/>
      <c r="R92" s="61"/>
      <c r="S92" s="64"/>
      <c r="T92" s="60"/>
      <c r="U92" s="61"/>
      <c r="V92" s="65"/>
      <c r="W92" s="60"/>
      <c r="X92" s="77"/>
      <c r="Y92" s="78"/>
      <c r="Z92" s="187"/>
      <c r="AA92" s="60"/>
      <c r="AB92" s="61"/>
      <c r="AC92" s="61"/>
      <c r="AD92" s="61"/>
      <c r="AE92" s="61"/>
      <c r="AF92" s="65"/>
    </row>
    <row r="93" spans="1:32" s="66" customFormat="1" ht="37.9" customHeight="1" x14ac:dyDescent="0.25">
      <c r="A93" s="58" t="s">
        <v>186</v>
      </c>
      <c r="B93" s="67" t="s">
        <v>187</v>
      </c>
      <c r="C93" s="59">
        <v>9</v>
      </c>
      <c r="D93" s="59">
        <v>1990</v>
      </c>
      <c r="E93" s="59"/>
      <c r="F93" s="114">
        <v>5000</v>
      </c>
      <c r="G93" s="69">
        <v>0</v>
      </c>
      <c r="H93" s="60">
        <v>0</v>
      </c>
      <c r="I93" s="61">
        <v>0</v>
      </c>
      <c r="J93" s="193">
        <v>0</v>
      </c>
      <c r="K93" s="80">
        <v>0</v>
      </c>
      <c r="L93" s="201">
        <v>0</v>
      </c>
      <c r="M93" s="208">
        <v>0</v>
      </c>
      <c r="N93" s="198">
        <v>0</v>
      </c>
      <c r="O93" s="201">
        <v>0</v>
      </c>
      <c r="P93" s="193">
        <v>0</v>
      </c>
      <c r="Q93" s="63">
        <v>0</v>
      </c>
      <c r="R93" s="61">
        <v>0</v>
      </c>
      <c r="S93" s="64">
        <v>0</v>
      </c>
      <c r="T93" s="60">
        <v>0</v>
      </c>
      <c r="U93" s="61">
        <v>0</v>
      </c>
      <c r="V93" s="65">
        <v>0</v>
      </c>
      <c r="W93" s="60">
        <v>0</v>
      </c>
      <c r="X93" s="101">
        <v>1000</v>
      </c>
      <c r="Y93" s="61">
        <v>0</v>
      </c>
      <c r="Z93" s="64">
        <v>0</v>
      </c>
      <c r="AA93" s="60">
        <v>0</v>
      </c>
      <c r="AB93" s="61">
        <v>0</v>
      </c>
      <c r="AC93" s="61">
        <v>0</v>
      </c>
      <c r="AD93" s="61">
        <v>0</v>
      </c>
      <c r="AE93" s="61">
        <v>0</v>
      </c>
      <c r="AF93" s="65">
        <v>0</v>
      </c>
    </row>
    <row r="94" spans="1:32" s="66" customFormat="1" ht="37.9" customHeight="1" x14ac:dyDescent="0.25">
      <c r="A94" s="58"/>
      <c r="B94" s="67"/>
      <c r="C94" s="59"/>
      <c r="D94" s="59"/>
      <c r="E94" s="59"/>
      <c r="F94" s="114"/>
      <c r="G94" s="69"/>
      <c r="H94" s="60"/>
      <c r="I94" s="61"/>
      <c r="J94" s="193"/>
      <c r="K94" s="80"/>
      <c r="L94" s="201"/>
      <c r="M94" s="208"/>
      <c r="N94" s="198"/>
      <c r="O94" s="201"/>
      <c r="P94" s="193"/>
      <c r="Q94" s="63"/>
      <c r="R94" s="61"/>
      <c r="S94" s="64"/>
      <c r="T94" s="60"/>
      <c r="U94" s="61"/>
      <c r="V94" s="65"/>
      <c r="W94" s="60"/>
      <c r="X94" s="77"/>
      <c r="Y94" s="78"/>
      <c r="Z94" s="187"/>
      <c r="AA94" s="60"/>
      <c r="AB94" s="61"/>
      <c r="AC94" s="61"/>
      <c r="AD94" s="61"/>
      <c r="AE94" s="61"/>
      <c r="AF94" s="65"/>
    </row>
    <row r="95" spans="1:32" s="66" customFormat="1" ht="37.9" customHeight="1" x14ac:dyDescent="0.25">
      <c r="A95" s="58" t="s">
        <v>188</v>
      </c>
      <c r="B95" s="100" t="s">
        <v>189</v>
      </c>
      <c r="C95" s="59"/>
      <c r="D95" s="59"/>
      <c r="E95" s="59"/>
      <c r="F95" s="114"/>
      <c r="G95" s="69"/>
      <c r="H95" s="60"/>
      <c r="I95" s="61"/>
      <c r="J95" s="193"/>
      <c r="K95" s="80"/>
      <c r="L95" s="201"/>
      <c r="M95" s="208"/>
      <c r="N95" s="198"/>
      <c r="O95" s="201"/>
      <c r="P95" s="193"/>
      <c r="Q95" s="63"/>
      <c r="R95" s="61"/>
      <c r="S95" s="64"/>
      <c r="T95" s="60"/>
      <c r="U95" s="61"/>
      <c r="V95" s="65"/>
      <c r="W95" s="60"/>
      <c r="X95" s="77"/>
      <c r="Y95" s="78"/>
      <c r="Z95" s="187"/>
      <c r="AA95" s="60"/>
      <c r="AB95" s="61"/>
      <c r="AC95" s="61"/>
      <c r="AD95" s="61"/>
      <c r="AE95" s="61"/>
      <c r="AF95" s="65"/>
    </row>
    <row r="96" spans="1:32" s="66" customFormat="1" ht="63.75" x14ac:dyDescent="0.25">
      <c r="A96" s="58" t="s">
        <v>190</v>
      </c>
      <c r="B96" s="67" t="s">
        <v>191</v>
      </c>
      <c r="C96" s="59">
        <v>14.5</v>
      </c>
      <c r="D96" s="59">
        <v>1995</v>
      </c>
      <c r="E96" s="59"/>
      <c r="F96" s="114">
        <f>C96*500</f>
        <v>7250</v>
      </c>
      <c r="G96" s="69">
        <v>0</v>
      </c>
      <c r="H96" s="60">
        <v>0</v>
      </c>
      <c r="I96" s="61">
        <v>0</v>
      </c>
      <c r="J96" s="193">
        <v>0</v>
      </c>
      <c r="K96" s="80">
        <v>0</v>
      </c>
      <c r="L96" s="201">
        <v>0</v>
      </c>
      <c r="M96" s="208">
        <v>0</v>
      </c>
      <c r="N96" s="198">
        <v>0</v>
      </c>
      <c r="O96" s="201">
        <v>0</v>
      </c>
      <c r="P96" s="193">
        <v>0</v>
      </c>
      <c r="Q96" s="63">
        <v>0</v>
      </c>
      <c r="R96" s="61">
        <v>0</v>
      </c>
      <c r="S96" s="64">
        <v>0</v>
      </c>
      <c r="T96" s="60">
        <v>0</v>
      </c>
      <c r="U96" s="61">
        <v>0</v>
      </c>
      <c r="V96" s="65">
        <v>0</v>
      </c>
      <c r="W96" s="60">
        <v>0</v>
      </c>
      <c r="X96" s="101">
        <v>1000</v>
      </c>
      <c r="Y96" s="61">
        <v>0</v>
      </c>
      <c r="Z96" s="64">
        <v>0</v>
      </c>
      <c r="AA96" s="60">
        <v>0</v>
      </c>
      <c r="AB96" s="61">
        <v>0</v>
      </c>
      <c r="AC96" s="61">
        <v>0</v>
      </c>
      <c r="AD96" s="61">
        <v>0</v>
      </c>
      <c r="AE96" s="61">
        <v>0</v>
      </c>
      <c r="AF96" s="65">
        <v>0</v>
      </c>
    </row>
    <row r="97" spans="1:32" s="66" customFormat="1" ht="37.9" customHeight="1" x14ac:dyDescent="0.25">
      <c r="A97" s="58" t="s">
        <v>192</v>
      </c>
      <c r="B97" s="67" t="s">
        <v>193</v>
      </c>
      <c r="C97" s="59">
        <v>110</v>
      </c>
      <c r="D97" s="59" t="s">
        <v>194</v>
      </c>
      <c r="E97" s="59" t="s">
        <v>880</v>
      </c>
      <c r="F97" s="114">
        <f>C97*1000</f>
        <v>110000</v>
      </c>
      <c r="G97" s="69">
        <v>2500</v>
      </c>
      <c r="H97" s="60">
        <v>0</v>
      </c>
      <c r="I97" s="61">
        <v>0</v>
      </c>
      <c r="J97" s="193">
        <v>0</v>
      </c>
      <c r="K97" s="62">
        <v>5000</v>
      </c>
      <c r="L97" s="205">
        <v>1000</v>
      </c>
      <c r="M97" s="208">
        <v>0</v>
      </c>
      <c r="N97" s="203">
        <v>5000</v>
      </c>
      <c r="O97" s="205">
        <v>1000</v>
      </c>
      <c r="P97" s="193">
        <v>0</v>
      </c>
      <c r="Q97" s="63">
        <v>0</v>
      </c>
      <c r="R97" s="61">
        <v>0</v>
      </c>
      <c r="S97" s="64">
        <v>0</v>
      </c>
      <c r="T97" s="60">
        <v>0</v>
      </c>
      <c r="U97" s="61">
        <v>0</v>
      </c>
      <c r="V97" s="65">
        <v>0</v>
      </c>
      <c r="W97" s="60">
        <v>0</v>
      </c>
      <c r="X97" s="77">
        <v>0</v>
      </c>
      <c r="Y97" s="61">
        <v>0</v>
      </c>
      <c r="Z97" s="64">
        <v>0</v>
      </c>
      <c r="AA97" s="60">
        <v>1000</v>
      </c>
      <c r="AB97" s="61">
        <v>0</v>
      </c>
      <c r="AC97" s="61">
        <v>0</v>
      </c>
      <c r="AD97" s="61">
        <v>0</v>
      </c>
      <c r="AE97" s="61">
        <v>0</v>
      </c>
      <c r="AF97" s="65">
        <v>1000</v>
      </c>
    </row>
    <row r="98" spans="1:32" s="66" customFormat="1" ht="37.9" customHeight="1" x14ac:dyDescent="0.25">
      <c r="A98" s="58"/>
      <c r="B98" s="100"/>
      <c r="C98" s="59"/>
      <c r="D98" s="59"/>
      <c r="E98" s="59"/>
      <c r="F98" s="114"/>
      <c r="G98" s="69"/>
      <c r="H98" s="60"/>
      <c r="I98" s="61"/>
      <c r="J98" s="193"/>
      <c r="K98" s="80"/>
      <c r="L98" s="201"/>
      <c r="M98" s="208"/>
      <c r="N98" s="198"/>
      <c r="O98" s="201"/>
      <c r="P98" s="193"/>
      <c r="Q98" s="63"/>
      <c r="R98" s="61"/>
      <c r="S98" s="64"/>
      <c r="T98" s="60"/>
      <c r="U98" s="61"/>
      <c r="V98" s="65"/>
      <c r="W98" s="60"/>
      <c r="X98" s="77"/>
      <c r="Y98" s="78"/>
      <c r="Z98" s="187"/>
      <c r="AA98" s="60"/>
      <c r="AB98" s="61"/>
      <c r="AC98" s="61"/>
      <c r="AD98" s="61"/>
      <c r="AE98" s="61"/>
      <c r="AF98" s="65"/>
    </row>
    <row r="99" spans="1:32" s="66" customFormat="1" ht="37.9" customHeight="1" x14ac:dyDescent="0.25">
      <c r="A99" s="58" t="s">
        <v>195</v>
      </c>
      <c r="B99" s="100" t="s">
        <v>196</v>
      </c>
      <c r="C99" s="59"/>
      <c r="D99" s="59"/>
      <c r="E99" s="59"/>
      <c r="F99" s="114"/>
      <c r="G99" s="69"/>
      <c r="H99" s="60"/>
      <c r="I99" s="61"/>
      <c r="J99" s="193"/>
      <c r="K99" s="80"/>
      <c r="L99" s="201"/>
      <c r="M99" s="208"/>
      <c r="N99" s="198"/>
      <c r="O99" s="201"/>
      <c r="P99" s="193"/>
      <c r="Q99" s="63"/>
      <c r="R99" s="61"/>
      <c r="S99" s="64"/>
      <c r="T99" s="60"/>
      <c r="U99" s="61"/>
      <c r="V99" s="65"/>
      <c r="W99" s="60"/>
      <c r="X99" s="77"/>
      <c r="Y99" s="78"/>
      <c r="Z99" s="187"/>
      <c r="AA99" s="60"/>
      <c r="AB99" s="61"/>
      <c r="AC99" s="61"/>
      <c r="AD99" s="61"/>
      <c r="AE99" s="61"/>
      <c r="AF99" s="65"/>
    </row>
    <row r="100" spans="1:32" s="66" customFormat="1" ht="37.9" customHeight="1" x14ac:dyDescent="0.25">
      <c r="A100" s="58" t="s">
        <v>197</v>
      </c>
      <c r="B100" s="67" t="s">
        <v>198</v>
      </c>
      <c r="C100" s="59">
        <v>365</v>
      </c>
      <c r="D100" s="59">
        <v>1910</v>
      </c>
      <c r="E100" s="59" t="s">
        <v>199</v>
      </c>
      <c r="F100" s="114">
        <f>C100*1000</f>
        <v>365000</v>
      </c>
      <c r="G100" s="69">
        <v>7000</v>
      </c>
      <c r="H100" s="60">
        <v>0</v>
      </c>
      <c r="I100" s="61">
        <v>0</v>
      </c>
      <c r="J100" s="193">
        <v>0</v>
      </c>
      <c r="K100" s="62">
        <v>5000</v>
      </c>
      <c r="L100" s="205">
        <v>2000</v>
      </c>
      <c r="M100" s="208">
        <v>0</v>
      </c>
      <c r="N100" s="203">
        <v>5000</v>
      </c>
      <c r="O100" s="205">
        <v>2000</v>
      </c>
      <c r="P100" s="193">
        <v>0</v>
      </c>
      <c r="Q100" s="63">
        <v>0</v>
      </c>
      <c r="R100" s="61">
        <v>0</v>
      </c>
      <c r="S100" s="64">
        <v>0</v>
      </c>
      <c r="T100" s="60">
        <v>0</v>
      </c>
      <c r="U100" s="61">
        <v>0</v>
      </c>
      <c r="V100" s="65">
        <v>0</v>
      </c>
      <c r="W100" s="60">
        <v>0</v>
      </c>
      <c r="X100" s="77">
        <v>0</v>
      </c>
      <c r="Y100" s="61">
        <v>0</v>
      </c>
      <c r="Z100" s="64">
        <v>0</v>
      </c>
      <c r="AA100" s="60">
        <v>1000</v>
      </c>
      <c r="AB100" s="61">
        <v>0</v>
      </c>
      <c r="AC100" s="61">
        <v>0</v>
      </c>
      <c r="AD100" s="61">
        <v>0</v>
      </c>
      <c r="AE100" s="61">
        <v>0</v>
      </c>
      <c r="AF100" s="65">
        <v>1000</v>
      </c>
    </row>
    <row r="101" spans="1:32" s="66" customFormat="1" ht="37.9" customHeight="1" x14ac:dyDescent="0.25">
      <c r="A101" s="58"/>
      <c r="B101" s="67"/>
      <c r="C101" s="59"/>
      <c r="D101" s="59"/>
      <c r="E101" s="59"/>
      <c r="F101" s="114"/>
      <c r="G101" s="69"/>
      <c r="H101" s="60"/>
      <c r="I101" s="61"/>
      <c r="J101" s="193"/>
      <c r="K101" s="80"/>
      <c r="L101" s="201"/>
      <c r="M101" s="208"/>
      <c r="N101" s="198"/>
      <c r="O101" s="201"/>
      <c r="P101" s="193"/>
      <c r="Q101" s="63"/>
      <c r="R101" s="61"/>
      <c r="S101" s="64"/>
      <c r="T101" s="60"/>
      <c r="U101" s="61"/>
      <c r="V101" s="65"/>
      <c r="W101" s="60"/>
      <c r="X101" s="77"/>
      <c r="Y101" s="78"/>
      <c r="Z101" s="187"/>
      <c r="AA101" s="60"/>
      <c r="AB101" s="61"/>
      <c r="AC101" s="61"/>
      <c r="AD101" s="61"/>
      <c r="AE101" s="61"/>
      <c r="AF101" s="65"/>
    </row>
    <row r="102" spans="1:32" s="66" customFormat="1" ht="37.9" customHeight="1" x14ac:dyDescent="0.25">
      <c r="A102" s="58" t="s">
        <v>200</v>
      </c>
      <c r="B102" s="100" t="s">
        <v>201</v>
      </c>
      <c r="C102" s="59"/>
      <c r="D102" s="59"/>
      <c r="E102" s="59"/>
      <c r="F102" s="114"/>
      <c r="G102" s="69"/>
      <c r="H102" s="60"/>
      <c r="I102" s="61"/>
      <c r="J102" s="193"/>
      <c r="K102" s="80"/>
      <c r="L102" s="201"/>
      <c r="M102" s="208"/>
      <c r="N102" s="198"/>
      <c r="O102" s="201"/>
      <c r="P102" s="193"/>
      <c r="Q102" s="63"/>
      <c r="R102" s="61"/>
      <c r="S102" s="64"/>
      <c r="T102" s="60"/>
      <c r="U102" s="61"/>
      <c r="V102" s="65"/>
      <c r="W102" s="60"/>
      <c r="X102" s="77"/>
      <c r="Y102" s="78"/>
      <c r="Z102" s="187"/>
      <c r="AA102" s="60"/>
      <c r="AB102" s="61"/>
      <c r="AC102" s="61"/>
      <c r="AD102" s="61"/>
      <c r="AE102" s="61"/>
      <c r="AF102" s="65"/>
    </row>
    <row r="103" spans="1:32" s="66" customFormat="1" ht="37.9" customHeight="1" x14ac:dyDescent="0.25">
      <c r="A103" s="58" t="s">
        <v>202</v>
      </c>
      <c r="B103" s="67" t="s">
        <v>203</v>
      </c>
      <c r="C103" s="59">
        <v>8</v>
      </c>
      <c r="D103" s="59">
        <v>2007</v>
      </c>
      <c r="E103" s="59"/>
      <c r="F103" s="114">
        <v>7000</v>
      </c>
      <c r="G103" s="69">
        <v>0</v>
      </c>
      <c r="H103" s="60">
        <v>0</v>
      </c>
      <c r="I103" s="61">
        <v>0</v>
      </c>
      <c r="J103" s="193">
        <v>0</v>
      </c>
      <c r="K103" s="80">
        <v>0</v>
      </c>
      <c r="L103" s="201">
        <v>0</v>
      </c>
      <c r="M103" s="208">
        <v>0</v>
      </c>
      <c r="N103" s="198">
        <v>0</v>
      </c>
      <c r="O103" s="201">
        <v>0</v>
      </c>
      <c r="P103" s="193">
        <v>0</v>
      </c>
      <c r="Q103" s="63">
        <v>0</v>
      </c>
      <c r="R103" s="61">
        <v>0</v>
      </c>
      <c r="S103" s="64">
        <v>0</v>
      </c>
      <c r="T103" s="60">
        <v>0</v>
      </c>
      <c r="U103" s="61">
        <v>0</v>
      </c>
      <c r="V103" s="65">
        <v>0</v>
      </c>
      <c r="W103" s="60">
        <v>0</v>
      </c>
      <c r="X103" s="101">
        <v>1000</v>
      </c>
      <c r="Y103" s="61">
        <v>0</v>
      </c>
      <c r="Z103" s="64">
        <v>0</v>
      </c>
      <c r="AA103" s="60">
        <v>0</v>
      </c>
      <c r="AB103" s="61">
        <v>0</v>
      </c>
      <c r="AC103" s="61">
        <v>0</v>
      </c>
      <c r="AD103" s="61">
        <v>0</v>
      </c>
      <c r="AE103" s="61">
        <v>0</v>
      </c>
      <c r="AF103" s="65">
        <v>0</v>
      </c>
    </row>
    <row r="104" spans="1:32" s="66" customFormat="1" ht="37.9" customHeight="1" x14ac:dyDescent="0.25">
      <c r="A104" s="58" t="s">
        <v>204</v>
      </c>
      <c r="B104" s="67" t="s">
        <v>205</v>
      </c>
      <c r="C104" s="59">
        <v>267</v>
      </c>
      <c r="D104" s="59" t="s">
        <v>132</v>
      </c>
      <c r="E104" s="59" t="s">
        <v>206</v>
      </c>
      <c r="F104" s="114">
        <f>C104*1000</f>
        <v>267000</v>
      </c>
      <c r="G104" s="69">
        <v>8500</v>
      </c>
      <c r="H104" s="60">
        <v>0</v>
      </c>
      <c r="I104" s="61">
        <v>0</v>
      </c>
      <c r="J104" s="193">
        <v>0</v>
      </c>
      <c r="K104" s="62">
        <v>5000</v>
      </c>
      <c r="L104" s="205">
        <v>2000</v>
      </c>
      <c r="M104" s="208">
        <v>0</v>
      </c>
      <c r="N104" s="203">
        <v>5000</v>
      </c>
      <c r="O104" s="205">
        <v>2000</v>
      </c>
      <c r="P104" s="193">
        <v>0</v>
      </c>
      <c r="Q104" s="63">
        <v>0</v>
      </c>
      <c r="R104" s="61">
        <v>0</v>
      </c>
      <c r="S104" s="64">
        <v>0</v>
      </c>
      <c r="T104" s="60">
        <v>0</v>
      </c>
      <c r="U104" s="61">
        <v>0</v>
      </c>
      <c r="V104" s="65">
        <v>0</v>
      </c>
      <c r="W104" s="60">
        <v>0</v>
      </c>
      <c r="X104" s="77">
        <v>0</v>
      </c>
      <c r="Y104" s="61">
        <v>0</v>
      </c>
      <c r="Z104" s="64">
        <v>0</v>
      </c>
      <c r="AA104" s="60">
        <v>1000</v>
      </c>
      <c r="AB104" s="61">
        <v>0</v>
      </c>
      <c r="AC104" s="61">
        <v>0</v>
      </c>
      <c r="AD104" s="61">
        <v>0</v>
      </c>
      <c r="AE104" s="61">
        <v>0</v>
      </c>
      <c r="AF104" s="65">
        <v>1000</v>
      </c>
    </row>
    <row r="105" spans="1:32" s="66" customFormat="1" ht="37.9" customHeight="1" x14ac:dyDescent="0.25">
      <c r="A105" s="58" t="s">
        <v>882</v>
      </c>
      <c r="B105" s="67" t="s">
        <v>881</v>
      </c>
      <c r="C105" s="59">
        <v>10.5</v>
      </c>
      <c r="D105" s="59">
        <v>1995</v>
      </c>
      <c r="E105" s="59"/>
      <c r="F105" s="114">
        <f>C105*500</f>
        <v>5250</v>
      </c>
      <c r="G105" s="69">
        <v>0</v>
      </c>
      <c r="H105" s="60">
        <v>0</v>
      </c>
      <c r="I105" s="61">
        <v>0</v>
      </c>
      <c r="J105" s="193">
        <v>0</v>
      </c>
      <c r="K105" s="80">
        <v>0</v>
      </c>
      <c r="L105" s="201">
        <v>0</v>
      </c>
      <c r="M105" s="208">
        <v>0</v>
      </c>
      <c r="N105" s="198">
        <v>0</v>
      </c>
      <c r="O105" s="201">
        <v>0</v>
      </c>
      <c r="P105" s="193">
        <v>0</v>
      </c>
      <c r="Q105" s="63">
        <v>0</v>
      </c>
      <c r="R105" s="61">
        <v>0</v>
      </c>
      <c r="S105" s="64">
        <v>0</v>
      </c>
      <c r="T105" s="60">
        <v>0</v>
      </c>
      <c r="U105" s="61">
        <v>0</v>
      </c>
      <c r="V105" s="65">
        <v>0</v>
      </c>
      <c r="W105" s="60">
        <v>0</v>
      </c>
      <c r="X105" s="101">
        <v>1000</v>
      </c>
      <c r="Y105" s="61">
        <v>0</v>
      </c>
      <c r="Z105" s="64">
        <v>0</v>
      </c>
      <c r="AA105" s="60">
        <v>0</v>
      </c>
      <c r="AB105" s="61">
        <v>0</v>
      </c>
      <c r="AC105" s="61">
        <v>0</v>
      </c>
      <c r="AD105" s="61">
        <v>0</v>
      </c>
      <c r="AE105" s="61">
        <v>0</v>
      </c>
      <c r="AF105" s="65">
        <v>0</v>
      </c>
    </row>
    <row r="106" spans="1:32" s="66" customFormat="1" ht="37.9" customHeight="1" x14ac:dyDescent="0.25">
      <c r="A106" s="58"/>
      <c r="B106" s="67"/>
      <c r="C106" s="59"/>
      <c r="D106" s="59"/>
      <c r="E106" s="59"/>
      <c r="F106" s="114"/>
      <c r="G106" s="69"/>
      <c r="H106" s="60"/>
      <c r="I106" s="61"/>
      <c r="J106" s="193"/>
      <c r="K106" s="80"/>
      <c r="L106" s="201"/>
      <c r="M106" s="208"/>
      <c r="N106" s="198"/>
      <c r="O106" s="201"/>
      <c r="P106" s="193"/>
      <c r="Q106" s="63"/>
      <c r="R106" s="61"/>
      <c r="S106" s="64"/>
      <c r="T106" s="60"/>
      <c r="U106" s="61"/>
      <c r="V106" s="65"/>
      <c r="W106" s="60"/>
      <c r="X106" s="77"/>
      <c r="Y106" s="78"/>
      <c r="Z106" s="187"/>
      <c r="AA106" s="60"/>
      <c r="AB106" s="61"/>
      <c r="AC106" s="61"/>
      <c r="AD106" s="61"/>
      <c r="AE106" s="61"/>
      <c r="AF106" s="65"/>
    </row>
    <row r="107" spans="1:32" s="66" customFormat="1" ht="37.9" customHeight="1" x14ac:dyDescent="0.25">
      <c r="A107" s="58" t="s">
        <v>207</v>
      </c>
      <c r="B107" s="100" t="s">
        <v>208</v>
      </c>
      <c r="C107" s="59"/>
      <c r="D107" s="59"/>
      <c r="E107" s="59"/>
      <c r="F107" s="114"/>
      <c r="G107" s="69"/>
      <c r="H107" s="60"/>
      <c r="I107" s="61"/>
      <c r="J107" s="193"/>
      <c r="K107" s="80"/>
      <c r="L107" s="201"/>
      <c r="M107" s="208"/>
      <c r="N107" s="198"/>
      <c r="O107" s="201"/>
      <c r="P107" s="193"/>
      <c r="Q107" s="63"/>
      <c r="R107" s="61"/>
      <c r="S107" s="64"/>
      <c r="T107" s="60"/>
      <c r="U107" s="61"/>
      <c r="V107" s="65"/>
      <c r="W107" s="60"/>
      <c r="X107" s="77"/>
      <c r="Y107" s="78"/>
      <c r="Z107" s="187"/>
      <c r="AA107" s="60"/>
      <c r="AB107" s="61"/>
      <c r="AC107" s="61"/>
      <c r="AD107" s="61"/>
      <c r="AE107" s="61"/>
      <c r="AF107" s="65"/>
    </row>
    <row r="108" spans="1:32" s="66" customFormat="1" ht="63.75" x14ac:dyDescent="0.25">
      <c r="A108" s="58" t="s">
        <v>209</v>
      </c>
      <c r="B108" s="67" t="s">
        <v>210</v>
      </c>
      <c r="C108" s="59">
        <v>400</v>
      </c>
      <c r="D108" s="59">
        <v>1920</v>
      </c>
      <c r="E108" s="59" t="s">
        <v>211</v>
      </c>
      <c r="F108" s="114">
        <f>C108*1000</f>
        <v>400000</v>
      </c>
      <c r="G108" s="69">
        <v>2000</v>
      </c>
      <c r="H108" s="60">
        <v>0</v>
      </c>
      <c r="I108" s="61">
        <v>0</v>
      </c>
      <c r="J108" s="193">
        <v>0</v>
      </c>
      <c r="K108" s="62">
        <v>5000</v>
      </c>
      <c r="L108" s="205">
        <v>1000</v>
      </c>
      <c r="M108" s="208">
        <v>0</v>
      </c>
      <c r="N108" s="203">
        <v>5000</v>
      </c>
      <c r="O108" s="205">
        <v>1000</v>
      </c>
      <c r="P108" s="193">
        <v>0</v>
      </c>
      <c r="Q108" s="63">
        <v>0</v>
      </c>
      <c r="R108" s="61">
        <v>0</v>
      </c>
      <c r="S108" s="64">
        <v>0</v>
      </c>
      <c r="T108" s="60">
        <v>0</v>
      </c>
      <c r="U108" s="61">
        <v>0</v>
      </c>
      <c r="V108" s="65">
        <v>0</v>
      </c>
      <c r="W108" s="60">
        <v>0</v>
      </c>
      <c r="X108" s="77">
        <v>0</v>
      </c>
      <c r="Y108" s="61">
        <v>0</v>
      </c>
      <c r="Z108" s="64">
        <v>0</v>
      </c>
      <c r="AA108" s="60">
        <v>500</v>
      </c>
      <c r="AB108" s="61">
        <v>0</v>
      </c>
      <c r="AC108" s="61">
        <v>0</v>
      </c>
      <c r="AD108" s="61">
        <v>0</v>
      </c>
      <c r="AE108" s="61">
        <v>0</v>
      </c>
      <c r="AF108" s="65">
        <v>1000</v>
      </c>
    </row>
    <row r="109" spans="1:32" s="66" customFormat="1" ht="37.9" customHeight="1" x14ac:dyDescent="0.25">
      <c r="A109" s="102" t="s">
        <v>212</v>
      </c>
      <c r="B109" s="67" t="s">
        <v>213</v>
      </c>
      <c r="C109" s="59">
        <v>6.5</v>
      </c>
      <c r="D109" s="59">
        <v>2014</v>
      </c>
      <c r="E109" s="59"/>
      <c r="F109" s="114">
        <v>3982.69</v>
      </c>
      <c r="G109" s="69">
        <v>0</v>
      </c>
      <c r="H109" s="60">
        <v>0</v>
      </c>
      <c r="I109" s="61">
        <v>0</v>
      </c>
      <c r="J109" s="193">
        <v>0</v>
      </c>
      <c r="K109" s="80">
        <v>0</v>
      </c>
      <c r="L109" s="201">
        <v>0</v>
      </c>
      <c r="M109" s="208">
        <v>0</v>
      </c>
      <c r="N109" s="198">
        <v>0</v>
      </c>
      <c r="O109" s="201">
        <v>0</v>
      </c>
      <c r="P109" s="193">
        <v>0</v>
      </c>
      <c r="Q109" s="63">
        <v>0</v>
      </c>
      <c r="R109" s="61">
        <v>0</v>
      </c>
      <c r="S109" s="64">
        <v>0</v>
      </c>
      <c r="T109" s="60">
        <v>0</v>
      </c>
      <c r="U109" s="61">
        <v>0</v>
      </c>
      <c r="V109" s="65">
        <v>0</v>
      </c>
      <c r="W109" s="60">
        <v>0</v>
      </c>
      <c r="X109" s="101">
        <v>1000</v>
      </c>
      <c r="Y109" s="61">
        <v>0</v>
      </c>
      <c r="Z109" s="64">
        <v>0</v>
      </c>
      <c r="AA109" s="60">
        <v>0</v>
      </c>
      <c r="AB109" s="61">
        <v>0</v>
      </c>
      <c r="AC109" s="61">
        <v>0</v>
      </c>
      <c r="AD109" s="61">
        <v>0</v>
      </c>
      <c r="AE109" s="61">
        <v>0</v>
      </c>
      <c r="AF109" s="65">
        <v>0</v>
      </c>
    </row>
    <row r="110" spans="1:32" s="66" customFormat="1" ht="37.9" customHeight="1" x14ac:dyDescent="0.25">
      <c r="A110" s="58"/>
      <c r="B110" s="67"/>
      <c r="C110" s="59"/>
      <c r="D110" s="59"/>
      <c r="E110" s="59"/>
      <c r="F110" s="114"/>
      <c r="G110" s="69"/>
      <c r="H110" s="60"/>
      <c r="I110" s="61"/>
      <c r="J110" s="193"/>
      <c r="K110" s="80"/>
      <c r="L110" s="201"/>
      <c r="M110" s="208"/>
      <c r="N110" s="198"/>
      <c r="O110" s="201"/>
      <c r="P110" s="193"/>
      <c r="Q110" s="63"/>
      <c r="R110" s="61"/>
      <c r="S110" s="64"/>
      <c r="T110" s="60"/>
      <c r="U110" s="61"/>
      <c r="V110" s="65"/>
      <c r="W110" s="60"/>
      <c r="X110" s="77"/>
      <c r="Y110" s="78"/>
      <c r="Z110" s="187"/>
      <c r="AA110" s="60"/>
      <c r="AB110" s="61"/>
      <c r="AC110" s="61"/>
      <c r="AD110" s="61"/>
      <c r="AE110" s="61"/>
      <c r="AF110" s="65"/>
    </row>
    <row r="111" spans="1:32" s="66" customFormat="1" ht="37.9" customHeight="1" x14ac:dyDescent="0.25">
      <c r="A111" s="58" t="s">
        <v>214</v>
      </c>
      <c r="B111" s="100" t="s">
        <v>215</v>
      </c>
      <c r="C111" s="59"/>
      <c r="D111" s="59"/>
      <c r="E111" s="59"/>
      <c r="F111" s="114"/>
      <c r="G111" s="69"/>
      <c r="H111" s="60"/>
      <c r="I111" s="61"/>
      <c r="J111" s="193"/>
      <c r="K111" s="80"/>
      <c r="L111" s="201"/>
      <c r="M111" s="208"/>
      <c r="N111" s="198"/>
      <c r="O111" s="201"/>
      <c r="P111" s="193"/>
      <c r="Q111" s="63"/>
      <c r="R111" s="61"/>
      <c r="S111" s="64"/>
      <c r="T111" s="60"/>
      <c r="U111" s="61"/>
      <c r="V111" s="65"/>
      <c r="W111" s="60"/>
      <c r="X111" s="77"/>
      <c r="Y111" s="78"/>
      <c r="Z111" s="187"/>
      <c r="AA111" s="60"/>
      <c r="AB111" s="61"/>
      <c r="AC111" s="61"/>
      <c r="AD111" s="61"/>
      <c r="AE111" s="61"/>
      <c r="AF111" s="65"/>
    </row>
    <row r="112" spans="1:32" s="66" customFormat="1" ht="37.9" customHeight="1" x14ac:dyDescent="0.25">
      <c r="A112" s="58" t="s">
        <v>216</v>
      </c>
      <c r="B112" s="67" t="s">
        <v>217</v>
      </c>
      <c r="C112" s="59">
        <v>272</v>
      </c>
      <c r="D112" s="59">
        <v>1850</v>
      </c>
      <c r="E112" s="59" t="s">
        <v>218</v>
      </c>
      <c r="F112" s="114">
        <f>C112*1000</f>
        <v>272000</v>
      </c>
      <c r="G112" s="69">
        <v>0</v>
      </c>
      <c r="H112" s="60">
        <v>0</v>
      </c>
      <c r="I112" s="61">
        <v>0</v>
      </c>
      <c r="J112" s="193">
        <v>0</v>
      </c>
      <c r="K112" s="62">
        <v>5000</v>
      </c>
      <c r="L112" s="205">
        <v>0</v>
      </c>
      <c r="M112" s="208">
        <v>0</v>
      </c>
      <c r="N112" s="203">
        <v>5000</v>
      </c>
      <c r="O112" s="205">
        <v>0</v>
      </c>
      <c r="P112" s="193">
        <v>0</v>
      </c>
      <c r="Q112" s="63">
        <v>0</v>
      </c>
      <c r="R112" s="61">
        <v>0</v>
      </c>
      <c r="S112" s="64">
        <v>0</v>
      </c>
      <c r="T112" s="60">
        <v>0</v>
      </c>
      <c r="U112" s="61">
        <v>0</v>
      </c>
      <c r="V112" s="65">
        <v>0</v>
      </c>
      <c r="W112" s="60">
        <v>0</v>
      </c>
      <c r="X112" s="77">
        <v>0</v>
      </c>
      <c r="Y112" s="61">
        <v>0</v>
      </c>
      <c r="Z112" s="64">
        <v>0</v>
      </c>
      <c r="AA112" s="60">
        <v>1</v>
      </c>
      <c r="AB112" s="61">
        <v>0</v>
      </c>
      <c r="AC112" s="61">
        <v>0</v>
      </c>
      <c r="AD112" s="61">
        <v>0</v>
      </c>
      <c r="AE112" s="61">
        <v>0</v>
      </c>
      <c r="AF112" s="65">
        <v>1000</v>
      </c>
    </row>
    <row r="113" spans="1:32" s="66" customFormat="1" ht="37.9" customHeight="1" x14ac:dyDescent="0.25">
      <c r="A113" s="58"/>
      <c r="B113" s="103"/>
      <c r="C113" s="59"/>
      <c r="D113" s="59"/>
      <c r="E113" s="59"/>
      <c r="F113" s="114"/>
      <c r="G113" s="69"/>
      <c r="H113" s="60"/>
      <c r="I113" s="61"/>
      <c r="J113" s="193"/>
      <c r="K113" s="80"/>
      <c r="L113" s="201"/>
      <c r="M113" s="208"/>
      <c r="N113" s="198"/>
      <c r="O113" s="201"/>
      <c r="P113" s="193"/>
      <c r="Q113" s="63"/>
      <c r="R113" s="61"/>
      <c r="S113" s="64"/>
      <c r="T113" s="60"/>
      <c r="U113" s="61"/>
      <c r="V113" s="65"/>
      <c r="W113" s="60"/>
      <c r="X113" s="77"/>
      <c r="Y113" s="78"/>
      <c r="Z113" s="187"/>
      <c r="AA113" s="60"/>
      <c r="AB113" s="61"/>
      <c r="AC113" s="61"/>
      <c r="AD113" s="61"/>
      <c r="AE113" s="61"/>
      <c r="AF113" s="65"/>
    </row>
    <row r="114" spans="1:32" s="66" customFormat="1" ht="37.9" customHeight="1" x14ac:dyDescent="0.25">
      <c r="A114" s="58" t="s">
        <v>219</v>
      </c>
      <c r="B114" s="100" t="s">
        <v>220</v>
      </c>
      <c r="C114" s="59"/>
      <c r="D114" s="59"/>
      <c r="E114" s="59"/>
      <c r="F114" s="114"/>
      <c r="G114" s="69"/>
      <c r="H114" s="60"/>
      <c r="I114" s="61"/>
      <c r="J114" s="193"/>
      <c r="K114" s="80"/>
      <c r="L114" s="201"/>
      <c r="M114" s="208"/>
      <c r="N114" s="198"/>
      <c r="O114" s="201"/>
      <c r="P114" s="193"/>
      <c r="Q114" s="63"/>
      <c r="R114" s="61"/>
      <c r="S114" s="64"/>
      <c r="T114" s="60"/>
      <c r="U114" s="61"/>
      <c r="V114" s="65"/>
      <c r="W114" s="60"/>
      <c r="X114" s="77"/>
      <c r="Y114" s="78"/>
      <c r="Z114" s="187"/>
      <c r="AA114" s="60"/>
      <c r="AB114" s="61"/>
      <c r="AC114" s="61"/>
      <c r="AD114" s="61"/>
      <c r="AE114" s="61"/>
      <c r="AF114" s="65"/>
    </row>
    <row r="115" spans="1:32" s="66" customFormat="1" ht="37.9" customHeight="1" x14ac:dyDescent="0.25">
      <c r="A115" s="58" t="s">
        <v>221</v>
      </c>
      <c r="B115" s="67" t="s">
        <v>222</v>
      </c>
      <c r="C115" s="183">
        <v>11.5</v>
      </c>
      <c r="D115" s="183">
        <v>2000</v>
      </c>
      <c r="E115" s="59"/>
      <c r="F115" s="114">
        <f>C115*500</f>
        <v>5750</v>
      </c>
      <c r="G115" s="69">
        <v>0</v>
      </c>
      <c r="H115" s="60">
        <v>0</v>
      </c>
      <c r="I115" s="61">
        <v>0</v>
      </c>
      <c r="J115" s="193">
        <v>0</v>
      </c>
      <c r="K115" s="80">
        <v>0</v>
      </c>
      <c r="L115" s="201">
        <v>0</v>
      </c>
      <c r="M115" s="208">
        <v>0</v>
      </c>
      <c r="N115" s="198">
        <v>0</v>
      </c>
      <c r="O115" s="201">
        <v>0</v>
      </c>
      <c r="P115" s="193">
        <v>0</v>
      </c>
      <c r="Q115" s="63">
        <v>0</v>
      </c>
      <c r="R115" s="61">
        <v>0</v>
      </c>
      <c r="S115" s="64">
        <v>0</v>
      </c>
      <c r="T115" s="60">
        <v>0</v>
      </c>
      <c r="U115" s="61">
        <v>0</v>
      </c>
      <c r="V115" s="65">
        <v>0</v>
      </c>
      <c r="W115" s="60">
        <v>0</v>
      </c>
      <c r="X115" s="101">
        <v>1000</v>
      </c>
      <c r="Y115" s="61">
        <v>0</v>
      </c>
      <c r="Z115" s="64">
        <v>0</v>
      </c>
      <c r="AA115" s="60">
        <v>0</v>
      </c>
      <c r="AB115" s="61">
        <v>0</v>
      </c>
      <c r="AC115" s="61">
        <v>0</v>
      </c>
      <c r="AD115" s="61">
        <v>0</v>
      </c>
      <c r="AE115" s="61">
        <v>0</v>
      </c>
      <c r="AF115" s="65">
        <v>0</v>
      </c>
    </row>
    <row r="116" spans="1:32" s="66" customFormat="1" ht="37.9" customHeight="1" x14ac:dyDescent="0.25">
      <c r="A116" s="104" t="s">
        <v>223</v>
      </c>
      <c r="B116" s="67" t="s">
        <v>224</v>
      </c>
      <c r="C116" s="59">
        <f>816+46</f>
        <v>862</v>
      </c>
      <c r="D116" s="59" t="s">
        <v>225</v>
      </c>
      <c r="E116" s="59"/>
      <c r="F116" s="114">
        <f>C116*1000</f>
        <v>862000</v>
      </c>
      <c r="G116" s="272">
        <v>18428.78</v>
      </c>
      <c r="H116" s="98">
        <v>25000</v>
      </c>
      <c r="I116" s="61">
        <v>5000</v>
      </c>
      <c r="J116" s="193">
        <v>0</v>
      </c>
      <c r="K116" s="62">
        <v>25000</v>
      </c>
      <c r="L116" s="205">
        <v>3000</v>
      </c>
      <c r="M116" s="208">
        <v>0</v>
      </c>
      <c r="N116" s="203">
        <v>25000</v>
      </c>
      <c r="O116" s="205">
        <v>3000</v>
      </c>
      <c r="P116" s="193">
        <v>0</v>
      </c>
      <c r="Q116" s="63">
        <v>25000</v>
      </c>
      <c r="R116" s="61">
        <v>5000</v>
      </c>
      <c r="S116" s="64">
        <v>0</v>
      </c>
      <c r="T116" s="60">
        <v>10000</v>
      </c>
      <c r="U116" s="61">
        <v>5000</v>
      </c>
      <c r="V116" s="65">
        <v>0</v>
      </c>
      <c r="W116" s="60">
        <v>0</v>
      </c>
      <c r="X116" s="77">
        <v>1000</v>
      </c>
      <c r="Y116" s="61">
        <v>0</v>
      </c>
      <c r="Z116" s="64">
        <v>0</v>
      </c>
      <c r="AA116" s="60">
        <v>1000</v>
      </c>
      <c r="AB116" s="61">
        <v>0</v>
      </c>
      <c r="AC116" s="61">
        <v>0</v>
      </c>
      <c r="AD116" s="61">
        <v>0</v>
      </c>
      <c r="AE116" s="61">
        <v>0</v>
      </c>
      <c r="AF116" s="65">
        <v>1500</v>
      </c>
    </row>
    <row r="117" spans="1:32" s="66" customFormat="1" ht="37.9" customHeight="1" x14ac:dyDescent="0.25">
      <c r="A117" s="72" t="s">
        <v>226</v>
      </c>
      <c r="B117" s="67" t="s">
        <v>227</v>
      </c>
      <c r="C117" s="59">
        <v>57.78</v>
      </c>
      <c r="D117" s="59">
        <v>2016</v>
      </c>
      <c r="E117" s="59"/>
      <c r="F117" s="114">
        <v>64433.8</v>
      </c>
      <c r="G117" s="69">
        <v>78823.88</v>
      </c>
      <c r="H117" s="98">
        <v>10000</v>
      </c>
      <c r="I117" s="61">
        <v>5000</v>
      </c>
      <c r="J117" s="193">
        <v>0</v>
      </c>
      <c r="K117" s="62">
        <v>5000</v>
      </c>
      <c r="L117" s="205">
        <v>3000</v>
      </c>
      <c r="M117" s="208">
        <v>0</v>
      </c>
      <c r="N117" s="203">
        <v>5000</v>
      </c>
      <c r="O117" s="205">
        <v>3000</v>
      </c>
      <c r="P117" s="193">
        <v>0</v>
      </c>
      <c r="Q117" s="63">
        <v>10000</v>
      </c>
      <c r="R117" s="61">
        <v>5000</v>
      </c>
      <c r="S117" s="64">
        <v>0</v>
      </c>
      <c r="T117" s="60">
        <v>0</v>
      </c>
      <c r="U117" s="61">
        <v>0</v>
      </c>
      <c r="V117" s="65">
        <v>0</v>
      </c>
      <c r="W117" s="60">
        <v>0</v>
      </c>
      <c r="X117" s="77">
        <v>0</v>
      </c>
      <c r="Y117" s="61">
        <v>0</v>
      </c>
      <c r="Z117" s="64">
        <v>0</v>
      </c>
      <c r="AA117" s="60">
        <v>1000</v>
      </c>
      <c r="AB117" s="61">
        <v>0</v>
      </c>
      <c r="AC117" s="61">
        <v>0</v>
      </c>
      <c r="AD117" s="61">
        <v>0</v>
      </c>
      <c r="AE117" s="61">
        <v>0</v>
      </c>
      <c r="AF117" s="65">
        <v>1000</v>
      </c>
    </row>
    <row r="118" spans="1:32" s="66" customFormat="1" ht="37.9" customHeight="1" x14ac:dyDescent="0.25">
      <c r="A118" s="102"/>
      <c r="B118" s="67"/>
      <c r="C118" s="59"/>
      <c r="D118" s="59"/>
      <c r="E118" s="59"/>
      <c r="F118" s="114"/>
      <c r="G118" s="69"/>
      <c r="H118" s="60"/>
      <c r="I118" s="61"/>
      <c r="J118" s="193"/>
      <c r="K118" s="80"/>
      <c r="L118" s="201"/>
      <c r="M118" s="208"/>
      <c r="N118" s="198"/>
      <c r="O118" s="201"/>
      <c r="P118" s="193"/>
      <c r="Q118" s="63"/>
      <c r="R118" s="61"/>
      <c r="S118" s="64"/>
      <c r="T118" s="60"/>
      <c r="U118" s="61"/>
      <c r="V118" s="65"/>
      <c r="W118" s="60"/>
      <c r="X118" s="77"/>
      <c r="Y118" s="78"/>
      <c r="Z118" s="187"/>
      <c r="AA118" s="60"/>
      <c r="AB118" s="61"/>
      <c r="AC118" s="61"/>
      <c r="AD118" s="61"/>
      <c r="AE118" s="61"/>
      <c r="AF118" s="65"/>
    </row>
    <row r="119" spans="1:32" s="66" customFormat="1" ht="37.9" customHeight="1" x14ac:dyDescent="0.25">
      <c r="A119" s="58" t="s">
        <v>228</v>
      </c>
      <c r="B119" s="100" t="s">
        <v>229</v>
      </c>
      <c r="C119" s="59"/>
      <c r="D119" s="59"/>
      <c r="E119" s="59"/>
      <c r="F119" s="114"/>
      <c r="G119" s="69"/>
      <c r="H119" s="60"/>
      <c r="I119" s="61"/>
      <c r="J119" s="193"/>
      <c r="K119" s="80"/>
      <c r="L119" s="201"/>
      <c r="M119" s="208"/>
      <c r="N119" s="198"/>
      <c r="O119" s="201"/>
      <c r="P119" s="193"/>
      <c r="Q119" s="63"/>
      <c r="R119" s="61"/>
      <c r="S119" s="64"/>
      <c r="T119" s="60"/>
      <c r="U119" s="61"/>
      <c r="V119" s="65"/>
      <c r="W119" s="60"/>
      <c r="X119" s="77"/>
      <c r="Y119" s="78"/>
      <c r="Z119" s="187"/>
      <c r="AA119" s="60"/>
      <c r="AB119" s="61"/>
      <c r="AC119" s="61"/>
      <c r="AD119" s="61"/>
      <c r="AE119" s="61"/>
      <c r="AF119" s="65"/>
    </row>
    <row r="120" spans="1:32" s="66" customFormat="1" ht="37.9" customHeight="1" x14ac:dyDescent="0.25">
      <c r="A120" s="58" t="s">
        <v>230</v>
      </c>
      <c r="B120" s="67" t="s">
        <v>231</v>
      </c>
      <c r="C120" s="59">
        <v>9</v>
      </c>
      <c r="D120" s="59">
        <v>2014</v>
      </c>
      <c r="E120" s="59"/>
      <c r="F120" s="114">
        <v>7500</v>
      </c>
      <c r="G120" s="69">
        <v>0</v>
      </c>
      <c r="H120" s="60">
        <v>0</v>
      </c>
      <c r="I120" s="61">
        <v>0</v>
      </c>
      <c r="J120" s="193">
        <v>0</v>
      </c>
      <c r="K120" s="80">
        <v>0</v>
      </c>
      <c r="L120" s="201">
        <v>0</v>
      </c>
      <c r="M120" s="208">
        <v>0</v>
      </c>
      <c r="N120" s="198">
        <v>0</v>
      </c>
      <c r="O120" s="201">
        <v>0</v>
      </c>
      <c r="P120" s="193">
        <v>0</v>
      </c>
      <c r="Q120" s="63">
        <v>0</v>
      </c>
      <c r="R120" s="61">
        <v>0</v>
      </c>
      <c r="S120" s="64">
        <v>0</v>
      </c>
      <c r="T120" s="60">
        <v>0</v>
      </c>
      <c r="U120" s="61">
        <v>0</v>
      </c>
      <c r="V120" s="65">
        <v>0</v>
      </c>
      <c r="W120" s="60">
        <v>0</v>
      </c>
      <c r="X120" s="101">
        <v>1000</v>
      </c>
      <c r="Y120" s="61">
        <v>0</v>
      </c>
      <c r="Z120" s="64">
        <v>0</v>
      </c>
      <c r="AA120" s="60">
        <v>0</v>
      </c>
      <c r="AB120" s="61">
        <v>0</v>
      </c>
      <c r="AC120" s="61">
        <v>0</v>
      </c>
      <c r="AD120" s="61">
        <v>0</v>
      </c>
      <c r="AE120" s="61">
        <v>0</v>
      </c>
      <c r="AF120" s="65">
        <v>0</v>
      </c>
    </row>
    <row r="121" spans="1:32" s="66" customFormat="1" ht="37.9" customHeight="1" x14ac:dyDescent="0.25">
      <c r="A121" s="58"/>
      <c r="B121" s="67"/>
      <c r="C121" s="59"/>
      <c r="D121" s="59"/>
      <c r="E121" s="59"/>
      <c r="F121" s="114"/>
      <c r="G121" s="69"/>
      <c r="H121" s="60"/>
      <c r="I121" s="61"/>
      <c r="J121" s="193"/>
      <c r="K121" s="80"/>
      <c r="L121" s="201"/>
      <c r="M121" s="208"/>
      <c r="N121" s="198"/>
      <c r="O121" s="201"/>
      <c r="P121" s="193"/>
      <c r="Q121" s="63"/>
      <c r="R121" s="61"/>
      <c r="S121" s="64"/>
      <c r="T121" s="60"/>
      <c r="U121" s="61"/>
      <c r="V121" s="65"/>
      <c r="W121" s="60"/>
      <c r="X121" s="77"/>
      <c r="Y121" s="78"/>
      <c r="Z121" s="187"/>
      <c r="AA121" s="60"/>
      <c r="AB121" s="61"/>
      <c r="AC121" s="61"/>
      <c r="AD121" s="61"/>
      <c r="AE121" s="61"/>
      <c r="AF121" s="65"/>
    </row>
    <row r="122" spans="1:32" s="66" customFormat="1" ht="37.9" customHeight="1" x14ac:dyDescent="0.25">
      <c r="A122" s="58" t="s">
        <v>232</v>
      </c>
      <c r="B122" s="100" t="s">
        <v>233</v>
      </c>
      <c r="C122" s="59"/>
      <c r="D122" s="59"/>
      <c r="E122" s="59"/>
      <c r="F122" s="114"/>
      <c r="G122" s="69"/>
      <c r="H122" s="60"/>
      <c r="I122" s="61"/>
      <c r="J122" s="193"/>
      <c r="K122" s="80"/>
      <c r="L122" s="201"/>
      <c r="M122" s="208"/>
      <c r="N122" s="198"/>
      <c r="O122" s="201"/>
      <c r="P122" s="193"/>
      <c r="Q122" s="63"/>
      <c r="R122" s="61"/>
      <c r="S122" s="64"/>
      <c r="T122" s="60"/>
      <c r="U122" s="61"/>
      <c r="V122" s="65"/>
      <c r="W122" s="60"/>
      <c r="X122" s="77"/>
      <c r="Y122" s="78"/>
      <c r="Z122" s="187"/>
      <c r="AA122" s="60"/>
      <c r="AB122" s="61"/>
      <c r="AC122" s="61"/>
      <c r="AD122" s="61"/>
      <c r="AE122" s="61"/>
      <c r="AF122" s="65"/>
    </row>
    <row r="123" spans="1:32" s="66" customFormat="1" ht="37.9" customHeight="1" x14ac:dyDescent="0.25">
      <c r="A123" s="102" t="s">
        <v>234</v>
      </c>
      <c r="B123" s="67" t="s">
        <v>235</v>
      </c>
      <c r="C123" s="59">
        <v>11</v>
      </c>
      <c r="D123" s="59">
        <v>1995</v>
      </c>
      <c r="E123" s="59"/>
      <c r="F123" s="114">
        <f>C123*500</f>
        <v>5500</v>
      </c>
      <c r="G123" s="69">
        <v>0</v>
      </c>
      <c r="H123" s="60">
        <v>0</v>
      </c>
      <c r="I123" s="61">
        <v>0</v>
      </c>
      <c r="J123" s="193">
        <v>0</v>
      </c>
      <c r="K123" s="80">
        <v>0</v>
      </c>
      <c r="L123" s="201">
        <v>0</v>
      </c>
      <c r="M123" s="208">
        <v>0</v>
      </c>
      <c r="N123" s="198">
        <v>0</v>
      </c>
      <c r="O123" s="201">
        <v>0</v>
      </c>
      <c r="P123" s="193">
        <v>0</v>
      </c>
      <c r="Q123" s="63">
        <v>0</v>
      </c>
      <c r="R123" s="61">
        <v>0</v>
      </c>
      <c r="S123" s="64">
        <v>0</v>
      </c>
      <c r="T123" s="60">
        <v>0</v>
      </c>
      <c r="U123" s="61">
        <v>0</v>
      </c>
      <c r="V123" s="65">
        <v>0</v>
      </c>
      <c r="W123" s="60">
        <v>0</v>
      </c>
      <c r="X123" s="101">
        <v>1000</v>
      </c>
      <c r="Y123" s="61">
        <v>0</v>
      </c>
      <c r="Z123" s="64">
        <v>0</v>
      </c>
      <c r="AA123" s="60">
        <v>0</v>
      </c>
      <c r="AB123" s="61">
        <v>0</v>
      </c>
      <c r="AC123" s="61">
        <v>0</v>
      </c>
      <c r="AD123" s="61">
        <v>0</v>
      </c>
      <c r="AE123" s="61">
        <v>0</v>
      </c>
      <c r="AF123" s="65">
        <v>0</v>
      </c>
    </row>
    <row r="124" spans="1:32" s="66" customFormat="1" ht="37.9" customHeight="1" x14ac:dyDescent="0.25">
      <c r="A124" s="58"/>
      <c r="B124" s="67"/>
      <c r="C124" s="59"/>
      <c r="D124" s="59"/>
      <c r="E124" s="59"/>
      <c r="F124" s="114"/>
      <c r="G124" s="69"/>
      <c r="H124" s="60"/>
      <c r="I124" s="61"/>
      <c r="J124" s="193"/>
      <c r="K124" s="80"/>
      <c r="L124" s="201"/>
      <c r="M124" s="208"/>
      <c r="N124" s="198"/>
      <c r="O124" s="201"/>
      <c r="P124" s="193"/>
      <c r="Q124" s="63"/>
      <c r="R124" s="61"/>
      <c r="S124" s="64"/>
      <c r="T124" s="60"/>
      <c r="U124" s="61"/>
      <c r="V124" s="65"/>
      <c r="W124" s="60"/>
      <c r="X124" s="77"/>
      <c r="Y124" s="78"/>
      <c r="Z124" s="187"/>
      <c r="AA124" s="60"/>
      <c r="AB124" s="61"/>
      <c r="AC124" s="61"/>
      <c r="AD124" s="61"/>
      <c r="AE124" s="61"/>
      <c r="AF124" s="65"/>
    </row>
    <row r="125" spans="1:32" s="66" customFormat="1" ht="37.9" customHeight="1" x14ac:dyDescent="0.25">
      <c r="A125" s="58" t="s">
        <v>236</v>
      </c>
      <c r="B125" s="100" t="s">
        <v>237</v>
      </c>
      <c r="C125" s="59"/>
      <c r="D125" s="59"/>
      <c r="E125" s="59"/>
      <c r="F125" s="114"/>
      <c r="G125" s="69"/>
      <c r="H125" s="60"/>
      <c r="I125" s="61"/>
      <c r="J125" s="193"/>
      <c r="K125" s="80"/>
      <c r="L125" s="201"/>
      <c r="M125" s="208"/>
      <c r="N125" s="198"/>
      <c r="O125" s="201"/>
      <c r="P125" s="193"/>
      <c r="Q125" s="63"/>
      <c r="R125" s="61"/>
      <c r="S125" s="64"/>
      <c r="T125" s="60"/>
      <c r="U125" s="61"/>
      <c r="V125" s="65"/>
      <c r="W125" s="60"/>
      <c r="X125" s="77"/>
      <c r="Y125" s="78"/>
      <c r="Z125" s="187"/>
      <c r="AA125" s="60"/>
      <c r="AB125" s="61"/>
      <c r="AC125" s="61"/>
      <c r="AD125" s="61"/>
      <c r="AE125" s="61"/>
      <c r="AF125" s="65"/>
    </row>
    <row r="126" spans="1:32" s="66" customFormat="1" ht="63.75" x14ac:dyDescent="0.25">
      <c r="A126" s="58" t="s">
        <v>238</v>
      </c>
      <c r="B126" s="67" t="s">
        <v>239</v>
      </c>
      <c r="C126" s="59">
        <v>236</v>
      </c>
      <c r="D126" s="59" t="s">
        <v>240</v>
      </c>
      <c r="E126" s="59" t="s">
        <v>241</v>
      </c>
      <c r="F126" s="114">
        <f>C126*1000</f>
        <v>236000</v>
      </c>
      <c r="G126" s="69">
        <v>5000</v>
      </c>
      <c r="H126" s="60">
        <v>0</v>
      </c>
      <c r="I126" s="61">
        <v>0</v>
      </c>
      <c r="J126" s="193">
        <v>0</v>
      </c>
      <c r="K126" s="62">
        <v>5000</v>
      </c>
      <c r="L126" s="205">
        <v>3000</v>
      </c>
      <c r="M126" s="208">
        <v>0</v>
      </c>
      <c r="N126" s="203">
        <v>5000</v>
      </c>
      <c r="O126" s="205">
        <v>3000</v>
      </c>
      <c r="P126" s="193">
        <v>0</v>
      </c>
      <c r="Q126" s="63">
        <v>0</v>
      </c>
      <c r="R126" s="61">
        <v>0</v>
      </c>
      <c r="S126" s="64">
        <v>0</v>
      </c>
      <c r="T126" s="60">
        <v>0</v>
      </c>
      <c r="U126" s="61">
        <v>0</v>
      </c>
      <c r="V126" s="65">
        <v>0</v>
      </c>
      <c r="W126" s="60">
        <v>0</v>
      </c>
      <c r="X126" s="77">
        <v>0</v>
      </c>
      <c r="Y126" s="61">
        <v>0</v>
      </c>
      <c r="Z126" s="64">
        <v>0</v>
      </c>
      <c r="AA126" s="60">
        <v>500</v>
      </c>
      <c r="AB126" s="61">
        <v>0</v>
      </c>
      <c r="AC126" s="61">
        <v>0</v>
      </c>
      <c r="AD126" s="61">
        <v>0</v>
      </c>
      <c r="AE126" s="61">
        <v>0</v>
      </c>
      <c r="AF126" s="65">
        <v>1000</v>
      </c>
    </row>
    <row r="127" spans="1:32" s="66" customFormat="1" ht="25.5" x14ac:dyDescent="0.25">
      <c r="A127" s="58" t="s">
        <v>895</v>
      </c>
      <c r="B127" s="67" t="s">
        <v>896</v>
      </c>
      <c r="C127" s="59">
        <v>8</v>
      </c>
      <c r="D127" s="59">
        <v>1980</v>
      </c>
      <c r="E127" s="59"/>
      <c r="F127" s="114">
        <f>C127*500</f>
        <v>4000</v>
      </c>
      <c r="G127" s="69">
        <v>0</v>
      </c>
      <c r="H127" s="60">
        <v>0</v>
      </c>
      <c r="I127" s="61">
        <v>0</v>
      </c>
      <c r="J127" s="193">
        <v>0</v>
      </c>
      <c r="K127" s="80">
        <v>0</v>
      </c>
      <c r="L127" s="201">
        <v>0</v>
      </c>
      <c r="M127" s="208">
        <v>0</v>
      </c>
      <c r="N127" s="198">
        <v>0</v>
      </c>
      <c r="O127" s="201">
        <v>0</v>
      </c>
      <c r="P127" s="193">
        <v>0</v>
      </c>
      <c r="Q127" s="63">
        <v>0</v>
      </c>
      <c r="R127" s="61">
        <v>0</v>
      </c>
      <c r="S127" s="64">
        <v>0</v>
      </c>
      <c r="T127" s="60">
        <v>0</v>
      </c>
      <c r="U127" s="61">
        <v>0</v>
      </c>
      <c r="V127" s="65">
        <v>0</v>
      </c>
      <c r="W127" s="60">
        <v>0</v>
      </c>
      <c r="X127" s="101">
        <v>1000</v>
      </c>
      <c r="Y127" s="61">
        <v>0</v>
      </c>
      <c r="Z127" s="64">
        <v>0</v>
      </c>
      <c r="AA127" s="60">
        <v>0</v>
      </c>
      <c r="AB127" s="61">
        <v>0</v>
      </c>
      <c r="AC127" s="61">
        <v>0</v>
      </c>
      <c r="AD127" s="61">
        <v>0</v>
      </c>
      <c r="AE127" s="61">
        <v>0</v>
      </c>
      <c r="AF127" s="65">
        <v>0</v>
      </c>
    </row>
    <row r="128" spans="1:32" s="66" customFormat="1" ht="25.5" x14ac:dyDescent="0.25">
      <c r="A128" s="58" t="s">
        <v>898</v>
      </c>
      <c r="B128" s="67" t="s">
        <v>897</v>
      </c>
      <c r="C128" s="59">
        <v>8</v>
      </c>
      <c r="D128" s="59">
        <v>1980</v>
      </c>
      <c r="E128" s="59"/>
      <c r="F128" s="114">
        <f>C128*500</f>
        <v>4000</v>
      </c>
      <c r="G128" s="69">
        <v>0</v>
      </c>
      <c r="H128" s="60">
        <v>0</v>
      </c>
      <c r="I128" s="61">
        <v>0</v>
      </c>
      <c r="J128" s="193">
        <v>0</v>
      </c>
      <c r="K128" s="80">
        <v>0</v>
      </c>
      <c r="L128" s="201">
        <v>0</v>
      </c>
      <c r="M128" s="208">
        <v>0</v>
      </c>
      <c r="N128" s="198">
        <v>0</v>
      </c>
      <c r="O128" s="201">
        <v>0</v>
      </c>
      <c r="P128" s="193">
        <v>0</v>
      </c>
      <c r="Q128" s="63">
        <v>0</v>
      </c>
      <c r="R128" s="61">
        <v>0</v>
      </c>
      <c r="S128" s="64">
        <v>0</v>
      </c>
      <c r="T128" s="60">
        <v>0</v>
      </c>
      <c r="U128" s="61">
        <v>0</v>
      </c>
      <c r="V128" s="65">
        <v>0</v>
      </c>
      <c r="W128" s="60">
        <v>0</v>
      </c>
      <c r="X128" s="101">
        <v>1000</v>
      </c>
      <c r="Y128" s="61">
        <v>0</v>
      </c>
      <c r="Z128" s="64">
        <v>0</v>
      </c>
      <c r="AA128" s="60">
        <v>0</v>
      </c>
      <c r="AB128" s="61">
        <v>0</v>
      </c>
      <c r="AC128" s="61">
        <v>0</v>
      </c>
      <c r="AD128" s="61">
        <v>0</v>
      </c>
      <c r="AE128" s="61">
        <v>0</v>
      </c>
      <c r="AF128" s="65">
        <v>0</v>
      </c>
    </row>
    <row r="129" spans="1:32" s="66" customFormat="1" ht="25.5" x14ac:dyDescent="0.25">
      <c r="A129" s="58" t="s">
        <v>899</v>
      </c>
      <c r="B129" s="67" t="s">
        <v>900</v>
      </c>
      <c r="C129" s="59">
        <v>8</v>
      </c>
      <c r="D129" s="59">
        <v>1980</v>
      </c>
      <c r="E129" s="59"/>
      <c r="F129" s="114">
        <f>C129*500</f>
        <v>4000</v>
      </c>
      <c r="G129" s="69">
        <v>0</v>
      </c>
      <c r="H129" s="60">
        <v>0</v>
      </c>
      <c r="I129" s="61">
        <v>0</v>
      </c>
      <c r="J129" s="193">
        <v>0</v>
      </c>
      <c r="K129" s="80">
        <v>0</v>
      </c>
      <c r="L129" s="201">
        <v>0</v>
      </c>
      <c r="M129" s="208">
        <v>0</v>
      </c>
      <c r="N129" s="198">
        <v>0</v>
      </c>
      <c r="O129" s="201">
        <v>0</v>
      </c>
      <c r="P129" s="193">
        <v>0</v>
      </c>
      <c r="Q129" s="63">
        <v>0</v>
      </c>
      <c r="R129" s="61">
        <v>0</v>
      </c>
      <c r="S129" s="64">
        <v>0</v>
      </c>
      <c r="T129" s="60">
        <v>0</v>
      </c>
      <c r="U129" s="61">
        <v>0</v>
      </c>
      <c r="V129" s="65">
        <v>0</v>
      </c>
      <c r="W129" s="60">
        <v>0</v>
      </c>
      <c r="X129" s="101">
        <v>1000</v>
      </c>
      <c r="Y129" s="61">
        <v>0</v>
      </c>
      <c r="Z129" s="64">
        <v>0</v>
      </c>
      <c r="AA129" s="60">
        <v>0</v>
      </c>
      <c r="AB129" s="61">
        <v>0</v>
      </c>
      <c r="AC129" s="61">
        <v>0</v>
      </c>
      <c r="AD129" s="61">
        <v>0</v>
      </c>
      <c r="AE129" s="61">
        <v>0</v>
      </c>
      <c r="AF129" s="65">
        <v>0</v>
      </c>
    </row>
    <row r="130" spans="1:32" s="66" customFormat="1" ht="37.9" customHeight="1" x14ac:dyDescent="0.25">
      <c r="A130" s="58"/>
      <c r="B130" s="67"/>
      <c r="C130" s="59"/>
      <c r="D130" s="59"/>
      <c r="E130" s="59"/>
      <c r="F130" s="114"/>
      <c r="G130" s="69"/>
      <c r="H130" s="60"/>
      <c r="I130" s="61"/>
      <c r="J130" s="193"/>
      <c r="K130" s="80"/>
      <c r="L130" s="201"/>
      <c r="M130" s="208"/>
      <c r="N130" s="198"/>
      <c r="O130" s="201"/>
      <c r="P130" s="193"/>
      <c r="Q130" s="63"/>
      <c r="R130" s="61"/>
      <c r="S130" s="64"/>
      <c r="T130" s="60"/>
      <c r="U130" s="61"/>
      <c r="V130" s="65"/>
      <c r="W130" s="60"/>
      <c r="X130" s="77"/>
      <c r="Y130" s="78"/>
      <c r="Z130" s="187"/>
      <c r="AA130" s="60"/>
      <c r="AB130" s="61"/>
      <c r="AC130" s="61"/>
      <c r="AD130" s="61"/>
      <c r="AE130" s="61"/>
      <c r="AF130" s="65"/>
    </row>
    <row r="131" spans="1:32" s="66" customFormat="1" ht="37.9" customHeight="1" x14ac:dyDescent="0.25">
      <c r="A131" s="58" t="s">
        <v>242</v>
      </c>
      <c r="B131" s="100" t="s">
        <v>243</v>
      </c>
      <c r="C131" s="59"/>
      <c r="D131" s="59"/>
      <c r="E131" s="59"/>
      <c r="F131" s="114"/>
      <c r="G131" s="69"/>
      <c r="H131" s="60"/>
      <c r="I131" s="61"/>
      <c r="J131" s="193"/>
      <c r="K131" s="80"/>
      <c r="L131" s="201"/>
      <c r="M131" s="208"/>
      <c r="N131" s="198"/>
      <c r="O131" s="201"/>
      <c r="P131" s="193"/>
      <c r="Q131" s="63"/>
      <c r="R131" s="61"/>
      <c r="S131" s="64"/>
      <c r="T131" s="60"/>
      <c r="U131" s="61"/>
      <c r="V131" s="65"/>
      <c r="W131" s="60"/>
      <c r="X131" s="77"/>
      <c r="Y131" s="78"/>
      <c r="Z131" s="187"/>
      <c r="AA131" s="60"/>
      <c r="AB131" s="61"/>
      <c r="AC131" s="61"/>
      <c r="AD131" s="61"/>
      <c r="AE131" s="61"/>
      <c r="AF131" s="65"/>
    </row>
    <row r="132" spans="1:32" s="66" customFormat="1" ht="37.9" customHeight="1" x14ac:dyDescent="0.25">
      <c r="A132" s="58" t="s">
        <v>244</v>
      </c>
      <c r="B132" s="67" t="s">
        <v>245</v>
      </c>
      <c r="C132" s="59">
        <v>9</v>
      </c>
      <c r="D132" s="59">
        <v>1995</v>
      </c>
      <c r="E132" s="59"/>
      <c r="F132" s="114">
        <v>5000</v>
      </c>
      <c r="G132" s="69">
        <v>0</v>
      </c>
      <c r="H132" s="60">
        <v>0</v>
      </c>
      <c r="I132" s="61">
        <v>0</v>
      </c>
      <c r="J132" s="193">
        <v>0</v>
      </c>
      <c r="K132" s="80">
        <v>0</v>
      </c>
      <c r="L132" s="201">
        <v>0</v>
      </c>
      <c r="M132" s="208">
        <v>0</v>
      </c>
      <c r="N132" s="198">
        <v>0</v>
      </c>
      <c r="O132" s="201">
        <v>0</v>
      </c>
      <c r="P132" s="193">
        <v>0</v>
      </c>
      <c r="Q132" s="63">
        <v>0</v>
      </c>
      <c r="R132" s="61">
        <v>0</v>
      </c>
      <c r="S132" s="64">
        <v>0</v>
      </c>
      <c r="T132" s="60">
        <v>0</v>
      </c>
      <c r="U132" s="61">
        <v>0</v>
      </c>
      <c r="V132" s="65">
        <v>0</v>
      </c>
      <c r="W132" s="60">
        <v>0</v>
      </c>
      <c r="X132" s="101">
        <v>1000</v>
      </c>
      <c r="Y132" s="61">
        <v>0</v>
      </c>
      <c r="Z132" s="64">
        <v>0</v>
      </c>
      <c r="AA132" s="60">
        <v>0</v>
      </c>
      <c r="AB132" s="61">
        <v>0</v>
      </c>
      <c r="AC132" s="61">
        <v>0</v>
      </c>
      <c r="AD132" s="61">
        <v>0</v>
      </c>
      <c r="AE132" s="61">
        <v>0</v>
      </c>
      <c r="AF132" s="65">
        <v>0</v>
      </c>
    </row>
    <row r="133" spans="1:32" s="66" customFormat="1" ht="37.9" customHeight="1" x14ac:dyDescent="0.25">
      <c r="A133" s="58" t="s">
        <v>246</v>
      </c>
      <c r="B133" s="67" t="s">
        <v>247</v>
      </c>
      <c r="C133" s="59">
        <v>8</v>
      </c>
      <c r="D133" s="59">
        <v>1985</v>
      </c>
      <c r="E133" s="59"/>
      <c r="F133" s="114">
        <f>C133*500</f>
        <v>4000</v>
      </c>
      <c r="G133" s="69">
        <v>0</v>
      </c>
      <c r="H133" s="60">
        <v>0</v>
      </c>
      <c r="I133" s="61">
        <v>0</v>
      </c>
      <c r="J133" s="193">
        <v>0</v>
      </c>
      <c r="K133" s="80">
        <v>0</v>
      </c>
      <c r="L133" s="201">
        <v>0</v>
      </c>
      <c r="M133" s="208">
        <v>0</v>
      </c>
      <c r="N133" s="198">
        <v>0</v>
      </c>
      <c r="O133" s="201">
        <v>0</v>
      </c>
      <c r="P133" s="193">
        <v>0</v>
      </c>
      <c r="Q133" s="63">
        <v>0</v>
      </c>
      <c r="R133" s="61">
        <v>0</v>
      </c>
      <c r="S133" s="64">
        <v>0</v>
      </c>
      <c r="T133" s="60">
        <v>0</v>
      </c>
      <c r="U133" s="61">
        <v>0</v>
      </c>
      <c r="V133" s="65">
        <v>0</v>
      </c>
      <c r="W133" s="60">
        <v>0</v>
      </c>
      <c r="X133" s="101">
        <v>1000</v>
      </c>
      <c r="Y133" s="61">
        <v>0</v>
      </c>
      <c r="Z133" s="64">
        <v>0</v>
      </c>
      <c r="AA133" s="60">
        <v>0</v>
      </c>
      <c r="AB133" s="61">
        <v>0</v>
      </c>
      <c r="AC133" s="61">
        <v>0</v>
      </c>
      <c r="AD133" s="61">
        <v>0</v>
      </c>
      <c r="AE133" s="61">
        <v>0</v>
      </c>
      <c r="AF133" s="65">
        <v>0</v>
      </c>
    </row>
    <row r="134" spans="1:32" s="66" customFormat="1" ht="55.5" customHeight="1" x14ac:dyDescent="0.25">
      <c r="A134" s="58" t="s">
        <v>248</v>
      </c>
      <c r="B134" s="67" t="s">
        <v>249</v>
      </c>
      <c r="C134" s="59">
        <v>7</v>
      </c>
      <c r="D134" s="59">
        <v>1985</v>
      </c>
      <c r="E134" s="59"/>
      <c r="F134" s="114">
        <f>C134*500</f>
        <v>3500</v>
      </c>
      <c r="G134" s="69">
        <v>0</v>
      </c>
      <c r="H134" s="60">
        <v>0</v>
      </c>
      <c r="I134" s="61">
        <v>0</v>
      </c>
      <c r="J134" s="193">
        <v>0</v>
      </c>
      <c r="K134" s="80">
        <v>0</v>
      </c>
      <c r="L134" s="201">
        <v>0</v>
      </c>
      <c r="M134" s="208">
        <v>0</v>
      </c>
      <c r="N134" s="198">
        <v>0</v>
      </c>
      <c r="O134" s="201">
        <v>0</v>
      </c>
      <c r="P134" s="193">
        <v>0</v>
      </c>
      <c r="Q134" s="63">
        <v>0</v>
      </c>
      <c r="R134" s="61">
        <v>0</v>
      </c>
      <c r="S134" s="64">
        <v>0</v>
      </c>
      <c r="T134" s="60">
        <v>0</v>
      </c>
      <c r="U134" s="61">
        <v>0</v>
      </c>
      <c r="V134" s="65">
        <v>0</v>
      </c>
      <c r="W134" s="60">
        <v>0</v>
      </c>
      <c r="X134" s="101">
        <v>1000</v>
      </c>
      <c r="Y134" s="61">
        <v>0</v>
      </c>
      <c r="Z134" s="64">
        <v>0</v>
      </c>
      <c r="AA134" s="60">
        <v>0</v>
      </c>
      <c r="AB134" s="61">
        <v>0</v>
      </c>
      <c r="AC134" s="61">
        <v>0</v>
      </c>
      <c r="AD134" s="61">
        <v>0</v>
      </c>
      <c r="AE134" s="61">
        <v>0</v>
      </c>
      <c r="AF134" s="65">
        <v>0</v>
      </c>
    </row>
    <row r="135" spans="1:32" s="66" customFormat="1" ht="37.9" customHeight="1" x14ac:dyDescent="0.25">
      <c r="A135" s="58" t="s">
        <v>250</v>
      </c>
      <c r="B135" s="67" t="s">
        <v>251</v>
      </c>
      <c r="C135" s="59">
        <v>230</v>
      </c>
      <c r="D135" s="59" t="s">
        <v>252</v>
      </c>
      <c r="E135" s="59" t="s">
        <v>253</v>
      </c>
      <c r="F135" s="114">
        <f>C135*1000</f>
        <v>230000</v>
      </c>
      <c r="G135" s="69">
        <v>2500</v>
      </c>
      <c r="H135" s="60">
        <v>0</v>
      </c>
      <c r="I135" s="61">
        <v>0</v>
      </c>
      <c r="J135" s="193">
        <v>0</v>
      </c>
      <c r="K135" s="62">
        <v>5000</v>
      </c>
      <c r="L135" s="205">
        <v>1000</v>
      </c>
      <c r="M135" s="208">
        <v>0</v>
      </c>
      <c r="N135" s="203">
        <v>5000</v>
      </c>
      <c r="O135" s="205">
        <v>1000</v>
      </c>
      <c r="P135" s="193">
        <v>0</v>
      </c>
      <c r="Q135" s="63">
        <v>0</v>
      </c>
      <c r="R135" s="61">
        <v>0</v>
      </c>
      <c r="S135" s="64">
        <v>0</v>
      </c>
      <c r="T135" s="60">
        <v>0</v>
      </c>
      <c r="U135" s="61">
        <v>0</v>
      </c>
      <c r="V135" s="65">
        <v>0</v>
      </c>
      <c r="W135" s="60">
        <v>0</v>
      </c>
      <c r="X135" s="77">
        <v>0</v>
      </c>
      <c r="Y135" s="61">
        <v>0</v>
      </c>
      <c r="Z135" s="64">
        <v>0</v>
      </c>
      <c r="AA135" s="60">
        <v>500</v>
      </c>
      <c r="AB135" s="61">
        <v>0</v>
      </c>
      <c r="AC135" s="61">
        <v>0</v>
      </c>
      <c r="AD135" s="61">
        <v>0</v>
      </c>
      <c r="AE135" s="61">
        <v>0</v>
      </c>
      <c r="AF135" s="65">
        <v>1000</v>
      </c>
    </row>
    <row r="136" spans="1:32" s="66" customFormat="1" ht="37.9" customHeight="1" x14ac:dyDescent="0.25">
      <c r="A136" s="72" t="s">
        <v>254</v>
      </c>
      <c r="B136" s="67" t="s">
        <v>901</v>
      </c>
      <c r="C136" s="59">
        <v>5</v>
      </c>
      <c r="D136" s="59">
        <v>2013</v>
      </c>
      <c r="E136" s="59"/>
      <c r="F136" s="114">
        <v>3408.47</v>
      </c>
      <c r="G136" s="69">
        <v>0</v>
      </c>
      <c r="H136" s="60">
        <v>0</v>
      </c>
      <c r="I136" s="61">
        <v>0</v>
      </c>
      <c r="J136" s="193">
        <v>0</v>
      </c>
      <c r="K136" s="80">
        <v>0</v>
      </c>
      <c r="L136" s="201">
        <v>0</v>
      </c>
      <c r="M136" s="208">
        <v>0</v>
      </c>
      <c r="N136" s="198">
        <v>0</v>
      </c>
      <c r="O136" s="201">
        <v>0</v>
      </c>
      <c r="P136" s="193">
        <v>0</v>
      </c>
      <c r="Q136" s="63">
        <v>0</v>
      </c>
      <c r="R136" s="61">
        <v>0</v>
      </c>
      <c r="S136" s="64">
        <v>0</v>
      </c>
      <c r="T136" s="60">
        <v>0</v>
      </c>
      <c r="U136" s="61">
        <v>0</v>
      </c>
      <c r="V136" s="65">
        <v>0</v>
      </c>
      <c r="W136" s="60">
        <v>0</v>
      </c>
      <c r="X136" s="101">
        <v>1000</v>
      </c>
      <c r="Y136" s="61">
        <v>0</v>
      </c>
      <c r="Z136" s="64">
        <v>0</v>
      </c>
      <c r="AA136" s="60">
        <v>0</v>
      </c>
      <c r="AB136" s="61">
        <v>0</v>
      </c>
      <c r="AC136" s="61">
        <v>0</v>
      </c>
      <c r="AD136" s="61">
        <v>0</v>
      </c>
      <c r="AE136" s="61">
        <v>0</v>
      </c>
      <c r="AF136" s="65">
        <v>0</v>
      </c>
    </row>
    <row r="137" spans="1:32" s="66" customFormat="1" ht="37.9" customHeight="1" x14ac:dyDescent="0.25">
      <c r="A137" s="58"/>
      <c r="B137" s="67"/>
      <c r="C137" s="59"/>
      <c r="D137" s="59"/>
      <c r="E137" s="59"/>
      <c r="F137" s="114"/>
      <c r="G137" s="69"/>
      <c r="H137" s="60"/>
      <c r="I137" s="61"/>
      <c r="J137" s="193"/>
      <c r="K137" s="80"/>
      <c r="L137" s="201"/>
      <c r="M137" s="208"/>
      <c r="N137" s="198"/>
      <c r="O137" s="201"/>
      <c r="P137" s="193"/>
      <c r="Q137" s="63"/>
      <c r="R137" s="61"/>
      <c r="S137" s="64"/>
      <c r="T137" s="60"/>
      <c r="U137" s="61"/>
      <c r="V137" s="65"/>
      <c r="W137" s="60"/>
      <c r="X137" s="77"/>
      <c r="Y137" s="78"/>
      <c r="Z137" s="187"/>
      <c r="AA137" s="60"/>
      <c r="AB137" s="61"/>
      <c r="AC137" s="61"/>
      <c r="AD137" s="61"/>
      <c r="AE137" s="61"/>
      <c r="AF137" s="65"/>
    </row>
    <row r="138" spans="1:32" s="66" customFormat="1" ht="37.9" customHeight="1" x14ac:dyDescent="0.25">
      <c r="A138" s="58" t="s">
        <v>255</v>
      </c>
      <c r="B138" s="100" t="s">
        <v>256</v>
      </c>
      <c r="C138" s="59"/>
      <c r="D138" s="59"/>
      <c r="E138" s="59"/>
      <c r="F138" s="114"/>
      <c r="G138" s="69"/>
      <c r="H138" s="60"/>
      <c r="I138" s="61"/>
      <c r="J138" s="193"/>
      <c r="K138" s="80"/>
      <c r="L138" s="201"/>
      <c r="M138" s="208"/>
      <c r="N138" s="198"/>
      <c r="O138" s="201"/>
      <c r="P138" s="193"/>
      <c r="Q138" s="63"/>
      <c r="R138" s="61"/>
      <c r="S138" s="64"/>
      <c r="T138" s="60"/>
      <c r="U138" s="61"/>
      <c r="V138" s="65"/>
      <c r="W138" s="60"/>
      <c r="X138" s="77"/>
      <c r="Y138" s="78"/>
      <c r="Z138" s="187"/>
      <c r="AA138" s="60"/>
      <c r="AB138" s="61"/>
      <c r="AC138" s="61"/>
      <c r="AD138" s="61"/>
      <c r="AE138" s="61"/>
      <c r="AF138" s="65"/>
    </row>
    <row r="139" spans="1:32" s="66" customFormat="1" ht="37.9" customHeight="1" x14ac:dyDescent="0.25">
      <c r="A139" s="58" t="s">
        <v>257</v>
      </c>
      <c r="B139" s="67" t="s">
        <v>258</v>
      </c>
      <c r="C139" s="67">
        <v>130</v>
      </c>
      <c r="D139" s="67">
        <v>1950</v>
      </c>
      <c r="E139" s="59"/>
      <c r="F139" s="114">
        <f>C139*1000</f>
        <v>130000</v>
      </c>
      <c r="G139" s="69">
        <v>0</v>
      </c>
      <c r="H139" s="60">
        <v>0</v>
      </c>
      <c r="I139" s="61">
        <v>0</v>
      </c>
      <c r="J139" s="193">
        <v>0</v>
      </c>
      <c r="K139" s="62">
        <v>5000</v>
      </c>
      <c r="L139" s="205">
        <v>0</v>
      </c>
      <c r="M139" s="208">
        <v>0</v>
      </c>
      <c r="N139" s="203">
        <v>5000</v>
      </c>
      <c r="O139" s="205">
        <v>0</v>
      </c>
      <c r="P139" s="193">
        <v>0</v>
      </c>
      <c r="Q139" s="63">
        <v>0</v>
      </c>
      <c r="R139" s="61">
        <v>0</v>
      </c>
      <c r="S139" s="64">
        <v>0</v>
      </c>
      <c r="T139" s="60">
        <v>0</v>
      </c>
      <c r="U139" s="61">
        <v>0</v>
      </c>
      <c r="V139" s="65">
        <v>0</v>
      </c>
      <c r="W139" s="60">
        <v>0</v>
      </c>
      <c r="X139" s="77">
        <v>0</v>
      </c>
      <c r="Y139" s="61">
        <v>0</v>
      </c>
      <c r="Z139" s="64">
        <v>0</v>
      </c>
      <c r="AA139" s="60">
        <v>1</v>
      </c>
      <c r="AB139" s="61">
        <v>0</v>
      </c>
      <c r="AC139" s="61">
        <v>0</v>
      </c>
      <c r="AD139" s="61">
        <v>0</v>
      </c>
      <c r="AE139" s="61">
        <v>0</v>
      </c>
      <c r="AF139" s="65">
        <v>1000</v>
      </c>
    </row>
    <row r="140" spans="1:32" s="66" customFormat="1" ht="37.9" customHeight="1" x14ac:dyDescent="0.25">
      <c r="A140" s="58"/>
      <c r="B140" s="67"/>
      <c r="C140" s="59"/>
      <c r="D140" s="59"/>
      <c r="E140" s="59"/>
      <c r="F140" s="114"/>
      <c r="G140" s="69"/>
      <c r="H140" s="60"/>
      <c r="I140" s="61"/>
      <c r="J140" s="193"/>
      <c r="K140" s="80"/>
      <c r="L140" s="201"/>
      <c r="M140" s="208"/>
      <c r="N140" s="198"/>
      <c r="O140" s="201"/>
      <c r="P140" s="193"/>
      <c r="Q140" s="63"/>
      <c r="R140" s="61"/>
      <c r="S140" s="64"/>
      <c r="T140" s="60"/>
      <c r="U140" s="61"/>
      <c r="V140" s="65"/>
      <c r="W140" s="60"/>
      <c r="X140" s="77"/>
      <c r="Y140" s="78"/>
      <c r="Z140" s="187"/>
      <c r="AA140" s="60"/>
      <c r="AB140" s="61"/>
      <c r="AC140" s="61"/>
      <c r="AD140" s="61"/>
      <c r="AE140" s="61"/>
      <c r="AF140" s="65"/>
    </row>
    <row r="141" spans="1:32" s="66" customFormat="1" ht="37.9" customHeight="1" x14ac:dyDescent="0.25">
      <c r="A141" s="58" t="s">
        <v>259</v>
      </c>
      <c r="B141" s="100" t="s">
        <v>260</v>
      </c>
      <c r="C141" s="59"/>
      <c r="D141" s="59"/>
      <c r="E141" s="59"/>
      <c r="F141" s="114"/>
      <c r="G141" s="69"/>
      <c r="H141" s="60"/>
      <c r="I141" s="61"/>
      <c r="J141" s="193"/>
      <c r="K141" s="80"/>
      <c r="L141" s="201"/>
      <c r="M141" s="208"/>
      <c r="N141" s="198"/>
      <c r="O141" s="201"/>
      <c r="P141" s="193"/>
      <c r="Q141" s="63"/>
      <c r="R141" s="61"/>
      <c r="S141" s="64"/>
      <c r="T141" s="60"/>
      <c r="U141" s="61"/>
      <c r="V141" s="65"/>
      <c r="W141" s="60"/>
      <c r="X141" s="77"/>
      <c r="Y141" s="78"/>
      <c r="Z141" s="187"/>
      <c r="AA141" s="60"/>
      <c r="AB141" s="61"/>
      <c r="AC141" s="61"/>
      <c r="AD141" s="61"/>
      <c r="AE141" s="61"/>
      <c r="AF141" s="65"/>
    </row>
    <row r="142" spans="1:32" s="66" customFormat="1" ht="37.9" customHeight="1" x14ac:dyDescent="0.25">
      <c r="A142" s="58" t="s">
        <v>261</v>
      </c>
      <c r="B142" s="67" t="s">
        <v>262</v>
      </c>
      <c r="C142" s="67">
        <v>10</v>
      </c>
      <c r="D142" s="67">
        <v>2005</v>
      </c>
      <c r="E142" s="59"/>
      <c r="F142" s="114">
        <f>C142*500</f>
        <v>5000</v>
      </c>
      <c r="G142" s="69">
        <v>0</v>
      </c>
      <c r="H142" s="60">
        <v>0</v>
      </c>
      <c r="I142" s="61">
        <v>0</v>
      </c>
      <c r="J142" s="193">
        <v>0</v>
      </c>
      <c r="K142" s="80">
        <v>0</v>
      </c>
      <c r="L142" s="201">
        <v>0</v>
      </c>
      <c r="M142" s="208">
        <v>0</v>
      </c>
      <c r="N142" s="198">
        <v>0</v>
      </c>
      <c r="O142" s="201">
        <v>0</v>
      </c>
      <c r="P142" s="193">
        <v>0</v>
      </c>
      <c r="Q142" s="63">
        <v>0</v>
      </c>
      <c r="R142" s="61">
        <v>0</v>
      </c>
      <c r="S142" s="64">
        <v>0</v>
      </c>
      <c r="T142" s="60">
        <v>0</v>
      </c>
      <c r="U142" s="61">
        <v>0</v>
      </c>
      <c r="V142" s="65">
        <v>0</v>
      </c>
      <c r="W142" s="60">
        <v>0</v>
      </c>
      <c r="X142" s="101">
        <v>1000</v>
      </c>
      <c r="Y142" s="61">
        <v>0</v>
      </c>
      <c r="Z142" s="64">
        <v>0</v>
      </c>
      <c r="AA142" s="60">
        <v>0</v>
      </c>
      <c r="AB142" s="61">
        <v>0</v>
      </c>
      <c r="AC142" s="61">
        <v>0</v>
      </c>
      <c r="AD142" s="61">
        <v>0</v>
      </c>
      <c r="AE142" s="61">
        <v>0</v>
      </c>
      <c r="AF142" s="65">
        <v>0</v>
      </c>
    </row>
    <row r="143" spans="1:32" s="66" customFormat="1" ht="37.9" customHeight="1" x14ac:dyDescent="0.25">
      <c r="A143" s="58" t="s">
        <v>263</v>
      </c>
      <c r="B143" s="67" t="s">
        <v>264</v>
      </c>
      <c r="C143" s="59">
        <v>6</v>
      </c>
      <c r="D143" s="59">
        <v>2003</v>
      </c>
      <c r="E143" s="59"/>
      <c r="F143" s="114">
        <v>3000</v>
      </c>
      <c r="G143" s="69">
        <v>0</v>
      </c>
      <c r="H143" s="60">
        <v>0</v>
      </c>
      <c r="I143" s="61">
        <v>0</v>
      </c>
      <c r="J143" s="193">
        <v>0</v>
      </c>
      <c r="K143" s="80">
        <v>0</v>
      </c>
      <c r="L143" s="201">
        <v>0</v>
      </c>
      <c r="M143" s="208">
        <v>0</v>
      </c>
      <c r="N143" s="198">
        <v>0</v>
      </c>
      <c r="O143" s="201">
        <v>0</v>
      </c>
      <c r="P143" s="193">
        <v>0</v>
      </c>
      <c r="Q143" s="63">
        <v>0</v>
      </c>
      <c r="R143" s="61">
        <v>0</v>
      </c>
      <c r="S143" s="64">
        <v>0</v>
      </c>
      <c r="T143" s="60">
        <v>0</v>
      </c>
      <c r="U143" s="61">
        <v>0</v>
      </c>
      <c r="V143" s="65">
        <v>0</v>
      </c>
      <c r="W143" s="60">
        <v>0</v>
      </c>
      <c r="X143" s="101">
        <v>1000</v>
      </c>
      <c r="Y143" s="61">
        <v>0</v>
      </c>
      <c r="Z143" s="64">
        <v>0</v>
      </c>
      <c r="AA143" s="60">
        <v>0</v>
      </c>
      <c r="AB143" s="61">
        <v>0</v>
      </c>
      <c r="AC143" s="61">
        <v>0</v>
      </c>
      <c r="AD143" s="61">
        <v>0</v>
      </c>
      <c r="AE143" s="61">
        <v>0</v>
      </c>
      <c r="AF143" s="65">
        <v>0</v>
      </c>
    </row>
    <row r="144" spans="1:32" s="66" customFormat="1" ht="63.75" x14ac:dyDescent="0.25">
      <c r="A144" s="58" t="s">
        <v>265</v>
      </c>
      <c r="B144" s="67" t="s">
        <v>266</v>
      </c>
      <c r="C144" s="59">
        <v>876</v>
      </c>
      <c r="D144" s="59">
        <v>1850</v>
      </c>
      <c r="E144" s="59"/>
      <c r="F144" s="114">
        <f>C144*1000</f>
        <v>876000</v>
      </c>
      <c r="G144" s="272">
        <v>2986.3</v>
      </c>
      <c r="H144" s="60">
        <v>0</v>
      </c>
      <c r="I144" s="61">
        <v>0</v>
      </c>
      <c r="J144" s="193">
        <v>0</v>
      </c>
      <c r="K144" s="62">
        <v>5000</v>
      </c>
      <c r="L144" s="205">
        <v>1000</v>
      </c>
      <c r="M144" s="208">
        <v>0</v>
      </c>
      <c r="N144" s="203">
        <v>5000</v>
      </c>
      <c r="O144" s="205">
        <v>1000</v>
      </c>
      <c r="P144" s="193">
        <v>0</v>
      </c>
      <c r="Q144" s="63">
        <v>0</v>
      </c>
      <c r="R144" s="61">
        <v>0</v>
      </c>
      <c r="S144" s="64">
        <v>0</v>
      </c>
      <c r="T144" s="60">
        <v>0</v>
      </c>
      <c r="U144" s="61">
        <v>0</v>
      </c>
      <c r="V144" s="65">
        <v>0</v>
      </c>
      <c r="W144" s="60">
        <v>0</v>
      </c>
      <c r="X144" s="77">
        <v>0</v>
      </c>
      <c r="Y144" s="61">
        <v>0</v>
      </c>
      <c r="Z144" s="64">
        <v>0</v>
      </c>
      <c r="AA144" s="60">
        <v>500</v>
      </c>
      <c r="AB144" s="61">
        <v>0</v>
      </c>
      <c r="AC144" s="61">
        <v>0</v>
      </c>
      <c r="AD144" s="61">
        <v>0</v>
      </c>
      <c r="AE144" s="61">
        <v>0</v>
      </c>
      <c r="AF144" s="65">
        <v>1000</v>
      </c>
    </row>
    <row r="145" spans="1:32" s="66" customFormat="1" ht="37.9" customHeight="1" x14ac:dyDescent="0.25">
      <c r="A145" s="58" t="s">
        <v>267</v>
      </c>
      <c r="B145" s="67" t="s">
        <v>268</v>
      </c>
      <c r="C145" s="59">
        <v>150</v>
      </c>
      <c r="D145" s="59" t="s">
        <v>269</v>
      </c>
      <c r="E145" s="59"/>
      <c r="F145" s="114">
        <f>C145*1000</f>
        <v>150000</v>
      </c>
      <c r="G145" s="69">
        <v>4000</v>
      </c>
      <c r="H145" s="60">
        <v>0</v>
      </c>
      <c r="I145" s="61">
        <v>0</v>
      </c>
      <c r="J145" s="193">
        <v>0</v>
      </c>
      <c r="K145" s="62">
        <v>5000</v>
      </c>
      <c r="L145" s="205">
        <v>1500</v>
      </c>
      <c r="M145" s="208">
        <v>0</v>
      </c>
      <c r="N145" s="203">
        <v>5000</v>
      </c>
      <c r="O145" s="205">
        <v>1500</v>
      </c>
      <c r="P145" s="193">
        <v>0</v>
      </c>
      <c r="Q145" s="63">
        <v>0</v>
      </c>
      <c r="R145" s="61">
        <v>0</v>
      </c>
      <c r="S145" s="64">
        <v>0</v>
      </c>
      <c r="T145" s="60">
        <v>0</v>
      </c>
      <c r="U145" s="61">
        <v>0</v>
      </c>
      <c r="V145" s="65">
        <v>0</v>
      </c>
      <c r="W145" s="60">
        <v>0</v>
      </c>
      <c r="X145" s="77">
        <v>0</v>
      </c>
      <c r="Y145" s="61">
        <v>0</v>
      </c>
      <c r="Z145" s="64">
        <v>0</v>
      </c>
      <c r="AA145" s="60">
        <v>500</v>
      </c>
      <c r="AB145" s="61">
        <v>0</v>
      </c>
      <c r="AC145" s="61">
        <v>0</v>
      </c>
      <c r="AD145" s="61">
        <v>0</v>
      </c>
      <c r="AE145" s="61">
        <v>0</v>
      </c>
      <c r="AF145" s="65">
        <v>1000</v>
      </c>
    </row>
    <row r="146" spans="1:32" s="66" customFormat="1" ht="37.9" customHeight="1" x14ac:dyDescent="0.25">
      <c r="A146" s="58"/>
      <c r="B146" s="67"/>
      <c r="C146" s="59"/>
      <c r="D146" s="59"/>
      <c r="E146" s="59"/>
      <c r="F146" s="114"/>
      <c r="G146" s="69"/>
      <c r="H146" s="60"/>
      <c r="I146" s="61"/>
      <c r="J146" s="193"/>
      <c r="K146" s="80"/>
      <c r="L146" s="201"/>
      <c r="M146" s="208"/>
      <c r="N146" s="198"/>
      <c r="O146" s="201"/>
      <c r="P146" s="193"/>
      <c r="Q146" s="63"/>
      <c r="R146" s="61"/>
      <c r="S146" s="64"/>
      <c r="T146" s="60"/>
      <c r="U146" s="61"/>
      <c r="V146" s="65"/>
      <c r="W146" s="60"/>
      <c r="X146" s="77"/>
      <c r="Y146" s="78"/>
      <c r="Z146" s="187"/>
      <c r="AA146" s="60"/>
      <c r="AB146" s="61"/>
      <c r="AC146" s="61"/>
      <c r="AD146" s="61"/>
      <c r="AE146" s="61"/>
      <c r="AF146" s="65"/>
    </row>
    <row r="147" spans="1:32" s="66" customFormat="1" ht="37.9" customHeight="1" x14ac:dyDescent="0.25">
      <c r="A147" s="58" t="s">
        <v>270</v>
      </c>
      <c r="B147" s="100" t="s">
        <v>271</v>
      </c>
      <c r="C147" s="59"/>
      <c r="D147" s="59"/>
      <c r="E147" s="59"/>
      <c r="F147" s="114"/>
      <c r="G147" s="69"/>
      <c r="H147" s="60"/>
      <c r="I147" s="61"/>
      <c r="J147" s="193"/>
      <c r="K147" s="80"/>
      <c r="L147" s="201"/>
      <c r="M147" s="208"/>
      <c r="N147" s="198"/>
      <c r="O147" s="201"/>
      <c r="P147" s="193"/>
      <c r="Q147" s="63"/>
      <c r="R147" s="61"/>
      <c r="S147" s="64"/>
      <c r="T147" s="60"/>
      <c r="U147" s="61"/>
      <c r="V147" s="65"/>
      <c r="W147" s="60"/>
      <c r="X147" s="77"/>
      <c r="Y147" s="78"/>
      <c r="Z147" s="187"/>
      <c r="AA147" s="60"/>
      <c r="AB147" s="61"/>
      <c r="AC147" s="61"/>
      <c r="AD147" s="61"/>
      <c r="AE147" s="61"/>
      <c r="AF147" s="65"/>
    </row>
    <row r="148" spans="1:32" s="66" customFormat="1" ht="37.9" customHeight="1" x14ac:dyDescent="0.25">
      <c r="A148" s="58" t="s">
        <v>272</v>
      </c>
      <c r="B148" s="67" t="s">
        <v>273</v>
      </c>
      <c r="C148" s="59">
        <v>7.5</v>
      </c>
      <c r="D148" s="59">
        <v>2000</v>
      </c>
      <c r="E148" s="59"/>
      <c r="F148" s="114">
        <v>14000</v>
      </c>
      <c r="G148" s="69">
        <v>0</v>
      </c>
      <c r="H148" s="60">
        <v>0</v>
      </c>
      <c r="I148" s="61">
        <v>0</v>
      </c>
      <c r="J148" s="193">
        <v>0</v>
      </c>
      <c r="K148" s="80">
        <v>0</v>
      </c>
      <c r="L148" s="201">
        <v>0</v>
      </c>
      <c r="M148" s="208">
        <v>0</v>
      </c>
      <c r="N148" s="198">
        <v>0</v>
      </c>
      <c r="O148" s="201">
        <v>0</v>
      </c>
      <c r="P148" s="193">
        <v>0</v>
      </c>
      <c r="Q148" s="63">
        <v>0</v>
      </c>
      <c r="R148" s="61">
        <v>0</v>
      </c>
      <c r="S148" s="64">
        <v>0</v>
      </c>
      <c r="T148" s="60">
        <v>0</v>
      </c>
      <c r="U148" s="61">
        <v>0</v>
      </c>
      <c r="V148" s="65">
        <v>0</v>
      </c>
      <c r="W148" s="60">
        <v>0</v>
      </c>
      <c r="X148" s="101">
        <v>1000</v>
      </c>
      <c r="Y148" s="61">
        <v>0</v>
      </c>
      <c r="Z148" s="64">
        <v>0</v>
      </c>
      <c r="AA148" s="60">
        <v>0</v>
      </c>
      <c r="AB148" s="61">
        <v>0</v>
      </c>
      <c r="AC148" s="61">
        <v>0</v>
      </c>
      <c r="AD148" s="61">
        <v>0</v>
      </c>
      <c r="AE148" s="61">
        <v>0</v>
      </c>
      <c r="AF148" s="65">
        <v>0</v>
      </c>
    </row>
    <row r="149" spans="1:32" s="66" customFormat="1" ht="37.9" customHeight="1" x14ac:dyDescent="0.25">
      <c r="A149" s="58" t="s">
        <v>274</v>
      </c>
      <c r="B149" s="67" t="s">
        <v>275</v>
      </c>
      <c r="C149" s="59">
        <f>276+ 61.7</f>
        <v>337.7</v>
      </c>
      <c r="D149" s="59">
        <v>1980</v>
      </c>
      <c r="E149" s="67" t="s">
        <v>883</v>
      </c>
      <c r="F149" s="114">
        <f>C149*1000</f>
        <v>337700</v>
      </c>
      <c r="G149" s="69">
        <v>12600</v>
      </c>
      <c r="H149" s="60">
        <v>0</v>
      </c>
      <c r="I149" s="61">
        <v>0</v>
      </c>
      <c r="J149" s="193">
        <v>0</v>
      </c>
      <c r="K149" s="62">
        <v>5000</v>
      </c>
      <c r="L149" s="205">
        <v>3000</v>
      </c>
      <c r="M149" s="208">
        <v>0</v>
      </c>
      <c r="N149" s="203">
        <v>5000</v>
      </c>
      <c r="O149" s="205">
        <v>3000</v>
      </c>
      <c r="P149" s="193">
        <v>0</v>
      </c>
      <c r="Q149" s="63">
        <v>0</v>
      </c>
      <c r="R149" s="61">
        <v>0</v>
      </c>
      <c r="S149" s="64">
        <v>0</v>
      </c>
      <c r="T149" s="60">
        <v>0</v>
      </c>
      <c r="U149" s="61">
        <v>0</v>
      </c>
      <c r="V149" s="65">
        <v>0</v>
      </c>
      <c r="W149" s="60">
        <v>0</v>
      </c>
      <c r="X149" s="77">
        <v>0</v>
      </c>
      <c r="Y149" s="61">
        <v>0</v>
      </c>
      <c r="Z149" s="64">
        <v>0</v>
      </c>
      <c r="AA149" s="60">
        <v>500</v>
      </c>
      <c r="AB149" s="61">
        <v>0</v>
      </c>
      <c r="AC149" s="61">
        <v>0</v>
      </c>
      <c r="AD149" s="61">
        <v>0</v>
      </c>
      <c r="AE149" s="61">
        <v>0</v>
      </c>
      <c r="AF149" s="65">
        <v>1000</v>
      </c>
    </row>
    <row r="150" spans="1:32" s="66" customFormat="1" ht="37.9" customHeight="1" x14ac:dyDescent="0.25">
      <c r="A150" s="58"/>
      <c r="B150" s="100"/>
      <c r="C150" s="59"/>
      <c r="D150" s="59"/>
      <c r="E150" s="59"/>
      <c r="F150" s="114"/>
      <c r="G150" s="69"/>
      <c r="H150" s="60"/>
      <c r="I150" s="61"/>
      <c r="J150" s="193"/>
      <c r="K150" s="80"/>
      <c r="L150" s="201"/>
      <c r="M150" s="208"/>
      <c r="N150" s="198"/>
      <c r="O150" s="201"/>
      <c r="P150" s="193"/>
      <c r="Q150" s="63"/>
      <c r="R150" s="61"/>
      <c r="S150" s="64"/>
      <c r="T150" s="60"/>
      <c r="U150" s="61"/>
      <c r="V150" s="65"/>
      <c r="W150" s="60"/>
      <c r="X150" s="77"/>
      <c r="Y150" s="78"/>
      <c r="Z150" s="187"/>
      <c r="AA150" s="60"/>
      <c r="AB150" s="61"/>
      <c r="AC150" s="61"/>
      <c r="AD150" s="61"/>
      <c r="AE150" s="61"/>
      <c r="AF150" s="65"/>
    </row>
    <row r="151" spans="1:32" s="66" customFormat="1" ht="37.9" customHeight="1" x14ac:dyDescent="0.25">
      <c r="A151" s="58" t="s">
        <v>276</v>
      </c>
      <c r="B151" s="100" t="s">
        <v>277</v>
      </c>
      <c r="C151" s="59"/>
      <c r="D151" s="59"/>
      <c r="E151" s="59"/>
      <c r="F151" s="114"/>
      <c r="G151" s="69"/>
      <c r="H151" s="60"/>
      <c r="I151" s="61"/>
      <c r="J151" s="193"/>
      <c r="K151" s="80"/>
      <c r="L151" s="201"/>
      <c r="M151" s="208"/>
      <c r="N151" s="198"/>
      <c r="O151" s="201"/>
      <c r="P151" s="193"/>
      <c r="Q151" s="63"/>
      <c r="R151" s="61"/>
      <c r="S151" s="64"/>
      <c r="T151" s="60"/>
      <c r="U151" s="61"/>
      <c r="V151" s="65"/>
      <c r="W151" s="60"/>
      <c r="X151" s="77"/>
      <c r="Y151" s="78"/>
      <c r="Z151" s="187"/>
      <c r="AA151" s="60"/>
      <c r="AB151" s="61"/>
      <c r="AC151" s="61"/>
      <c r="AD151" s="61"/>
      <c r="AE151" s="61"/>
      <c r="AF151" s="65"/>
    </row>
    <row r="152" spans="1:32" s="66" customFormat="1" ht="38.25" x14ac:dyDescent="0.25">
      <c r="A152" s="58" t="s">
        <v>278</v>
      </c>
      <c r="B152" s="67" t="s">
        <v>279</v>
      </c>
      <c r="C152" s="67">
        <v>80</v>
      </c>
      <c r="D152" s="67">
        <v>1930</v>
      </c>
      <c r="E152" s="59">
        <v>2009</v>
      </c>
      <c r="F152" s="114">
        <v>100000</v>
      </c>
      <c r="G152" s="69">
        <v>2500</v>
      </c>
      <c r="H152" s="60">
        <v>0</v>
      </c>
      <c r="I152" s="61">
        <v>0</v>
      </c>
      <c r="J152" s="193">
        <v>0</v>
      </c>
      <c r="K152" s="62">
        <v>5000</v>
      </c>
      <c r="L152" s="205">
        <v>1000</v>
      </c>
      <c r="M152" s="208">
        <v>0</v>
      </c>
      <c r="N152" s="203">
        <v>5000</v>
      </c>
      <c r="O152" s="205">
        <v>1000</v>
      </c>
      <c r="P152" s="193">
        <v>0</v>
      </c>
      <c r="Q152" s="63">
        <v>0</v>
      </c>
      <c r="R152" s="61">
        <v>0</v>
      </c>
      <c r="S152" s="64">
        <v>0</v>
      </c>
      <c r="T152" s="60">
        <v>0</v>
      </c>
      <c r="U152" s="61">
        <v>0</v>
      </c>
      <c r="V152" s="65">
        <v>0</v>
      </c>
      <c r="W152" s="60">
        <v>0</v>
      </c>
      <c r="X152" s="77">
        <v>0</v>
      </c>
      <c r="Y152" s="61">
        <v>0</v>
      </c>
      <c r="Z152" s="64">
        <v>0</v>
      </c>
      <c r="AA152" s="60">
        <v>500</v>
      </c>
      <c r="AB152" s="61">
        <v>0</v>
      </c>
      <c r="AC152" s="61">
        <v>0</v>
      </c>
      <c r="AD152" s="61">
        <v>0</v>
      </c>
      <c r="AE152" s="61">
        <v>0</v>
      </c>
      <c r="AF152" s="65">
        <v>1000</v>
      </c>
    </row>
    <row r="153" spans="1:32" s="66" customFormat="1" ht="37.9" customHeight="1" x14ac:dyDescent="0.25">
      <c r="A153" s="58"/>
      <c r="B153" s="67"/>
      <c r="C153" s="59"/>
      <c r="D153" s="59"/>
      <c r="E153" s="59"/>
      <c r="F153" s="114"/>
      <c r="G153" s="69"/>
      <c r="H153" s="60"/>
      <c r="I153" s="61"/>
      <c r="J153" s="193"/>
      <c r="K153" s="80"/>
      <c r="L153" s="201"/>
      <c r="M153" s="208"/>
      <c r="N153" s="198"/>
      <c r="O153" s="201"/>
      <c r="P153" s="193"/>
      <c r="Q153" s="63"/>
      <c r="R153" s="61"/>
      <c r="S153" s="64"/>
      <c r="T153" s="60"/>
      <c r="U153" s="61"/>
      <c r="V153" s="65"/>
      <c r="W153" s="60"/>
      <c r="X153" s="77"/>
      <c r="Y153" s="78"/>
      <c r="Z153" s="187"/>
      <c r="AA153" s="60"/>
      <c r="AB153" s="61"/>
      <c r="AC153" s="61"/>
      <c r="AD153" s="61"/>
      <c r="AE153" s="61"/>
      <c r="AF153" s="65"/>
    </row>
    <row r="154" spans="1:32" s="66" customFormat="1" ht="37.9" customHeight="1" x14ac:dyDescent="0.25">
      <c r="A154" s="58" t="s">
        <v>280</v>
      </c>
      <c r="B154" s="100" t="s">
        <v>281</v>
      </c>
      <c r="C154" s="59"/>
      <c r="D154" s="59"/>
      <c r="E154" s="59"/>
      <c r="F154" s="114"/>
      <c r="G154" s="69"/>
      <c r="H154" s="60"/>
      <c r="I154" s="61"/>
      <c r="J154" s="193"/>
      <c r="K154" s="80"/>
      <c r="L154" s="201"/>
      <c r="M154" s="208"/>
      <c r="N154" s="198"/>
      <c r="O154" s="201"/>
      <c r="P154" s="193"/>
      <c r="Q154" s="63"/>
      <c r="R154" s="61"/>
      <c r="S154" s="64"/>
      <c r="T154" s="60"/>
      <c r="U154" s="61"/>
      <c r="V154" s="65"/>
      <c r="W154" s="60"/>
      <c r="X154" s="77"/>
      <c r="Y154" s="78"/>
      <c r="Z154" s="187"/>
      <c r="AA154" s="60"/>
      <c r="AB154" s="61"/>
      <c r="AC154" s="61"/>
      <c r="AD154" s="61"/>
      <c r="AE154" s="61"/>
      <c r="AF154" s="65"/>
    </row>
    <row r="155" spans="1:32" s="66" customFormat="1" ht="37.9" customHeight="1" x14ac:dyDescent="0.25">
      <c r="A155" s="58" t="s">
        <v>282</v>
      </c>
      <c r="B155" s="67" t="s">
        <v>283</v>
      </c>
      <c r="C155" s="59">
        <v>6</v>
      </c>
      <c r="D155" s="59">
        <v>2008</v>
      </c>
      <c r="E155" s="59"/>
      <c r="F155" s="114">
        <v>3000</v>
      </c>
      <c r="G155" s="69">
        <v>0</v>
      </c>
      <c r="H155" s="60">
        <v>0</v>
      </c>
      <c r="I155" s="61">
        <v>0</v>
      </c>
      <c r="J155" s="193">
        <v>0</v>
      </c>
      <c r="K155" s="80">
        <v>0</v>
      </c>
      <c r="L155" s="201">
        <v>0</v>
      </c>
      <c r="M155" s="208">
        <v>0</v>
      </c>
      <c r="N155" s="198">
        <v>0</v>
      </c>
      <c r="O155" s="201">
        <v>0</v>
      </c>
      <c r="P155" s="193">
        <v>0</v>
      </c>
      <c r="Q155" s="63">
        <v>0</v>
      </c>
      <c r="R155" s="61">
        <v>0</v>
      </c>
      <c r="S155" s="64">
        <v>0</v>
      </c>
      <c r="T155" s="60">
        <v>0</v>
      </c>
      <c r="U155" s="61">
        <v>0</v>
      </c>
      <c r="V155" s="65">
        <v>0</v>
      </c>
      <c r="W155" s="60">
        <v>0</v>
      </c>
      <c r="X155" s="101">
        <v>1000</v>
      </c>
      <c r="Y155" s="61">
        <v>0</v>
      </c>
      <c r="Z155" s="64">
        <v>0</v>
      </c>
      <c r="AA155" s="60">
        <v>0</v>
      </c>
      <c r="AB155" s="61">
        <v>0</v>
      </c>
      <c r="AC155" s="61">
        <v>0</v>
      </c>
      <c r="AD155" s="61">
        <v>0</v>
      </c>
      <c r="AE155" s="61">
        <v>0</v>
      </c>
      <c r="AF155" s="65">
        <v>0</v>
      </c>
    </row>
    <row r="156" spans="1:32" s="66" customFormat="1" ht="60" x14ac:dyDescent="0.25">
      <c r="A156" s="72" t="s">
        <v>874</v>
      </c>
      <c r="B156" s="76" t="s">
        <v>122</v>
      </c>
      <c r="C156" s="77">
        <v>329</v>
      </c>
      <c r="D156" s="78">
        <v>1892</v>
      </c>
      <c r="E156" s="79" t="s">
        <v>123</v>
      </c>
      <c r="F156" s="77">
        <f>C156*1000</f>
        <v>329000</v>
      </c>
      <c r="G156" s="77">
        <v>17133.77</v>
      </c>
      <c r="H156" s="203">
        <v>2000</v>
      </c>
      <c r="I156" s="205">
        <v>1000</v>
      </c>
      <c r="J156" s="193">
        <v>0</v>
      </c>
      <c r="K156" s="62">
        <v>5000</v>
      </c>
      <c r="L156" s="205">
        <v>1000</v>
      </c>
      <c r="M156" s="208">
        <v>0</v>
      </c>
      <c r="N156" s="62">
        <v>5000</v>
      </c>
      <c r="O156" s="205">
        <v>1000</v>
      </c>
      <c r="P156" s="193">
        <v>0</v>
      </c>
      <c r="Q156" s="80">
        <v>0</v>
      </c>
      <c r="R156" s="201">
        <v>0</v>
      </c>
      <c r="S156" s="208">
        <v>0</v>
      </c>
      <c r="T156" s="198">
        <v>0</v>
      </c>
      <c r="U156" s="201">
        <v>0</v>
      </c>
      <c r="V156" s="193">
        <v>0</v>
      </c>
      <c r="W156" s="198">
        <v>0</v>
      </c>
      <c r="X156" s="201">
        <v>0</v>
      </c>
      <c r="Y156" s="201">
        <v>0</v>
      </c>
      <c r="Z156" s="208">
        <v>0</v>
      </c>
      <c r="AA156" s="203">
        <v>1000</v>
      </c>
      <c r="AB156" s="201">
        <v>0</v>
      </c>
      <c r="AC156" s="201">
        <v>0</v>
      </c>
      <c r="AD156" s="201">
        <v>0</v>
      </c>
      <c r="AE156" s="201">
        <v>0</v>
      </c>
      <c r="AF156" s="193">
        <v>1000</v>
      </c>
    </row>
    <row r="157" spans="1:32" s="66" customFormat="1" ht="33.75" customHeight="1" x14ac:dyDescent="0.25">
      <c r="A157" s="75"/>
      <c r="B157" s="184"/>
      <c r="C157" s="77"/>
      <c r="D157" s="78"/>
      <c r="E157" s="79"/>
      <c r="F157" s="77"/>
      <c r="G157" s="185"/>
      <c r="H157" s="198"/>
      <c r="I157" s="201"/>
      <c r="J157" s="193"/>
      <c r="K157" s="62"/>
      <c r="L157" s="205"/>
      <c r="M157" s="208"/>
      <c r="N157" s="203"/>
      <c r="O157" s="205"/>
      <c r="P157" s="193"/>
      <c r="Q157" s="80"/>
      <c r="R157" s="201"/>
      <c r="S157" s="208"/>
      <c r="T157" s="198"/>
      <c r="U157" s="201"/>
      <c r="V157" s="193"/>
      <c r="W157" s="198"/>
      <c r="X157" s="201"/>
      <c r="Y157" s="201"/>
      <c r="Z157" s="208"/>
      <c r="AA157" s="203"/>
      <c r="AB157" s="201"/>
      <c r="AC157" s="201"/>
      <c r="AD157" s="201"/>
      <c r="AE157" s="201"/>
      <c r="AF157" s="193"/>
    </row>
    <row r="158" spans="1:32" s="66" customFormat="1" ht="37.9" customHeight="1" x14ac:dyDescent="0.25">
      <c r="A158" s="58" t="s">
        <v>284</v>
      </c>
      <c r="B158" s="100" t="s">
        <v>285</v>
      </c>
      <c r="C158" s="59"/>
      <c r="D158" s="59"/>
      <c r="E158" s="59"/>
      <c r="F158" s="114"/>
      <c r="G158" s="69"/>
      <c r="H158" s="60"/>
      <c r="I158" s="61"/>
      <c r="J158" s="193"/>
      <c r="K158" s="80"/>
      <c r="L158" s="201"/>
      <c r="M158" s="208"/>
      <c r="N158" s="198"/>
      <c r="O158" s="201"/>
      <c r="P158" s="193"/>
      <c r="Q158" s="63"/>
      <c r="R158" s="61"/>
      <c r="S158" s="64"/>
      <c r="T158" s="60"/>
      <c r="U158" s="61"/>
      <c r="V158" s="65"/>
      <c r="W158" s="60"/>
      <c r="X158" s="77"/>
      <c r="Y158" s="78"/>
      <c r="Z158" s="187"/>
      <c r="AA158" s="60"/>
      <c r="AB158" s="61"/>
      <c r="AC158" s="61"/>
      <c r="AD158" s="61"/>
      <c r="AE158" s="61"/>
      <c r="AF158" s="65"/>
    </row>
    <row r="159" spans="1:32" s="66" customFormat="1" ht="37.9" customHeight="1" x14ac:dyDescent="0.25">
      <c r="A159" s="58" t="s">
        <v>286</v>
      </c>
      <c r="B159" s="67" t="s">
        <v>287</v>
      </c>
      <c r="C159" s="59">
        <v>133</v>
      </c>
      <c r="D159" s="59">
        <v>1935</v>
      </c>
      <c r="E159" s="59">
        <v>1998</v>
      </c>
      <c r="F159" s="114">
        <f>C159*1000</f>
        <v>133000</v>
      </c>
      <c r="G159" s="69">
        <v>2500</v>
      </c>
      <c r="H159" s="60">
        <v>0</v>
      </c>
      <c r="I159" s="61">
        <v>0</v>
      </c>
      <c r="J159" s="193">
        <v>0</v>
      </c>
      <c r="K159" s="62">
        <v>5000</v>
      </c>
      <c r="L159" s="205">
        <v>1000</v>
      </c>
      <c r="M159" s="208">
        <v>0</v>
      </c>
      <c r="N159" s="203">
        <v>5000</v>
      </c>
      <c r="O159" s="205">
        <v>1000</v>
      </c>
      <c r="P159" s="193">
        <v>0</v>
      </c>
      <c r="Q159" s="63">
        <v>0</v>
      </c>
      <c r="R159" s="61">
        <v>0</v>
      </c>
      <c r="S159" s="64">
        <v>0</v>
      </c>
      <c r="T159" s="60">
        <v>0</v>
      </c>
      <c r="U159" s="61">
        <v>0</v>
      </c>
      <c r="V159" s="65">
        <v>0</v>
      </c>
      <c r="W159" s="60">
        <v>0</v>
      </c>
      <c r="X159" s="77">
        <v>0</v>
      </c>
      <c r="Y159" s="61">
        <v>0</v>
      </c>
      <c r="Z159" s="64">
        <v>0</v>
      </c>
      <c r="AA159" s="60">
        <v>500</v>
      </c>
      <c r="AB159" s="61">
        <v>0</v>
      </c>
      <c r="AC159" s="61">
        <v>0</v>
      </c>
      <c r="AD159" s="61">
        <v>0</v>
      </c>
      <c r="AE159" s="61">
        <v>0</v>
      </c>
      <c r="AF159" s="65">
        <v>1000</v>
      </c>
    </row>
    <row r="160" spans="1:32" s="66" customFormat="1" ht="37.9" customHeight="1" x14ac:dyDescent="0.25">
      <c r="A160" s="58" t="s">
        <v>288</v>
      </c>
      <c r="B160" s="67" t="s">
        <v>289</v>
      </c>
      <c r="C160" s="59">
        <f>145+87</f>
        <v>232</v>
      </c>
      <c r="D160" s="59">
        <v>2012</v>
      </c>
      <c r="E160" s="59"/>
      <c r="F160" s="114">
        <f>C160*1000</f>
        <v>232000</v>
      </c>
      <c r="G160" s="69">
        <v>0</v>
      </c>
      <c r="H160" s="60">
        <v>0</v>
      </c>
      <c r="I160" s="61">
        <v>0</v>
      </c>
      <c r="J160" s="193">
        <v>0</v>
      </c>
      <c r="K160" s="62">
        <v>10000</v>
      </c>
      <c r="L160" s="205">
        <v>0</v>
      </c>
      <c r="M160" s="208">
        <v>0</v>
      </c>
      <c r="N160" s="203">
        <v>5000</v>
      </c>
      <c r="O160" s="205">
        <v>0</v>
      </c>
      <c r="P160" s="193">
        <v>0</v>
      </c>
      <c r="Q160" s="63">
        <v>0</v>
      </c>
      <c r="R160" s="61">
        <v>0</v>
      </c>
      <c r="S160" s="64">
        <v>0</v>
      </c>
      <c r="T160" s="60">
        <v>0</v>
      </c>
      <c r="U160" s="61">
        <v>0</v>
      </c>
      <c r="V160" s="65">
        <v>0</v>
      </c>
      <c r="W160" s="60">
        <v>0</v>
      </c>
      <c r="X160" s="77">
        <v>0</v>
      </c>
      <c r="Y160" s="61">
        <v>0</v>
      </c>
      <c r="Z160" s="64">
        <v>0</v>
      </c>
      <c r="AA160" s="60">
        <v>1</v>
      </c>
      <c r="AB160" s="61">
        <v>0</v>
      </c>
      <c r="AC160" s="61">
        <v>0</v>
      </c>
      <c r="AD160" s="61">
        <v>0</v>
      </c>
      <c r="AE160" s="61">
        <v>0</v>
      </c>
      <c r="AF160" s="65">
        <v>1000</v>
      </c>
    </row>
    <row r="161" spans="1:32" s="66" customFormat="1" ht="37.9" customHeight="1" x14ac:dyDescent="0.25">
      <c r="A161" s="58"/>
      <c r="B161" s="67"/>
      <c r="C161" s="59"/>
      <c r="D161" s="59"/>
      <c r="E161" s="59"/>
      <c r="F161" s="114"/>
      <c r="G161" s="69"/>
      <c r="H161" s="60"/>
      <c r="I161" s="61"/>
      <c r="J161" s="193"/>
      <c r="K161" s="80"/>
      <c r="L161" s="201"/>
      <c r="M161" s="208"/>
      <c r="N161" s="198"/>
      <c r="O161" s="201"/>
      <c r="P161" s="193"/>
      <c r="Q161" s="63"/>
      <c r="R161" s="61"/>
      <c r="S161" s="64"/>
      <c r="T161" s="60"/>
      <c r="U161" s="61"/>
      <c r="V161" s="65"/>
      <c r="W161" s="60"/>
      <c r="X161" s="77"/>
      <c r="Y161" s="78"/>
      <c r="Z161" s="187"/>
      <c r="AA161" s="60"/>
      <c r="AB161" s="61"/>
      <c r="AC161" s="61"/>
      <c r="AD161" s="61"/>
      <c r="AE161" s="61"/>
      <c r="AF161" s="65"/>
    </row>
    <row r="162" spans="1:32" s="66" customFormat="1" ht="37.9" customHeight="1" x14ac:dyDescent="0.25">
      <c r="A162" s="58" t="s">
        <v>290</v>
      </c>
      <c r="B162" s="100" t="s">
        <v>291</v>
      </c>
      <c r="C162" s="59"/>
      <c r="D162" s="59"/>
      <c r="E162" s="59"/>
      <c r="F162" s="114"/>
      <c r="G162" s="69"/>
      <c r="H162" s="60"/>
      <c r="I162" s="61"/>
      <c r="J162" s="193"/>
      <c r="K162" s="80"/>
      <c r="L162" s="201"/>
      <c r="M162" s="208"/>
      <c r="N162" s="198"/>
      <c r="O162" s="201"/>
      <c r="P162" s="193"/>
      <c r="Q162" s="63"/>
      <c r="R162" s="61"/>
      <c r="S162" s="64"/>
      <c r="T162" s="60"/>
      <c r="U162" s="61"/>
      <c r="V162" s="65"/>
      <c r="W162" s="60"/>
      <c r="X162" s="77"/>
      <c r="Y162" s="78"/>
      <c r="Z162" s="187"/>
      <c r="AA162" s="60"/>
      <c r="AB162" s="61"/>
      <c r="AC162" s="61"/>
      <c r="AD162" s="61"/>
      <c r="AE162" s="61"/>
      <c r="AF162" s="65"/>
    </row>
    <row r="163" spans="1:32" s="66" customFormat="1" ht="56.25" customHeight="1" x14ac:dyDescent="0.25">
      <c r="A163" s="105" t="s">
        <v>292</v>
      </c>
      <c r="B163" s="67" t="s">
        <v>293</v>
      </c>
      <c r="C163" s="59">
        <v>11</v>
      </c>
      <c r="D163" s="59">
        <v>2004</v>
      </c>
      <c r="E163" s="59"/>
      <c r="F163" s="114">
        <f>C163*500</f>
        <v>5500</v>
      </c>
      <c r="G163" s="69">
        <v>0</v>
      </c>
      <c r="H163" s="60">
        <v>0</v>
      </c>
      <c r="I163" s="61">
        <v>0</v>
      </c>
      <c r="J163" s="193">
        <v>0</v>
      </c>
      <c r="K163" s="80">
        <v>0</v>
      </c>
      <c r="L163" s="201">
        <v>0</v>
      </c>
      <c r="M163" s="208">
        <v>0</v>
      </c>
      <c r="N163" s="198">
        <v>0</v>
      </c>
      <c r="O163" s="201">
        <v>0</v>
      </c>
      <c r="P163" s="193">
        <v>0</v>
      </c>
      <c r="Q163" s="63">
        <v>0</v>
      </c>
      <c r="R163" s="61">
        <v>0</v>
      </c>
      <c r="S163" s="64">
        <v>0</v>
      </c>
      <c r="T163" s="60">
        <v>0</v>
      </c>
      <c r="U163" s="61">
        <v>0</v>
      </c>
      <c r="V163" s="65">
        <v>0</v>
      </c>
      <c r="W163" s="60">
        <v>0</v>
      </c>
      <c r="X163" s="101">
        <v>1000</v>
      </c>
      <c r="Y163" s="61">
        <v>0</v>
      </c>
      <c r="Z163" s="64">
        <v>0</v>
      </c>
      <c r="AA163" s="60">
        <v>0</v>
      </c>
      <c r="AB163" s="61">
        <v>0</v>
      </c>
      <c r="AC163" s="61">
        <v>0</v>
      </c>
      <c r="AD163" s="61">
        <v>0</v>
      </c>
      <c r="AE163" s="61">
        <v>0</v>
      </c>
      <c r="AF163" s="65">
        <v>0</v>
      </c>
    </row>
    <row r="164" spans="1:32" s="66" customFormat="1" ht="37.9" customHeight="1" x14ac:dyDescent="0.25">
      <c r="A164" s="106" t="s">
        <v>294</v>
      </c>
      <c r="B164" s="67" t="s">
        <v>295</v>
      </c>
      <c r="C164" s="59">
        <v>360</v>
      </c>
      <c r="D164" s="59">
        <v>1980</v>
      </c>
      <c r="E164" s="59">
        <v>2010</v>
      </c>
      <c r="F164" s="114">
        <f>C164*1000</f>
        <v>360000</v>
      </c>
      <c r="G164" s="272">
        <v>1287.71</v>
      </c>
      <c r="H164" s="1044">
        <v>30000</v>
      </c>
      <c r="I164" s="1041">
        <v>1000</v>
      </c>
      <c r="J164" s="1011">
        <v>0</v>
      </c>
      <c r="K164" s="1044">
        <v>30000</v>
      </c>
      <c r="L164" s="1047">
        <v>1000</v>
      </c>
      <c r="M164" s="1011">
        <v>0</v>
      </c>
      <c r="N164" s="1044">
        <v>15000</v>
      </c>
      <c r="O164" s="1047">
        <v>1000</v>
      </c>
      <c r="P164" s="1011">
        <v>0</v>
      </c>
      <c r="Q164" s="1038">
        <v>0</v>
      </c>
      <c r="R164" s="1041">
        <v>0</v>
      </c>
      <c r="S164" s="1011">
        <v>0</v>
      </c>
      <c r="T164" s="1038">
        <v>0</v>
      </c>
      <c r="U164" s="1041">
        <v>0</v>
      </c>
      <c r="V164" s="1011">
        <v>0</v>
      </c>
      <c r="W164" s="1038">
        <v>0</v>
      </c>
      <c r="X164" s="1053">
        <v>1000</v>
      </c>
      <c r="Y164" s="1041">
        <v>0</v>
      </c>
      <c r="Z164" s="1011">
        <v>0</v>
      </c>
      <c r="AA164" s="1038">
        <v>1000</v>
      </c>
      <c r="AB164" s="1041">
        <v>0</v>
      </c>
      <c r="AC164" s="1041">
        <v>0</v>
      </c>
      <c r="AD164" s="1041">
        <v>0</v>
      </c>
      <c r="AE164" s="1041">
        <v>0</v>
      </c>
      <c r="AF164" s="1011">
        <v>1500</v>
      </c>
    </row>
    <row r="165" spans="1:32" s="66" customFormat="1" ht="37.9" customHeight="1" x14ac:dyDescent="0.25">
      <c r="A165" s="106" t="s">
        <v>296</v>
      </c>
      <c r="B165" s="67" t="s">
        <v>297</v>
      </c>
      <c r="C165" s="59">
        <v>140</v>
      </c>
      <c r="D165" s="59">
        <v>1982</v>
      </c>
      <c r="E165" s="59"/>
      <c r="F165" s="114">
        <f>C165*1000</f>
        <v>140000</v>
      </c>
      <c r="G165" s="69">
        <v>5000</v>
      </c>
      <c r="H165" s="1046"/>
      <c r="I165" s="1043"/>
      <c r="J165" s="1013"/>
      <c r="K165" s="1046"/>
      <c r="L165" s="1049"/>
      <c r="M165" s="1013"/>
      <c r="N165" s="1046"/>
      <c r="O165" s="1049"/>
      <c r="P165" s="1013"/>
      <c r="Q165" s="1040"/>
      <c r="R165" s="1043"/>
      <c r="S165" s="1013"/>
      <c r="T165" s="1040"/>
      <c r="U165" s="1043"/>
      <c r="V165" s="1013"/>
      <c r="W165" s="1040"/>
      <c r="X165" s="1054"/>
      <c r="Y165" s="1043"/>
      <c r="Z165" s="1013"/>
      <c r="AA165" s="1040"/>
      <c r="AB165" s="1043"/>
      <c r="AC165" s="1043"/>
      <c r="AD165" s="1043"/>
      <c r="AE165" s="1043"/>
      <c r="AF165" s="1013"/>
    </row>
    <row r="166" spans="1:32" s="66" customFormat="1" ht="37.9" customHeight="1" x14ac:dyDescent="0.25">
      <c r="A166" s="106"/>
      <c r="B166" s="67"/>
      <c r="C166" s="59"/>
      <c r="D166" s="59"/>
      <c r="E166" s="59"/>
      <c r="F166" s="114"/>
      <c r="G166" s="69"/>
      <c r="H166" s="60"/>
      <c r="I166" s="61"/>
      <c r="J166" s="193"/>
      <c r="K166" s="80"/>
      <c r="L166" s="201"/>
      <c r="M166" s="208"/>
      <c r="N166" s="198"/>
      <c r="O166" s="201"/>
      <c r="P166" s="193"/>
      <c r="Q166" s="63"/>
      <c r="R166" s="61"/>
      <c r="S166" s="64"/>
      <c r="T166" s="60"/>
      <c r="U166" s="61"/>
      <c r="V166" s="65"/>
      <c r="W166" s="60"/>
      <c r="X166" s="77"/>
      <c r="Y166" s="78"/>
      <c r="Z166" s="187"/>
      <c r="AA166" s="60"/>
      <c r="AB166" s="61"/>
      <c r="AC166" s="61"/>
      <c r="AD166" s="61"/>
      <c r="AE166" s="61"/>
      <c r="AF166" s="65"/>
    </row>
    <row r="167" spans="1:32" s="66" customFormat="1" ht="37.9" customHeight="1" x14ac:dyDescent="0.25">
      <c r="A167" s="106" t="s">
        <v>298</v>
      </c>
      <c r="B167" s="100" t="s">
        <v>299</v>
      </c>
      <c r="C167" s="59"/>
      <c r="D167" s="59"/>
      <c r="E167" s="59"/>
      <c r="F167" s="114"/>
      <c r="G167" s="69"/>
      <c r="H167" s="60"/>
      <c r="I167" s="61"/>
      <c r="J167" s="193"/>
      <c r="K167" s="80"/>
      <c r="L167" s="201"/>
      <c r="M167" s="208"/>
      <c r="N167" s="198"/>
      <c r="O167" s="201"/>
      <c r="P167" s="193"/>
      <c r="Q167" s="63"/>
      <c r="R167" s="61"/>
      <c r="S167" s="64"/>
      <c r="T167" s="60"/>
      <c r="U167" s="61"/>
      <c r="V167" s="65"/>
      <c r="W167" s="60"/>
      <c r="X167" s="77"/>
      <c r="Y167" s="78"/>
      <c r="Z167" s="187"/>
      <c r="AA167" s="60"/>
      <c r="AB167" s="61"/>
      <c r="AC167" s="61"/>
      <c r="AD167" s="61"/>
      <c r="AE167" s="61"/>
      <c r="AF167" s="65"/>
    </row>
    <row r="168" spans="1:32" s="66" customFormat="1" ht="37.9" customHeight="1" x14ac:dyDescent="0.25">
      <c r="A168" s="105" t="s">
        <v>300</v>
      </c>
      <c r="B168" s="67" t="s">
        <v>301</v>
      </c>
      <c r="C168" s="59">
        <v>8</v>
      </c>
      <c r="D168" s="59">
        <v>1975</v>
      </c>
      <c r="E168" s="59">
        <v>2008</v>
      </c>
      <c r="F168" s="114">
        <v>5000</v>
      </c>
      <c r="G168" s="69">
        <v>0</v>
      </c>
      <c r="H168" s="60">
        <v>0</v>
      </c>
      <c r="I168" s="61">
        <v>0</v>
      </c>
      <c r="J168" s="193">
        <v>0</v>
      </c>
      <c r="K168" s="80">
        <v>0</v>
      </c>
      <c r="L168" s="201">
        <v>0</v>
      </c>
      <c r="M168" s="208">
        <v>0</v>
      </c>
      <c r="N168" s="198">
        <v>0</v>
      </c>
      <c r="O168" s="201">
        <v>0</v>
      </c>
      <c r="P168" s="193">
        <v>0</v>
      </c>
      <c r="Q168" s="63">
        <v>0</v>
      </c>
      <c r="R168" s="61">
        <v>0</v>
      </c>
      <c r="S168" s="64">
        <v>0</v>
      </c>
      <c r="T168" s="60">
        <v>0</v>
      </c>
      <c r="U168" s="61">
        <v>0</v>
      </c>
      <c r="V168" s="65">
        <v>0</v>
      </c>
      <c r="W168" s="60">
        <v>0</v>
      </c>
      <c r="X168" s="101">
        <v>1000</v>
      </c>
      <c r="Y168" s="61">
        <v>0</v>
      </c>
      <c r="Z168" s="64">
        <v>0</v>
      </c>
      <c r="AA168" s="60">
        <v>0</v>
      </c>
      <c r="AB168" s="61">
        <v>0</v>
      </c>
      <c r="AC168" s="61">
        <v>0</v>
      </c>
      <c r="AD168" s="61">
        <v>0</v>
      </c>
      <c r="AE168" s="61">
        <v>0</v>
      </c>
      <c r="AF168" s="65">
        <v>0</v>
      </c>
    </row>
    <row r="169" spans="1:32" s="66" customFormat="1" ht="37.9" customHeight="1" x14ac:dyDescent="0.25">
      <c r="A169" s="105" t="s">
        <v>302</v>
      </c>
      <c r="B169" s="67" t="s">
        <v>303</v>
      </c>
      <c r="C169" s="59">
        <v>258</v>
      </c>
      <c r="D169" s="59">
        <v>1500</v>
      </c>
      <c r="E169" s="59">
        <v>1999</v>
      </c>
      <c r="F169" s="114">
        <f>C169*1000</f>
        <v>258000</v>
      </c>
      <c r="G169" s="69">
        <v>3000</v>
      </c>
      <c r="H169" s="60">
        <v>0</v>
      </c>
      <c r="I169" s="61">
        <v>0</v>
      </c>
      <c r="J169" s="193">
        <v>0</v>
      </c>
      <c r="K169" s="62">
        <v>5000</v>
      </c>
      <c r="L169" s="205">
        <v>1000</v>
      </c>
      <c r="M169" s="208">
        <v>0</v>
      </c>
      <c r="N169" s="203">
        <v>5000</v>
      </c>
      <c r="O169" s="205">
        <v>1000</v>
      </c>
      <c r="P169" s="193">
        <v>0</v>
      </c>
      <c r="Q169" s="63">
        <v>0</v>
      </c>
      <c r="R169" s="61">
        <v>0</v>
      </c>
      <c r="S169" s="64">
        <v>0</v>
      </c>
      <c r="T169" s="60">
        <v>0</v>
      </c>
      <c r="U169" s="61">
        <v>0</v>
      </c>
      <c r="V169" s="65">
        <v>0</v>
      </c>
      <c r="W169" s="60">
        <v>0</v>
      </c>
      <c r="X169" s="77">
        <v>0</v>
      </c>
      <c r="Y169" s="61">
        <v>0</v>
      </c>
      <c r="Z169" s="64">
        <v>0</v>
      </c>
      <c r="AA169" s="60">
        <v>500</v>
      </c>
      <c r="AB169" s="61">
        <v>0</v>
      </c>
      <c r="AC169" s="61">
        <v>0</v>
      </c>
      <c r="AD169" s="61">
        <v>0</v>
      </c>
      <c r="AE169" s="61">
        <v>0</v>
      </c>
      <c r="AF169" s="65">
        <v>1000</v>
      </c>
    </row>
    <row r="170" spans="1:32" s="66" customFormat="1" ht="37.9" customHeight="1" x14ac:dyDescent="0.25">
      <c r="A170" s="107" t="s">
        <v>304</v>
      </c>
      <c r="B170" s="67" t="s">
        <v>305</v>
      </c>
      <c r="C170" s="59">
        <v>266.08999999999997</v>
      </c>
      <c r="D170" s="59">
        <v>2015</v>
      </c>
      <c r="E170" s="59"/>
      <c r="F170" s="114">
        <v>391325.89</v>
      </c>
      <c r="G170" s="69">
        <v>35191.199999999997</v>
      </c>
      <c r="H170" s="98">
        <v>15000</v>
      </c>
      <c r="I170" s="61">
        <v>1000</v>
      </c>
      <c r="J170" s="193">
        <v>0</v>
      </c>
      <c r="K170" s="62">
        <v>15000</v>
      </c>
      <c r="L170" s="205">
        <v>1000</v>
      </c>
      <c r="M170" s="208">
        <v>0</v>
      </c>
      <c r="N170" s="203">
        <v>15000</v>
      </c>
      <c r="O170" s="205">
        <v>3000</v>
      </c>
      <c r="P170" s="193">
        <v>0</v>
      </c>
      <c r="Q170" s="63">
        <v>0</v>
      </c>
      <c r="R170" s="61">
        <v>0</v>
      </c>
      <c r="S170" s="64">
        <v>0</v>
      </c>
      <c r="T170" s="60">
        <v>0</v>
      </c>
      <c r="U170" s="61">
        <v>0</v>
      </c>
      <c r="V170" s="65">
        <v>0</v>
      </c>
      <c r="W170" s="60">
        <v>0</v>
      </c>
      <c r="X170" s="77">
        <v>0</v>
      </c>
      <c r="Y170" s="61">
        <v>0</v>
      </c>
      <c r="Z170" s="64">
        <v>0</v>
      </c>
      <c r="AA170" s="60">
        <v>500</v>
      </c>
      <c r="AB170" s="61">
        <v>0</v>
      </c>
      <c r="AC170" s="61">
        <v>0</v>
      </c>
      <c r="AD170" s="61">
        <v>0</v>
      </c>
      <c r="AE170" s="61">
        <v>0</v>
      </c>
      <c r="AF170" s="65">
        <v>1000</v>
      </c>
    </row>
    <row r="171" spans="1:32" s="66" customFormat="1" ht="37.9" customHeight="1" x14ac:dyDescent="0.25">
      <c r="A171" s="106"/>
      <c r="B171" s="67"/>
      <c r="C171" s="59"/>
      <c r="D171" s="59"/>
      <c r="E171" s="59"/>
      <c r="F171" s="114"/>
      <c r="G171" s="69"/>
      <c r="H171" s="60"/>
      <c r="I171" s="61"/>
      <c r="J171" s="193"/>
      <c r="K171" s="80"/>
      <c r="L171" s="201"/>
      <c r="M171" s="208"/>
      <c r="N171" s="198"/>
      <c r="O171" s="201"/>
      <c r="P171" s="193"/>
      <c r="Q171" s="63"/>
      <c r="R171" s="61"/>
      <c r="S171" s="64"/>
      <c r="T171" s="60"/>
      <c r="U171" s="61"/>
      <c r="V171" s="65"/>
      <c r="W171" s="60"/>
      <c r="X171" s="77"/>
      <c r="Y171" s="78"/>
      <c r="Z171" s="187"/>
      <c r="AA171" s="60"/>
      <c r="AB171" s="61"/>
      <c r="AC171" s="61"/>
      <c r="AD171" s="61"/>
      <c r="AE171" s="61"/>
      <c r="AF171" s="65"/>
    </row>
    <row r="172" spans="1:32" s="66" customFormat="1" ht="37.9" customHeight="1" x14ac:dyDescent="0.25">
      <c r="A172" s="106" t="s">
        <v>306</v>
      </c>
      <c r="B172" s="100" t="s">
        <v>307</v>
      </c>
      <c r="C172" s="59"/>
      <c r="D172" s="59"/>
      <c r="E172" s="59"/>
      <c r="F172" s="114"/>
      <c r="G172" s="69"/>
      <c r="H172" s="60"/>
      <c r="I172" s="61"/>
      <c r="J172" s="193"/>
      <c r="K172" s="80"/>
      <c r="L172" s="201"/>
      <c r="M172" s="208"/>
      <c r="N172" s="198"/>
      <c r="O172" s="201"/>
      <c r="P172" s="193"/>
      <c r="Q172" s="63"/>
      <c r="R172" s="61"/>
      <c r="S172" s="64"/>
      <c r="T172" s="60"/>
      <c r="U172" s="61"/>
      <c r="V172" s="65"/>
      <c r="W172" s="60"/>
      <c r="X172" s="77"/>
      <c r="Y172" s="78"/>
      <c r="Z172" s="187"/>
      <c r="AA172" s="60"/>
      <c r="AB172" s="61"/>
      <c r="AC172" s="61"/>
      <c r="AD172" s="61"/>
      <c r="AE172" s="61"/>
      <c r="AF172" s="65"/>
    </row>
    <row r="173" spans="1:32" s="66" customFormat="1" ht="37.9" customHeight="1" x14ac:dyDescent="0.25">
      <c r="A173" s="106" t="s">
        <v>308</v>
      </c>
      <c r="B173" s="67" t="s">
        <v>309</v>
      </c>
      <c r="C173" s="59">
        <v>6</v>
      </c>
      <c r="D173" s="59">
        <v>2000</v>
      </c>
      <c r="E173" s="59"/>
      <c r="F173" s="114">
        <v>4000</v>
      </c>
      <c r="G173" s="69">
        <v>0</v>
      </c>
      <c r="H173" s="60">
        <v>0</v>
      </c>
      <c r="I173" s="61">
        <v>0</v>
      </c>
      <c r="J173" s="193">
        <v>0</v>
      </c>
      <c r="K173" s="80">
        <v>0</v>
      </c>
      <c r="L173" s="201">
        <v>0</v>
      </c>
      <c r="M173" s="208">
        <v>0</v>
      </c>
      <c r="N173" s="198">
        <v>0</v>
      </c>
      <c r="O173" s="201">
        <v>0</v>
      </c>
      <c r="P173" s="193">
        <v>0</v>
      </c>
      <c r="Q173" s="63">
        <v>0</v>
      </c>
      <c r="R173" s="61">
        <v>0</v>
      </c>
      <c r="S173" s="64">
        <v>0</v>
      </c>
      <c r="T173" s="60">
        <v>0</v>
      </c>
      <c r="U173" s="61">
        <v>0</v>
      </c>
      <c r="V173" s="65">
        <v>0</v>
      </c>
      <c r="W173" s="60">
        <v>0</v>
      </c>
      <c r="X173" s="101">
        <v>1000</v>
      </c>
      <c r="Y173" s="61">
        <v>0</v>
      </c>
      <c r="Z173" s="64">
        <v>0</v>
      </c>
      <c r="AA173" s="60">
        <v>0</v>
      </c>
      <c r="AB173" s="61">
        <v>0</v>
      </c>
      <c r="AC173" s="61">
        <v>0</v>
      </c>
      <c r="AD173" s="61">
        <v>0</v>
      </c>
      <c r="AE173" s="61">
        <v>0</v>
      </c>
      <c r="AF173" s="65">
        <v>0</v>
      </c>
    </row>
    <row r="174" spans="1:32" s="66" customFormat="1" ht="37.9" customHeight="1" x14ac:dyDescent="0.25">
      <c r="A174" s="106"/>
      <c r="B174" s="67"/>
      <c r="C174" s="59"/>
      <c r="D174" s="59"/>
      <c r="E174" s="59"/>
      <c r="F174" s="114"/>
      <c r="G174" s="69"/>
      <c r="H174" s="60"/>
      <c r="I174" s="61"/>
      <c r="J174" s="193"/>
      <c r="K174" s="80"/>
      <c r="L174" s="201"/>
      <c r="M174" s="208"/>
      <c r="N174" s="198"/>
      <c r="O174" s="201"/>
      <c r="P174" s="193"/>
      <c r="Q174" s="63"/>
      <c r="R174" s="61"/>
      <c r="S174" s="64"/>
      <c r="T174" s="60"/>
      <c r="U174" s="61"/>
      <c r="V174" s="65"/>
      <c r="W174" s="60"/>
      <c r="X174" s="77"/>
      <c r="Y174" s="78"/>
      <c r="Z174" s="187"/>
      <c r="AA174" s="60"/>
      <c r="AB174" s="61"/>
      <c r="AC174" s="61"/>
      <c r="AD174" s="61"/>
      <c r="AE174" s="61"/>
      <c r="AF174" s="65"/>
    </row>
    <row r="175" spans="1:32" s="66" customFormat="1" ht="37.9" customHeight="1" x14ac:dyDescent="0.25">
      <c r="A175" s="106" t="s">
        <v>310</v>
      </c>
      <c r="B175" s="100" t="s">
        <v>311</v>
      </c>
      <c r="C175" s="59"/>
      <c r="D175" s="59"/>
      <c r="E175" s="59"/>
      <c r="F175" s="114"/>
      <c r="G175" s="69"/>
      <c r="H175" s="60"/>
      <c r="I175" s="61"/>
      <c r="J175" s="193"/>
      <c r="K175" s="80"/>
      <c r="L175" s="201"/>
      <c r="M175" s="208"/>
      <c r="N175" s="198"/>
      <c r="O175" s="201"/>
      <c r="P175" s="193"/>
      <c r="Q175" s="63"/>
      <c r="R175" s="61"/>
      <c r="S175" s="64"/>
      <c r="T175" s="60"/>
      <c r="U175" s="61"/>
      <c r="V175" s="65"/>
      <c r="W175" s="60"/>
      <c r="X175" s="77"/>
      <c r="Y175" s="78"/>
      <c r="Z175" s="187"/>
      <c r="AA175" s="60"/>
      <c r="AB175" s="61"/>
      <c r="AC175" s="61"/>
      <c r="AD175" s="61"/>
      <c r="AE175" s="61"/>
      <c r="AF175" s="65"/>
    </row>
    <row r="176" spans="1:32" s="66" customFormat="1" ht="37.9" customHeight="1" x14ac:dyDescent="0.25">
      <c r="A176" s="106" t="s">
        <v>312</v>
      </c>
      <c r="B176" s="67" t="s">
        <v>313</v>
      </c>
      <c r="C176" s="59">
        <v>12</v>
      </c>
      <c r="D176" s="59">
        <v>1984</v>
      </c>
      <c r="E176" s="59"/>
      <c r="F176" s="114">
        <f>C176*500</f>
        <v>6000</v>
      </c>
      <c r="G176" s="69">
        <v>0</v>
      </c>
      <c r="H176" s="60">
        <v>0</v>
      </c>
      <c r="I176" s="61">
        <v>0</v>
      </c>
      <c r="J176" s="193">
        <v>0</v>
      </c>
      <c r="K176" s="80">
        <v>0</v>
      </c>
      <c r="L176" s="201">
        <v>0</v>
      </c>
      <c r="M176" s="208">
        <v>0</v>
      </c>
      <c r="N176" s="198">
        <v>0</v>
      </c>
      <c r="O176" s="201">
        <v>0</v>
      </c>
      <c r="P176" s="193">
        <v>0</v>
      </c>
      <c r="Q176" s="63">
        <v>0</v>
      </c>
      <c r="R176" s="61">
        <v>0</v>
      </c>
      <c r="S176" s="64">
        <v>0</v>
      </c>
      <c r="T176" s="60">
        <v>0</v>
      </c>
      <c r="U176" s="61">
        <v>0</v>
      </c>
      <c r="V176" s="65">
        <v>0</v>
      </c>
      <c r="W176" s="60">
        <v>0</v>
      </c>
      <c r="X176" s="101">
        <v>1000</v>
      </c>
      <c r="Y176" s="61">
        <v>0</v>
      </c>
      <c r="Z176" s="64">
        <v>0</v>
      </c>
      <c r="AA176" s="60">
        <v>0</v>
      </c>
      <c r="AB176" s="61">
        <v>0</v>
      </c>
      <c r="AC176" s="61">
        <v>0</v>
      </c>
      <c r="AD176" s="61">
        <v>0</v>
      </c>
      <c r="AE176" s="61">
        <v>0</v>
      </c>
      <c r="AF176" s="65">
        <v>0</v>
      </c>
    </row>
    <row r="177" spans="1:32" s="66" customFormat="1" ht="37.9" customHeight="1" x14ac:dyDescent="0.25">
      <c r="A177" s="106" t="s">
        <v>316</v>
      </c>
      <c r="B177" s="67" t="s">
        <v>314</v>
      </c>
      <c r="C177" s="59">
        <v>5</v>
      </c>
      <c r="D177" s="59">
        <v>2012</v>
      </c>
      <c r="E177" s="59"/>
      <c r="F177" s="114">
        <f>C177*500</f>
        <v>2500</v>
      </c>
      <c r="G177" s="69">
        <v>0</v>
      </c>
      <c r="H177" s="60">
        <v>0</v>
      </c>
      <c r="I177" s="61">
        <v>0</v>
      </c>
      <c r="J177" s="193">
        <v>0</v>
      </c>
      <c r="K177" s="80">
        <v>0</v>
      </c>
      <c r="L177" s="201">
        <v>0</v>
      </c>
      <c r="M177" s="208">
        <v>0</v>
      </c>
      <c r="N177" s="198">
        <v>0</v>
      </c>
      <c r="O177" s="201">
        <v>0</v>
      </c>
      <c r="P177" s="193">
        <v>0</v>
      </c>
      <c r="Q177" s="63">
        <v>0</v>
      </c>
      <c r="R177" s="61">
        <v>0</v>
      </c>
      <c r="S177" s="64">
        <v>0</v>
      </c>
      <c r="T177" s="60">
        <v>0</v>
      </c>
      <c r="U177" s="61">
        <v>0</v>
      </c>
      <c r="V177" s="65">
        <v>0</v>
      </c>
      <c r="W177" s="60">
        <v>0</v>
      </c>
      <c r="X177" s="101">
        <v>1000</v>
      </c>
      <c r="Y177" s="61">
        <v>0</v>
      </c>
      <c r="Z177" s="64">
        <v>0</v>
      </c>
      <c r="AA177" s="60">
        <v>0</v>
      </c>
      <c r="AB177" s="61">
        <v>0</v>
      </c>
      <c r="AC177" s="61">
        <v>0</v>
      </c>
      <c r="AD177" s="61">
        <v>0</v>
      </c>
      <c r="AE177" s="61">
        <v>0</v>
      </c>
      <c r="AF177" s="65">
        <v>0</v>
      </c>
    </row>
    <row r="178" spans="1:32" s="66" customFormat="1" ht="37.9" customHeight="1" x14ac:dyDescent="0.25">
      <c r="A178" s="106" t="s">
        <v>887</v>
      </c>
      <c r="B178" s="67" t="s">
        <v>315</v>
      </c>
      <c r="C178" s="59"/>
      <c r="D178" s="59">
        <v>2014</v>
      </c>
      <c r="E178" s="59"/>
      <c r="F178" s="114">
        <v>902.8</v>
      </c>
      <c r="G178" s="69">
        <v>0</v>
      </c>
      <c r="H178" s="60">
        <v>0</v>
      </c>
      <c r="I178" s="61">
        <v>0</v>
      </c>
      <c r="J178" s="193">
        <v>0</v>
      </c>
      <c r="K178" s="80">
        <v>0</v>
      </c>
      <c r="L178" s="201">
        <v>0</v>
      </c>
      <c r="M178" s="208">
        <v>0</v>
      </c>
      <c r="N178" s="198">
        <v>0</v>
      </c>
      <c r="O178" s="201">
        <v>0</v>
      </c>
      <c r="P178" s="193">
        <v>0</v>
      </c>
      <c r="Q178" s="63">
        <v>0</v>
      </c>
      <c r="R178" s="61">
        <v>0</v>
      </c>
      <c r="S178" s="64">
        <v>0</v>
      </c>
      <c r="T178" s="60">
        <v>0</v>
      </c>
      <c r="U178" s="61">
        <v>0</v>
      </c>
      <c r="V178" s="65">
        <v>0</v>
      </c>
      <c r="W178" s="60">
        <v>900</v>
      </c>
      <c r="X178" s="101">
        <v>0</v>
      </c>
      <c r="Y178" s="61">
        <v>0</v>
      </c>
      <c r="Z178" s="64">
        <v>0</v>
      </c>
      <c r="AA178" s="60">
        <v>0</v>
      </c>
      <c r="AB178" s="61">
        <v>0</v>
      </c>
      <c r="AC178" s="61">
        <v>0</v>
      </c>
      <c r="AD178" s="61">
        <v>0</v>
      </c>
      <c r="AE178" s="61">
        <v>0</v>
      </c>
      <c r="AF178" s="65">
        <v>0</v>
      </c>
    </row>
    <row r="179" spans="1:32" s="66" customFormat="1" ht="37.9" customHeight="1" x14ac:dyDescent="0.25">
      <c r="A179" s="106" t="s">
        <v>888</v>
      </c>
      <c r="B179" s="67" t="s">
        <v>317</v>
      </c>
      <c r="C179" s="59">
        <v>274</v>
      </c>
      <c r="D179" s="59">
        <v>2005</v>
      </c>
      <c r="E179" s="59"/>
      <c r="F179" s="114">
        <v>277288</v>
      </c>
      <c r="G179" s="69">
        <v>0</v>
      </c>
      <c r="H179" s="98">
        <v>10000</v>
      </c>
      <c r="I179" s="61">
        <v>0</v>
      </c>
      <c r="J179" s="193">
        <v>0</v>
      </c>
      <c r="K179" s="62">
        <v>10000</v>
      </c>
      <c r="L179" s="205">
        <v>0</v>
      </c>
      <c r="M179" s="208">
        <v>0</v>
      </c>
      <c r="N179" s="203">
        <v>5000</v>
      </c>
      <c r="O179" s="205">
        <v>0</v>
      </c>
      <c r="P179" s="193">
        <v>0</v>
      </c>
      <c r="Q179" s="63">
        <v>0</v>
      </c>
      <c r="R179" s="61">
        <v>0</v>
      </c>
      <c r="S179" s="64">
        <v>0</v>
      </c>
      <c r="T179" s="60">
        <v>0</v>
      </c>
      <c r="U179" s="61">
        <v>0</v>
      </c>
      <c r="V179" s="65">
        <v>0</v>
      </c>
      <c r="W179" s="60">
        <v>0</v>
      </c>
      <c r="X179" s="77">
        <v>0</v>
      </c>
      <c r="Y179" s="61">
        <v>0</v>
      </c>
      <c r="Z179" s="64">
        <v>0</v>
      </c>
      <c r="AA179" s="60">
        <v>1</v>
      </c>
      <c r="AB179" s="61">
        <v>0</v>
      </c>
      <c r="AC179" s="61">
        <v>0</v>
      </c>
      <c r="AD179" s="61">
        <v>0</v>
      </c>
      <c r="AE179" s="61">
        <v>0</v>
      </c>
      <c r="AF179" s="65">
        <v>1000</v>
      </c>
    </row>
    <row r="180" spans="1:32" s="66" customFormat="1" ht="37.9" customHeight="1" x14ac:dyDescent="0.25">
      <c r="A180" s="106"/>
      <c r="B180" s="67"/>
      <c r="C180" s="59"/>
      <c r="D180" s="59"/>
      <c r="E180" s="59"/>
      <c r="F180" s="114"/>
      <c r="G180" s="69"/>
      <c r="H180" s="60"/>
      <c r="I180" s="61"/>
      <c r="J180" s="193"/>
      <c r="K180" s="80"/>
      <c r="L180" s="201"/>
      <c r="M180" s="208"/>
      <c r="N180" s="198"/>
      <c r="O180" s="201"/>
      <c r="P180" s="193"/>
      <c r="Q180" s="63"/>
      <c r="R180" s="61"/>
      <c r="S180" s="64"/>
      <c r="T180" s="60"/>
      <c r="U180" s="61"/>
      <c r="V180" s="65"/>
      <c r="W180" s="60"/>
      <c r="X180" s="77"/>
      <c r="Y180" s="78"/>
      <c r="Z180" s="187"/>
      <c r="AA180" s="60"/>
      <c r="AB180" s="61"/>
      <c r="AC180" s="61"/>
      <c r="AD180" s="61"/>
      <c r="AE180" s="61"/>
      <c r="AF180" s="65"/>
    </row>
    <row r="181" spans="1:32" s="66" customFormat="1" ht="37.9" customHeight="1" x14ac:dyDescent="0.25">
      <c r="A181" s="106" t="s">
        <v>318</v>
      </c>
      <c r="B181" s="108" t="s">
        <v>319</v>
      </c>
      <c r="C181" s="81"/>
      <c r="D181" s="81"/>
      <c r="E181" s="81"/>
      <c r="F181" s="213"/>
      <c r="G181" s="109"/>
      <c r="H181" s="196"/>
      <c r="I181" s="199"/>
      <c r="J181" s="192"/>
      <c r="K181" s="110"/>
      <c r="L181" s="200"/>
      <c r="M181" s="207"/>
      <c r="N181" s="197"/>
      <c r="O181" s="200"/>
      <c r="P181" s="192"/>
      <c r="Q181" s="63"/>
      <c r="R181" s="61"/>
      <c r="S181" s="64"/>
      <c r="T181" s="196"/>
      <c r="U181" s="199"/>
      <c r="V181" s="191"/>
      <c r="W181" s="60"/>
      <c r="X181" s="77"/>
      <c r="Y181" s="78"/>
      <c r="Z181" s="187"/>
      <c r="AA181" s="60"/>
      <c r="AB181" s="61"/>
      <c r="AC181" s="61"/>
      <c r="AD181" s="61"/>
      <c r="AE181" s="61"/>
      <c r="AF181" s="65"/>
    </row>
    <row r="182" spans="1:32" s="66" customFormat="1" ht="37.9" customHeight="1" x14ac:dyDescent="0.25">
      <c r="A182" s="58" t="s">
        <v>320</v>
      </c>
      <c r="B182" s="67" t="s">
        <v>321</v>
      </c>
      <c r="C182" s="59">
        <v>6.5</v>
      </c>
      <c r="D182" s="59">
        <v>2004</v>
      </c>
      <c r="E182" s="59"/>
      <c r="F182" s="114">
        <v>7000</v>
      </c>
      <c r="G182" s="69">
        <v>0</v>
      </c>
      <c r="H182" s="60">
        <v>0</v>
      </c>
      <c r="I182" s="61">
        <v>0</v>
      </c>
      <c r="J182" s="65">
        <v>0</v>
      </c>
      <c r="K182" s="63">
        <v>0</v>
      </c>
      <c r="L182" s="61">
        <v>0</v>
      </c>
      <c r="M182" s="64">
        <v>0</v>
      </c>
      <c r="N182" s="60">
        <v>0</v>
      </c>
      <c r="O182" s="61">
        <v>0</v>
      </c>
      <c r="P182" s="65">
        <v>0</v>
      </c>
      <c r="Q182" s="63">
        <v>0</v>
      </c>
      <c r="R182" s="61">
        <v>0</v>
      </c>
      <c r="S182" s="64">
        <v>0</v>
      </c>
      <c r="T182" s="60">
        <v>0</v>
      </c>
      <c r="U182" s="61">
        <v>0</v>
      </c>
      <c r="V182" s="65">
        <v>0</v>
      </c>
      <c r="W182" s="60">
        <v>0</v>
      </c>
      <c r="X182" s="101">
        <v>1000</v>
      </c>
      <c r="Y182" s="61">
        <v>0</v>
      </c>
      <c r="Z182" s="64">
        <v>0</v>
      </c>
      <c r="AA182" s="60">
        <v>0</v>
      </c>
      <c r="AB182" s="61">
        <v>0</v>
      </c>
      <c r="AC182" s="61">
        <v>0</v>
      </c>
      <c r="AD182" s="61">
        <v>0</v>
      </c>
      <c r="AE182" s="61">
        <v>0</v>
      </c>
      <c r="AF182" s="65">
        <v>0</v>
      </c>
    </row>
    <row r="183" spans="1:32" s="66" customFormat="1" ht="37.9" customHeight="1" thickBot="1" x14ac:dyDescent="0.3">
      <c r="A183" s="111" t="s">
        <v>322</v>
      </c>
      <c r="B183" s="276" t="s">
        <v>323</v>
      </c>
      <c r="C183" s="59">
        <v>250</v>
      </c>
      <c r="D183" s="81">
        <v>2008</v>
      </c>
      <c r="E183" s="81"/>
      <c r="F183" s="213">
        <f>C183*1000</f>
        <v>250000</v>
      </c>
      <c r="G183" s="109">
        <v>20000</v>
      </c>
      <c r="H183" s="196">
        <v>5000</v>
      </c>
      <c r="I183" s="199">
        <v>3000</v>
      </c>
      <c r="J183" s="191">
        <v>0</v>
      </c>
      <c r="K183" s="112">
        <v>5000</v>
      </c>
      <c r="L183" s="204">
        <v>3000</v>
      </c>
      <c r="M183" s="207">
        <v>0</v>
      </c>
      <c r="N183" s="202">
        <v>5000</v>
      </c>
      <c r="O183" s="204">
        <v>3000</v>
      </c>
      <c r="P183" s="192">
        <v>0</v>
      </c>
      <c r="Q183" s="113">
        <v>0</v>
      </c>
      <c r="R183" s="199">
        <v>0</v>
      </c>
      <c r="S183" s="206">
        <v>0</v>
      </c>
      <c r="T183" s="196">
        <v>0</v>
      </c>
      <c r="U183" s="199">
        <v>0</v>
      </c>
      <c r="V183" s="191">
        <v>0</v>
      </c>
      <c r="W183" s="196">
        <v>0</v>
      </c>
      <c r="X183" s="209">
        <v>1000</v>
      </c>
      <c r="Y183" s="199">
        <v>0</v>
      </c>
      <c r="Z183" s="206">
        <v>0</v>
      </c>
      <c r="AA183" s="196">
        <v>1000</v>
      </c>
      <c r="AB183" s="199">
        <v>0</v>
      </c>
      <c r="AC183" s="199">
        <v>0</v>
      </c>
      <c r="AD183" s="199">
        <v>0</v>
      </c>
      <c r="AE183" s="199">
        <v>0</v>
      </c>
      <c r="AF183" s="191">
        <v>1000</v>
      </c>
    </row>
    <row r="184" spans="1:32" s="86" customFormat="1" ht="23.25" customHeight="1" thickBot="1" x14ac:dyDescent="0.3">
      <c r="A184" s="82"/>
      <c r="B184" s="83" t="s">
        <v>324</v>
      </c>
      <c r="C184" s="85">
        <f>SUM(C14:C183)</f>
        <v>24317.749999999996</v>
      </c>
      <c r="D184" s="84"/>
      <c r="E184" s="84"/>
      <c r="F184" s="85">
        <f>SUM(F14:F183)</f>
        <v>23954307.190000001</v>
      </c>
      <c r="G184" s="85">
        <f>SUM(G14:G183)</f>
        <v>1616513.1100000003</v>
      </c>
      <c r="H184" s="85">
        <f t="shared" ref="H184:AF184" si="0">SUM(H14:H183)</f>
        <v>120000</v>
      </c>
      <c r="I184" s="85">
        <f t="shared" si="0"/>
        <v>21500</v>
      </c>
      <c r="J184" s="85">
        <f t="shared" si="0"/>
        <v>0</v>
      </c>
      <c r="K184" s="85">
        <f t="shared" si="0"/>
        <v>335000</v>
      </c>
      <c r="L184" s="85">
        <f t="shared" si="0"/>
        <v>71000</v>
      </c>
      <c r="M184" s="85">
        <f t="shared" si="0"/>
        <v>0</v>
      </c>
      <c r="N184" s="85">
        <f t="shared" si="0"/>
        <v>286000</v>
      </c>
      <c r="O184" s="85">
        <f t="shared" si="0"/>
        <v>73000</v>
      </c>
      <c r="P184" s="85">
        <f t="shared" si="0"/>
        <v>0</v>
      </c>
      <c r="Q184" s="85">
        <f t="shared" si="0"/>
        <v>35000</v>
      </c>
      <c r="R184" s="85">
        <f t="shared" si="0"/>
        <v>10000</v>
      </c>
      <c r="S184" s="85">
        <f t="shared" si="0"/>
        <v>0</v>
      </c>
      <c r="T184" s="85">
        <f t="shared" si="0"/>
        <v>10000</v>
      </c>
      <c r="U184" s="85">
        <f t="shared" si="0"/>
        <v>5000</v>
      </c>
      <c r="V184" s="85">
        <f t="shared" si="0"/>
        <v>0</v>
      </c>
      <c r="W184" s="85">
        <f t="shared" si="0"/>
        <v>42700</v>
      </c>
      <c r="X184" s="85">
        <f t="shared" si="0"/>
        <v>45000</v>
      </c>
      <c r="Y184" s="85">
        <f t="shared" si="0"/>
        <v>0</v>
      </c>
      <c r="Z184" s="85">
        <f t="shared" si="0"/>
        <v>0</v>
      </c>
      <c r="AA184" s="85">
        <f t="shared" si="0"/>
        <v>34518</v>
      </c>
      <c r="AB184" s="85">
        <f t="shared" si="0"/>
        <v>0</v>
      </c>
      <c r="AC184" s="85">
        <f t="shared" si="0"/>
        <v>0</v>
      </c>
      <c r="AD184" s="85">
        <f t="shared" si="0"/>
        <v>200</v>
      </c>
      <c r="AE184" s="85">
        <f t="shared" si="0"/>
        <v>0</v>
      </c>
      <c r="AF184" s="85">
        <f t="shared" si="0"/>
        <v>54000</v>
      </c>
    </row>
    <row r="185" spans="1:32" x14ac:dyDescent="0.25">
      <c r="G185" s="3"/>
      <c r="X185" s="3"/>
    </row>
    <row r="186" spans="1:32" x14ac:dyDescent="0.25">
      <c r="X186" s="3"/>
    </row>
    <row r="187" spans="1:32" x14ac:dyDescent="0.25">
      <c r="F187" s="3"/>
      <c r="X187" s="3"/>
    </row>
    <row r="188" spans="1:32" x14ac:dyDescent="0.25">
      <c r="X188" s="3"/>
    </row>
    <row r="189" spans="1:32" x14ac:dyDescent="0.25">
      <c r="X189" s="3"/>
    </row>
  </sheetData>
  <mergeCells count="65">
    <mergeCell ref="AB164:AB165"/>
    <mergeCell ref="AC164:AC165"/>
    <mergeCell ref="AD164:AD165"/>
    <mergeCell ref="AE164:AE165"/>
    <mergeCell ref="AF164:AF165"/>
    <mergeCell ref="W164:W165"/>
    <mergeCell ref="X164:X165"/>
    <mergeCell ref="Y164:Y165"/>
    <mergeCell ref="Z164:Z165"/>
    <mergeCell ref="AA164:AA165"/>
    <mergeCell ref="R164:R165"/>
    <mergeCell ref="S164:S165"/>
    <mergeCell ref="T164:T165"/>
    <mergeCell ref="U164:U165"/>
    <mergeCell ref="V164:V165"/>
    <mergeCell ref="M164:M165"/>
    <mergeCell ref="N164:N165"/>
    <mergeCell ref="O164:O165"/>
    <mergeCell ref="P164:P165"/>
    <mergeCell ref="Q164:Q165"/>
    <mergeCell ref="H164:H165"/>
    <mergeCell ref="I164:I165"/>
    <mergeCell ref="J164:J165"/>
    <mergeCell ref="K164:K165"/>
    <mergeCell ref="L164:L165"/>
    <mergeCell ref="X49:X51"/>
    <mergeCell ref="AF49:AF51"/>
    <mergeCell ref="Z49:Z51"/>
    <mergeCell ref="AA49:AA51"/>
    <mergeCell ref="AB49:AB51"/>
    <mergeCell ref="AC49:AC51"/>
    <mergeCell ref="AD49:AD51"/>
    <mergeCell ref="AE49:AE51"/>
    <mergeCell ref="S49:S51"/>
    <mergeCell ref="T49:T51"/>
    <mergeCell ref="U49:U51"/>
    <mergeCell ref="V49:V51"/>
    <mergeCell ref="W49:W51"/>
    <mergeCell ref="N49:N51"/>
    <mergeCell ref="O49:O51"/>
    <mergeCell ref="P49:P51"/>
    <mergeCell ref="Q49:Q51"/>
    <mergeCell ref="R49:R51"/>
    <mergeCell ref="M49:M51"/>
    <mergeCell ref="F11:F12"/>
    <mergeCell ref="G11:G12"/>
    <mergeCell ref="H11:W11"/>
    <mergeCell ref="AA11:AF11"/>
    <mergeCell ref="H12:J12"/>
    <mergeCell ref="K12:M12"/>
    <mergeCell ref="N12:P12"/>
    <mergeCell ref="Q12:S12"/>
    <mergeCell ref="T12:V12"/>
    <mergeCell ref="H49:H51"/>
    <mergeCell ref="I49:I51"/>
    <mergeCell ref="J49:J51"/>
    <mergeCell ref="K49:K51"/>
    <mergeCell ref="L49:L51"/>
    <mergeCell ref="Y49:Y51"/>
    <mergeCell ref="B4:B5"/>
    <mergeCell ref="C4:D4"/>
    <mergeCell ref="A11:A12"/>
    <mergeCell ref="B11:B12"/>
    <mergeCell ref="C11:C12"/>
    <mergeCell ref="D11:D12"/>
  </mergeCells>
  <pageMargins left="0.25" right="0.22" top="0.74803149606299213" bottom="0.74803149606299213" header="0.31496062992125984" footer="0.31496062992125984"/>
  <pageSetup paperSize="9" scale="1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C39"/>
  <sheetViews>
    <sheetView topLeftCell="A4" zoomScale="80" zoomScaleNormal="80" workbookViewId="0">
      <selection activeCell="E9" sqref="E9"/>
    </sheetView>
  </sheetViews>
  <sheetFormatPr defaultRowHeight="15" x14ac:dyDescent="0.25"/>
  <cols>
    <col min="1" max="1" width="6.140625" style="328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28" customWidth="1"/>
    <col min="7" max="7" width="17.5703125" style="316" customWidth="1"/>
    <col min="8" max="8" width="19.28515625" style="316" customWidth="1"/>
    <col min="9" max="9" width="17.5703125" style="316" customWidth="1"/>
    <col min="10" max="10" width="12.85546875" style="316" customWidth="1"/>
    <col min="11" max="12" width="13.5703125" style="316" customWidth="1"/>
    <col min="13" max="13" width="13.42578125" style="316" bestFit="1" customWidth="1"/>
    <col min="14" max="14" width="10.28515625" style="316" bestFit="1" customWidth="1"/>
    <col min="15" max="17" width="9.140625" style="316"/>
    <col min="18" max="18" width="12" style="316" customWidth="1"/>
    <col min="19" max="19" width="10.7109375" style="316" bestFit="1" customWidth="1"/>
    <col min="20" max="20" width="9.85546875" style="316" bestFit="1" customWidth="1"/>
    <col min="21" max="21" width="11.42578125" style="316" bestFit="1" customWidth="1"/>
    <col min="22" max="22" width="11" style="316" bestFit="1" customWidth="1"/>
    <col min="23" max="23" width="10.42578125" style="316" bestFit="1" customWidth="1"/>
    <col min="24" max="24" width="10.7109375" style="316" bestFit="1" customWidth="1"/>
    <col min="25" max="25" width="12.5703125" style="316" customWidth="1"/>
    <col min="26" max="26" width="9.140625" style="316"/>
    <col min="27" max="27" width="9.7109375" style="316" bestFit="1" customWidth="1"/>
    <col min="28" max="16384" width="9.140625" style="316"/>
  </cols>
  <sheetData>
    <row r="2" spans="1:14" ht="18.75" x14ac:dyDescent="0.3">
      <c r="B2" s="317" t="s">
        <v>516</v>
      </c>
    </row>
    <row r="3" spans="1:14" x14ac:dyDescent="0.25">
      <c r="A3" s="341"/>
      <c r="B3" s="319"/>
      <c r="C3" s="319"/>
      <c r="D3" s="319"/>
      <c r="E3" s="319"/>
      <c r="F3" s="341"/>
      <c r="G3" s="319"/>
      <c r="H3" s="319"/>
      <c r="I3" s="319"/>
      <c r="J3" s="319"/>
      <c r="K3" s="320"/>
      <c r="L3" s="320"/>
      <c r="M3" s="319"/>
      <c r="N3" s="321"/>
    </row>
    <row r="4" spans="1:14" s="328" customFormat="1" x14ac:dyDescent="0.25">
      <c r="A4" s="322"/>
      <c r="B4" s="1097" t="s">
        <v>1</v>
      </c>
      <c r="C4" s="1057" t="s">
        <v>2</v>
      </c>
      <c r="D4" s="1099"/>
      <c r="E4" s="323" t="s">
        <v>923</v>
      </c>
      <c r="F4" s="324" t="s">
        <v>4</v>
      </c>
      <c r="G4" s="324" t="s">
        <v>5</v>
      </c>
      <c r="H4" s="324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6"/>
      <c r="N4" s="327"/>
    </row>
    <row r="5" spans="1:14" ht="91.15" customHeight="1" x14ac:dyDescent="0.25">
      <c r="A5" s="329"/>
      <c r="B5" s="1098"/>
      <c r="C5" s="330" t="s">
        <v>11</v>
      </c>
      <c r="D5" s="330" t="s">
        <v>12</v>
      </c>
      <c r="E5" s="324" t="s">
        <v>924</v>
      </c>
      <c r="F5" s="324" t="s">
        <v>14</v>
      </c>
      <c r="G5" s="324" t="s">
        <v>15</v>
      </c>
      <c r="H5" s="324" t="s">
        <v>925</v>
      </c>
      <c r="I5" s="331" t="s">
        <v>17</v>
      </c>
      <c r="J5" s="331" t="s">
        <v>18</v>
      </c>
      <c r="K5" s="331" t="s">
        <v>19</v>
      </c>
      <c r="L5" s="331" t="s">
        <v>20</v>
      </c>
      <c r="M5" s="324" t="s">
        <v>21</v>
      </c>
      <c r="N5" s="321"/>
    </row>
    <row r="6" spans="1:14" s="335" customFormat="1" x14ac:dyDescent="0.25">
      <c r="A6" s="574">
        <v>1</v>
      </c>
      <c r="B6" s="575" t="s">
        <v>517</v>
      </c>
      <c r="C6" s="532">
        <f>C13+C15</f>
        <v>3735.8999999999996</v>
      </c>
      <c r="D6" s="532">
        <f>F13+F15</f>
        <v>3859615.1000000006</v>
      </c>
      <c r="E6" s="532">
        <f>SUM(F6:L6)</f>
        <v>535494.93999999994</v>
      </c>
      <c r="F6" s="532">
        <v>35000</v>
      </c>
      <c r="G6" s="532">
        <f>49124.52+10831.97</f>
        <v>59956.49</v>
      </c>
      <c r="H6" s="532">
        <v>88297.82</v>
      </c>
      <c r="I6" s="532">
        <f>44771.28-12185.11</f>
        <v>32586.17</v>
      </c>
      <c r="J6" s="532">
        <v>12185.11</v>
      </c>
      <c r="K6" s="532">
        <v>249519.02</v>
      </c>
      <c r="L6" s="532">
        <v>57950.33</v>
      </c>
      <c r="M6" s="576">
        <v>39</v>
      </c>
      <c r="N6" s="334"/>
    </row>
    <row r="7" spans="1:14" x14ac:dyDescent="0.25">
      <c r="A7" s="325"/>
      <c r="B7" s="516"/>
      <c r="C7" s="577"/>
      <c r="D7" s="577"/>
      <c r="E7" s="517"/>
      <c r="F7" s="577"/>
      <c r="G7" s="577"/>
      <c r="H7" s="577"/>
      <c r="I7" s="577"/>
      <c r="J7" s="577"/>
      <c r="K7" s="577"/>
      <c r="L7" s="577"/>
      <c r="M7" s="517"/>
      <c r="N7" s="321"/>
    </row>
    <row r="8" spans="1:14" x14ac:dyDescent="0.25">
      <c r="A8" s="336"/>
      <c r="B8" s="520"/>
      <c r="C8" s="520"/>
      <c r="D8" s="520"/>
      <c r="E8" s="523"/>
      <c r="F8" s="523"/>
      <c r="G8" s="523"/>
      <c r="H8" s="520"/>
      <c r="I8" s="520"/>
      <c r="J8" s="520"/>
      <c r="K8" s="521"/>
      <c r="L8" s="521"/>
      <c r="M8" s="357"/>
      <c r="N8" s="321"/>
    </row>
    <row r="9" spans="1:14" x14ac:dyDescent="0.25">
      <c r="A9" s="341"/>
      <c r="B9" s="319"/>
      <c r="C9" s="319"/>
      <c r="D9" s="319"/>
      <c r="E9" s="522"/>
      <c r="F9" s="522"/>
      <c r="G9" s="520"/>
      <c r="H9" s="520"/>
      <c r="I9" s="520"/>
      <c r="J9" s="520"/>
      <c r="K9" s="521"/>
      <c r="L9" s="521"/>
      <c r="M9" s="520"/>
      <c r="N9" s="321"/>
    </row>
    <row r="10" spans="1:14" x14ac:dyDescent="0.25">
      <c r="A10" s="341"/>
      <c r="B10" s="524" t="s">
        <v>419</v>
      </c>
      <c r="C10" s="319"/>
      <c r="D10" s="319"/>
      <c r="E10" s="319"/>
      <c r="F10" s="319"/>
      <c r="G10" s="520"/>
      <c r="H10" s="520"/>
      <c r="I10" s="520"/>
      <c r="J10" s="525" t="s">
        <v>420</v>
      </c>
      <c r="K10" s="520"/>
      <c r="L10" s="520"/>
      <c r="M10" s="520"/>
    </row>
    <row r="11" spans="1:14" x14ac:dyDescent="0.25">
      <c r="F11" s="316"/>
    </row>
    <row r="12" spans="1:14" s="335" customFormat="1" ht="89.25" customHeight="1" x14ac:dyDescent="0.25">
      <c r="A12" s="345"/>
      <c r="B12" s="345" t="s">
        <v>421</v>
      </c>
      <c r="C12" s="345" t="s">
        <v>422</v>
      </c>
      <c r="D12" s="346" t="s">
        <v>423</v>
      </c>
      <c r="E12" s="346" t="s">
        <v>424</v>
      </c>
      <c r="F12" s="346" t="s">
        <v>425</v>
      </c>
      <c r="G12" s="346" t="s">
        <v>518</v>
      </c>
      <c r="H12" s="528"/>
      <c r="I12" s="347"/>
      <c r="J12" s="345" t="s">
        <v>427</v>
      </c>
      <c r="K12" s="346" t="s">
        <v>428</v>
      </c>
      <c r="L12" s="347"/>
      <c r="M12" s="347"/>
    </row>
    <row r="13" spans="1:14" s="509" customFormat="1" ht="51" customHeight="1" x14ac:dyDescent="0.25">
      <c r="A13" s="485">
        <v>1</v>
      </c>
      <c r="B13" s="531" t="s">
        <v>519</v>
      </c>
      <c r="C13" s="399">
        <v>3311.2</v>
      </c>
      <c r="D13" s="485">
        <v>2002</v>
      </c>
      <c r="E13" s="485"/>
      <c r="F13" s="399">
        <f>2395096.81+1028324.05+11494.24</f>
        <v>3434915.1000000006</v>
      </c>
      <c r="G13" s="399">
        <v>416152.25</v>
      </c>
      <c r="H13" s="578"/>
      <c r="I13" s="533"/>
      <c r="J13" s="349" t="s">
        <v>825</v>
      </c>
      <c r="K13" s="399">
        <v>1649.93</v>
      </c>
    </row>
    <row r="14" spans="1:14" s="509" customFormat="1" ht="45" x14ac:dyDescent="0.25">
      <c r="A14" s="485" t="s">
        <v>53</v>
      </c>
      <c r="B14" s="531" t="s">
        <v>520</v>
      </c>
      <c r="C14" s="399">
        <v>0</v>
      </c>
      <c r="D14" s="485"/>
      <c r="E14" s="485"/>
      <c r="F14" s="399"/>
      <c r="G14" s="399"/>
      <c r="H14" s="533"/>
      <c r="I14" s="533"/>
      <c r="J14" s="349"/>
      <c r="K14" s="399"/>
    </row>
    <row r="15" spans="1:14" s="509" customFormat="1" ht="30" x14ac:dyDescent="0.25">
      <c r="A15" s="485">
        <v>2</v>
      </c>
      <c r="B15" s="531" t="s">
        <v>521</v>
      </c>
      <c r="C15" s="399">
        <v>424.7</v>
      </c>
      <c r="D15" s="485">
        <v>1993</v>
      </c>
      <c r="E15" s="485"/>
      <c r="F15" s="399">
        <f>C15*1000</f>
        <v>424700</v>
      </c>
      <c r="G15" s="399">
        <v>39571.410000000003</v>
      </c>
      <c r="H15" s="533"/>
      <c r="I15" s="533"/>
      <c r="J15" s="399" t="s">
        <v>824</v>
      </c>
      <c r="K15" s="399">
        <v>1322.48</v>
      </c>
    </row>
    <row r="16" spans="1:14" s="543" customFormat="1" x14ac:dyDescent="0.25">
      <c r="A16" s="539"/>
      <c r="B16" s="540" t="s">
        <v>324</v>
      </c>
      <c r="C16" s="541">
        <f>SUM(C13:C15)</f>
        <v>3735.8999999999996</v>
      </c>
      <c r="D16" s="542"/>
      <c r="E16" s="542"/>
      <c r="F16" s="541">
        <f>SUM(F13:F15)</f>
        <v>3859615.1000000006</v>
      </c>
      <c r="G16" s="541">
        <f>SUM(G13:G15)</f>
        <v>455723.66000000003</v>
      </c>
      <c r="H16" s="579"/>
      <c r="I16" s="579"/>
      <c r="J16" s="541"/>
      <c r="K16" s="541">
        <f>SUM(K13:K15)</f>
        <v>2972.41</v>
      </c>
    </row>
    <row r="17" spans="1:29" x14ac:dyDescent="0.25">
      <c r="G17" s="526"/>
    </row>
    <row r="18" spans="1:29" s="357" customFormat="1" ht="15" customHeight="1" thickBot="1" x14ac:dyDescent="0.3">
      <c r="A18" s="339"/>
      <c r="B18" s="358"/>
      <c r="C18" s="359"/>
      <c r="D18" s="358"/>
      <c r="F18" s="580"/>
      <c r="G18" s="358"/>
      <c r="H18" s="358"/>
      <c r="I18" s="358"/>
      <c r="J18" s="358"/>
      <c r="K18" s="360"/>
      <c r="L18" s="361"/>
      <c r="M18" s="361"/>
      <c r="N18" s="362"/>
    </row>
    <row r="19" spans="1:29" s="366" customFormat="1" ht="15" customHeight="1" thickBot="1" x14ac:dyDescent="0.3">
      <c r="A19" s="1061"/>
      <c r="B19" s="1063" t="s">
        <v>24</v>
      </c>
      <c r="C19" s="1065" t="s">
        <v>28</v>
      </c>
      <c r="D19" s="1066"/>
      <c r="E19" s="1067"/>
      <c r="F19" s="1067"/>
      <c r="G19" s="1067"/>
      <c r="H19" s="1067"/>
      <c r="I19" s="1067"/>
      <c r="J19" s="1067"/>
      <c r="K19" s="1067"/>
      <c r="L19" s="1068"/>
      <c r="M19" s="1068"/>
      <c r="N19" s="1068"/>
      <c r="O19" s="1067"/>
      <c r="P19" s="1067"/>
      <c r="Q19" s="1067"/>
      <c r="R19" s="1068"/>
      <c r="S19" s="363"/>
      <c r="T19" s="363"/>
      <c r="U19" s="364"/>
      <c r="V19" s="1073" t="s">
        <v>29</v>
      </c>
      <c r="W19" s="1074"/>
      <c r="X19" s="1074"/>
      <c r="Y19" s="1074"/>
      <c r="Z19" s="1074"/>
      <c r="AA19" s="1075"/>
      <c r="AB19" s="365"/>
      <c r="AC19" s="365"/>
    </row>
    <row r="20" spans="1:29" s="375" customFormat="1" ht="90.75" thickTop="1" thickBot="1" x14ac:dyDescent="0.3">
      <c r="A20" s="1062"/>
      <c r="B20" s="1064"/>
      <c r="C20" s="1076" t="s">
        <v>31</v>
      </c>
      <c r="D20" s="1077"/>
      <c r="E20" s="1078"/>
      <c r="F20" s="1079" t="s">
        <v>32</v>
      </c>
      <c r="G20" s="1080"/>
      <c r="H20" s="1081"/>
      <c r="I20" s="1082" t="s">
        <v>33</v>
      </c>
      <c r="J20" s="1083"/>
      <c r="K20" s="1084"/>
      <c r="L20" s="1085" t="s">
        <v>34</v>
      </c>
      <c r="M20" s="1086"/>
      <c r="N20" s="1087"/>
      <c r="O20" s="1088" t="s">
        <v>35</v>
      </c>
      <c r="P20" s="1089"/>
      <c r="Q20" s="1090"/>
      <c r="R20" s="367" t="s">
        <v>36</v>
      </c>
      <c r="S20" s="368" t="s">
        <v>37</v>
      </c>
      <c r="T20" s="369" t="s">
        <v>38</v>
      </c>
      <c r="U20" s="370" t="s">
        <v>39</v>
      </c>
      <c r="V20" s="371" t="s">
        <v>40</v>
      </c>
      <c r="W20" s="372" t="s">
        <v>41</v>
      </c>
      <c r="X20" s="372" t="s">
        <v>42</v>
      </c>
      <c r="Y20" s="372" t="s">
        <v>43</v>
      </c>
      <c r="Z20" s="372" t="s">
        <v>44</v>
      </c>
      <c r="AA20" s="373" t="s">
        <v>45</v>
      </c>
      <c r="AB20" s="374"/>
      <c r="AC20" s="374"/>
    </row>
    <row r="21" spans="1:29" s="366" customFormat="1" ht="15.75" thickBot="1" x14ac:dyDescent="0.3">
      <c r="A21" s="376"/>
      <c r="B21" s="478" t="s">
        <v>46</v>
      </c>
      <c r="C21" s="378" t="s">
        <v>47</v>
      </c>
      <c r="D21" s="379" t="s">
        <v>48</v>
      </c>
      <c r="E21" s="379" t="s">
        <v>49</v>
      </c>
      <c r="F21" s="378" t="s">
        <v>47</v>
      </c>
      <c r="G21" s="379" t="s">
        <v>48</v>
      </c>
      <c r="H21" s="380" t="s">
        <v>49</v>
      </c>
      <c r="I21" s="381" t="s">
        <v>47</v>
      </c>
      <c r="J21" s="382" t="s">
        <v>48</v>
      </c>
      <c r="K21" s="383" t="s">
        <v>49</v>
      </c>
      <c r="L21" s="378" t="s">
        <v>47</v>
      </c>
      <c r="M21" s="364" t="s">
        <v>48</v>
      </c>
      <c r="N21" s="383" t="s">
        <v>49</v>
      </c>
      <c r="O21" s="378" t="s">
        <v>47</v>
      </c>
      <c r="P21" s="364" t="s">
        <v>48</v>
      </c>
      <c r="Q21" s="383" t="s">
        <v>49</v>
      </c>
      <c r="R21" s="382" t="s">
        <v>47</v>
      </c>
      <c r="S21" s="384" t="s">
        <v>47</v>
      </c>
      <c r="T21" s="385" t="s">
        <v>48</v>
      </c>
      <c r="U21" s="379" t="s">
        <v>49</v>
      </c>
      <c r="V21" s="479"/>
      <c r="W21" s="364"/>
      <c r="X21" s="479"/>
      <c r="Y21" s="364"/>
      <c r="Z21" s="479"/>
      <c r="AA21" s="480" t="s">
        <v>50</v>
      </c>
      <c r="AB21" s="365"/>
      <c r="AC21" s="365"/>
    </row>
    <row r="22" spans="1:29" s="334" customFormat="1" ht="27.75" customHeight="1" x14ac:dyDescent="0.25">
      <c r="A22" s="481" t="s">
        <v>51</v>
      </c>
      <c r="B22" s="531" t="s">
        <v>519</v>
      </c>
      <c r="C22" s="389">
        <v>10000</v>
      </c>
      <c r="D22" s="389">
        <v>3000</v>
      </c>
      <c r="E22" s="390">
        <v>0</v>
      </c>
      <c r="F22" s="391">
        <v>30000</v>
      </c>
      <c r="G22" s="391">
        <v>5000</v>
      </c>
      <c r="H22" s="390">
        <v>0</v>
      </c>
      <c r="I22" s="391">
        <v>20000</v>
      </c>
      <c r="J22" s="391">
        <v>5000</v>
      </c>
      <c r="K22" s="390">
        <v>0</v>
      </c>
      <c r="L22" s="390">
        <v>0</v>
      </c>
      <c r="M22" s="390">
        <v>0</v>
      </c>
      <c r="N22" s="390">
        <v>0</v>
      </c>
      <c r="O22" s="390">
        <v>0</v>
      </c>
      <c r="P22" s="390">
        <v>0</v>
      </c>
      <c r="Q22" s="392">
        <v>0</v>
      </c>
      <c r="R22" s="392">
        <v>0</v>
      </c>
      <c r="S22" s="390">
        <v>0</v>
      </c>
      <c r="T22" s="392">
        <v>0</v>
      </c>
      <c r="U22" s="581">
        <f>K13</f>
        <v>1649.93</v>
      </c>
      <c r="V22" s="391">
        <v>8000</v>
      </c>
      <c r="W22" s="389">
        <v>0</v>
      </c>
      <c r="X22" s="390">
        <v>0</v>
      </c>
      <c r="Y22" s="390">
        <v>0</v>
      </c>
      <c r="Z22" s="390">
        <v>0</v>
      </c>
      <c r="AA22" s="484">
        <v>2000</v>
      </c>
    </row>
    <row r="23" spans="1:29" s="400" customFormat="1" ht="27" customHeight="1" x14ac:dyDescent="0.25">
      <c r="A23" s="485" t="s">
        <v>124</v>
      </c>
      <c r="B23" s="531" t="s">
        <v>521</v>
      </c>
      <c r="C23" s="491">
        <v>5000</v>
      </c>
      <c r="D23" s="398">
        <v>1000</v>
      </c>
      <c r="E23" s="398">
        <v>0</v>
      </c>
      <c r="F23" s="391">
        <v>10000</v>
      </c>
      <c r="G23" s="391">
        <v>3000</v>
      </c>
      <c r="H23" s="390">
        <v>0</v>
      </c>
      <c r="I23" s="391">
        <v>10000</v>
      </c>
      <c r="J23" s="391">
        <v>3000</v>
      </c>
      <c r="K23" s="398">
        <v>0</v>
      </c>
      <c r="L23" s="398">
        <v>0</v>
      </c>
      <c r="M23" s="398">
        <v>0</v>
      </c>
      <c r="N23" s="398">
        <v>0</v>
      </c>
      <c r="O23" s="399">
        <v>0</v>
      </c>
      <c r="P23" s="399">
        <v>0</v>
      </c>
      <c r="Q23" s="399">
        <v>0</v>
      </c>
      <c r="R23" s="399">
        <v>0</v>
      </c>
      <c r="S23" s="399">
        <v>0</v>
      </c>
      <c r="T23" s="399">
        <v>0</v>
      </c>
      <c r="U23" s="489">
        <f>K15</f>
        <v>1322.48</v>
      </c>
      <c r="V23" s="488">
        <v>2000</v>
      </c>
      <c r="W23" s="399">
        <v>0</v>
      </c>
      <c r="X23" s="399">
        <v>0</v>
      </c>
      <c r="Y23" s="399">
        <v>0</v>
      </c>
      <c r="Z23" s="399">
        <v>0</v>
      </c>
      <c r="AA23" s="489">
        <v>1000</v>
      </c>
    </row>
    <row r="24" spans="1:29" s="403" customFormat="1" ht="15.75" x14ac:dyDescent="0.25">
      <c r="A24" s="401"/>
      <c r="B24" s="401" t="s">
        <v>324</v>
      </c>
      <c r="C24" s="402"/>
      <c r="D24" s="402"/>
      <c r="E24" s="402"/>
      <c r="F24" s="402">
        <f t="shared" ref="F24:AA24" si="0">SUM(F22:F23)</f>
        <v>40000</v>
      </c>
      <c r="G24" s="402">
        <f t="shared" si="0"/>
        <v>8000</v>
      </c>
      <c r="H24" s="402">
        <f t="shared" si="0"/>
        <v>0</v>
      </c>
      <c r="I24" s="402">
        <f t="shared" si="0"/>
        <v>30000</v>
      </c>
      <c r="J24" s="402">
        <f t="shared" si="0"/>
        <v>8000</v>
      </c>
      <c r="K24" s="402">
        <f t="shared" si="0"/>
        <v>0</v>
      </c>
      <c r="L24" s="402">
        <f t="shared" si="0"/>
        <v>0</v>
      </c>
      <c r="M24" s="402">
        <f t="shared" si="0"/>
        <v>0</v>
      </c>
      <c r="N24" s="402">
        <f t="shared" si="0"/>
        <v>0</v>
      </c>
      <c r="O24" s="402">
        <f t="shared" si="0"/>
        <v>0</v>
      </c>
      <c r="P24" s="402">
        <f t="shared" si="0"/>
        <v>0</v>
      </c>
      <c r="Q24" s="402">
        <f t="shared" si="0"/>
        <v>0</v>
      </c>
      <c r="R24" s="402">
        <f t="shared" si="0"/>
        <v>0</v>
      </c>
      <c r="S24" s="402">
        <f t="shared" si="0"/>
        <v>0</v>
      </c>
      <c r="T24" s="402">
        <f t="shared" si="0"/>
        <v>0</v>
      </c>
      <c r="U24" s="402">
        <f t="shared" si="0"/>
        <v>2972.41</v>
      </c>
      <c r="V24" s="402">
        <f t="shared" si="0"/>
        <v>10000</v>
      </c>
      <c r="W24" s="402">
        <f t="shared" si="0"/>
        <v>0</v>
      </c>
      <c r="X24" s="402">
        <f t="shared" si="0"/>
        <v>0</v>
      </c>
      <c r="Y24" s="402">
        <f t="shared" si="0"/>
        <v>0</v>
      </c>
      <c r="Z24" s="402">
        <f t="shared" si="0"/>
        <v>0</v>
      </c>
      <c r="AA24" s="402">
        <f t="shared" si="0"/>
        <v>3000</v>
      </c>
    </row>
    <row r="25" spans="1:29" s="357" customFormat="1" ht="37.9" customHeight="1" x14ac:dyDescent="0.25">
      <c r="A25" s="339"/>
      <c r="B25" s="358"/>
      <c r="C25" s="556"/>
      <c r="D25" s="556"/>
      <c r="E25" s="556"/>
      <c r="F25" s="510"/>
      <c r="G25" s="556"/>
      <c r="H25" s="556"/>
      <c r="I25" s="556"/>
      <c r="J25" s="556"/>
      <c r="K25" s="556"/>
      <c r="L25" s="556"/>
      <c r="M25" s="556"/>
      <c r="N25" s="556"/>
    </row>
    <row r="26" spans="1:29" s="357" customFormat="1" x14ac:dyDescent="0.25">
      <c r="A26" s="339"/>
      <c r="F26" s="339"/>
    </row>
    <row r="27" spans="1:29" s="357" customFormat="1" x14ac:dyDescent="0.25">
      <c r="A27" s="339"/>
      <c r="F27" s="339"/>
    </row>
    <row r="28" spans="1:29" s="357" customFormat="1" x14ac:dyDescent="0.25">
      <c r="A28" s="339"/>
      <c r="F28" s="339"/>
    </row>
    <row r="29" spans="1:29" s="357" customFormat="1" x14ac:dyDescent="0.25">
      <c r="A29" s="339"/>
      <c r="F29" s="339"/>
    </row>
    <row r="30" spans="1:29" s="357" customFormat="1" x14ac:dyDescent="0.25">
      <c r="A30" s="339"/>
      <c r="F30" s="339"/>
    </row>
    <row r="31" spans="1:29" s="357" customFormat="1" x14ac:dyDescent="0.25">
      <c r="A31" s="339"/>
      <c r="F31" s="339"/>
    </row>
    <row r="32" spans="1:29" s="357" customFormat="1" x14ac:dyDescent="0.25">
      <c r="A32" s="339"/>
      <c r="F32" s="339"/>
    </row>
    <row r="33" spans="1:6" s="357" customFormat="1" x14ac:dyDescent="0.25">
      <c r="A33" s="339"/>
      <c r="F33" s="339"/>
    </row>
    <row r="34" spans="1:6" s="357" customFormat="1" x14ac:dyDescent="0.25">
      <c r="A34" s="339"/>
      <c r="F34" s="339"/>
    </row>
    <row r="35" spans="1:6" s="357" customFormat="1" x14ac:dyDescent="0.25">
      <c r="A35" s="339"/>
      <c r="F35" s="339"/>
    </row>
    <row r="36" spans="1:6" s="357" customFormat="1" x14ac:dyDescent="0.25">
      <c r="A36" s="339"/>
      <c r="F36" s="339"/>
    </row>
    <row r="37" spans="1:6" s="357" customFormat="1" x14ac:dyDescent="0.25">
      <c r="A37" s="339"/>
      <c r="F37" s="339"/>
    </row>
    <row r="38" spans="1:6" s="357" customFormat="1" x14ac:dyDescent="0.25">
      <c r="A38" s="339"/>
      <c r="F38" s="339"/>
    </row>
    <row r="39" spans="1:6" s="357" customFormat="1" x14ac:dyDescent="0.25">
      <c r="A39" s="339"/>
      <c r="F39" s="339"/>
    </row>
  </sheetData>
  <mergeCells count="11">
    <mergeCell ref="B4:B5"/>
    <mergeCell ref="C4:D4"/>
    <mergeCell ref="A19:A20"/>
    <mergeCell ref="B19:B20"/>
    <mergeCell ref="C19:R19"/>
    <mergeCell ref="V19:AA19"/>
    <mergeCell ref="C20:E20"/>
    <mergeCell ref="F20:H20"/>
    <mergeCell ref="I20:K20"/>
    <mergeCell ref="L20:N20"/>
    <mergeCell ref="O20:Q20"/>
  </mergeCells>
  <pageMargins left="0.25" right="0.22" top="0.74803149606299213" bottom="0.74803149606299213" header="0.31496062992125984" footer="0.31496062992125984"/>
  <pageSetup paperSize="8" scale="5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pane ySplit="3" topLeftCell="A4" activePane="bottomLeft" state="frozenSplit"/>
      <selection pane="bottomLeft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583" bestFit="1" customWidth="1"/>
    <col min="4" max="4" width="30.5703125" style="583" bestFit="1" customWidth="1"/>
    <col min="5" max="5" width="10.5703125" style="328" hidden="1" customWidth="1"/>
    <col min="6" max="6" width="8.85546875" style="328" customWidth="1"/>
    <col min="7" max="7" width="9.85546875" style="328" customWidth="1"/>
    <col min="8" max="8" width="3.7109375" style="328" customWidth="1"/>
    <col min="9" max="9" width="12.140625" style="328" customWidth="1"/>
    <col min="10" max="10" width="20.140625" style="328" bestFit="1" customWidth="1"/>
    <col min="11" max="11" width="15.28515625" style="328" bestFit="1" customWidth="1"/>
    <col min="12" max="12" width="5.85546875" style="328" bestFit="1" customWidth="1"/>
    <col min="13" max="13" width="10.28515625" style="328" customWidth="1"/>
    <col min="14" max="14" width="3.42578125" style="328" bestFit="1" customWidth="1"/>
    <col min="15" max="16" width="4.28515625" style="328" bestFit="1" customWidth="1"/>
    <col min="17" max="17" width="3.7109375" style="328" bestFit="1" customWidth="1"/>
    <col min="18" max="18" width="10.5703125" style="328" customWidth="1"/>
    <col min="19" max="19" width="14" style="328" bestFit="1" customWidth="1"/>
    <col min="20" max="20" width="9.28515625" style="583" customWidth="1"/>
    <col min="21" max="21" width="10.140625" style="328" bestFit="1" customWidth="1"/>
    <col min="22" max="257" width="9.140625" style="316"/>
    <col min="258" max="258" width="6.5703125" style="316" bestFit="1" customWidth="1"/>
    <col min="259" max="259" width="8.42578125" style="316" bestFit="1" customWidth="1"/>
    <col min="260" max="260" width="24.85546875" style="316" bestFit="1" customWidth="1"/>
    <col min="261" max="261" width="30.5703125" style="316" bestFit="1" customWidth="1"/>
    <col min="262" max="262" width="0" style="316" hidden="1" customWidth="1"/>
    <col min="263" max="263" width="8.85546875" style="316" customWidth="1"/>
    <col min="264" max="264" width="3.7109375" style="316" customWidth="1"/>
    <col min="265" max="265" width="12.140625" style="316" customWidth="1"/>
    <col min="266" max="266" width="20.140625" style="316" bestFit="1" customWidth="1"/>
    <col min="267" max="267" width="15.28515625" style="316" bestFit="1" customWidth="1"/>
    <col min="268" max="268" width="5.85546875" style="316" bestFit="1" customWidth="1"/>
    <col min="269" max="269" width="10.28515625" style="316" customWidth="1"/>
    <col min="270" max="270" width="3.42578125" style="316" bestFit="1" customWidth="1"/>
    <col min="271" max="272" width="4.28515625" style="316" bestFit="1" customWidth="1"/>
    <col min="273" max="273" width="3.7109375" style="316" bestFit="1" customWidth="1"/>
    <col min="274" max="274" width="10.5703125" style="316" customWidth="1"/>
    <col min="275" max="275" width="14" style="316" bestFit="1" customWidth="1"/>
    <col min="276" max="276" width="8.7109375" style="316" bestFit="1" customWidth="1"/>
    <col min="277" max="277" width="10.140625" style="316" bestFit="1" customWidth="1"/>
    <col min="278" max="513" width="9.140625" style="316"/>
    <col min="514" max="514" width="6.5703125" style="316" bestFit="1" customWidth="1"/>
    <col min="515" max="515" width="8.42578125" style="316" bestFit="1" customWidth="1"/>
    <col min="516" max="516" width="24.85546875" style="316" bestFit="1" customWidth="1"/>
    <col min="517" max="517" width="30.5703125" style="316" bestFit="1" customWidth="1"/>
    <col min="518" max="518" width="0" style="316" hidden="1" customWidth="1"/>
    <col min="519" max="519" width="8.85546875" style="316" customWidth="1"/>
    <col min="520" max="520" width="3.7109375" style="316" customWidth="1"/>
    <col min="521" max="521" width="12.140625" style="316" customWidth="1"/>
    <col min="522" max="522" width="20.140625" style="316" bestFit="1" customWidth="1"/>
    <col min="523" max="523" width="15.28515625" style="316" bestFit="1" customWidth="1"/>
    <col min="524" max="524" width="5.85546875" style="316" bestFit="1" customWidth="1"/>
    <col min="525" max="525" width="10.28515625" style="316" customWidth="1"/>
    <col min="526" max="526" width="3.42578125" style="316" bestFit="1" customWidth="1"/>
    <col min="527" max="528" width="4.28515625" style="316" bestFit="1" customWidth="1"/>
    <col min="529" max="529" width="3.7109375" style="316" bestFit="1" customWidth="1"/>
    <col min="530" max="530" width="10.5703125" style="316" customWidth="1"/>
    <col min="531" max="531" width="14" style="316" bestFit="1" customWidth="1"/>
    <col min="532" max="532" width="8.7109375" style="316" bestFit="1" customWidth="1"/>
    <col min="533" max="533" width="10.140625" style="316" bestFit="1" customWidth="1"/>
    <col min="534" max="769" width="9.140625" style="316"/>
    <col min="770" max="770" width="6.5703125" style="316" bestFit="1" customWidth="1"/>
    <col min="771" max="771" width="8.42578125" style="316" bestFit="1" customWidth="1"/>
    <col min="772" max="772" width="24.85546875" style="316" bestFit="1" customWidth="1"/>
    <col min="773" max="773" width="30.5703125" style="316" bestFit="1" customWidth="1"/>
    <col min="774" max="774" width="0" style="316" hidden="1" customWidth="1"/>
    <col min="775" max="775" width="8.85546875" style="316" customWidth="1"/>
    <col min="776" max="776" width="3.7109375" style="316" customWidth="1"/>
    <col min="777" max="777" width="12.140625" style="316" customWidth="1"/>
    <col min="778" max="778" width="20.140625" style="316" bestFit="1" customWidth="1"/>
    <col min="779" max="779" width="15.28515625" style="316" bestFit="1" customWidth="1"/>
    <col min="780" max="780" width="5.85546875" style="316" bestFit="1" customWidth="1"/>
    <col min="781" max="781" width="10.28515625" style="316" customWidth="1"/>
    <col min="782" max="782" width="3.42578125" style="316" bestFit="1" customWidth="1"/>
    <col min="783" max="784" width="4.28515625" style="316" bestFit="1" customWidth="1"/>
    <col min="785" max="785" width="3.7109375" style="316" bestFit="1" customWidth="1"/>
    <col min="786" max="786" width="10.5703125" style="316" customWidth="1"/>
    <col min="787" max="787" width="14" style="316" bestFit="1" customWidth="1"/>
    <col min="788" max="788" width="8.7109375" style="316" bestFit="1" customWidth="1"/>
    <col min="789" max="789" width="10.140625" style="316" bestFit="1" customWidth="1"/>
    <col min="790" max="1025" width="9.140625" style="316"/>
    <col min="1026" max="1026" width="6.5703125" style="316" bestFit="1" customWidth="1"/>
    <col min="1027" max="1027" width="8.42578125" style="316" bestFit="1" customWidth="1"/>
    <col min="1028" max="1028" width="24.85546875" style="316" bestFit="1" customWidth="1"/>
    <col min="1029" max="1029" width="30.5703125" style="316" bestFit="1" customWidth="1"/>
    <col min="1030" max="1030" width="0" style="316" hidden="1" customWidth="1"/>
    <col min="1031" max="1031" width="8.85546875" style="316" customWidth="1"/>
    <col min="1032" max="1032" width="3.7109375" style="316" customWidth="1"/>
    <col min="1033" max="1033" width="12.140625" style="316" customWidth="1"/>
    <col min="1034" max="1034" width="20.140625" style="316" bestFit="1" customWidth="1"/>
    <col min="1035" max="1035" width="15.28515625" style="316" bestFit="1" customWidth="1"/>
    <col min="1036" max="1036" width="5.85546875" style="316" bestFit="1" customWidth="1"/>
    <col min="1037" max="1037" width="10.28515625" style="316" customWidth="1"/>
    <col min="1038" max="1038" width="3.42578125" style="316" bestFit="1" customWidth="1"/>
    <col min="1039" max="1040" width="4.28515625" style="316" bestFit="1" customWidth="1"/>
    <col min="1041" max="1041" width="3.7109375" style="316" bestFit="1" customWidth="1"/>
    <col min="1042" max="1042" width="10.5703125" style="316" customWidth="1"/>
    <col min="1043" max="1043" width="14" style="316" bestFit="1" customWidth="1"/>
    <col min="1044" max="1044" width="8.7109375" style="316" bestFit="1" customWidth="1"/>
    <col min="1045" max="1045" width="10.140625" style="316" bestFit="1" customWidth="1"/>
    <col min="1046" max="1281" width="9.140625" style="316"/>
    <col min="1282" max="1282" width="6.5703125" style="316" bestFit="1" customWidth="1"/>
    <col min="1283" max="1283" width="8.42578125" style="316" bestFit="1" customWidth="1"/>
    <col min="1284" max="1284" width="24.85546875" style="316" bestFit="1" customWidth="1"/>
    <col min="1285" max="1285" width="30.5703125" style="316" bestFit="1" customWidth="1"/>
    <col min="1286" max="1286" width="0" style="316" hidden="1" customWidth="1"/>
    <col min="1287" max="1287" width="8.85546875" style="316" customWidth="1"/>
    <col min="1288" max="1288" width="3.7109375" style="316" customWidth="1"/>
    <col min="1289" max="1289" width="12.140625" style="316" customWidth="1"/>
    <col min="1290" max="1290" width="20.140625" style="316" bestFit="1" customWidth="1"/>
    <col min="1291" max="1291" width="15.28515625" style="316" bestFit="1" customWidth="1"/>
    <col min="1292" max="1292" width="5.85546875" style="316" bestFit="1" customWidth="1"/>
    <col min="1293" max="1293" width="10.28515625" style="316" customWidth="1"/>
    <col min="1294" max="1294" width="3.42578125" style="316" bestFit="1" customWidth="1"/>
    <col min="1295" max="1296" width="4.28515625" style="316" bestFit="1" customWidth="1"/>
    <col min="1297" max="1297" width="3.7109375" style="316" bestFit="1" customWidth="1"/>
    <col min="1298" max="1298" width="10.5703125" style="316" customWidth="1"/>
    <col min="1299" max="1299" width="14" style="316" bestFit="1" customWidth="1"/>
    <col min="1300" max="1300" width="8.7109375" style="316" bestFit="1" customWidth="1"/>
    <col min="1301" max="1301" width="10.140625" style="316" bestFit="1" customWidth="1"/>
    <col min="1302" max="1537" width="9.140625" style="316"/>
    <col min="1538" max="1538" width="6.5703125" style="316" bestFit="1" customWidth="1"/>
    <col min="1539" max="1539" width="8.42578125" style="316" bestFit="1" customWidth="1"/>
    <col min="1540" max="1540" width="24.85546875" style="316" bestFit="1" customWidth="1"/>
    <col min="1541" max="1541" width="30.5703125" style="316" bestFit="1" customWidth="1"/>
    <col min="1542" max="1542" width="0" style="316" hidden="1" customWidth="1"/>
    <col min="1543" max="1543" width="8.85546875" style="316" customWidth="1"/>
    <col min="1544" max="1544" width="3.7109375" style="316" customWidth="1"/>
    <col min="1545" max="1545" width="12.140625" style="316" customWidth="1"/>
    <col min="1546" max="1546" width="20.140625" style="316" bestFit="1" customWidth="1"/>
    <col min="1547" max="1547" width="15.28515625" style="316" bestFit="1" customWidth="1"/>
    <col min="1548" max="1548" width="5.85546875" style="316" bestFit="1" customWidth="1"/>
    <col min="1549" max="1549" width="10.28515625" style="316" customWidth="1"/>
    <col min="1550" max="1550" width="3.42578125" style="316" bestFit="1" customWidth="1"/>
    <col min="1551" max="1552" width="4.28515625" style="316" bestFit="1" customWidth="1"/>
    <col min="1553" max="1553" width="3.7109375" style="316" bestFit="1" customWidth="1"/>
    <col min="1554" max="1554" width="10.5703125" style="316" customWidth="1"/>
    <col min="1555" max="1555" width="14" style="316" bestFit="1" customWidth="1"/>
    <col min="1556" max="1556" width="8.7109375" style="316" bestFit="1" customWidth="1"/>
    <col min="1557" max="1557" width="10.140625" style="316" bestFit="1" customWidth="1"/>
    <col min="1558" max="1793" width="9.140625" style="316"/>
    <col min="1794" max="1794" width="6.5703125" style="316" bestFit="1" customWidth="1"/>
    <col min="1795" max="1795" width="8.42578125" style="316" bestFit="1" customWidth="1"/>
    <col min="1796" max="1796" width="24.85546875" style="316" bestFit="1" customWidth="1"/>
    <col min="1797" max="1797" width="30.5703125" style="316" bestFit="1" customWidth="1"/>
    <col min="1798" max="1798" width="0" style="316" hidden="1" customWidth="1"/>
    <col min="1799" max="1799" width="8.85546875" style="316" customWidth="1"/>
    <col min="1800" max="1800" width="3.7109375" style="316" customWidth="1"/>
    <col min="1801" max="1801" width="12.140625" style="316" customWidth="1"/>
    <col min="1802" max="1802" width="20.140625" style="316" bestFit="1" customWidth="1"/>
    <col min="1803" max="1803" width="15.28515625" style="316" bestFit="1" customWidth="1"/>
    <col min="1804" max="1804" width="5.85546875" style="316" bestFit="1" customWidth="1"/>
    <col min="1805" max="1805" width="10.28515625" style="316" customWidth="1"/>
    <col min="1806" max="1806" width="3.42578125" style="316" bestFit="1" customWidth="1"/>
    <col min="1807" max="1808" width="4.28515625" style="316" bestFit="1" customWidth="1"/>
    <col min="1809" max="1809" width="3.7109375" style="316" bestFit="1" customWidth="1"/>
    <col min="1810" max="1810" width="10.5703125" style="316" customWidth="1"/>
    <col min="1811" max="1811" width="14" style="316" bestFit="1" customWidth="1"/>
    <col min="1812" max="1812" width="8.7109375" style="316" bestFit="1" customWidth="1"/>
    <col min="1813" max="1813" width="10.140625" style="316" bestFit="1" customWidth="1"/>
    <col min="1814" max="2049" width="9.140625" style="316"/>
    <col min="2050" max="2050" width="6.5703125" style="316" bestFit="1" customWidth="1"/>
    <col min="2051" max="2051" width="8.42578125" style="316" bestFit="1" customWidth="1"/>
    <col min="2052" max="2052" width="24.85546875" style="316" bestFit="1" customWidth="1"/>
    <col min="2053" max="2053" width="30.5703125" style="316" bestFit="1" customWidth="1"/>
    <col min="2054" max="2054" width="0" style="316" hidden="1" customWidth="1"/>
    <col min="2055" max="2055" width="8.85546875" style="316" customWidth="1"/>
    <col min="2056" max="2056" width="3.7109375" style="316" customWidth="1"/>
    <col min="2057" max="2057" width="12.140625" style="316" customWidth="1"/>
    <col min="2058" max="2058" width="20.140625" style="316" bestFit="1" customWidth="1"/>
    <col min="2059" max="2059" width="15.28515625" style="316" bestFit="1" customWidth="1"/>
    <col min="2060" max="2060" width="5.85546875" style="316" bestFit="1" customWidth="1"/>
    <col min="2061" max="2061" width="10.28515625" style="316" customWidth="1"/>
    <col min="2062" max="2062" width="3.42578125" style="316" bestFit="1" customWidth="1"/>
    <col min="2063" max="2064" width="4.28515625" style="316" bestFit="1" customWidth="1"/>
    <col min="2065" max="2065" width="3.7109375" style="316" bestFit="1" customWidth="1"/>
    <col min="2066" max="2066" width="10.5703125" style="316" customWidth="1"/>
    <col min="2067" max="2067" width="14" style="316" bestFit="1" customWidth="1"/>
    <col min="2068" max="2068" width="8.7109375" style="316" bestFit="1" customWidth="1"/>
    <col min="2069" max="2069" width="10.140625" style="316" bestFit="1" customWidth="1"/>
    <col min="2070" max="2305" width="9.140625" style="316"/>
    <col min="2306" max="2306" width="6.5703125" style="316" bestFit="1" customWidth="1"/>
    <col min="2307" max="2307" width="8.42578125" style="316" bestFit="1" customWidth="1"/>
    <col min="2308" max="2308" width="24.85546875" style="316" bestFit="1" customWidth="1"/>
    <col min="2309" max="2309" width="30.5703125" style="316" bestFit="1" customWidth="1"/>
    <col min="2310" max="2310" width="0" style="316" hidden="1" customWidth="1"/>
    <col min="2311" max="2311" width="8.85546875" style="316" customWidth="1"/>
    <col min="2312" max="2312" width="3.7109375" style="316" customWidth="1"/>
    <col min="2313" max="2313" width="12.140625" style="316" customWidth="1"/>
    <col min="2314" max="2314" width="20.140625" style="316" bestFit="1" customWidth="1"/>
    <col min="2315" max="2315" width="15.28515625" style="316" bestFit="1" customWidth="1"/>
    <col min="2316" max="2316" width="5.85546875" style="316" bestFit="1" customWidth="1"/>
    <col min="2317" max="2317" width="10.28515625" style="316" customWidth="1"/>
    <col min="2318" max="2318" width="3.42578125" style="316" bestFit="1" customWidth="1"/>
    <col min="2319" max="2320" width="4.28515625" style="316" bestFit="1" customWidth="1"/>
    <col min="2321" max="2321" width="3.7109375" style="316" bestFit="1" customWidth="1"/>
    <col min="2322" max="2322" width="10.5703125" style="316" customWidth="1"/>
    <col min="2323" max="2323" width="14" style="316" bestFit="1" customWidth="1"/>
    <col min="2324" max="2324" width="8.7109375" style="316" bestFit="1" customWidth="1"/>
    <col min="2325" max="2325" width="10.140625" style="316" bestFit="1" customWidth="1"/>
    <col min="2326" max="2561" width="9.140625" style="316"/>
    <col min="2562" max="2562" width="6.5703125" style="316" bestFit="1" customWidth="1"/>
    <col min="2563" max="2563" width="8.42578125" style="316" bestFit="1" customWidth="1"/>
    <col min="2564" max="2564" width="24.85546875" style="316" bestFit="1" customWidth="1"/>
    <col min="2565" max="2565" width="30.5703125" style="316" bestFit="1" customWidth="1"/>
    <col min="2566" max="2566" width="0" style="316" hidden="1" customWidth="1"/>
    <col min="2567" max="2567" width="8.85546875" style="316" customWidth="1"/>
    <col min="2568" max="2568" width="3.7109375" style="316" customWidth="1"/>
    <col min="2569" max="2569" width="12.140625" style="316" customWidth="1"/>
    <col min="2570" max="2570" width="20.140625" style="316" bestFit="1" customWidth="1"/>
    <col min="2571" max="2571" width="15.28515625" style="316" bestFit="1" customWidth="1"/>
    <col min="2572" max="2572" width="5.85546875" style="316" bestFit="1" customWidth="1"/>
    <col min="2573" max="2573" width="10.28515625" style="316" customWidth="1"/>
    <col min="2574" max="2574" width="3.42578125" style="316" bestFit="1" customWidth="1"/>
    <col min="2575" max="2576" width="4.28515625" style="316" bestFit="1" customWidth="1"/>
    <col min="2577" max="2577" width="3.7109375" style="316" bestFit="1" customWidth="1"/>
    <col min="2578" max="2578" width="10.5703125" style="316" customWidth="1"/>
    <col min="2579" max="2579" width="14" style="316" bestFit="1" customWidth="1"/>
    <col min="2580" max="2580" width="8.7109375" style="316" bestFit="1" customWidth="1"/>
    <col min="2581" max="2581" width="10.140625" style="316" bestFit="1" customWidth="1"/>
    <col min="2582" max="2817" width="9.140625" style="316"/>
    <col min="2818" max="2818" width="6.5703125" style="316" bestFit="1" customWidth="1"/>
    <col min="2819" max="2819" width="8.42578125" style="316" bestFit="1" customWidth="1"/>
    <col min="2820" max="2820" width="24.85546875" style="316" bestFit="1" customWidth="1"/>
    <col min="2821" max="2821" width="30.5703125" style="316" bestFit="1" customWidth="1"/>
    <col min="2822" max="2822" width="0" style="316" hidden="1" customWidth="1"/>
    <col min="2823" max="2823" width="8.85546875" style="316" customWidth="1"/>
    <col min="2824" max="2824" width="3.7109375" style="316" customWidth="1"/>
    <col min="2825" max="2825" width="12.140625" style="316" customWidth="1"/>
    <col min="2826" max="2826" width="20.140625" style="316" bestFit="1" customWidth="1"/>
    <col min="2827" max="2827" width="15.28515625" style="316" bestFit="1" customWidth="1"/>
    <col min="2828" max="2828" width="5.85546875" style="316" bestFit="1" customWidth="1"/>
    <col min="2829" max="2829" width="10.28515625" style="316" customWidth="1"/>
    <col min="2830" max="2830" width="3.42578125" style="316" bestFit="1" customWidth="1"/>
    <col min="2831" max="2832" width="4.28515625" style="316" bestFit="1" customWidth="1"/>
    <col min="2833" max="2833" width="3.7109375" style="316" bestFit="1" customWidth="1"/>
    <col min="2834" max="2834" width="10.5703125" style="316" customWidth="1"/>
    <col min="2835" max="2835" width="14" style="316" bestFit="1" customWidth="1"/>
    <col min="2836" max="2836" width="8.7109375" style="316" bestFit="1" customWidth="1"/>
    <col min="2837" max="2837" width="10.140625" style="316" bestFit="1" customWidth="1"/>
    <col min="2838" max="3073" width="9.140625" style="316"/>
    <col min="3074" max="3074" width="6.5703125" style="316" bestFit="1" customWidth="1"/>
    <col min="3075" max="3075" width="8.42578125" style="316" bestFit="1" customWidth="1"/>
    <col min="3076" max="3076" width="24.85546875" style="316" bestFit="1" customWidth="1"/>
    <col min="3077" max="3077" width="30.5703125" style="316" bestFit="1" customWidth="1"/>
    <col min="3078" max="3078" width="0" style="316" hidden="1" customWidth="1"/>
    <col min="3079" max="3079" width="8.85546875" style="316" customWidth="1"/>
    <col min="3080" max="3080" width="3.7109375" style="316" customWidth="1"/>
    <col min="3081" max="3081" width="12.140625" style="316" customWidth="1"/>
    <col min="3082" max="3082" width="20.140625" style="316" bestFit="1" customWidth="1"/>
    <col min="3083" max="3083" width="15.28515625" style="316" bestFit="1" customWidth="1"/>
    <col min="3084" max="3084" width="5.85546875" style="316" bestFit="1" customWidth="1"/>
    <col min="3085" max="3085" width="10.28515625" style="316" customWidth="1"/>
    <col min="3086" max="3086" width="3.42578125" style="316" bestFit="1" customWidth="1"/>
    <col min="3087" max="3088" width="4.28515625" style="316" bestFit="1" customWidth="1"/>
    <col min="3089" max="3089" width="3.7109375" style="316" bestFit="1" customWidth="1"/>
    <col min="3090" max="3090" width="10.5703125" style="316" customWidth="1"/>
    <col min="3091" max="3091" width="14" style="316" bestFit="1" customWidth="1"/>
    <col min="3092" max="3092" width="8.7109375" style="316" bestFit="1" customWidth="1"/>
    <col min="3093" max="3093" width="10.140625" style="316" bestFit="1" customWidth="1"/>
    <col min="3094" max="3329" width="9.140625" style="316"/>
    <col min="3330" max="3330" width="6.5703125" style="316" bestFit="1" customWidth="1"/>
    <col min="3331" max="3331" width="8.42578125" style="316" bestFit="1" customWidth="1"/>
    <col min="3332" max="3332" width="24.85546875" style="316" bestFit="1" customWidth="1"/>
    <col min="3333" max="3333" width="30.5703125" style="316" bestFit="1" customWidth="1"/>
    <col min="3334" max="3334" width="0" style="316" hidden="1" customWidth="1"/>
    <col min="3335" max="3335" width="8.85546875" style="316" customWidth="1"/>
    <col min="3336" max="3336" width="3.7109375" style="316" customWidth="1"/>
    <col min="3337" max="3337" width="12.140625" style="316" customWidth="1"/>
    <col min="3338" max="3338" width="20.140625" style="316" bestFit="1" customWidth="1"/>
    <col min="3339" max="3339" width="15.28515625" style="316" bestFit="1" customWidth="1"/>
    <col min="3340" max="3340" width="5.85546875" style="316" bestFit="1" customWidth="1"/>
    <col min="3341" max="3341" width="10.28515625" style="316" customWidth="1"/>
    <col min="3342" max="3342" width="3.42578125" style="316" bestFit="1" customWidth="1"/>
    <col min="3343" max="3344" width="4.28515625" style="316" bestFit="1" customWidth="1"/>
    <col min="3345" max="3345" width="3.7109375" style="316" bestFit="1" customWidth="1"/>
    <col min="3346" max="3346" width="10.5703125" style="316" customWidth="1"/>
    <col min="3347" max="3347" width="14" style="316" bestFit="1" customWidth="1"/>
    <col min="3348" max="3348" width="8.7109375" style="316" bestFit="1" customWidth="1"/>
    <col min="3349" max="3349" width="10.140625" style="316" bestFit="1" customWidth="1"/>
    <col min="3350" max="3585" width="9.140625" style="316"/>
    <col min="3586" max="3586" width="6.5703125" style="316" bestFit="1" customWidth="1"/>
    <col min="3587" max="3587" width="8.42578125" style="316" bestFit="1" customWidth="1"/>
    <col min="3588" max="3588" width="24.85546875" style="316" bestFit="1" customWidth="1"/>
    <col min="3589" max="3589" width="30.5703125" style="316" bestFit="1" customWidth="1"/>
    <col min="3590" max="3590" width="0" style="316" hidden="1" customWidth="1"/>
    <col min="3591" max="3591" width="8.85546875" style="316" customWidth="1"/>
    <col min="3592" max="3592" width="3.7109375" style="316" customWidth="1"/>
    <col min="3593" max="3593" width="12.140625" style="316" customWidth="1"/>
    <col min="3594" max="3594" width="20.140625" style="316" bestFit="1" customWidth="1"/>
    <col min="3595" max="3595" width="15.28515625" style="316" bestFit="1" customWidth="1"/>
    <col min="3596" max="3596" width="5.85546875" style="316" bestFit="1" customWidth="1"/>
    <col min="3597" max="3597" width="10.28515625" style="316" customWidth="1"/>
    <col min="3598" max="3598" width="3.42578125" style="316" bestFit="1" customWidth="1"/>
    <col min="3599" max="3600" width="4.28515625" style="316" bestFit="1" customWidth="1"/>
    <col min="3601" max="3601" width="3.7109375" style="316" bestFit="1" customWidth="1"/>
    <col min="3602" max="3602" width="10.5703125" style="316" customWidth="1"/>
    <col min="3603" max="3603" width="14" style="316" bestFit="1" customWidth="1"/>
    <col min="3604" max="3604" width="8.7109375" style="316" bestFit="1" customWidth="1"/>
    <col min="3605" max="3605" width="10.140625" style="316" bestFit="1" customWidth="1"/>
    <col min="3606" max="3841" width="9.140625" style="316"/>
    <col min="3842" max="3842" width="6.5703125" style="316" bestFit="1" customWidth="1"/>
    <col min="3843" max="3843" width="8.42578125" style="316" bestFit="1" customWidth="1"/>
    <col min="3844" max="3844" width="24.85546875" style="316" bestFit="1" customWidth="1"/>
    <col min="3845" max="3845" width="30.5703125" style="316" bestFit="1" customWidth="1"/>
    <col min="3846" max="3846" width="0" style="316" hidden="1" customWidth="1"/>
    <col min="3847" max="3847" width="8.85546875" style="316" customWidth="1"/>
    <col min="3848" max="3848" width="3.7109375" style="316" customWidth="1"/>
    <col min="3849" max="3849" width="12.140625" style="316" customWidth="1"/>
    <col min="3850" max="3850" width="20.140625" style="316" bestFit="1" customWidth="1"/>
    <col min="3851" max="3851" width="15.28515625" style="316" bestFit="1" customWidth="1"/>
    <col min="3852" max="3852" width="5.85546875" style="316" bestFit="1" customWidth="1"/>
    <col min="3853" max="3853" width="10.28515625" style="316" customWidth="1"/>
    <col min="3854" max="3854" width="3.42578125" style="316" bestFit="1" customWidth="1"/>
    <col min="3855" max="3856" width="4.28515625" style="316" bestFit="1" customWidth="1"/>
    <col min="3857" max="3857" width="3.7109375" style="316" bestFit="1" customWidth="1"/>
    <col min="3858" max="3858" width="10.5703125" style="316" customWidth="1"/>
    <col min="3859" max="3859" width="14" style="316" bestFit="1" customWidth="1"/>
    <col min="3860" max="3860" width="8.7109375" style="316" bestFit="1" customWidth="1"/>
    <col min="3861" max="3861" width="10.140625" style="316" bestFit="1" customWidth="1"/>
    <col min="3862" max="4097" width="9.140625" style="316"/>
    <col min="4098" max="4098" width="6.5703125" style="316" bestFit="1" customWidth="1"/>
    <col min="4099" max="4099" width="8.42578125" style="316" bestFit="1" customWidth="1"/>
    <col min="4100" max="4100" width="24.85546875" style="316" bestFit="1" customWidth="1"/>
    <col min="4101" max="4101" width="30.5703125" style="316" bestFit="1" customWidth="1"/>
    <col min="4102" max="4102" width="0" style="316" hidden="1" customWidth="1"/>
    <col min="4103" max="4103" width="8.85546875" style="316" customWidth="1"/>
    <col min="4104" max="4104" width="3.7109375" style="316" customWidth="1"/>
    <col min="4105" max="4105" width="12.140625" style="316" customWidth="1"/>
    <col min="4106" max="4106" width="20.140625" style="316" bestFit="1" customWidth="1"/>
    <col min="4107" max="4107" width="15.28515625" style="316" bestFit="1" customWidth="1"/>
    <col min="4108" max="4108" width="5.85546875" style="316" bestFit="1" customWidth="1"/>
    <col min="4109" max="4109" width="10.28515625" style="316" customWidth="1"/>
    <col min="4110" max="4110" width="3.42578125" style="316" bestFit="1" customWidth="1"/>
    <col min="4111" max="4112" width="4.28515625" style="316" bestFit="1" customWidth="1"/>
    <col min="4113" max="4113" width="3.7109375" style="316" bestFit="1" customWidth="1"/>
    <col min="4114" max="4114" width="10.5703125" style="316" customWidth="1"/>
    <col min="4115" max="4115" width="14" style="316" bestFit="1" customWidth="1"/>
    <col min="4116" max="4116" width="8.7109375" style="316" bestFit="1" customWidth="1"/>
    <col min="4117" max="4117" width="10.140625" style="316" bestFit="1" customWidth="1"/>
    <col min="4118" max="4353" width="9.140625" style="316"/>
    <col min="4354" max="4354" width="6.5703125" style="316" bestFit="1" customWidth="1"/>
    <col min="4355" max="4355" width="8.42578125" style="316" bestFit="1" customWidth="1"/>
    <col min="4356" max="4356" width="24.85546875" style="316" bestFit="1" customWidth="1"/>
    <col min="4357" max="4357" width="30.5703125" style="316" bestFit="1" customWidth="1"/>
    <col min="4358" max="4358" width="0" style="316" hidden="1" customWidth="1"/>
    <col min="4359" max="4359" width="8.85546875" style="316" customWidth="1"/>
    <col min="4360" max="4360" width="3.7109375" style="316" customWidth="1"/>
    <col min="4361" max="4361" width="12.140625" style="316" customWidth="1"/>
    <col min="4362" max="4362" width="20.140625" style="316" bestFit="1" customWidth="1"/>
    <col min="4363" max="4363" width="15.28515625" style="316" bestFit="1" customWidth="1"/>
    <col min="4364" max="4364" width="5.85546875" style="316" bestFit="1" customWidth="1"/>
    <col min="4365" max="4365" width="10.28515625" style="316" customWidth="1"/>
    <col min="4366" max="4366" width="3.42578125" style="316" bestFit="1" customWidth="1"/>
    <col min="4367" max="4368" width="4.28515625" style="316" bestFit="1" customWidth="1"/>
    <col min="4369" max="4369" width="3.7109375" style="316" bestFit="1" customWidth="1"/>
    <col min="4370" max="4370" width="10.5703125" style="316" customWidth="1"/>
    <col min="4371" max="4371" width="14" style="316" bestFit="1" customWidth="1"/>
    <col min="4372" max="4372" width="8.7109375" style="316" bestFit="1" customWidth="1"/>
    <col min="4373" max="4373" width="10.140625" style="316" bestFit="1" customWidth="1"/>
    <col min="4374" max="4609" width="9.140625" style="316"/>
    <col min="4610" max="4610" width="6.5703125" style="316" bestFit="1" customWidth="1"/>
    <col min="4611" max="4611" width="8.42578125" style="316" bestFit="1" customWidth="1"/>
    <col min="4612" max="4612" width="24.85546875" style="316" bestFit="1" customWidth="1"/>
    <col min="4613" max="4613" width="30.5703125" style="316" bestFit="1" customWidth="1"/>
    <col min="4614" max="4614" width="0" style="316" hidden="1" customWidth="1"/>
    <col min="4615" max="4615" width="8.85546875" style="316" customWidth="1"/>
    <col min="4616" max="4616" width="3.7109375" style="316" customWidth="1"/>
    <col min="4617" max="4617" width="12.140625" style="316" customWidth="1"/>
    <col min="4618" max="4618" width="20.140625" style="316" bestFit="1" customWidth="1"/>
    <col min="4619" max="4619" width="15.28515625" style="316" bestFit="1" customWidth="1"/>
    <col min="4620" max="4620" width="5.85546875" style="316" bestFit="1" customWidth="1"/>
    <col min="4621" max="4621" width="10.28515625" style="316" customWidth="1"/>
    <col min="4622" max="4622" width="3.42578125" style="316" bestFit="1" customWidth="1"/>
    <col min="4623" max="4624" width="4.28515625" style="316" bestFit="1" customWidth="1"/>
    <col min="4625" max="4625" width="3.7109375" style="316" bestFit="1" customWidth="1"/>
    <col min="4626" max="4626" width="10.5703125" style="316" customWidth="1"/>
    <col min="4627" max="4627" width="14" style="316" bestFit="1" customWidth="1"/>
    <col min="4628" max="4628" width="8.7109375" style="316" bestFit="1" customWidth="1"/>
    <col min="4629" max="4629" width="10.140625" style="316" bestFit="1" customWidth="1"/>
    <col min="4630" max="4865" width="9.140625" style="316"/>
    <col min="4866" max="4866" width="6.5703125" style="316" bestFit="1" customWidth="1"/>
    <col min="4867" max="4867" width="8.42578125" style="316" bestFit="1" customWidth="1"/>
    <col min="4868" max="4868" width="24.85546875" style="316" bestFit="1" customWidth="1"/>
    <col min="4869" max="4869" width="30.5703125" style="316" bestFit="1" customWidth="1"/>
    <col min="4870" max="4870" width="0" style="316" hidden="1" customWidth="1"/>
    <col min="4871" max="4871" width="8.85546875" style="316" customWidth="1"/>
    <col min="4872" max="4872" width="3.7109375" style="316" customWidth="1"/>
    <col min="4873" max="4873" width="12.140625" style="316" customWidth="1"/>
    <col min="4874" max="4874" width="20.140625" style="316" bestFit="1" customWidth="1"/>
    <col min="4875" max="4875" width="15.28515625" style="316" bestFit="1" customWidth="1"/>
    <col min="4876" max="4876" width="5.85546875" style="316" bestFit="1" customWidth="1"/>
    <col min="4877" max="4877" width="10.28515625" style="316" customWidth="1"/>
    <col min="4878" max="4878" width="3.42578125" style="316" bestFit="1" customWidth="1"/>
    <col min="4879" max="4880" width="4.28515625" style="316" bestFit="1" customWidth="1"/>
    <col min="4881" max="4881" width="3.7109375" style="316" bestFit="1" customWidth="1"/>
    <col min="4882" max="4882" width="10.5703125" style="316" customWidth="1"/>
    <col min="4883" max="4883" width="14" style="316" bestFit="1" customWidth="1"/>
    <col min="4884" max="4884" width="8.7109375" style="316" bestFit="1" customWidth="1"/>
    <col min="4885" max="4885" width="10.140625" style="316" bestFit="1" customWidth="1"/>
    <col min="4886" max="5121" width="9.140625" style="316"/>
    <col min="5122" max="5122" width="6.5703125" style="316" bestFit="1" customWidth="1"/>
    <col min="5123" max="5123" width="8.42578125" style="316" bestFit="1" customWidth="1"/>
    <col min="5124" max="5124" width="24.85546875" style="316" bestFit="1" customWidth="1"/>
    <col min="5125" max="5125" width="30.5703125" style="316" bestFit="1" customWidth="1"/>
    <col min="5126" max="5126" width="0" style="316" hidden="1" customWidth="1"/>
    <col min="5127" max="5127" width="8.85546875" style="316" customWidth="1"/>
    <col min="5128" max="5128" width="3.7109375" style="316" customWidth="1"/>
    <col min="5129" max="5129" width="12.140625" style="316" customWidth="1"/>
    <col min="5130" max="5130" width="20.140625" style="316" bestFit="1" customWidth="1"/>
    <col min="5131" max="5131" width="15.28515625" style="316" bestFit="1" customWidth="1"/>
    <col min="5132" max="5132" width="5.85546875" style="316" bestFit="1" customWidth="1"/>
    <col min="5133" max="5133" width="10.28515625" style="316" customWidth="1"/>
    <col min="5134" max="5134" width="3.42578125" style="316" bestFit="1" customWidth="1"/>
    <col min="5135" max="5136" width="4.28515625" style="316" bestFit="1" customWidth="1"/>
    <col min="5137" max="5137" width="3.7109375" style="316" bestFit="1" customWidth="1"/>
    <col min="5138" max="5138" width="10.5703125" style="316" customWidth="1"/>
    <col min="5139" max="5139" width="14" style="316" bestFit="1" customWidth="1"/>
    <col min="5140" max="5140" width="8.7109375" style="316" bestFit="1" customWidth="1"/>
    <col min="5141" max="5141" width="10.140625" style="316" bestFit="1" customWidth="1"/>
    <col min="5142" max="5377" width="9.140625" style="316"/>
    <col min="5378" max="5378" width="6.5703125" style="316" bestFit="1" customWidth="1"/>
    <col min="5379" max="5379" width="8.42578125" style="316" bestFit="1" customWidth="1"/>
    <col min="5380" max="5380" width="24.85546875" style="316" bestFit="1" customWidth="1"/>
    <col min="5381" max="5381" width="30.5703125" style="316" bestFit="1" customWidth="1"/>
    <col min="5382" max="5382" width="0" style="316" hidden="1" customWidth="1"/>
    <col min="5383" max="5383" width="8.85546875" style="316" customWidth="1"/>
    <col min="5384" max="5384" width="3.7109375" style="316" customWidth="1"/>
    <col min="5385" max="5385" width="12.140625" style="316" customWidth="1"/>
    <col min="5386" max="5386" width="20.140625" style="316" bestFit="1" customWidth="1"/>
    <col min="5387" max="5387" width="15.28515625" style="316" bestFit="1" customWidth="1"/>
    <col min="5388" max="5388" width="5.85546875" style="316" bestFit="1" customWidth="1"/>
    <col min="5389" max="5389" width="10.28515625" style="316" customWidth="1"/>
    <col min="5390" max="5390" width="3.42578125" style="316" bestFit="1" customWidth="1"/>
    <col min="5391" max="5392" width="4.28515625" style="316" bestFit="1" customWidth="1"/>
    <col min="5393" max="5393" width="3.7109375" style="316" bestFit="1" customWidth="1"/>
    <col min="5394" max="5394" width="10.5703125" style="316" customWidth="1"/>
    <col min="5395" max="5395" width="14" style="316" bestFit="1" customWidth="1"/>
    <col min="5396" max="5396" width="8.7109375" style="316" bestFit="1" customWidth="1"/>
    <col min="5397" max="5397" width="10.140625" style="316" bestFit="1" customWidth="1"/>
    <col min="5398" max="5633" width="9.140625" style="316"/>
    <col min="5634" max="5634" width="6.5703125" style="316" bestFit="1" customWidth="1"/>
    <col min="5635" max="5635" width="8.42578125" style="316" bestFit="1" customWidth="1"/>
    <col min="5636" max="5636" width="24.85546875" style="316" bestFit="1" customWidth="1"/>
    <col min="5637" max="5637" width="30.5703125" style="316" bestFit="1" customWidth="1"/>
    <col min="5638" max="5638" width="0" style="316" hidden="1" customWidth="1"/>
    <col min="5639" max="5639" width="8.85546875" style="316" customWidth="1"/>
    <col min="5640" max="5640" width="3.7109375" style="316" customWidth="1"/>
    <col min="5641" max="5641" width="12.140625" style="316" customWidth="1"/>
    <col min="5642" max="5642" width="20.140625" style="316" bestFit="1" customWidth="1"/>
    <col min="5643" max="5643" width="15.28515625" style="316" bestFit="1" customWidth="1"/>
    <col min="5644" max="5644" width="5.85546875" style="316" bestFit="1" customWidth="1"/>
    <col min="5645" max="5645" width="10.28515625" style="316" customWidth="1"/>
    <col min="5646" max="5646" width="3.42578125" style="316" bestFit="1" customWidth="1"/>
    <col min="5647" max="5648" width="4.28515625" style="316" bestFit="1" customWidth="1"/>
    <col min="5649" max="5649" width="3.7109375" style="316" bestFit="1" customWidth="1"/>
    <col min="5650" max="5650" width="10.5703125" style="316" customWidth="1"/>
    <col min="5651" max="5651" width="14" style="316" bestFit="1" customWidth="1"/>
    <col min="5652" max="5652" width="8.7109375" style="316" bestFit="1" customWidth="1"/>
    <col min="5653" max="5653" width="10.140625" style="316" bestFit="1" customWidth="1"/>
    <col min="5654" max="5889" width="9.140625" style="316"/>
    <col min="5890" max="5890" width="6.5703125" style="316" bestFit="1" customWidth="1"/>
    <col min="5891" max="5891" width="8.42578125" style="316" bestFit="1" customWidth="1"/>
    <col min="5892" max="5892" width="24.85546875" style="316" bestFit="1" customWidth="1"/>
    <col min="5893" max="5893" width="30.5703125" style="316" bestFit="1" customWidth="1"/>
    <col min="5894" max="5894" width="0" style="316" hidden="1" customWidth="1"/>
    <col min="5895" max="5895" width="8.85546875" style="316" customWidth="1"/>
    <col min="5896" max="5896" width="3.7109375" style="316" customWidth="1"/>
    <col min="5897" max="5897" width="12.140625" style="316" customWidth="1"/>
    <col min="5898" max="5898" width="20.140625" style="316" bestFit="1" customWidth="1"/>
    <col min="5899" max="5899" width="15.28515625" style="316" bestFit="1" customWidth="1"/>
    <col min="5900" max="5900" width="5.85546875" style="316" bestFit="1" customWidth="1"/>
    <col min="5901" max="5901" width="10.28515625" style="316" customWidth="1"/>
    <col min="5902" max="5902" width="3.42578125" style="316" bestFit="1" customWidth="1"/>
    <col min="5903" max="5904" width="4.28515625" style="316" bestFit="1" customWidth="1"/>
    <col min="5905" max="5905" width="3.7109375" style="316" bestFit="1" customWidth="1"/>
    <col min="5906" max="5906" width="10.5703125" style="316" customWidth="1"/>
    <col min="5907" max="5907" width="14" style="316" bestFit="1" customWidth="1"/>
    <col min="5908" max="5908" width="8.7109375" style="316" bestFit="1" customWidth="1"/>
    <col min="5909" max="5909" width="10.140625" style="316" bestFit="1" customWidth="1"/>
    <col min="5910" max="6145" width="9.140625" style="316"/>
    <col min="6146" max="6146" width="6.5703125" style="316" bestFit="1" customWidth="1"/>
    <col min="6147" max="6147" width="8.42578125" style="316" bestFit="1" customWidth="1"/>
    <col min="6148" max="6148" width="24.85546875" style="316" bestFit="1" customWidth="1"/>
    <col min="6149" max="6149" width="30.5703125" style="316" bestFit="1" customWidth="1"/>
    <col min="6150" max="6150" width="0" style="316" hidden="1" customWidth="1"/>
    <col min="6151" max="6151" width="8.85546875" style="316" customWidth="1"/>
    <col min="6152" max="6152" width="3.7109375" style="316" customWidth="1"/>
    <col min="6153" max="6153" width="12.140625" style="316" customWidth="1"/>
    <col min="6154" max="6154" width="20.140625" style="316" bestFit="1" customWidth="1"/>
    <col min="6155" max="6155" width="15.28515625" style="316" bestFit="1" customWidth="1"/>
    <col min="6156" max="6156" width="5.85546875" style="316" bestFit="1" customWidth="1"/>
    <col min="6157" max="6157" width="10.28515625" style="316" customWidth="1"/>
    <col min="6158" max="6158" width="3.42578125" style="316" bestFit="1" customWidth="1"/>
    <col min="6159" max="6160" width="4.28515625" style="316" bestFit="1" customWidth="1"/>
    <col min="6161" max="6161" width="3.7109375" style="316" bestFit="1" customWidth="1"/>
    <col min="6162" max="6162" width="10.5703125" style="316" customWidth="1"/>
    <col min="6163" max="6163" width="14" style="316" bestFit="1" customWidth="1"/>
    <col min="6164" max="6164" width="8.7109375" style="316" bestFit="1" customWidth="1"/>
    <col min="6165" max="6165" width="10.140625" style="316" bestFit="1" customWidth="1"/>
    <col min="6166" max="6401" width="9.140625" style="316"/>
    <col min="6402" max="6402" width="6.5703125" style="316" bestFit="1" customWidth="1"/>
    <col min="6403" max="6403" width="8.42578125" style="316" bestFit="1" customWidth="1"/>
    <col min="6404" max="6404" width="24.85546875" style="316" bestFit="1" customWidth="1"/>
    <col min="6405" max="6405" width="30.5703125" style="316" bestFit="1" customWidth="1"/>
    <col min="6406" max="6406" width="0" style="316" hidden="1" customWidth="1"/>
    <col min="6407" max="6407" width="8.85546875" style="316" customWidth="1"/>
    <col min="6408" max="6408" width="3.7109375" style="316" customWidth="1"/>
    <col min="6409" max="6409" width="12.140625" style="316" customWidth="1"/>
    <col min="6410" max="6410" width="20.140625" style="316" bestFit="1" customWidth="1"/>
    <col min="6411" max="6411" width="15.28515625" style="316" bestFit="1" customWidth="1"/>
    <col min="6412" max="6412" width="5.85546875" style="316" bestFit="1" customWidth="1"/>
    <col min="6413" max="6413" width="10.28515625" style="316" customWidth="1"/>
    <col min="6414" max="6414" width="3.42578125" style="316" bestFit="1" customWidth="1"/>
    <col min="6415" max="6416" width="4.28515625" style="316" bestFit="1" customWidth="1"/>
    <col min="6417" max="6417" width="3.7109375" style="316" bestFit="1" customWidth="1"/>
    <col min="6418" max="6418" width="10.5703125" style="316" customWidth="1"/>
    <col min="6419" max="6419" width="14" style="316" bestFit="1" customWidth="1"/>
    <col min="6420" max="6420" width="8.7109375" style="316" bestFit="1" customWidth="1"/>
    <col min="6421" max="6421" width="10.140625" style="316" bestFit="1" customWidth="1"/>
    <col min="6422" max="6657" width="9.140625" style="316"/>
    <col min="6658" max="6658" width="6.5703125" style="316" bestFit="1" customWidth="1"/>
    <col min="6659" max="6659" width="8.42578125" style="316" bestFit="1" customWidth="1"/>
    <col min="6660" max="6660" width="24.85546875" style="316" bestFit="1" customWidth="1"/>
    <col min="6661" max="6661" width="30.5703125" style="316" bestFit="1" customWidth="1"/>
    <col min="6662" max="6662" width="0" style="316" hidden="1" customWidth="1"/>
    <col min="6663" max="6663" width="8.85546875" style="316" customWidth="1"/>
    <col min="6664" max="6664" width="3.7109375" style="316" customWidth="1"/>
    <col min="6665" max="6665" width="12.140625" style="316" customWidth="1"/>
    <col min="6666" max="6666" width="20.140625" style="316" bestFit="1" customWidth="1"/>
    <col min="6667" max="6667" width="15.28515625" style="316" bestFit="1" customWidth="1"/>
    <col min="6668" max="6668" width="5.85546875" style="316" bestFit="1" customWidth="1"/>
    <col min="6669" max="6669" width="10.28515625" style="316" customWidth="1"/>
    <col min="6670" max="6670" width="3.42578125" style="316" bestFit="1" customWidth="1"/>
    <col min="6671" max="6672" width="4.28515625" style="316" bestFit="1" customWidth="1"/>
    <col min="6673" max="6673" width="3.7109375" style="316" bestFit="1" customWidth="1"/>
    <col min="6674" max="6674" width="10.5703125" style="316" customWidth="1"/>
    <col min="6675" max="6675" width="14" style="316" bestFit="1" customWidth="1"/>
    <col min="6676" max="6676" width="8.7109375" style="316" bestFit="1" customWidth="1"/>
    <col min="6677" max="6677" width="10.140625" style="316" bestFit="1" customWidth="1"/>
    <col min="6678" max="6913" width="9.140625" style="316"/>
    <col min="6914" max="6914" width="6.5703125" style="316" bestFit="1" customWidth="1"/>
    <col min="6915" max="6915" width="8.42578125" style="316" bestFit="1" customWidth="1"/>
    <col min="6916" max="6916" width="24.85546875" style="316" bestFit="1" customWidth="1"/>
    <col min="6917" max="6917" width="30.5703125" style="316" bestFit="1" customWidth="1"/>
    <col min="6918" max="6918" width="0" style="316" hidden="1" customWidth="1"/>
    <col min="6919" max="6919" width="8.85546875" style="316" customWidth="1"/>
    <col min="6920" max="6920" width="3.7109375" style="316" customWidth="1"/>
    <col min="6921" max="6921" width="12.140625" style="316" customWidth="1"/>
    <col min="6922" max="6922" width="20.140625" style="316" bestFit="1" customWidth="1"/>
    <col min="6923" max="6923" width="15.28515625" style="316" bestFit="1" customWidth="1"/>
    <col min="6924" max="6924" width="5.85546875" style="316" bestFit="1" customWidth="1"/>
    <col min="6925" max="6925" width="10.28515625" style="316" customWidth="1"/>
    <col min="6926" max="6926" width="3.42578125" style="316" bestFit="1" customWidth="1"/>
    <col min="6927" max="6928" width="4.28515625" style="316" bestFit="1" customWidth="1"/>
    <col min="6929" max="6929" width="3.7109375" style="316" bestFit="1" customWidth="1"/>
    <col min="6930" max="6930" width="10.5703125" style="316" customWidth="1"/>
    <col min="6931" max="6931" width="14" style="316" bestFit="1" customWidth="1"/>
    <col min="6932" max="6932" width="8.7109375" style="316" bestFit="1" customWidth="1"/>
    <col min="6933" max="6933" width="10.140625" style="316" bestFit="1" customWidth="1"/>
    <col min="6934" max="7169" width="9.140625" style="316"/>
    <col min="7170" max="7170" width="6.5703125" style="316" bestFit="1" customWidth="1"/>
    <col min="7171" max="7171" width="8.42578125" style="316" bestFit="1" customWidth="1"/>
    <col min="7172" max="7172" width="24.85546875" style="316" bestFit="1" customWidth="1"/>
    <col min="7173" max="7173" width="30.5703125" style="316" bestFit="1" customWidth="1"/>
    <col min="7174" max="7174" width="0" style="316" hidden="1" customWidth="1"/>
    <col min="7175" max="7175" width="8.85546875" style="316" customWidth="1"/>
    <col min="7176" max="7176" width="3.7109375" style="316" customWidth="1"/>
    <col min="7177" max="7177" width="12.140625" style="316" customWidth="1"/>
    <col min="7178" max="7178" width="20.140625" style="316" bestFit="1" customWidth="1"/>
    <col min="7179" max="7179" width="15.28515625" style="316" bestFit="1" customWidth="1"/>
    <col min="7180" max="7180" width="5.85546875" style="316" bestFit="1" customWidth="1"/>
    <col min="7181" max="7181" width="10.28515625" style="316" customWidth="1"/>
    <col min="7182" max="7182" width="3.42578125" style="316" bestFit="1" customWidth="1"/>
    <col min="7183" max="7184" width="4.28515625" style="316" bestFit="1" customWidth="1"/>
    <col min="7185" max="7185" width="3.7109375" style="316" bestFit="1" customWidth="1"/>
    <col min="7186" max="7186" width="10.5703125" style="316" customWidth="1"/>
    <col min="7187" max="7187" width="14" style="316" bestFit="1" customWidth="1"/>
    <col min="7188" max="7188" width="8.7109375" style="316" bestFit="1" customWidth="1"/>
    <col min="7189" max="7189" width="10.140625" style="316" bestFit="1" customWidth="1"/>
    <col min="7190" max="7425" width="9.140625" style="316"/>
    <col min="7426" max="7426" width="6.5703125" style="316" bestFit="1" customWidth="1"/>
    <col min="7427" max="7427" width="8.42578125" style="316" bestFit="1" customWidth="1"/>
    <col min="7428" max="7428" width="24.85546875" style="316" bestFit="1" customWidth="1"/>
    <col min="7429" max="7429" width="30.5703125" style="316" bestFit="1" customWidth="1"/>
    <col min="7430" max="7430" width="0" style="316" hidden="1" customWidth="1"/>
    <col min="7431" max="7431" width="8.85546875" style="316" customWidth="1"/>
    <col min="7432" max="7432" width="3.7109375" style="316" customWidth="1"/>
    <col min="7433" max="7433" width="12.140625" style="316" customWidth="1"/>
    <col min="7434" max="7434" width="20.140625" style="316" bestFit="1" customWidth="1"/>
    <col min="7435" max="7435" width="15.28515625" style="316" bestFit="1" customWidth="1"/>
    <col min="7436" max="7436" width="5.85546875" style="316" bestFit="1" customWidth="1"/>
    <col min="7437" max="7437" width="10.28515625" style="316" customWidth="1"/>
    <col min="7438" max="7438" width="3.42578125" style="316" bestFit="1" customWidth="1"/>
    <col min="7439" max="7440" width="4.28515625" style="316" bestFit="1" customWidth="1"/>
    <col min="7441" max="7441" width="3.7109375" style="316" bestFit="1" customWidth="1"/>
    <col min="7442" max="7442" width="10.5703125" style="316" customWidth="1"/>
    <col min="7443" max="7443" width="14" style="316" bestFit="1" customWidth="1"/>
    <col min="7444" max="7444" width="8.7109375" style="316" bestFit="1" customWidth="1"/>
    <col min="7445" max="7445" width="10.140625" style="316" bestFit="1" customWidth="1"/>
    <col min="7446" max="7681" width="9.140625" style="316"/>
    <col min="7682" max="7682" width="6.5703125" style="316" bestFit="1" customWidth="1"/>
    <col min="7683" max="7683" width="8.42578125" style="316" bestFit="1" customWidth="1"/>
    <col min="7684" max="7684" width="24.85546875" style="316" bestFit="1" customWidth="1"/>
    <col min="7685" max="7685" width="30.5703125" style="316" bestFit="1" customWidth="1"/>
    <col min="7686" max="7686" width="0" style="316" hidden="1" customWidth="1"/>
    <col min="7687" max="7687" width="8.85546875" style="316" customWidth="1"/>
    <col min="7688" max="7688" width="3.7109375" style="316" customWidth="1"/>
    <col min="7689" max="7689" width="12.140625" style="316" customWidth="1"/>
    <col min="7690" max="7690" width="20.140625" style="316" bestFit="1" customWidth="1"/>
    <col min="7691" max="7691" width="15.28515625" style="316" bestFit="1" customWidth="1"/>
    <col min="7692" max="7692" width="5.85546875" style="316" bestFit="1" customWidth="1"/>
    <col min="7693" max="7693" width="10.28515625" style="316" customWidth="1"/>
    <col min="7694" max="7694" width="3.42578125" style="316" bestFit="1" customWidth="1"/>
    <col min="7695" max="7696" width="4.28515625" style="316" bestFit="1" customWidth="1"/>
    <col min="7697" max="7697" width="3.7109375" style="316" bestFit="1" customWidth="1"/>
    <col min="7698" max="7698" width="10.5703125" style="316" customWidth="1"/>
    <col min="7699" max="7699" width="14" style="316" bestFit="1" customWidth="1"/>
    <col min="7700" max="7700" width="8.7109375" style="316" bestFit="1" customWidth="1"/>
    <col min="7701" max="7701" width="10.140625" style="316" bestFit="1" customWidth="1"/>
    <col min="7702" max="7937" width="9.140625" style="316"/>
    <col min="7938" max="7938" width="6.5703125" style="316" bestFit="1" customWidth="1"/>
    <col min="7939" max="7939" width="8.42578125" style="316" bestFit="1" customWidth="1"/>
    <col min="7940" max="7940" width="24.85546875" style="316" bestFit="1" customWidth="1"/>
    <col min="7941" max="7941" width="30.5703125" style="316" bestFit="1" customWidth="1"/>
    <col min="7942" max="7942" width="0" style="316" hidden="1" customWidth="1"/>
    <col min="7943" max="7943" width="8.85546875" style="316" customWidth="1"/>
    <col min="7944" max="7944" width="3.7109375" style="316" customWidth="1"/>
    <col min="7945" max="7945" width="12.140625" style="316" customWidth="1"/>
    <col min="7946" max="7946" width="20.140625" style="316" bestFit="1" customWidth="1"/>
    <col min="7947" max="7947" width="15.28515625" style="316" bestFit="1" customWidth="1"/>
    <col min="7948" max="7948" width="5.85546875" style="316" bestFit="1" customWidth="1"/>
    <col min="7949" max="7949" width="10.28515625" style="316" customWidth="1"/>
    <col min="7950" max="7950" width="3.42578125" style="316" bestFit="1" customWidth="1"/>
    <col min="7951" max="7952" width="4.28515625" style="316" bestFit="1" customWidth="1"/>
    <col min="7953" max="7953" width="3.7109375" style="316" bestFit="1" customWidth="1"/>
    <col min="7954" max="7954" width="10.5703125" style="316" customWidth="1"/>
    <col min="7955" max="7955" width="14" style="316" bestFit="1" customWidth="1"/>
    <col min="7956" max="7956" width="8.7109375" style="316" bestFit="1" customWidth="1"/>
    <col min="7957" max="7957" width="10.140625" style="316" bestFit="1" customWidth="1"/>
    <col min="7958" max="8193" width="9.140625" style="316"/>
    <col min="8194" max="8194" width="6.5703125" style="316" bestFit="1" customWidth="1"/>
    <col min="8195" max="8195" width="8.42578125" style="316" bestFit="1" customWidth="1"/>
    <col min="8196" max="8196" width="24.85546875" style="316" bestFit="1" customWidth="1"/>
    <col min="8197" max="8197" width="30.5703125" style="316" bestFit="1" customWidth="1"/>
    <col min="8198" max="8198" width="0" style="316" hidden="1" customWidth="1"/>
    <col min="8199" max="8199" width="8.85546875" style="316" customWidth="1"/>
    <col min="8200" max="8200" width="3.7109375" style="316" customWidth="1"/>
    <col min="8201" max="8201" width="12.140625" style="316" customWidth="1"/>
    <col min="8202" max="8202" width="20.140625" style="316" bestFit="1" customWidth="1"/>
    <col min="8203" max="8203" width="15.28515625" style="316" bestFit="1" customWidth="1"/>
    <col min="8204" max="8204" width="5.85546875" style="316" bestFit="1" customWidth="1"/>
    <col min="8205" max="8205" width="10.28515625" style="316" customWidth="1"/>
    <col min="8206" max="8206" width="3.42578125" style="316" bestFit="1" customWidth="1"/>
    <col min="8207" max="8208" width="4.28515625" style="316" bestFit="1" customWidth="1"/>
    <col min="8209" max="8209" width="3.7109375" style="316" bestFit="1" customWidth="1"/>
    <col min="8210" max="8210" width="10.5703125" style="316" customWidth="1"/>
    <col min="8211" max="8211" width="14" style="316" bestFit="1" customWidth="1"/>
    <col min="8212" max="8212" width="8.7109375" style="316" bestFit="1" customWidth="1"/>
    <col min="8213" max="8213" width="10.140625" style="316" bestFit="1" customWidth="1"/>
    <col min="8214" max="8449" width="9.140625" style="316"/>
    <col min="8450" max="8450" width="6.5703125" style="316" bestFit="1" customWidth="1"/>
    <col min="8451" max="8451" width="8.42578125" style="316" bestFit="1" customWidth="1"/>
    <col min="8452" max="8452" width="24.85546875" style="316" bestFit="1" customWidth="1"/>
    <col min="8453" max="8453" width="30.5703125" style="316" bestFit="1" customWidth="1"/>
    <col min="8454" max="8454" width="0" style="316" hidden="1" customWidth="1"/>
    <col min="8455" max="8455" width="8.85546875" style="316" customWidth="1"/>
    <col min="8456" max="8456" width="3.7109375" style="316" customWidth="1"/>
    <col min="8457" max="8457" width="12.140625" style="316" customWidth="1"/>
    <col min="8458" max="8458" width="20.140625" style="316" bestFit="1" customWidth="1"/>
    <col min="8459" max="8459" width="15.28515625" style="316" bestFit="1" customWidth="1"/>
    <col min="8460" max="8460" width="5.85546875" style="316" bestFit="1" customWidth="1"/>
    <col min="8461" max="8461" width="10.28515625" style="316" customWidth="1"/>
    <col min="8462" max="8462" width="3.42578125" style="316" bestFit="1" customWidth="1"/>
    <col min="8463" max="8464" width="4.28515625" style="316" bestFit="1" customWidth="1"/>
    <col min="8465" max="8465" width="3.7109375" style="316" bestFit="1" customWidth="1"/>
    <col min="8466" max="8466" width="10.5703125" style="316" customWidth="1"/>
    <col min="8467" max="8467" width="14" style="316" bestFit="1" customWidth="1"/>
    <col min="8468" max="8468" width="8.7109375" style="316" bestFit="1" customWidth="1"/>
    <col min="8469" max="8469" width="10.140625" style="316" bestFit="1" customWidth="1"/>
    <col min="8470" max="8705" width="9.140625" style="316"/>
    <col min="8706" max="8706" width="6.5703125" style="316" bestFit="1" customWidth="1"/>
    <col min="8707" max="8707" width="8.42578125" style="316" bestFit="1" customWidth="1"/>
    <col min="8708" max="8708" width="24.85546875" style="316" bestFit="1" customWidth="1"/>
    <col min="8709" max="8709" width="30.5703125" style="316" bestFit="1" customWidth="1"/>
    <col min="8710" max="8710" width="0" style="316" hidden="1" customWidth="1"/>
    <col min="8711" max="8711" width="8.85546875" style="316" customWidth="1"/>
    <col min="8712" max="8712" width="3.7109375" style="316" customWidth="1"/>
    <col min="8713" max="8713" width="12.140625" style="316" customWidth="1"/>
    <col min="8714" max="8714" width="20.140625" style="316" bestFit="1" customWidth="1"/>
    <col min="8715" max="8715" width="15.28515625" style="316" bestFit="1" customWidth="1"/>
    <col min="8716" max="8716" width="5.85546875" style="316" bestFit="1" customWidth="1"/>
    <col min="8717" max="8717" width="10.28515625" style="316" customWidth="1"/>
    <col min="8718" max="8718" width="3.42578125" style="316" bestFit="1" customWidth="1"/>
    <col min="8719" max="8720" width="4.28515625" style="316" bestFit="1" customWidth="1"/>
    <col min="8721" max="8721" width="3.7109375" style="316" bestFit="1" customWidth="1"/>
    <col min="8722" max="8722" width="10.5703125" style="316" customWidth="1"/>
    <col min="8723" max="8723" width="14" style="316" bestFit="1" customWidth="1"/>
    <col min="8724" max="8724" width="8.7109375" style="316" bestFit="1" customWidth="1"/>
    <col min="8725" max="8725" width="10.140625" style="316" bestFit="1" customWidth="1"/>
    <col min="8726" max="8961" width="9.140625" style="316"/>
    <col min="8962" max="8962" width="6.5703125" style="316" bestFit="1" customWidth="1"/>
    <col min="8963" max="8963" width="8.42578125" style="316" bestFit="1" customWidth="1"/>
    <col min="8964" max="8964" width="24.85546875" style="316" bestFit="1" customWidth="1"/>
    <col min="8965" max="8965" width="30.5703125" style="316" bestFit="1" customWidth="1"/>
    <col min="8966" max="8966" width="0" style="316" hidden="1" customWidth="1"/>
    <col min="8967" max="8967" width="8.85546875" style="316" customWidth="1"/>
    <col min="8968" max="8968" width="3.7109375" style="316" customWidth="1"/>
    <col min="8969" max="8969" width="12.140625" style="316" customWidth="1"/>
    <col min="8970" max="8970" width="20.140625" style="316" bestFit="1" customWidth="1"/>
    <col min="8971" max="8971" width="15.28515625" style="316" bestFit="1" customWidth="1"/>
    <col min="8972" max="8972" width="5.85546875" style="316" bestFit="1" customWidth="1"/>
    <col min="8973" max="8973" width="10.28515625" style="316" customWidth="1"/>
    <col min="8974" max="8974" width="3.42578125" style="316" bestFit="1" customWidth="1"/>
    <col min="8975" max="8976" width="4.28515625" style="316" bestFit="1" customWidth="1"/>
    <col min="8977" max="8977" width="3.7109375" style="316" bestFit="1" customWidth="1"/>
    <col min="8978" max="8978" width="10.5703125" style="316" customWidth="1"/>
    <col min="8979" max="8979" width="14" style="316" bestFit="1" customWidth="1"/>
    <col min="8980" max="8980" width="8.7109375" style="316" bestFit="1" customWidth="1"/>
    <col min="8981" max="8981" width="10.140625" style="316" bestFit="1" customWidth="1"/>
    <col min="8982" max="9217" width="9.140625" style="316"/>
    <col min="9218" max="9218" width="6.5703125" style="316" bestFit="1" customWidth="1"/>
    <col min="9219" max="9219" width="8.42578125" style="316" bestFit="1" customWidth="1"/>
    <col min="9220" max="9220" width="24.85546875" style="316" bestFit="1" customWidth="1"/>
    <col min="9221" max="9221" width="30.5703125" style="316" bestFit="1" customWidth="1"/>
    <col min="9222" max="9222" width="0" style="316" hidden="1" customWidth="1"/>
    <col min="9223" max="9223" width="8.85546875" style="316" customWidth="1"/>
    <col min="9224" max="9224" width="3.7109375" style="316" customWidth="1"/>
    <col min="9225" max="9225" width="12.140625" style="316" customWidth="1"/>
    <col min="9226" max="9226" width="20.140625" style="316" bestFit="1" customWidth="1"/>
    <col min="9227" max="9227" width="15.28515625" style="316" bestFit="1" customWidth="1"/>
    <col min="9228" max="9228" width="5.85546875" style="316" bestFit="1" customWidth="1"/>
    <col min="9229" max="9229" width="10.28515625" style="316" customWidth="1"/>
    <col min="9230" max="9230" width="3.42578125" style="316" bestFit="1" customWidth="1"/>
    <col min="9231" max="9232" width="4.28515625" style="316" bestFit="1" customWidth="1"/>
    <col min="9233" max="9233" width="3.7109375" style="316" bestFit="1" customWidth="1"/>
    <col min="9234" max="9234" width="10.5703125" style="316" customWidth="1"/>
    <col min="9235" max="9235" width="14" style="316" bestFit="1" customWidth="1"/>
    <col min="9236" max="9236" width="8.7109375" style="316" bestFit="1" customWidth="1"/>
    <col min="9237" max="9237" width="10.140625" style="316" bestFit="1" customWidth="1"/>
    <col min="9238" max="9473" width="9.140625" style="316"/>
    <col min="9474" max="9474" width="6.5703125" style="316" bestFit="1" customWidth="1"/>
    <col min="9475" max="9475" width="8.42578125" style="316" bestFit="1" customWidth="1"/>
    <col min="9476" max="9476" width="24.85546875" style="316" bestFit="1" customWidth="1"/>
    <col min="9477" max="9477" width="30.5703125" style="316" bestFit="1" customWidth="1"/>
    <col min="9478" max="9478" width="0" style="316" hidden="1" customWidth="1"/>
    <col min="9479" max="9479" width="8.85546875" style="316" customWidth="1"/>
    <col min="9480" max="9480" width="3.7109375" style="316" customWidth="1"/>
    <col min="9481" max="9481" width="12.140625" style="316" customWidth="1"/>
    <col min="9482" max="9482" width="20.140625" style="316" bestFit="1" customWidth="1"/>
    <col min="9483" max="9483" width="15.28515625" style="316" bestFit="1" customWidth="1"/>
    <col min="9484" max="9484" width="5.85546875" style="316" bestFit="1" customWidth="1"/>
    <col min="9485" max="9485" width="10.28515625" style="316" customWidth="1"/>
    <col min="9486" max="9486" width="3.42578125" style="316" bestFit="1" customWidth="1"/>
    <col min="9487" max="9488" width="4.28515625" style="316" bestFit="1" customWidth="1"/>
    <col min="9489" max="9489" width="3.7109375" style="316" bestFit="1" customWidth="1"/>
    <col min="9490" max="9490" width="10.5703125" style="316" customWidth="1"/>
    <col min="9491" max="9491" width="14" style="316" bestFit="1" customWidth="1"/>
    <col min="9492" max="9492" width="8.7109375" style="316" bestFit="1" customWidth="1"/>
    <col min="9493" max="9493" width="10.140625" style="316" bestFit="1" customWidth="1"/>
    <col min="9494" max="9729" width="9.140625" style="316"/>
    <col min="9730" max="9730" width="6.5703125" style="316" bestFit="1" customWidth="1"/>
    <col min="9731" max="9731" width="8.42578125" style="316" bestFit="1" customWidth="1"/>
    <col min="9732" max="9732" width="24.85546875" style="316" bestFit="1" customWidth="1"/>
    <col min="9733" max="9733" width="30.5703125" style="316" bestFit="1" customWidth="1"/>
    <col min="9734" max="9734" width="0" style="316" hidden="1" customWidth="1"/>
    <col min="9735" max="9735" width="8.85546875" style="316" customWidth="1"/>
    <col min="9736" max="9736" width="3.7109375" style="316" customWidth="1"/>
    <col min="9737" max="9737" width="12.140625" style="316" customWidth="1"/>
    <col min="9738" max="9738" width="20.140625" style="316" bestFit="1" customWidth="1"/>
    <col min="9739" max="9739" width="15.28515625" style="316" bestFit="1" customWidth="1"/>
    <col min="9740" max="9740" width="5.85546875" style="316" bestFit="1" customWidth="1"/>
    <col min="9741" max="9741" width="10.28515625" style="316" customWidth="1"/>
    <col min="9742" max="9742" width="3.42578125" style="316" bestFit="1" customWidth="1"/>
    <col min="9743" max="9744" width="4.28515625" style="316" bestFit="1" customWidth="1"/>
    <col min="9745" max="9745" width="3.7109375" style="316" bestFit="1" customWidth="1"/>
    <col min="9746" max="9746" width="10.5703125" style="316" customWidth="1"/>
    <col min="9747" max="9747" width="14" style="316" bestFit="1" customWidth="1"/>
    <col min="9748" max="9748" width="8.7109375" style="316" bestFit="1" customWidth="1"/>
    <col min="9749" max="9749" width="10.140625" style="316" bestFit="1" customWidth="1"/>
    <col min="9750" max="9985" width="9.140625" style="316"/>
    <col min="9986" max="9986" width="6.5703125" style="316" bestFit="1" customWidth="1"/>
    <col min="9987" max="9987" width="8.42578125" style="316" bestFit="1" customWidth="1"/>
    <col min="9988" max="9988" width="24.85546875" style="316" bestFit="1" customWidth="1"/>
    <col min="9989" max="9989" width="30.5703125" style="316" bestFit="1" customWidth="1"/>
    <col min="9990" max="9990" width="0" style="316" hidden="1" customWidth="1"/>
    <col min="9991" max="9991" width="8.85546875" style="316" customWidth="1"/>
    <col min="9992" max="9992" width="3.7109375" style="316" customWidth="1"/>
    <col min="9993" max="9993" width="12.140625" style="316" customWidth="1"/>
    <col min="9994" max="9994" width="20.140625" style="316" bestFit="1" customWidth="1"/>
    <col min="9995" max="9995" width="15.28515625" style="316" bestFit="1" customWidth="1"/>
    <col min="9996" max="9996" width="5.85546875" style="316" bestFit="1" customWidth="1"/>
    <col min="9997" max="9997" width="10.28515625" style="316" customWidth="1"/>
    <col min="9998" max="9998" width="3.42578125" style="316" bestFit="1" customWidth="1"/>
    <col min="9999" max="10000" width="4.28515625" style="316" bestFit="1" customWidth="1"/>
    <col min="10001" max="10001" width="3.7109375" style="316" bestFit="1" customWidth="1"/>
    <col min="10002" max="10002" width="10.5703125" style="316" customWidth="1"/>
    <col min="10003" max="10003" width="14" style="316" bestFit="1" customWidth="1"/>
    <col min="10004" max="10004" width="8.7109375" style="316" bestFit="1" customWidth="1"/>
    <col min="10005" max="10005" width="10.140625" style="316" bestFit="1" customWidth="1"/>
    <col min="10006" max="10241" width="9.140625" style="316"/>
    <col min="10242" max="10242" width="6.5703125" style="316" bestFit="1" customWidth="1"/>
    <col min="10243" max="10243" width="8.42578125" style="316" bestFit="1" customWidth="1"/>
    <col min="10244" max="10244" width="24.85546875" style="316" bestFit="1" customWidth="1"/>
    <col min="10245" max="10245" width="30.5703125" style="316" bestFit="1" customWidth="1"/>
    <col min="10246" max="10246" width="0" style="316" hidden="1" customWidth="1"/>
    <col min="10247" max="10247" width="8.85546875" style="316" customWidth="1"/>
    <col min="10248" max="10248" width="3.7109375" style="316" customWidth="1"/>
    <col min="10249" max="10249" width="12.140625" style="316" customWidth="1"/>
    <col min="10250" max="10250" width="20.140625" style="316" bestFit="1" customWidth="1"/>
    <col min="10251" max="10251" width="15.28515625" style="316" bestFit="1" customWidth="1"/>
    <col min="10252" max="10252" width="5.85546875" style="316" bestFit="1" customWidth="1"/>
    <col min="10253" max="10253" width="10.28515625" style="316" customWidth="1"/>
    <col min="10254" max="10254" width="3.42578125" style="316" bestFit="1" customWidth="1"/>
    <col min="10255" max="10256" width="4.28515625" style="316" bestFit="1" customWidth="1"/>
    <col min="10257" max="10257" width="3.7109375" style="316" bestFit="1" customWidth="1"/>
    <col min="10258" max="10258" width="10.5703125" style="316" customWidth="1"/>
    <col min="10259" max="10259" width="14" style="316" bestFit="1" customWidth="1"/>
    <col min="10260" max="10260" width="8.7109375" style="316" bestFit="1" customWidth="1"/>
    <col min="10261" max="10261" width="10.140625" style="316" bestFit="1" customWidth="1"/>
    <col min="10262" max="10497" width="9.140625" style="316"/>
    <col min="10498" max="10498" width="6.5703125" style="316" bestFit="1" customWidth="1"/>
    <col min="10499" max="10499" width="8.42578125" style="316" bestFit="1" customWidth="1"/>
    <col min="10500" max="10500" width="24.85546875" style="316" bestFit="1" customWidth="1"/>
    <col min="10501" max="10501" width="30.5703125" style="316" bestFit="1" customWidth="1"/>
    <col min="10502" max="10502" width="0" style="316" hidden="1" customWidth="1"/>
    <col min="10503" max="10503" width="8.85546875" style="316" customWidth="1"/>
    <col min="10504" max="10504" width="3.7109375" style="316" customWidth="1"/>
    <col min="10505" max="10505" width="12.140625" style="316" customWidth="1"/>
    <col min="10506" max="10506" width="20.140625" style="316" bestFit="1" customWidth="1"/>
    <col min="10507" max="10507" width="15.28515625" style="316" bestFit="1" customWidth="1"/>
    <col min="10508" max="10508" width="5.85546875" style="316" bestFit="1" customWidth="1"/>
    <col min="10509" max="10509" width="10.28515625" style="316" customWidth="1"/>
    <col min="10510" max="10510" width="3.42578125" style="316" bestFit="1" customWidth="1"/>
    <col min="10511" max="10512" width="4.28515625" style="316" bestFit="1" customWidth="1"/>
    <col min="10513" max="10513" width="3.7109375" style="316" bestFit="1" customWidth="1"/>
    <col min="10514" max="10514" width="10.5703125" style="316" customWidth="1"/>
    <col min="10515" max="10515" width="14" style="316" bestFit="1" customWidth="1"/>
    <col min="10516" max="10516" width="8.7109375" style="316" bestFit="1" customWidth="1"/>
    <col min="10517" max="10517" width="10.140625" style="316" bestFit="1" customWidth="1"/>
    <col min="10518" max="10753" width="9.140625" style="316"/>
    <col min="10754" max="10754" width="6.5703125" style="316" bestFit="1" customWidth="1"/>
    <col min="10755" max="10755" width="8.42578125" style="316" bestFit="1" customWidth="1"/>
    <col min="10756" max="10756" width="24.85546875" style="316" bestFit="1" customWidth="1"/>
    <col min="10757" max="10757" width="30.5703125" style="316" bestFit="1" customWidth="1"/>
    <col min="10758" max="10758" width="0" style="316" hidden="1" customWidth="1"/>
    <col min="10759" max="10759" width="8.85546875" style="316" customWidth="1"/>
    <col min="10760" max="10760" width="3.7109375" style="316" customWidth="1"/>
    <col min="10761" max="10761" width="12.140625" style="316" customWidth="1"/>
    <col min="10762" max="10762" width="20.140625" style="316" bestFit="1" customWidth="1"/>
    <col min="10763" max="10763" width="15.28515625" style="316" bestFit="1" customWidth="1"/>
    <col min="10764" max="10764" width="5.85546875" style="316" bestFit="1" customWidth="1"/>
    <col min="10765" max="10765" width="10.28515625" style="316" customWidth="1"/>
    <col min="10766" max="10766" width="3.42578125" style="316" bestFit="1" customWidth="1"/>
    <col min="10767" max="10768" width="4.28515625" style="316" bestFit="1" customWidth="1"/>
    <col min="10769" max="10769" width="3.7109375" style="316" bestFit="1" customWidth="1"/>
    <col min="10770" max="10770" width="10.5703125" style="316" customWidth="1"/>
    <col min="10771" max="10771" width="14" style="316" bestFit="1" customWidth="1"/>
    <col min="10772" max="10772" width="8.7109375" style="316" bestFit="1" customWidth="1"/>
    <col min="10773" max="10773" width="10.140625" style="316" bestFit="1" customWidth="1"/>
    <col min="10774" max="11009" width="9.140625" style="316"/>
    <col min="11010" max="11010" width="6.5703125" style="316" bestFit="1" customWidth="1"/>
    <col min="11011" max="11011" width="8.42578125" style="316" bestFit="1" customWidth="1"/>
    <col min="11012" max="11012" width="24.85546875" style="316" bestFit="1" customWidth="1"/>
    <col min="11013" max="11013" width="30.5703125" style="316" bestFit="1" customWidth="1"/>
    <col min="11014" max="11014" width="0" style="316" hidden="1" customWidth="1"/>
    <col min="11015" max="11015" width="8.85546875" style="316" customWidth="1"/>
    <col min="11016" max="11016" width="3.7109375" style="316" customWidth="1"/>
    <col min="11017" max="11017" width="12.140625" style="316" customWidth="1"/>
    <col min="11018" max="11018" width="20.140625" style="316" bestFit="1" customWidth="1"/>
    <col min="11019" max="11019" width="15.28515625" style="316" bestFit="1" customWidth="1"/>
    <col min="11020" max="11020" width="5.85546875" style="316" bestFit="1" customWidth="1"/>
    <col min="11021" max="11021" width="10.28515625" style="316" customWidth="1"/>
    <col min="11022" max="11022" width="3.42578125" style="316" bestFit="1" customWidth="1"/>
    <col min="11023" max="11024" width="4.28515625" style="316" bestFit="1" customWidth="1"/>
    <col min="11025" max="11025" width="3.7109375" style="316" bestFit="1" customWidth="1"/>
    <col min="11026" max="11026" width="10.5703125" style="316" customWidth="1"/>
    <col min="11027" max="11027" width="14" style="316" bestFit="1" customWidth="1"/>
    <col min="11028" max="11028" width="8.7109375" style="316" bestFit="1" customWidth="1"/>
    <col min="11029" max="11029" width="10.140625" style="316" bestFit="1" customWidth="1"/>
    <col min="11030" max="11265" width="9.140625" style="316"/>
    <col min="11266" max="11266" width="6.5703125" style="316" bestFit="1" customWidth="1"/>
    <col min="11267" max="11267" width="8.42578125" style="316" bestFit="1" customWidth="1"/>
    <col min="11268" max="11268" width="24.85546875" style="316" bestFit="1" customWidth="1"/>
    <col min="11269" max="11269" width="30.5703125" style="316" bestFit="1" customWidth="1"/>
    <col min="11270" max="11270" width="0" style="316" hidden="1" customWidth="1"/>
    <col min="11271" max="11271" width="8.85546875" style="316" customWidth="1"/>
    <col min="11272" max="11272" width="3.7109375" style="316" customWidth="1"/>
    <col min="11273" max="11273" width="12.140625" style="316" customWidth="1"/>
    <col min="11274" max="11274" width="20.140625" style="316" bestFit="1" customWidth="1"/>
    <col min="11275" max="11275" width="15.28515625" style="316" bestFit="1" customWidth="1"/>
    <col min="11276" max="11276" width="5.85546875" style="316" bestFit="1" customWidth="1"/>
    <col min="11277" max="11277" width="10.28515625" style="316" customWidth="1"/>
    <col min="11278" max="11278" width="3.42578125" style="316" bestFit="1" customWidth="1"/>
    <col min="11279" max="11280" width="4.28515625" style="316" bestFit="1" customWidth="1"/>
    <col min="11281" max="11281" width="3.7109375" style="316" bestFit="1" customWidth="1"/>
    <col min="11282" max="11282" width="10.5703125" style="316" customWidth="1"/>
    <col min="11283" max="11283" width="14" style="316" bestFit="1" customWidth="1"/>
    <col min="11284" max="11284" width="8.7109375" style="316" bestFit="1" customWidth="1"/>
    <col min="11285" max="11285" width="10.140625" style="316" bestFit="1" customWidth="1"/>
    <col min="11286" max="11521" width="9.140625" style="316"/>
    <col min="11522" max="11522" width="6.5703125" style="316" bestFit="1" customWidth="1"/>
    <col min="11523" max="11523" width="8.42578125" style="316" bestFit="1" customWidth="1"/>
    <col min="11524" max="11524" width="24.85546875" style="316" bestFit="1" customWidth="1"/>
    <col min="11525" max="11525" width="30.5703125" style="316" bestFit="1" customWidth="1"/>
    <col min="11526" max="11526" width="0" style="316" hidden="1" customWidth="1"/>
    <col min="11527" max="11527" width="8.85546875" style="316" customWidth="1"/>
    <col min="11528" max="11528" width="3.7109375" style="316" customWidth="1"/>
    <col min="11529" max="11529" width="12.140625" style="316" customWidth="1"/>
    <col min="11530" max="11530" width="20.140625" style="316" bestFit="1" customWidth="1"/>
    <col min="11531" max="11531" width="15.28515625" style="316" bestFit="1" customWidth="1"/>
    <col min="11532" max="11532" width="5.85546875" style="316" bestFit="1" customWidth="1"/>
    <col min="11533" max="11533" width="10.28515625" style="316" customWidth="1"/>
    <col min="11534" max="11534" width="3.42578125" style="316" bestFit="1" customWidth="1"/>
    <col min="11535" max="11536" width="4.28515625" style="316" bestFit="1" customWidth="1"/>
    <col min="11537" max="11537" width="3.7109375" style="316" bestFit="1" customWidth="1"/>
    <col min="11538" max="11538" width="10.5703125" style="316" customWidth="1"/>
    <col min="11539" max="11539" width="14" style="316" bestFit="1" customWidth="1"/>
    <col min="11540" max="11540" width="8.7109375" style="316" bestFit="1" customWidth="1"/>
    <col min="11541" max="11541" width="10.140625" style="316" bestFit="1" customWidth="1"/>
    <col min="11542" max="11777" width="9.140625" style="316"/>
    <col min="11778" max="11778" width="6.5703125" style="316" bestFit="1" customWidth="1"/>
    <col min="11779" max="11779" width="8.42578125" style="316" bestFit="1" customWidth="1"/>
    <col min="11780" max="11780" width="24.85546875" style="316" bestFit="1" customWidth="1"/>
    <col min="11781" max="11781" width="30.5703125" style="316" bestFit="1" customWidth="1"/>
    <col min="11782" max="11782" width="0" style="316" hidden="1" customWidth="1"/>
    <col min="11783" max="11783" width="8.85546875" style="316" customWidth="1"/>
    <col min="11784" max="11784" width="3.7109375" style="316" customWidth="1"/>
    <col min="11785" max="11785" width="12.140625" style="316" customWidth="1"/>
    <col min="11786" max="11786" width="20.140625" style="316" bestFit="1" customWidth="1"/>
    <col min="11787" max="11787" width="15.28515625" style="316" bestFit="1" customWidth="1"/>
    <col min="11788" max="11788" width="5.85546875" style="316" bestFit="1" customWidth="1"/>
    <col min="11789" max="11789" width="10.28515625" style="316" customWidth="1"/>
    <col min="11790" max="11790" width="3.42578125" style="316" bestFit="1" customWidth="1"/>
    <col min="11791" max="11792" width="4.28515625" style="316" bestFit="1" customWidth="1"/>
    <col min="11793" max="11793" width="3.7109375" style="316" bestFit="1" customWidth="1"/>
    <col min="11794" max="11794" width="10.5703125" style="316" customWidth="1"/>
    <col min="11795" max="11795" width="14" style="316" bestFit="1" customWidth="1"/>
    <col min="11796" max="11796" width="8.7109375" style="316" bestFit="1" customWidth="1"/>
    <col min="11797" max="11797" width="10.140625" style="316" bestFit="1" customWidth="1"/>
    <col min="11798" max="12033" width="9.140625" style="316"/>
    <col min="12034" max="12034" width="6.5703125" style="316" bestFit="1" customWidth="1"/>
    <col min="12035" max="12035" width="8.42578125" style="316" bestFit="1" customWidth="1"/>
    <col min="12036" max="12036" width="24.85546875" style="316" bestFit="1" customWidth="1"/>
    <col min="12037" max="12037" width="30.5703125" style="316" bestFit="1" customWidth="1"/>
    <col min="12038" max="12038" width="0" style="316" hidden="1" customWidth="1"/>
    <col min="12039" max="12039" width="8.85546875" style="316" customWidth="1"/>
    <col min="12040" max="12040" width="3.7109375" style="316" customWidth="1"/>
    <col min="12041" max="12041" width="12.140625" style="316" customWidth="1"/>
    <col min="12042" max="12042" width="20.140625" style="316" bestFit="1" customWidth="1"/>
    <col min="12043" max="12043" width="15.28515625" style="316" bestFit="1" customWidth="1"/>
    <col min="12044" max="12044" width="5.85546875" style="316" bestFit="1" customWidth="1"/>
    <col min="12045" max="12045" width="10.28515625" style="316" customWidth="1"/>
    <col min="12046" max="12046" width="3.42578125" style="316" bestFit="1" customWidth="1"/>
    <col min="12047" max="12048" width="4.28515625" style="316" bestFit="1" customWidth="1"/>
    <col min="12049" max="12049" width="3.7109375" style="316" bestFit="1" customWidth="1"/>
    <col min="12050" max="12050" width="10.5703125" style="316" customWidth="1"/>
    <col min="12051" max="12051" width="14" style="316" bestFit="1" customWidth="1"/>
    <col min="12052" max="12052" width="8.7109375" style="316" bestFit="1" customWidth="1"/>
    <col min="12053" max="12053" width="10.140625" style="316" bestFit="1" customWidth="1"/>
    <col min="12054" max="12289" width="9.140625" style="316"/>
    <col min="12290" max="12290" width="6.5703125" style="316" bestFit="1" customWidth="1"/>
    <col min="12291" max="12291" width="8.42578125" style="316" bestFit="1" customWidth="1"/>
    <col min="12292" max="12292" width="24.85546875" style="316" bestFit="1" customWidth="1"/>
    <col min="12293" max="12293" width="30.5703125" style="316" bestFit="1" customWidth="1"/>
    <col min="12294" max="12294" width="0" style="316" hidden="1" customWidth="1"/>
    <col min="12295" max="12295" width="8.85546875" style="316" customWidth="1"/>
    <col min="12296" max="12296" width="3.7109375" style="316" customWidth="1"/>
    <col min="12297" max="12297" width="12.140625" style="316" customWidth="1"/>
    <col min="12298" max="12298" width="20.140625" style="316" bestFit="1" customWidth="1"/>
    <col min="12299" max="12299" width="15.28515625" style="316" bestFit="1" customWidth="1"/>
    <col min="12300" max="12300" width="5.85546875" style="316" bestFit="1" customWidth="1"/>
    <col min="12301" max="12301" width="10.28515625" style="316" customWidth="1"/>
    <col min="12302" max="12302" width="3.42578125" style="316" bestFit="1" customWidth="1"/>
    <col min="12303" max="12304" width="4.28515625" style="316" bestFit="1" customWidth="1"/>
    <col min="12305" max="12305" width="3.7109375" style="316" bestFit="1" customWidth="1"/>
    <col min="12306" max="12306" width="10.5703125" style="316" customWidth="1"/>
    <col min="12307" max="12307" width="14" style="316" bestFit="1" customWidth="1"/>
    <col min="12308" max="12308" width="8.7109375" style="316" bestFit="1" customWidth="1"/>
    <col min="12309" max="12309" width="10.140625" style="316" bestFit="1" customWidth="1"/>
    <col min="12310" max="12545" width="9.140625" style="316"/>
    <col min="12546" max="12546" width="6.5703125" style="316" bestFit="1" customWidth="1"/>
    <col min="12547" max="12547" width="8.42578125" style="316" bestFit="1" customWidth="1"/>
    <col min="12548" max="12548" width="24.85546875" style="316" bestFit="1" customWidth="1"/>
    <col min="12549" max="12549" width="30.5703125" style="316" bestFit="1" customWidth="1"/>
    <col min="12550" max="12550" width="0" style="316" hidden="1" customWidth="1"/>
    <col min="12551" max="12551" width="8.85546875" style="316" customWidth="1"/>
    <col min="12552" max="12552" width="3.7109375" style="316" customWidth="1"/>
    <col min="12553" max="12553" width="12.140625" style="316" customWidth="1"/>
    <col min="12554" max="12554" width="20.140625" style="316" bestFit="1" customWidth="1"/>
    <col min="12555" max="12555" width="15.28515625" style="316" bestFit="1" customWidth="1"/>
    <col min="12556" max="12556" width="5.85546875" style="316" bestFit="1" customWidth="1"/>
    <col min="12557" max="12557" width="10.28515625" style="316" customWidth="1"/>
    <col min="12558" max="12558" width="3.42578125" style="316" bestFit="1" customWidth="1"/>
    <col min="12559" max="12560" width="4.28515625" style="316" bestFit="1" customWidth="1"/>
    <col min="12561" max="12561" width="3.7109375" style="316" bestFit="1" customWidth="1"/>
    <col min="12562" max="12562" width="10.5703125" style="316" customWidth="1"/>
    <col min="12563" max="12563" width="14" style="316" bestFit="1" customWidth="1"/>
    <col min="12564" max="12564" width="8.7109375" style="316" bestFit="1" customWidth="1"/>
    <col min="12565" max="12565" width="10.140625" style="316" bestFit="1" customWidth="1"/>
    <col min="12566" max="12801" width="9.140625" style="316"/>
    <col min="12802" max="12802" width="6.5703125" style="316" bestFit="1" customWidth="1"/>
    <col min="12803" max="12803" width="8.42578125" style="316" bestFit="1" customWidth="1"/>
    <col min="12804" max="12804" width="24.85546875" style="316" bestFit="1" customWidth="1"/>
    <col min="12805" max="12805" width="30.5703125" style="316" bestFit="1" customWidth="1"/>
    <col min="12806" max="12806" width="0" style="316" hidden="1" customWidth="1"/>
    <col min="12807" max="12807" width="8.85546875" style="316" customWidth="1"/>
    <col min="12808" max="12808" width="3.7109375" style="316" customWidth="1"/>
    <col min="12809" max="12809" width="12.140625" style="316" customWidth="1"/>
    <col min="12810" max="12810" width="20.140625" style="316" bestFit="1" customWidth="1"/>
    <col min="12811" max="12811" width="15.28515625" style="316" bestFit="1" customWidth="1"/>
    <col min="12812" max="12812" width="5.85546875" style="316" bestFit="1" customWidth="1"/>
    <col min="12813" max="12813" width="10.28515625" style="316" customWidth="1"/>
    <col min="12814" max="12814" width="3.42578125" style="316" bestFit="1" customWidth="1"/>
    <col min="12815" max="12816" width="4.28515625" style="316" bestFit="1" customWidth="1"/>
    <col min="12817" max="12817" width="3.7109375" style="316" bestFit="1" customWidth="1"/>
    <col min="12818" max="12818" width="10.5703125" style="316" customWidth="1"/>
    <col min="12819" max="12819" width="14" style="316" bestFit="1" customWidth="1"/>
    <col min="12820" max="12820" width="8.7109375" style="316" bestFit="1" customWidth="1"/>
    <col min="12821" max="12821" width="10.140625" style="316" bestFit="1" customWidth="1"/>
    <col min="12822" max="13057" width="9.140625" style="316"/>
    <col min="13058" max="13058" width="6.5703125" style="316" bestFit="1" customWidth="1"/>
    <col min="13059" max="13059" width="8.42578125" style="316" bestFit="1" customWidth="1"/>
    <col min="13060" max="13060" width="24.85546875" style="316" bestFit="1" customWidth="1"/>
    <col min="13061" max="13061" width="30.5703125" style="316" bestFit="1" customWidth="1"/>
    <col min="13062" max="13062" width="0" style="316" hidden="1" customWidth="1"/>
    <col min="13063" max="13063" width="8.85546875" style="316" customWidth="1"/>
    <col min="13064" max="13064" width="3.7109375" style="316" customWidth="1"/>
    <col min="13065" max="13065" width="12.140625" style="316" customWidth="1"/>
    <col min="13066" max="13066" width="20.140625" style="316" bestFit="1" customWidth="1"/>
    <col min="13067" max="13067" width="15.28515625" style="316" bestFit="1" customWidth="1"/>
    <col min="13068" max="13068" width="5.85546875" style="316" bestFit="1" customWidth="1"/>
    <col min="13069" max="13069" width="10.28515625" style="316" customWidth="1"/>
    <col min="13070" max="13070" width="3.42578125" style="316" bestFit="1" customWidth="1"/>
    <col min="13071" max="13072" width="4.28515625" style="316" bestFit="1" customWidth="1"/>
    <col min="13073" max="13073" width="3.7109375" style="316" bestFit="1" customWidth="1"/>
    <col min="13074" max="13074" width="10.5703125" style="316" customWidth="1"/>
    <col min="13075" max="13075" width="14" style="316" bestFit="1" customWidth="1"/>
    <col min="13076" max="13076" width="8.7109375" style="316" bestFit="1" customWidth="1"/>
    <col min="13077" max="13077" width="10.140625" style="316" bestFit="1" customWidth="1"/>
    <col min="13078" max="13313" width="9.140625" style="316"/>
    <col min="13314" max="13314" width="6.5703125" style="316" bestFit="1" customWidth="1"/>
    <col min="13315" max="13315" width="8.42578125" style="316" bestFit="1" customWidth="1"/>
    <col min="13316" max="13316" width="24.85546875" style="316" bestFit="1" customWidth="1"/>
    <col min="13317" max="13317" width="30.5703125" style="316" bestFit="1" customWidth="1"/>
    <col min="13318" max="13318" width="0" style="316" hidden="1" customWidth="1"/>
    <col min="13319" max="13319" width="8.85546875" style="316" customWidth="1"/>
    <col min="13320" max="13320" width="3.7109375" style="316" customWidth="1"/>
    <col min="13321" max="13321" width="12.140625" style="316" customWidth="1"/>
    <col min="13322" max="13322" width="20.140625" style="316" bestFit="1" customWidth="1"/>
    <col min="13323" max="13323" width="15.28515625" style="316" bestFit="1" customWidth="1"/>
    <col min="13324" max="13324" width="5.85546875" style="316" bestFit="1" customWidth="1"/>
    <col min="13325" max="13325" width="10.28515625" style="316" customWidth="1"/>
    <col min="13326" max="13326" width="3.42578125" style="316" bestFit="1" customWidth="1"/>
    <col min="13327" max="13328" width="4.28515625" style="316" bestFit="1" customWidth="1"/>
    <col min="13329" max="13329" width="3.7109375" style="316" bestFit="1" customWidth="1"/>
    <col min="13330" max="13330" width="10.5703125" style="316" customWidth="1"/>
    <col min="13331" max="13331" width="14" style="316" bestFit="1" customWidth="1"/>
    <col min="13332" max="13332" width="8.7109375" style="316" bestFit="1" customWidth="1"/>
    <col min="13333" max="13333" width="10.140625" style="316" bestFit="1" customWidth="1"/>
    <col min="13334" max="13569" width="9.140625" style="316"/>
    <col min="13570" max="13570" width="6.5703125" style="316" bestFit="1" customWidth="1"/>
    <col min="13571" max="13571" width="8.42578125" style="316" bestFit="1" customWidth="1"/>
    <col min="13572" max="13572" width="24.85546875" style="316" bestFit="1" customWidth="1"/>
    <col min="13573" max="13573" width="30.5703125" style="316" bestFit="1" customWidth="1"/>
    <col min="13574" max="13574" width="0" style="316" hidden="1" customWidth="1"/>
    <col min="13575" max="13575" width="8.85546875" style="316" customWidth="1"/>
    <col min="13576" max="13576" width="3.7109375" style="316" customWidth="1"/>
    <col min="13577" max="13577" width="12.140625" style="316" customWidth="1"/>
    <col min="13578" max="13578" width="20.140625" style="316" bestFit="1" customWidth="1"/>
    <col min="13579" max="13579" width="15.28515625" style="316" bestFit="1" customWidth="1"/>
    <col min="13580" max="13580" width="5.85546875" style="316" bestFit="1" customWidth="1"/>
    <col min="13581" max="13581" width="10.28515625" style="316" customWidth="1"/>
    <col min="13582" max="13582" width="3.42578125" style="316" bestFit="1" customWidth="1"/>
    <col min="13583" max="13584" width="4.28515625" style="316" bestFit="1" customWidth="1"/>
    <col min="13585" max="13585" width="3.7109375" style="316" bestFit="1" customWidth="1"/>
    <col min="13586" max="13586" width="10.5703125" style="316" customWidth="1"/>
    <col min="13587" max="13587" width="14" style="316" bestFit="1" customWidth="1"/>
    <col min="13588" max="13588" width="8.7109375" style="316" bestFit="1" customWidth="1"/>
    <col min="13589" max="13589" width="10.140625" style="316" bestFit="1" customWidth="1"/>
    <col min="13590" max="13825" width="9.140625" style="316"/>
    <col min="13826" max="13826" width="6.5703125" style="316" bestFit="1" customWidth="1"/>
    <col min="13827" max="13827" width="8.42578125" style="316" bestFit="1" customWidth="1"/>
    <col min="13828" max="13828" width="24.85546875" style="316" bestFit="1" customWidth="1"/>
    <col min="13829" max="13829" width="30.5703125" style="316" bestFit="1" customWidth="1"/>
    <col min="13830" max="13830" width="0" style="316" hidden="1" customWidth="1"/>
    <col min="13831" max="13831" width="8.85546875" style="316" customWidth="1"/>
    <col min="13832" max="13832" width="3.7109375" style="316" customWidth="1"/>
    <col min="13833" max="13833" width="12.140625" style="316" customWidth="1"/>
    <col min="13834" max="13834" width="20.140625" style="316" bestFit="1" customWidth="1"/>
    <col min="13835" max="13835" width="15.28515625" style="316" bestFit="1" customWidth="1"/>
    <col min="13836" max="13836" width="5.85546875" style="316" bestFit="1" customWidth="1"/>
    <col min="13837" max="13837" width="10.28515625" style="316" customWidth="1"/>
    <col min="13838" max="13838" width="3.42578125" style="316" bestFit="1" customWidth="1"/>
    <col min="13839" max="13840" width="4.28515625" style="316" bestFit="1" customWidth="1"/>
    <col min="13841" max="13841" width="3.7109375" style="316" bestFit="1" customWidth="1"/>
    <col min="13842" max="13842" width="10.5703125" style="316" customWidth="1"/>
    <col min="13843" max="13843" width="14" style="316" bestFit="1" customWidth="1"/>
    <col min="13844" max="13844" width="8.7109375" style="316" bestFit="1" customWidth="1"/>
    <col min="13845" max="13845" width="10.140625" style="316" bestFit="1" customWidth="1"/>
    <col min="13846" max="14081" width="9.140625" style="316"/>
    <col min="14082" max="14082" width="6.5703125" style="316" bestFit="1" customWidth="1"/>
    <col min="14083" max="14083" width="8.42578125" style="316" bestFit="1" customWidth="1"/>
    <col min="14084" max="14084" width="24.85546875" style="316" bestFit="1" customWidth="1"/>
    <col min="14085" max="14085" width="30.5703125" style="316" bestFit="1" customWidth="1"/>
    <col min="14086" max="14086" width="0" style="316" hidden="1" customWidth="1"/>
    <col min="14087" max="14087" width="8.85546875" style="316" customWidth="1"/>
    <col min="14088" max="14088" width="3.7109375" style="316" customWidth="1"/>
    <col min="14089" max="14089" width="12.140625" style="316" customWidth="1"/>
    <col min="14090" max="14090" width="20.140625" style="316" bestFit="1" customWidth="1"/>
    <col min="14091" max="14091" width="15.28515625" style="316" bestFit="1" customWidth="1"/>
    <col min="14092" max="14092" width="5.85546875" style="316" bestFit="1" customWidth="1"/>
    <col min="14093" max="14093" width="10.28515625" style="316" customWidth="1"/>
    <col min="14094" max="14094" width="3.42578125" style="316" bestFit="1" customWidth="1"/>
    <col min="14095" max="14096" width="4.28515625" style="316" bestFit="1" customWidth="1"/>
    <col min="14097" max="14097" width="3.7109375" style="316" bestFit="1" customWidth="1"/>
    <col min="14098" max="14098" width="10.5703125" style="316" customWidth="1"/>
    <col min="14099" max="14099" width="14" style="316" bestFit="1" customWidth="1"/>
    <col min="14100" max="14100" width="8.7109375" style="316" bestFit="1" customWidth="1"/>
    <col min="14101" max="14101" width="10.140625" style="316" bestFit="1" customWidth="1"/>
    <col min="14102" max="14337" width="9.140625" style="316"/>
    <col min="14338" max="14338" width="6.5703125" style="316" bestFit="1" customWidth="1"/>
    <col min="14339" max="14339" width="8.42578125" style="316" bestFit="1" customWidth="1"/>
    <col min="14340" max="14340" width="24.85546875" style="316" bestFit="1" customWidth="1"/>
    <col min="14341" max="14341" width="30.5703125" style="316" bestFit="1" customWidth="1"/>
    <col min="14342" max="14342" width="0" style="316" hidden="1" customWidth="1"/>
    <col min="14343" max="14343" width="8.85546875" style="316" customWidth="1"/>
    <col min="14344" max="14344" width="3.7109375" style="316" customWidth="1"/>
    <col min="14345" max="14345" width="12.140625" style="316" customWidth="1"/>
    <col min="14346" max="14346" width="20.140625" style="316" bestFit="1" customWidth="1"/>
    <col min="14347" max="14347" width="15.28515625" style="316" bestFit="1" customWidth="1"/>
    <col min="14348" max="14348" width="5.85546875" style="316" bestFit="1" customWidth="1"/>
    <col min="14349" max="14349" width="10.28515625" style="316" customWidth="1"/>
    <col min="14350" max="14350" width="3.42578125" style="316" bestFit="1" customWidth="1"/>
    <col min="14351" max="14352" width="4.28515625" style="316" bestFit="1" customWidth="1"/>
    <col min="14353" max="14353" width="3.7109375" style="316" bestFit="1" customWidth="1"/>
    <col min="14354" max="14354" width="10.5703125" style="316" customWidth="1"/>
    <col min="14355" max="14355" width="14" style="316" bestFit="1" customWidth="1"/>
    <col min="14356" max="14356" width="8.7109375" style="316" bestFit="1" customWidth="1"/>
    <col min="14357" max="14357" width="10.140625" style="316" bestFit="1" customWidth="1"/>
    <col min="14358" max="14593" width="9.140625" style="316"/>
    <col min="14594" max="14594" width="6.5703125" style="316" bestFit="1" customWidth="1"/>
    <col min="14595" max="14595" width="8.42578125" style="316" bestFit="1" customWidth="1"/>
    <col min="14596" max="14596" width="24.85546875" style="316" bestFit="1" customWidth="1"/>
    <col min="14597" max="14597" width="30.5703125" style="316" bestFit="1" customWidth="1"/>
    <col min="14598" max="14598" width="0" style="316" hidden="1" customWidth="1"/>
    <col min="14599" max="14599" width="8.85546875" style="316" customWidth="1"/>
    <col min="14600" max="14600" width="3.7109375" style="316" customWidth="1"/>
    <col min="14601" max="14601" width="12.140625" style="316" customWidth="1"/>
    <col min="14602" max="14602" width="20.140625" style="316" bestFit="1" customWidth="1"/>
    <col min="14603" max="14603" width="15.28515625" style="316" bestFit="1" customWidth="1"/>
    <col min="14604" max="14604" width="5.85546875" style="316" bestFit="1" customWidth="1"/>
    <col min="14605" max="14605" width="10.28515625" style="316" customWidth="1"/>
    <col min="14606" max="14606" width="3.42578125" style="316" bestFit="1" customWidth="1"/>
    <col min="14607" max="14608" width="4.28515625" style="316" bestFit="1" customWidth="1"/>
    <col min="14609" max="14609" width="3.7109375" style="316" bestFit="1" customWidth="1"/>
    <col min="14610" max="14610" width="10.5703125" style="316" customWidth="1"/>
    <col min="14611" max="14611" width="14" style="316" bestFit="1" customWidth="1"/>
    <col min="14612" max="14612" width="8.7109375" style="316" bestFit="1" customWidth="1"/>
    <col min="14613" max="14613" width="10.140625" style="316" bestFit="1" customWidth="1"/>
    <col min="14614" max="14849" width="9.140625" style="316"/>
    <col min="14850" max="14850" width="6.5703125" style="316" bestFit="1" customWidth="1"/>
    <col min="14851" max="14851" width="8.42578125" style="316" bestFit="1" customWidth="1"/>
    <col min="14852" max="14852" width="24.85546875" style="316" bestFit="1" customWidth="1"/>
    <col min="14853" max="14853" width="30.5703125" style="316" bestFit="1" customWidth="1"/>
    <col min="14854" max="14854" width="0" style="316" hidden="1" customWidth="1"/>
    <col min="14855" max="14855" width="8.85546875" style="316" customWidth="1"/>
    <col min="14856" max="14856" width="3.7109375" style="316" customWidth="1"/>
    <col min="14857" max="14857" width="12.140625" style="316" customWidth="1"/>
    <col min="14858" max="14858" width="20.140625" style="316" bestFit="1" customWidth="1"/>
    <col min="14859" max="14859" width="15.28515625" style="316" bestFit="1" customWidth="1"/>
    <col min="14860" max="14860" width="5.85546875" style="316" bestFit="1" customWidth="1"/>
    <col min="14861" max="14861" width="10.28515625" style="316" customWidth="1"/>
    <col min="14862" max="14862" width="3.42578125" style="316" bestFit="1" customWidth="1"/>
    <col min="14863" max="14864" width="4.28515625" style="316" bestFit="1" customWidth="1"/>
    <col min="14865" max="14865" width="3.7109375" style="316" bestFit="1" customWidth="1"/>
    <col min="14866" max="14866" width="10.5703125" style="316" customWidth="1"/>
    <col min="14867" max="14867" width="14" style="316" bestFit="1" customWidth="1"/>
    <col min="14868" max="14868" width="8.7109375" style="316" bestFit="1" customWidth="1"/>
    <col min="14869" max="14869" width="10.140625" style="316" bestFit="1" customWidth="1"/>
    <col min="14870" max="15105" width="9.140625" style="316"/>
    <col min="15106" max="15106" width="6.5703125" style="316" bestFit="1" customWidth="1"/>
    <col min="15107" max="15107" width="8.42578125" style="316" bestFit="1" customWidth="1"/>
    <col min="15108" max="15108" width="24.85546875" style="316" bestFit="1" customWidth="1"/>
    <col min="15109" max="15109" width="30.5703125" style="316" bestFit="1" customWidth="1"/>
    <col min="15110" max="15110" width="0" style="316" hidden="1" customWidth="1"/>
    <col min="15111" max="15111" width="8.85546875" style="316" customWidth="1"/>
    <col min="15112" max="15112" width="3.7109375" style="316" customWidth="1"/>
    <col min="15113" max="15113" width="12.140625" style="316" customWidth="1"/>
    <col min="15114" max="15114" width="20.140625" style="316" bestFit="1" customWidth="1"/>
    <col min="15115" max="15115" width="15.28515625" style="316" bestFit="1" customWidth="1"/>
    <col min="15116" max="15116" width="5.85546875" style="316" bestFit="1" customWidth="1"/>
    <col min="15117" max="15117" width="10.28515625" style="316" customWidth="1"/>
    <col min="15118" max="15118" width="3.42578125" style="316" bestFit="1" customWidth="1"/>
    <col min="15119" max="15120" width="4.28515625" style="316" bestFit="1" customWidth="1"/>
    <col min="15121" max="15121" width="3.7109375" style="316" bestFit="1" customWidth="1"/>
    <col min="15122" max="15122" width="10.5703125" style="316" customWidth="1"/>
    <col min="15123" max="15123" width="14" style="316" bestFit="1" customWidth="1"/>
    <col min="15124" max="15124" width="8.7109375" style="316" bestFit="1" customWidth="1"/>
    <col min="15125" max="15125" width="10.140625" style="316" bestFit="1" customWidth="1"/>
    <col min="15126" max="15361" width="9.140625" style="316"/>
    <col min="15362" max="15362" width="6.5703125" style="316" bestFit="1" customWidth="1"/>
    <col min="15363" max="15363" width="8.42578125" style="316" bestFit="1" customWidth="1"/>
    <col min="15364" max="15364" width="24.85546875" style="316" bestFit="1" customWidth="1"/>
    <col min="15365" max="15365" width="30.5703125" style="316" bestFit="1" customWidth="1"/>
    <col min="15366" max="15366" width="0" style="316" hidden="1" customWidth="1"/>
    <col min="15367" max="15367" width="8.85546875" style="316" customWidth="1"/>
    <col min="15368" max="15368" width="3.7109375" style="316" customWidth="1"/>
    <col min="15369" max="15369" width="12.140625" style="316" customWidth="1"/>
    <col min="15370" max="15370" width="20.140625" style="316" bestFit="1" customWidth="1"/>
    <col min="15371" max="15371" width="15.28515625" style="316" bestFit="1" customWidth="1"/>
    <col min="15372" max="15372" width="5.85546875" style="316" bestFit="1" customWidth="1"/>
    <col min="15373" max="15373" width="10.28515625" style="316" customWidth="1"/>
    <col min="15374" max="15374" width="3.42578125" style="316" bestFit="1" customWidth="1"/>
    <col min="15375" max="15376" width="4.28515625" style="316" bestFit="1" customWidth="1"/>
    <col min="15377" max="15377" width="3.7109375" style="316" bestFit="1" customWidth="1"/>
    <col min="15378" max="15378" width="10.5703125" style="316" customWidth="1"/>
    <col min="15379" max="15379" width="14" style="316" bestFit="1" customWidth="1"/>
    <col min="15380" max="15380" width="8.7109375" style="316" bestFit="1" customWidth="1"/>
    <col min="15381" max="15381" width="10.140625" style="316" bestFit="1" customWidth="1"/>
    <col min="15382" max="15617" width="9.140625" style="316"/>
    <col min="15618" max="15618" width="6.5703125" style="316" bestFit="1" customWidth="1"/>
    <col min="15619" max="15619" width="8.42578125" style="316" bestFit="1" customWidth="1"/>
    <col min="15620" max="15620" width="24.85546875" style="316" bestFit="1" customWidth="1"/>
    <col min="15621" max="15621" width="30.5703125" style="316" bestFit="1" customWidth="1"/>
    <col min="15622" max="15622" width="0" style="316" hidden="1" customWidth="1"/>
    <col min="15623" max="15623" width="8.85546875" style="316" customWidth="1"/>
    <col min="15624" max="15624" width="3.7109375" style="316" customWidth="1"/>
    <col min="15625" max="15625" width="12.140625" style="316" customWidth="1"/>
    <col min="15626" max="15626" width="20.140625" style="316" bestFit="1" customWidth="1"/>
    <col min="15627" max="15627" width="15.28515625" style="316" bestFit="1" customWidth="1"/>
    <col min="15628" max="15628" width="5.85546875" style="316" bestFit="1" customWidth="1"/>
    <col min="15629" max="15629" width="10.28515625" style="316" customWidth="1"/>
    <col min="15630" max="15630" width="3.42578125" style="316" bestFit="1" customWidth="1"/>
    <col min="15631" max="15632" width="4.28515625" style="316" bestFit="1" customWidth="1"/>
    <col min="15633" max="15633" width="3.7109375" style="316" bestFit="1" customWidth="1"/>
    <col min="15634" max="15634" width="10.5703125" style="316" customWidth="1"/>
    <col min="15635" max="15635" width="14" style="316" bestFit="1" customWidth="1"/>
    <col min="15636" max="15636" width="8.7109375" style="316" bestFit="1" customWidth="1"/>
    <col min="15637" max="15637" width="10.140625" style="316" bestFit="1" customWidth="1"/>
    <col min="15638" max="15873" width="9.140625" style="316"/>
    <col min="15874" max="15874" width="6.5703125" style="316" bestFit="1" customWidth="1"/>
    <col min="15875" max="15875" width="8.42578125" style="316" bestFit="1" customWidth="1"/>
    <col min="15876" max="15876" width="24.85546875" style="316" bestFit="1" customWidth="1"/>
    <col min="15877" max="15877" width="30.5703125" style="316" bestFit="1" customWidth="1"/>
    <col min="15878" max="15878" width="0" style="316" hidden="1" customWidth="1"/>
    <col min="15879" max="15879" width="8.85546875" style="316" customWidth="1"/>
    <col min="15880" max="15880" width="3.7109375" style="316" customWidth="1"/>
    <col min="15881" max="15881" width="12.140625" style="316" customWidth="1"/>
    <col min="15882" max="15882" width="20.140625" style="316" bestFit="1" customWidth="1"/>
    <col min="15883" max="15883" width="15.28515625" style="316" bestFit="1" customWidth="1"/>
    <col min="15884" max="15884" width="5.85546875" style="316" bestFit="1" customWidth="1"/>
    <col min="15885" max="15885" width="10.28515625" style="316" customWidth="1"/>
    <col min="15886" max="15886" width="3.42578125" style="316" bestFit="1" customWidth="1"/>
    <col min="15887" max="15888" width="4.28515625" style="316" bestFit="1" customWidth="1"/>
    <col min="15889" max="15889" width="3.7109375" style="316" bestFit="1" customWidth="1"/>
    <col min="15890" max="15890" width="10.5703125" style="316" customWidth="1"/>
    <col min="15891" max="15891" width="14" style="316" bestFit="1" customWidth="1"/>
    <col min="15892" max="15892" width="8.7109375" style="316" bestFit="1" customWidth="1"/>
    <col min="15893" max="15893" width="10.140625" style="316" bestFit="1" customWidth="1"/>
    <col min="15894" max="16129" width="9.140625" style="316"/>
    <col min="16130" max="16130" width="6.5703125" style="316" bestFit="1" customWidth="1"/>
    <col min="16131" max="16131" width="8.42578125" style="316" bestFit="1" customWidth="1"/>
    <col min="16132" max="16132" width="24.85546875" style="316" bestFit="1" customWidth="1"/>
    <col min="16133" max="16133" width="30.5703125" style="316" bestFit="1" customWidth="1"/>
    <col min="16134" max="16134" width="0" style="316" hidden="1" customWidth="1"/>
    <col min="16135" max="16135" width="8.85546875" style="316" customWidth="1"/>
    <col min="16136" max="16136" width="3.7109375" style="316" customWidth="1"/>
    <col min="16137" max="16137" width="12.140625" style="316" customWidth="1"/>
    <col min="16138" max="16138" width="20.140625" style="316" bestFit="1" customWidth="1"/>
    <col min="16139" max="16139" width="15.28515625" style="316" bestFit="1" customWidth="1"/>
    <col min="16140" max="16140" width="5.85546875" style="316" bestFit="1" customWidth="1"/>
    <col min="16141" max="16141" width="10.28515625" style="316" customWidth="1"/>
    <col min="16142" max="16142" width="3.42578125" style="316" bestFit="1" customWidth="1"/>
    <col min="16143" max="16144" width="4.28515625" style="316" bestFit="1" customWidth="1"/>
    <col min="16145" max="16145" width="3.7109375" style="316" bestFit="1" customWidth="1"/>
    <col min="16146" max="16146" width="10.5703125" style="316" customWidth="1"/>
    <col min="16147" max="16147" width="14" style="316" bestFit="1" customWidth="1"/>
    <col min="16148" max="16148" width="8.7109375" style="316" bestFit="1" customWidth="1"/>
    <col min="16149" max="16149" width="10.140625" style="316" bestFit="1" customWidth="1"/>
    <col min="16150" max="16384" width="9.140625" style="316"/>
  </cols>
  <sheetData>
    <row r="1" spans="1:21" ht="18.75" x14ac:dyDescent="0.3">
      <c r="A1" s="582"/>
      <c r="B1" s="498" t="s">
        <v>676</v>
      </c>
    </row>
    <row r="2" spans="1:21" ht="15.75" thickBot="1" x14ac:dyDescent="0.3"/>
    <row r="3" spans="1:21" s="335" customFormat="1" ht="39" thickBot="1" x14ac:dyDescent="0.3">
      <c r="A3" s="499" t="s">
        <v>327</v>
      </c>
      <c r="B3" s="500" t="s">
        <v>328</v>
      </c>
      <c r="C3" s="407" t="s">
        <v>329</v>
      </c>
      <c r="D3" s="407" t="s">
        <v>330</v>
      </c>
      <c r="E3" s="407" t="s">
        <v>490</v>
      </c>
      <c r="F3" s="407" t="s">
        <v>331</v>
      </c>
      <c r="G3" s="407" t="s">
        <v>698</v>
      </c>
      <c r="H3" s="500" t="s">
        <v>332</v>
      </c>
      <c r="I3" s="500" t="s">
        <v>333</v>
      </c>
      <c r="J3" s="500" t="s">
        <v>334</v>
      </c>
      <c r="K3" s="407" t="s">
        <v>335</v>
      </c>
      <c r="L3" s="500" t="s">
        <v>336</v>
      </c>
      <c r="M3" s="500" t="s">
        <v>337</v>
      </c>
      <c r="N3" s="500" t="s">
        <v>338</v>
      </c>
      <c r="O3" s="500" t="s">
        <v>339</v>
      </c>
      <c r="P3" s="500" t="s">
        <v>340</v>
      </c>
      <c r="Q3" s="500" t="s">
        <v>341</v>
      </c>
      <c r="R3" s="500" t="s">
        <v>342</v>
      </c>
      <c r="S3" s="500" t="s">
        <v>343</v>
      </c>
      <c r="T3" s="584" t="s">
        <v>344</v>
      </c>
      <c r="U3" s="585" t="s">
        <v>345</v>
      </c>
    </row>
    <row r="4" spans="1:21" s="509" customFormat="1" ht="127.5" x14ac:dyDescent="0.25">
      <c r="A4" s="586">
        <v>1</v>
      </c>
      <c r="B4" s="587" t="s">
        <v>677</v>
      </c>
      <c r="C4" s="504" t="s">
        <v>347</v>
      </c>
      <c r="D4" s="504" t="s">
        <v>678</v>
      </c>
      <c r="E4" s="587"/>
      <c r="F4" s="587" t="s">
        <v>350</v>
      </c>
      <c r="G4" s="587" t="s">
        <v>699</v>
      </c>
      <c r="H4" s="587" t="s">
        <v>679</v>
      </c>
      <c r="I4" s="587" t="s">
        <v>88</v>
      </c>
      <c r="J4" s="587" t="s">
        <v>680</v>
      </c>
      <c r="K4" s="390">
        <v>44821</v>
      </c>
      <c r="L4" s="587" t="s">
        <v>681</v>
      </c>
      <c r="M4" s="504" t="s">
        <v>365</v>
      </c>
      <c r="N4" s="587" t="s">
        <v>349</v>
      </c>
      <c r="O4" s="587" t="s">
        <v>349</v>
      </c>
      <c r="P4" s="587" t="s">
        <v>349</v>
      </c>
      <c r="Q4" s="587" t="s">
        <v>682</v>
      </c>
      <c r="R4" s="504" t="s">
        <v>683</v>
      </c>
      <c r="S4" s="587" t="s">
        <v>349</v>
      </c>
      <c r="T4" s="504" t="s">
        <v>792</v>
      </c>
      <c r="U4" s="587" t="s">
        <v>350</v>
      </c>
    </row>
    <row r="5" spans="1:21" s="357" customFormat="1" x14ac:dyDescent="0.25">
      <c r="A5" s="419"/>
      <c r="B5" s="420"/>
      <c r="C5" s="588"/>
      <c r="D5" s="588"/>
      <c r="E5" s="420"/>
      <c r="F5" s="420"/>
      <c r="G5" s="420"/>
      <c r="H5" s="420"/>
      <c r="I5" s="420"/>
      <c r="J5" s="420"/>
      <c r="K5" s="510"/>
      <c r="L5" s="420"/>
      <c r="M5" s="420"/>
      <c r="N5" s="420"/>
      <c r="O5" s="420"/>
      <c r="P5" s="420"/>
      <c r="Q5" s="420"/>
      <c r="R5" s="420"/>
      <c r="S5" s="420"/>
      <c r="T5" s="588"/>
      <c r="U5" s="420"/>
    </row>
    <row r="6" spans="1:21" s="357" customFormat="1" x14ac:dyDescent="0.25">
      <c r="A6" s="419"/>
      <c r="B6" s="420"/>
      <c r="C6" s="588"/>
      <c r="D6" s="588"/>
      <c r="E6" s="420"/>
      <c r="F6" s="420"/>
      <c r="G6" s="420"/>
      <c r="H6" s="420"/>
      <c r="I6" s="420"/>
      <c r="J6" s="420"/>
      <c r="K6" s="510"/>
      <c r="L6" s="420"/>
      <c r="M6" s="420"/>
      <c r="N6" s="420"/>
      <c r="O6" s="420"/>
      <c r="P6" s="420"/>
      <c r="Q6" s="420"/>
      <c r="R6" s="420"/>
      <c r="S6" s="420"/>
      <c r="T6" s="588"/>
      <c r="U6" s="420"/>
    </row>
    <row r="7" spans="1:21" s="357" customFormat="1" x14ac:dyDescent="0.25">
      <c r="A7" s="419"/>
      <c r="B7" s="420"/>
      <c r="C7" s="588"/>
      <c r="D7" s="588"/>
      <c r="E7" s="420"/>
      <c r="F7" s="420"/>
      <c r="G7" s="420"/>
      <c r="H7" s="420"/>
      <c r="I7" s="420"/>
      <c r="J7" s="420"/>
      <c r="K7" s="510"/>
      <c r="L7" s="420"/>
      <c r="M7" s="420"/>
      <c r="N7" s="420"/>
      <c r="O7" s="420"/>
      <c r="P7" s="420"/>
      <c r="Q7" s="420"/>
      <c r="R7" s="420"/>
      <c r="S7" s="420"/>
      <c r="T7" s="588"/>
      <c r="U7" s="420"/>
    </row>
    <row r="8" spans="1:21" s="357" customFormat="1" x14ac:dyDescent="0.25">
      <c r="A8" s="419"/>
      <c r="B8" s="420"/>
      <c r="C8" s="588"/>
      <c r="D8" s="588"/>
      <c r="E8" s="420"/>
      <c r="F8" s="420"/>
      <c r="G8" s="420"/>
      <c r="H8" s="420"/>
      <c r="I8" s="420"/>
      <c r="J8" s="420"/>
      <c r="K8" s="510"/>
      <c r="L8" s="420"/>
      <c r="M8" s="420"/>
      <c r="N8" s="420"/>
      <c r="O8" s="420"/>
      <c r="P8" s="420"/>
      <c r="Q8" s="420"/>
      <c r="R8" s="420"/>
      <c r="S8" s="420"/>
      <c r="T8" s="588"/>
      <c r="U8" s="420"/>
    </row>
    <row r="9" spans="1:21" s="357" customFormat="1" x14ac:dyDescent="0.25">
      <c r="A9" s="419"/>
      <c r="B9" s="420"/>
      <c r="C9" s="588"/>
      <c r="D9" s="588"/>
      <c r="E9" s="420"/>
      <c r="F9" s="420"/>
      <c r="G9" s="420"/>
      <c r="H9" s="420"/>
      <c r="I9" s="420"/>
      <c r="J9" s="420"/>
      <c r="K9" s="510"/>
      <c r="L9" s="420"/>
      <c r="M9" s="420"/>
      <c r="N9" s="420"/>
      <c r="O9" s="420"/>
      <c r="P9" s="420"/>
      <c r="Q9" s="420"/>
      <c r="R9" s="420"/>
      <c r="S9" s="420"/>
      <c r="T9" s="588"/>
      <c r="U9" s="420"/>
    </row>
    <row r="10" spans="1:21" s="357" customFormat="1" x14ac:dyDescent="0.25">
      <c r="A10" s="419"/>
      <c r="B10" s="420"/>
      <c r="C10" s="588"/>
      <c r="D10" s="588"/>
      <c r="E10" s="420"/>
      <c r="F10" s="420"/>
      <c r="G10" s="420"/>
      <c r="H10" s="420"/>
      <c r="I10" s="420"/>
      <c r="J10" s="420"/>
      <c r="K10" s="510"/>
      <c r="L10" s="420"/>
      <c r="M10" s="420"/>
      <c r="N10" s="420"/>
      <c r="O10" s="420"/>
      <c r="P10" s="420"/>
      <c r="Q10" s="420"/>
      <c r="R10" s="420"/>
      <c r="S10" s="420"/>
      <c r="T10" s="588"/>
      <c r="U10" s="420"/>
    </row>
    <row r="11" spans="1:21" s="357" customFormat="1" x14ac:dyDescent="0.25">
      <c r="A11" s="419"/>
      <c r="B11" s="420"/>
      <c r="C11" s="588"/>
      <c r="D11" s="588"/>
      <c r="E11" s="420"/>
      <c r="F11" s="420"/>
      <c r="G11" s="420"/>
      <c r="H11" s="420"/>
      <c r="I11" s="420"/>
      <c r="J11" s="420"/>
      <c r="K11" s="510"/>
      <c r="L11" s="420"/>
      <c r="M11" s="420"/>
      <c r="N11" s="420"/>
      <c r="O11" s="420"/>
      <c r="P11" s="420"/>
      <c r="Q11" s="420"/>
      <c r="R11" s="420"/>
      <c r="S11" s="420"/>
      <c r="T11" s="588"/>
      <c r="U11" s="420"/>
    </row>
    <row r="12" spans="1:21" s="357" customFormat="1" x14ac:dyDescent="0.25">
      <c r="A12" s="419"/>
      <c r="B12" s="420"/>
      <c r="C12" s="588"/>
      <c r="D12" s="588"/>
      <c r="E12" s="420"/>
      <c r="F12" s="420"/>
      <c r="G12" s="420"/>
      <c r="H12" s="420"/>
      <c r="I12" s="420"/>
      <c r="J12" s="420"/>
      <c r="K12" s="510"/>
      <c r="L12" s="420"/>
      <c r="M12" s="420"/>
      <c r="N12" s="420"/>
      <c r="O12" s="420"/>
      <c r="P12" s="420"/>
      <c r="Q12" s="420"/>
      <c r="R12" s="420"/>
      <c r="S12" s="420"/>
      <c r="T12" s="588"/>
      <c r="U12" s="420"/>
    </row>
    <row r="13" spans="1:21" s="357" customFormat="1" x14ac:dyDescent="0.25">
      <c r="A13" s="419"/>
      <c r="B13" s="420"/>
      <c r="C13" s="588"/>
      <c r="D13" s="588"/>
      <c r="E13" s="420"/>
      <c r="F13" s="420"/>
      <c r="G13" s="420"/>
      <c r="H13" s="420"/>
      <c r="I13" s="420"/>
      <c r="J13" s="420"/>
      <c r="K13" s="510"/>
      <c r="L13" s="420"/>
      <c r="M13" s="420"/>
      <c r="N13" s="420"/>
      <c r="O13" s="420"/>
      <c r="P13" s="420"/>
      <c r="Q13" s="420"/>
      <c r="R13" s="420"/>
      <c r="S13" s="420"/>
      <c r="T13" s="588"/>
      <c r="U13" s="420"/>
    </row>
    <row r="14" spans="1:21" s="357" customFormat="1" x14ac:dyDescent="0.25">
      <c r="A14" s="419"/>
      <c r="B14" s="420"/>
      <c r="C14" s="588"/>
      <c r="D14" s="588"/>
      <c r="E14" s="420"/>
      <c r="F14" s="420"/>
      <c r="G14" s="420"/>
      <c r="H14" s="420"/>
      <c r="I14" s="420"/>
      <c r="J14" s="420"/>
      <c r="K14" s="510"/>
      <c r="L14" s="420"/>
      <c r="M14" s="420"/>
      <c r="N14" s="420"/>
      <c r="O14" s="420"/>
      <c r="P14" s="420"/>
      <c r="Q14" s="420"/>
      <c r="R14" s="420"/>
      <c r="S14" s="420"/>
      <c r="T14" s="588"/>
      <c r="U14" s="420"/>
    </row>
    <row r="15" spans="1:21" s="357" customFormat="1" x14ac:dyDescent="0.25">
      <c r="A15" s="419"/>
      <c r="B15" s="420"/>
      <c r="C15" s="588"/>
      <c r="D15" s="588"/>
      <c r="E15" s="420"/>
      <c r="F15" s="420"/>
      <c r="G15" s="420"/>
      <c r="H15" s="420"/>
      <c r="I15" s="420"/>
      <c r="J15" s="420"/>
      <c r="K15" s="510"/>
      <c r="L15" s="420"/>
      <c r="M15" s="420"/>
      <c r="N15" s="420"/>
      <c r="O15" s="420"/>
      <c r="P15" s="420"/>
      <c r="Q15" s="420"/>
      <c r="R15" s="420"/>
      <c r="S15" s="420"/>
      <c r="T15" s="588"/>
      <c r="U15" s="420"/>
    </row>
    <row r="16" spans="1:21" s="357" customFormat="1" x14ac:dyDescent="0.25">
      <c r="A16" s="419"/>
      <c r="B16" s="420"/>
      <c r="C16" s="588"/>
      <c r="D16" s="588"/>
      <c r="E16" s="420"/>
      <c r="F16" s="420"/>
      <c r="G16" s="420"/>
      <c r="H16" s="420"/>
      <c r="I16" s="420"/>
      <c r="J16" s="420"/>
      <c r="K16" s="510"/>
      <c r="L16" s="420"/>
      <c r="M16" s="420"/>
      <c r="N16" s="420"/>
      <c r="O16" s="420"/>
      <c r="P16" s="420"/>
      <c r="Q16" s="420"/>
      <c r="R16" s="420"/>
      <c r="S16" s="420"/>
      <c r="T16" s="588"/>
      <c r="U16" s="420"/>
    </row>
    <row r="17" spans="1:21" s="357" customFormat="1" x14ac:dyDescent="0.25">
      <c r="A17" s="419"/>
      <c r="B17" s="420"/>
      <c r="C17" s="588"/>
      <c r="D17" s="588"/>
      <c r="E17" s="420"/>
      <c r="F17" s="420"/>
      <c r="G17" s="420"/>
      <c r="H17" s="420"/>
      <c r="I17" s="420"/>
      <c r="J17" s="420"/>
      <c r="K17" s="510"/>
      <c r="L17" s="420"/>
      <c r="M17" s="420"/>
      <c r="N17" s="420"/>
      <c r="O17" s="420"/>
      <c r="P17" s="420"/>
      <c r="Q17" s="420"/>
      <c r="R17" s="420"/>
      <c r="S17" s="420"/>
      <c r="T17" s="588"/>
      <c r="U17" s="420"/>
    </row>
    <row r="18" spans="1:21" s="357" customFormat="1" x14ac:dyDescent="0.25">
      <c r="A18" s="419"/>
      <c r="B18" s="340"/>
      <c r="C18" s="588"/>
      <c r="D18" s="589"/>
      <c r="E18" s="420"/>
      <c r="F18" s="420"/>
      <c r="G18" s="420"/>
      <c r="H18" s="340"/>
      <c r="I18" s="340"/>
      <c r="J18" s="340"/>
      <c r="K18" s="510"/>
      <c r="L18" s="420"/>
      <c r="M18" s="420"/>
      <c r="N18" s="420"/>
      <c r="O18" s="420"/>
      <c r="P18" s="420"/>
      <c r="Q18" s="420"/>
      <c r="R18" s="420"/>
      <c r="S18" s="340"/>
      <c r="T18" s="588"/>
      <c r="U18" s="420"/>
    </row>
    <row r="19" spans="1:21" s="357" customFormat="1" x14ac:dyDescent="0.25">
      <c r="A19" s="419"/>
      <c r="B19" s="420"/>
      <c r="C19" s="588"/>
      <c r="D19" s="588"/>
      <c r="E19" s="420"/>
      <c r="F19" s="420"/>
      <c r="G19" s="420"/>
      <c r="H19" s="420"/>
      <c r="I19" s="420"/>
      <c r="J19" s="420"/>
      <c r="K19" s="510"/>
      <c r="L19" s="420"/>
      <c r="M19" s="420"/>
      <c r="N19" s="420"/>
      <c r="O19" s="420"/>
      <c r="P19" s="420"/>
      <c r="Q19" s="420"/>
      <c r="R19" s="420"/>
      <c r="S19" s="420"/>
      <c r="T19" s="588"/>
      <c r="U19" s="420"/>
    </row>
    <row r="20" spans="1:21" s="357" customFormat="1" x14ac:dyDescent="0.25">
      <c r="A20" s="419"/>
      <c r="B20" s="420"/>
      <c r="C20" s="588"/>
      <c r="D20" s="588"/>
      <c r="E20" s="420"/>
      <c r="F20" s="420"/>
      <c r="G20" s="420"/>
      <c r="H20" s="420"/>
      <c r="I20" s="420"/>
      <c r="J20" s="420"/>
      <c r="K20" s="510"/>
      <c r="L20" s="420"/>
      <c r="M20" s="420"/>
      <c r="N20" s="420"/>
      <c r="O20" s="420"/>
      <c r="P20" s="420"/>
      <c r="Q20" s="420"/>
      <c r="R20" s="420"/>
      <c r="S20" s="420"/>
      <c r="T20" s="588"/>
      <c r="U20" s="420"/>
    </row>
    <row r="21" spans="1:21" s="357" customFormat="1" x14ac:dyDescent="0.25">
      <c r="A21" s="419"/>
      <c r="B21" s="420"/>
      <c r="C21" s="588"/>
      <c r="D21" s="588"/>
      <c r="E21" s="420"/>
      <c r="F21" s="420"/>
      <c r="G21" s="420"/>
      <c r="H21" s="420"/>
      <c r="I21" s="420"/>
      <c r="J21" s="420"/>
      <c r="K21" s="510"/>
      <c r="L21" s="420"/>
      <c r="M21" s="420"/>
      <c r="N21" s="420"/>
      <c r="O21" s="420"/>
      <c r="P21" s="420"/>
      <c r="Q21" s="420"/>
      <c r="R21" s="420"/>
      <c r="S21" s="420"/>
      <c r="T21" s="588"/>
      <c r="U21" s="420"/>
    </row>
    <row r="23" spans="1:21" x14ac:dyDescent="0.25">
      <c r="A23" s="419"/>
      <c r="B23" s="420"/>
    </row>
  </sheetData>
  <pageMargins left="0.7" right="0.7" top="0.75" bottom="0.75" header="0.3" footer="0.3"/>
  <pageSetup paperSize="9" scale="6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C46"/>
  <sheetViews>
    <sheetView zoomScale="85" zoomScaleNormal="85" workbookViewId="0">
      <selection activeCell="E9" sqref="E9"/>
    </sheetView>
  </sheetViews>
  <sheetFormatPr defaultRowHeight="15" x14ac:dyDescent="0.25"/>
  <cols>
    <col min="1" max="1" width="6.140625" style="328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16" customWidth="1"/>
    <col min="7" max="7" width="16.7109375" style="316" customWidth="1"/>
    <col min="8" max="8" width="14.7109375" style="316" customWidth="1"/>
    <col min="9" max="9" width="11.7109375" style="316" customWidth="1"/>
    <col min="10" max="10" width="12.85546875" style="316" customWidth="1"/>
    <col min="11" max="12" width="13.5703125" style="316" customWidth="1"/>
    <col min="13" max="13" width="13.42578125" style="316" bestFit="1" customWidth="1"/>
    <col min="14" max="17" width="9.140625" style="316"/>
    <col min="18" max="18" width="10.42578125" style="316" bestFit="1" customWidth="1"/>
    <col min="19" max="19" width="10.7109375" style="316" bestFit="1" customWidth="1"/>
    <col min="20" max="20" width="9.85546875" style="316" bestFit="1" customWidth="1"/>
    <col min="21" max="22" width="10.7109375" style="316" bestFit="1" customWidth="1"/>
    <col min="23" max="26" width="9.140625" style="316"/>
    <col min="27" max="27" width="9.7109375" style="316" bestFit="1" customWidth="1"/>
    <col min="28" max="16384" width="9.140625" style="316"/>
  </cols>
  <sheetData>
    <row r="2" spans="1:14" ht="18.75" x14ac:dyDescent="0.3">
      <c r="B2" s="317" t="s">
        <v>522</v>
      </c>
    </row>
    <row r="3" spans="1:14" x14ac:dyDescent="0.25">
      <c r="A3" s="341"/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320"/>
      <c r="M3" s="319"/>
      <c r="N3" s="321"/>
    </row>
    <row r="4" spans="1:14" s="328" customFormat="1" x14ac:dyDescent="0.25">
      <c r="A4" s="322"/>
      <c r="B4" s="1097" t="s">
        <v>1</v>
      </c>
      <c r="C4" s="1057" t="s">
        <v>2</v>
      </c>
      <c r="D4" s="1099"/>
      <c r="E4" s="323" t="s">
        <v>923</v>
      </c>
      <c r="F4" s="324" t="s">
        <v>4</v>
      </c>
      <c r="G4" s="324" t="s">
        <v>5</v>
      </c>
      <c r="H4" s="324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6"/>
      <c r="N4" s="327"/>
    </row>
    <row r="5" spans="1:14" ht="91.15" customHeight="1" x14ac:dyDescent="0.25">
      <c r="A5" s="329"/>
      <c r="B5" s="1098"/>
      <c r="C5" s="330" t="s">
        <v>11</v>
      </c>
      <c r="D5" s="330" t="s">
        <v>12</v>
      </c>
      <c r="E5" s="324" t="s">
        <v>924</v>
      </c>
      <c r="F5" s="324" t="s">
        <v>14</v>
      </c>
      <c r="G5" s="324" t="s">
        <v>15</v>
      </c>
      <c r="H5" s="324" t="s">
        <v>925</v>
      </c>
      <c r="I5" s="331" t="s">
        <v>17</v>
      </c>
      <c r="J5" s="331" t="s">
        <v>18</v>
      </c>
      <c r="K5" s="331" t="s">
        <v>19</v>
      </c>
      <c r="L5" s="331" t="s">
        <v>20</v>
      </c>
      <c r="M5" s="324" t="s">
        <v>21</v>
      </c>
      <c r="N5" s="321"/>
    </row>
    <row r="6" spans="1:14" s="335" customFormat="1" ht="28.5" x14ac:dyDescent="0.25">
      <c r="A6" s="574">
        <v>1</v>
      </c>
      <c r="B6" s="575" t="s">
        <v>523</v>
      </c>
      <c r="C6" s="532">
        <f>C13+C14</f>
        <v>5766.7</v>
      </c>
      <c r="D6" s="590">
        <f>F13+F14</f>
        <v>5944593.1299999999</v>
      </c>
      <c r="E6" s="532">
        <f>SUM(F6:L6)</f>
        <v>1158909.23</v>
      </c>
      <c r="F6" s="532">
        <f>10276.33+22365.85</f>
        <v>32642.18</v>
      </c>
      <c r="G6" s="532">
        <f>18027.37+17886.27+1456.62+113751.34+330.57</f>
        <v>151452.17000000001</v>
      </c>
      <c r="H6" s="532">
        <f>113751.34+7085.88+9492.88+88452.5+69892.57</f>
        <v>288675.17000000004</v>
      </c>
      <c r="I6" s="532">
        <f>77220.24-J6</f>
        <v>44525.070000000007</v>
      </c>
      <c r="J6" s="532">
        <v>32695.17</v>
      </c>
      <c r="K6" s="532">
        <f>548475.66-37197.4</f>
        <v>511278.26</v>
      </c>
      <c r="L6" s="532">
        <v>97641.21</v>
      </c>
      <c r="M6" s="576">
        <v>87</v>
      </c>
      <c r="N6" s="334"/>
    </row>
    <row r="7" spans="1:14" x14ac:dyDescent="0.25">
      <c r="A7" s="325"/>
      <c r="B7" s="516"/>
      <c r="C7" s="517"/>
      <c r="D7" s="517"/>
      <c r="E7" s="517"/>
      <c r="F7" s="518"/>
      <c r="G7" s="518"/>
      <c r="H7" s="518"/>
      <c r="I7" s="518"/>
      <c r="J7" s="518"/>
      <c r="K7" s="518"/>
      <c r="L7" s="518"/>
      <c r="M7" s="517"/>
      <c r="N7" s="321"/>
    </row>
    <row r="8" spans="1:14" x14ac:dyDescent="0.25">
      <c r="A8" s="336"/>
      <c r="B8" s="520"/>
      <c r="C8" s="520"/>
      <c r="D8" s="520"/>
      <c r="E8" s="523"/>
      <c r="F8" s="520"/>
      <c r="G8" s="523"/>
      <c r="H8" s="520"/>
      <c r="I8" s="520"/>
      <c r="J8" s="520"/>
      <c r="K8" s="521"/>
      <c r="L8" s="521"/>
      <c r="M8" s="357"/>
      <c r="N8" s="321"/>
    </row>
    <row r="9" spans="1:14" x14ac:dyDescent="0.25">
      <c r="A9" s="341"/>
      <c r="B9" s="319"/>
      <c r="C9" s="319"/>
      <c r="D9" s="319"/>
      <c r="E9" s="522"/>
      <c r="F9" s="319"/>
      <c r="G9" s="520"/>
      <c r="H9" s="523"/>
      <c r="I9" s="520"/>
      <c r="J9" s="520"/>
      <c r="K9" s="521"/>
      <c r="L9" s="521"/>
      <c r="M9" s="523"/>
      <c r="N9" s="321"/>
    </row>
    <row r="10" spans="1:14" x14ac:dyDescent="0.25">
      <c r="A10" s="341"/>
      <c r="B10" s="524" t="s">
        <v>419</v>
      </c>
      <c r="C10" s="319"/>
      <c r="D10" s="319"/>
      <c r="E10" s="319"/>
      <c r="F10" s="319"/>
      <c r="G10" s="520"/>
      <c r="H10" s="520"/>
      <c r="I10" s="520"/>
      <c r="J10" s="525" t="s">
        <v>420</v>
      </c>
      <c r="K10" s="521"/>
      <c r="L10" s="521"/>
      <c r="M10" s="523"/>
    </row>
    <row r="11" spans="1:14" x14ac:dyDescent="0.25">
      <c r="M11" s="526"/>
    </row>
    <row r="12" spans="1:14" ht="72" x14ac:dyDescent="0.25">
      <c r="A12" s="329"/>
      <c r="B12" s="519" t="s">
        <v>421</v>
      </c>
      <c r="C12" s="329" t="s">
        <v>422</v>
      </c>
      <c r="D12" s="324" t="s">
        <v>423</v>
      </c>
      <c r="E12" s="324" t="s">
        <v>424</v>
      </c>
      <c r="F12" s="324" t="s">
        <v>425</v>
      </c>
      <c r="G12" s="324" t="s">
        <v>524</v>
      </c>
      <c r="H12" s="520"/>
      <c r="I12" s="520"/>
      <c r="J12" s="345" t="s">
        <v>427</v>
      </c>
      <c r="K12" s="346" t="s">
        <v>428</v>
      </c>
      <c r="L12" s="533"/>
      <c r="M12" s="523"/>
    </row>
    <row r="13" spans="1:14" s="509" customFormat="1" ht="30" x14ac:dyDescent="0.25">
      <c r="A13" s="485">
        <v>1</v>
      </c>
      <c r="B13" s="531" t="s">
        <v>525</v>
      </c>
      <c r="C13" s="399">
        <v>5069</v>
      </c>
      <c r="D13" s="485">
        <v>2016</v>
      </c>
      <c r="E13" s="485"/>
      <c r="F13" s="399">
        <v>5239132.5199999996</v>
      </c>
      <c r="G13" s="399">
        <f>+G15*90%</f>
        <v>944142.12900000007</v>
      </c>
      <c r="H13" s="534"/>
      <c r="I13" s="530"/>
      <c r="J13" s="591"/>
      <c r="K13" s="333">
        <v>0</v>
      </c>
      <c r="L13" s="533"/>
      <c r="M13" s="529"/>
    </row>
    <row r="14" spans="1:14" s="509" customFormat="1" ht="30" x14ac:dyDescent="0.25">
      <c r="A14" s="485">
        <v>2</v>
      </c>
      <c r="B14" s="531" t="s">
        <v>526</v>
      </c>
      <c r="C14" s="399">
        <v>697.7</v>
      </c>
      <c r="D14" s="485">
        <v>1909</v>
      </c>
      <c r="E14" s="485">
        <v>2000</v>
      </c>
      <c r="F14" s="399">
        <f>5944593.13-F13</f>
        <v>705460.61000000034</v>
      </c>
      <c r="G14" s="399">
        <f>+G15*10%</f>
        <v>104904.68100000001</v>
      </c>
      <c r="H14" s="534"/>
      <c r="I14" s="530"/>
      <c r="J14" s="591"/>
      <c r="K14" s="333">
        <v>0</v>
      </c>
      <c r="L14" s="530"/>
      <c r="M14" s="529"/>
    </row>
    <row r="15" spans="1:14" s="543" customFormat="1" x14ac:dyDescent="0.25">
      <c r="A15" s="322"/>
      <c r="B15" s="592" t="s">
        <v>324</v>
      </c>
      <c r="C15" s="593">
        <f>SUM(C13:C14)</f>
        <v>5766.7</v>
      </c>
      <c r="D15" s="330"/>
      <c r="E15" s="330"/>
      <c r="F15" s="594">
        <f>SUM(F13:F14)</f>
        <v>5944593.1299999999</v>
      </c>
      <c r="G15" s="594">
        <f>E6-F6-I6-J6</f>
        <v>1049046.81</v>
      </c>
      <c r="H15" s="595"/>
      <c r="I15" s="525"/>
      <c r="J15" s="596"/>
      <c r="K15" s="333">
        <v>0</v>
      </c>
      <c r="L15" s="525"/>
      <c r="M15" s="595"/>
    </row>
    <row r="16" spans="1:14" x14ac:dyDescent="0.25">
      <c r="B16" s="316" t="s">
        <v>527</v>
      </c>
      <c r="H16" s="526"/>
      <c r="K16" s="526"/>
    </row>
    <row r="17" spans="1:29" x14ac:dyDescent="0.25">
      <c r="A17" s="328" t="s">
        <v>481</v>
      </c>
      <c r="B17" s="316" t="s">
        <v>528</v>
      </c>
    </row>
    <row r="20" spans="1:29" s="357" customFormat="1" ht="15" customHeight="1" thickBot="1" x14ac:dyDescent="0.3">
      <c r="A20" s="339"/>
      <c r="B20" s="358"/>
      <c r="C20" s="359"/>
      <c r="D20" s="358"/>
      <c r="G20" s="358"/>
      <c r="H20" s="358"/>
      <c r="I20" s="358"/>
      <c r="J20" s="358"/>
      <c r="K20" s="360"/>
      <c r="L20" s="361"/>
      <c r="M20" s="361"/>
      <c r="N20" s="362"/>
    </row>
    <row r="21" spans="1:29" s="366" customFormat="1" ht="15" customHeight="1" thickBot="1" x14ac:dyDescent="0.3">
      <c r="A21" s="1061"/>
      <c r="B21" s="1063" t="s">
        <v>24</v>
      </c>
      <c r="C21" s="1065" t="s">
        <v>28</v>
      </c>
      <c r="D21" s="1066"/>
      <c r="E21" s="1067"/>
      <c r="F21" s="1067"/>
      <c r="G21" s="1067"/>
      <c r="H21" s="1067"/>
      <c r="I21" s="1067"/>
      <c r="J21" s="1067"/>
      <c r="K21" s="1067"/>
      <c r="L21" s="1068"/>
      <c r="M21" s="1068"/>
      <c r="N21" s="1068"/>
      <c r="O21" s="1067"/>
      <c r="P21" s="1067"/>
      <c r="Q21" s="1067"/>
      <c r="R21" s="1068"/>
      <c r="S21" s="363"/>
      <c r="T21" s="363"/>
      <c r="U21" s="364"/>
      <c r="V21" s="1073" t="s">
        <v>29</v>
      </c>
      <c r="W21" s="1074"/>
      <c r="X21" s="1074"/>
      <c r="Y21" s="1074"/>
      <c r="Z21" s="1074"/>
      <c r="AA21" s="1075"/>
      <c r="AB21" s="365"/>
      <c r="AC21" s="365"/>
    </row>
    <row r="22" spans="1:29" s="375" customFormat="1" ht="116.25" thickTop="1" thickBot="1" x14ac:dyDescent="0.3">
      <c r="A22" s="1062"/>
      <c r="B22" s="1064"/>
      <c r="C22" s="1076" t="s">
        <v>31</v>
      </c>
      <c r="D22" s="1077"/>
      <c r="E22" s="1078"/>
      <c r="F22" s="1079" t="s">
        <v>32</v>
      </c>
      <c r="G22" s="1080"/>
      <c r="H22" s="1081"/>
      <c r="I22" s="1082" t="s">
        <v>33</v>
      </c>
      <c r="J22" s="1083"/>
      <c r="K22" s="1084"/>
      <c r="L22" s="1085" t="s">
        <v>34</v>
      </c>
      <c r="M22" s="1086"/>
      <c r="N22" s="1087"/>
      <c r="O22" s="1088" t="s">
        <v>35</v>
      </c>
      <c r="P22" s="1089"/>
      <c r="Q22" s="1090"/>
      <c r="R22" s="367" t="s">
        <v>36</v>
      </c>
      <c r="S22" s="368" t="s">
        <v>37</v>
      </c>
      <c r="T22" s="369" t="s">
        <v>38</v>
      </c>
      <c r="U22" s="370" t="s">
        <v>39</v>
      </c>
      <c r="V22" s="371" t="s">
        <v>40</v>
      </c>
      <c r="W22" s="372" t="s">
        <v>41</v>
      </c>
      <c r="X22" s="372" t="s">
        <v>42</v>
      </c>
      <c r="Y22" s="372" t="s">
        <v>43</v>
      </c>
      <c r="Z22" s="372" t="s">
        <v>44</v>
      </c>
      <c r="AA22" s="373" t="s">
        <v>45</v>
      </c>
      <c r="AB22" s="374"/>
      <c r="AC22" s="374"/>
    </row>
    <row r="23" spans="1:29" s="366" customFormat="1" ht="15.75" thickBot="1" x14ac:dyDescent="0.3">
      <c r="A23" s="376"/>
      <c r="B23" s="478" t="s">
        <v>46</v>
      </c>
      <c r="C23" s="378" t="s">
        <v>47</v>
      </c>
      <c r="D23" s="379" t="s">
        <v>48</v>
      </c>
      <c r="E23" s="379" t="s">
        <v>49</v>
      </c>
      <c r="F23" s="378" t="s">
        <v>47</v>
      </c>
      <c r="G23" s="379" t="s">
        <v>48</v>
      </c>
      <c r="H23" s="380" t="s">
        <v>49</v>
      </c>
      <c r="I23" s="381" t="s">
        <v>47</v>
      </c>
      <c r="J23" s="382" t="s">
        <v>48</v>
      </c>
      <c r="K23" s="383" t="s">
        <v>49</v>
      </c>
      <c r="L23" s="378" t="s">
        <v>47</v>
      </c>
      <c r="M23" s="364" t="s">
        <v>48</v>
      </c>
      <c r="N23" s="383" t="s">
        <v>49</v>
      </c>
      <c r="O23" s="378" t="s">
        <v>47</v>
      </c>
      <c r="P23" s="364" t="s">
        <v>48</v>
      </c>
      <c r="Q23" s="383" t="s">
        <v>49</v>
      </c>
      <c r="R23" s="382" t="s">
        <v>47</v>
      </c>
      <c r="S23" s="384" t="s">
        <v>47</v>
      </c>
      <c r="T23" s="385" t="s">
        <v>48</v>
      </c>
      <c r="U23" s="379" t="s">
        <v>49</v>
      </c>
      <c r="V23" s="479"/>
      <c r="W23" s="364"/>
      <c r="X23" s="479"/>
      <c r="Y23" s="364"/>
      <c r="Z23" s="479"/>
      <c r="AA23" s="480" t="s">
        <v>50</v>
      </c>
      <c r="AB23" s="365"/>
      <c r="AC23" s="365"/>
    </row>
    <row r="24" spans="1:29" s="334" customFormat="1" ht="30" x14ac:dyDescent="0.25">
      <c r="A24" s="481" t="s">
        <v>51</v>
      </c>
      <c r="B24" s="569" t="s">
        <v>525</v>
      </c>
      <c r="C24" s="389">
        <v>50000</v>
      </c>
      <c r="D24" s="389">
        <v>25000</v>
      </c>
      <c r="E24" s="390">
        <v>0</v>
      </c>
      <c r="F24" s="391">
        <v>25000</v>
      </c>
      <c r="G24" s="391">
        <v>12000</v>
      </c>
      <c r="H24" s="390">
        <v>0</v>
      </c>
      <c r="I24" s="390">
        <v>15000</v>
      </c>
      <c r="J24" s="390">
        <v>7500</v>
      </c>
      <c r="K24" s="390">
        <v>0</v>
      </c>
      <c r="L24" s="390">
        <v>0</v>
      </c>
      <c r="M24" s="390">
        <v>0</v>
      </c>
      <c r="N24" s="390">
        <v>0</v>
      </c>
      <c r="O24" s="390">
        <v>0</v>
      </c>
      <c r="P24" s="390">
        <v>0</v>
      </c>
      <c r="Q24" s="392">
        <v>0</v>
      </c>
      <c r="R24" s="392">
        <v>5000</v>
      </c>
      <c r="S24" s="390">
        <v>1000</v>
      </c>
      <c r="T24" s="392">
        <v>0</v>
      </c>
      <c r="U24" s="597">
        <v>0</v>
      </c>
      <c r="V24" s="391">
        <v>8200</v>
      </c>
      <c r="W24" s="389">
        <v>0</v>
      </c>
      <c r="X24" s="390">
        <v>0</v>
      </c>
      <c r="Y24" s="390">
        <v>0</v>
      </c>
      <c r="Z24" s="390">
        <v>0</v>
      </c>
      <c r="AA24" s="484">
        <v>1000</v>
      </c>
    </row>
    <row r="25" spans="1:29" s="400" customFormat="1" ht="30" x14ac:dyDescent="0.25">
      <c r="A25" s="485" t="s">
        <v>124</v>
      </c>
      <c r="B25" s="569" t="s">
        <v>526</v>
      </c>
      <c r="C25" s="398">
        <v>4200</v>
      </c>
      <c r="D25" s="398">
        <v>2100</v>
      </c>
      <c r="E25" s="390">
        <v>0</v>
      </c>
      <c r="F25" s="487">
        <v>15000</v>
      </c>
      <c r="G25" s="487">
        <v>7000</v>
      </c>
      <c r="H25" s="398">
        <v>0</v>
      </c>
      <c r="I25" s="398">
        <v>4200</v>
      </c>
      <c r="J25" s="398">
        <v>2100</v>
      </c>
      <c r="K25" s="398">
        <v>0</v>
      </c>
      <c r="L25" s="398">
        <v>0</v>
      </c>
      <c r="M25" s="398">
        <v>0</v>
      </c>
      <c r="N25" s="398">
        <v>0</v>
      </c>
      <c r="O25" s="399">
        <v>0</v>
      </c>
      <c r="P25" s="399">
        <v>0</v>
      </c>
      <c r="Q25" s="399">
        <v>0</v>
      </c>
      <c r="R25" s="399">
        <v>0</v>
      </c>
      <c r="S25" s="399">
        <v>0</v>
      </c>
      <c r="T25" s="399">
        <v>0</v>
      </c>
      <c r="U25" s="597">
        <v>0</v>
      </c>
      <c r="V25" s="391">
        <v>4200</v>
      </c>
      <c r="W25" s="399">
        <v>0</v>
      </c>
      <c r="X25" s="399">
        <v>0</v>
      </c>
      <c r="Y25" s="399">
        <v>0</v>
      </c>
      <c r="Z25" s="399">
        <v>0</v>
      </c>
      <c r="AA25" s="489">
        <v>1000</v>
      </c>
    </row>
    <row r="26" spans="1:29" s="599" customFormat="1" ht="15.75" x14ac:dyDescent="0.25">
      <c r="A26" s="401"/>
      <c r="B26" s="598" t="s">
        <v>324</v>
      </c>
      <c r="C26" s="402">
        <f t="shared" ref="C26:AA26" si="0">SUM(C24:C25)</f>
        <v>54200</v>
      </c>
      <c r="D26" s="402">
        <f t="shared" si="0"/>
        <v>27100</v>
      </c>
      <c r="E26" s="402">
        <f t="shared" si="0"/>
        <v>0</v>
      </c>
      <c r="F26" s="402">
        <f t="shared" si="0"/>
        <v>40000</v>
      </c>
      <c r="G26" s="402">
        <f t="shared" si="0"/>
        <v>19000</v>
      </c>
      <c r="H26" s="402">
        <f t="shared" si="0"/>
        <v>0</v>
      </c>
      <c r="I26" s="402">
        <f t="shared" si="0"/>
        <v>19200</v>
      </c>
      <c r="J26" s="402">
        <f t="shared" si="0"/>
        <v>9600</v>
      </c>
      <c r="K26" s="402">
        <f t="shared" si="0"/>
        <v>0</v>
      </c>
      <c r="L26" s="402">
        <f t="shared" si="0"/>
        <v>0</v>
      </c>
      <c r="M26" s="402">
        <f t="shared" si="0"/>
        <v>0</v>
      </c>
      <c r="N26" s="402">
        <f t="shared" si="0"/>
        <v>0</v>
      </c>
      <c r="O26" s="402">
        <f t="shared" si="0"/>
        <v>0</v>
      </c>
      <c r="P26" s="402">
        <f t="shared" si="0"/>
        <v>0</v>
      </c>
      <c r="Q26" s="402">
        <f t="shared" si="0"/>
        <v>0</v>
      </c>
      <c r="R26" s="402">
        <f t="shared" si="0"/>
        <v>5000</v>
      </c>
      <c r="S26" s="402">
        <f t="shared" si="0"/>
        <v>1000</v>
      </c>
      <c r="T26" s="402">
        <f t="shared" si="0"/>
        <v>0</v>
      </c>
      <c r="U26" s="402">
        <f t="shared" si="0"/>
        <v>0</v>
      </c>
      <c r="V26" s="402">
        <f t="shared" si="0"/>
        <v>12400</v>
      </c>
      <c r="W26" s="402">
        <f t="shared" si="0"/>
        <v>0</v>
      </c>
      <c r="X26" s="402">
        <f t="shared" si="0"/>
        <v>0</v>
      </c>
      <c r="Y26" s="402">
        <f t="shared" si="0"/>
        <v>0</v>
      </c>
      <c r="Z26" s="402">
        <f t="shared" si="0"/>
        <v>0</v>
      </c>
      <c r="AA26" s="402">
        <f t="shared" si="0"/>
        <v>2000</v>
      </c>
    </row>
    <row r="27" spans="1:29" s="600" customFormat="1" ht="37.9" customHeight="1" x14ac:dyDescent="0.25">
      <c r="B27" s="601"/>
      <c r="C27" s="602"/>
      <c r="D27" s="602"/>
      <c r="E27" s="602"/>
      <c r="F27" s="602"/>
      <c r="G27" s="602"/>
      <c r="H27" s="602"/>
      <c r="I27" s="602"/>
      <c r="J27" s="602"/>
      <c r="K27" s="602"/>
      <c r="L27" s="602"/>
      <c r="M27" s="602"/>
      <c r="N27" s="602"/>
      <c r="O27" s="602"/>
      <c r="P27" s="602"/>
      <c r="Q27" s="602"/>
      <c r="R27" s="602"/>
      <c r="S27" s="602"/>
      <c r="T27" s="602"/>
      <c r="V27" s="602"/>
      <c r="W27" s="602"/>
      <c r="X27" s="602"/>
      <c r="Y27" s="602"/>
      <c r="Z27" s="602"/>
      <c r="AA27" s="602"/>
    </row>
    <row r="28" spans="1:29" s="357" customFormat="1" ht="37.9" customHeight="1" x14ac:dyDescent="0.25">
      <c r="A28" s="339"/>
      <c r="B28" s="358"/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</row>
    <row r="29" spans="1:29" s="357" customFormat="1" ht="37.9" customHeight="1" x14ac:dyDescent="0.25">
      <c r="A29" s="339"/>
      <c r="B29" s="358"/>
      <c r="C29" s="556"/>
      <c r="D29" s="556"/>
      <c r="E29" s="556"/>
      <c r="F29" s="556"/>
      <c r="G29" s="556"/>
      <c r="H29" s="556"/>
      <c r="I29" s="556"/>
      <c r="J29" s="556"/>
      <c r="K29" s="556"/>
      <c r="L29" s="556"/>
      <c r="M29" s="556"/>
      <c r="N29" s="556"/>
    </row>
    <row r="30" spans="1:29" s="357" customFormat="1" ht="37.9" customHeight="1" x14ac:dyDescent="0.25">
      <c r="A30" s="339"/>
      <c r="B30" s="358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56"/>
    </row>
    <row r="31" spans="1:29" s="357" customFormat="1" ht="37.9" customHeight="1" x14ac:dyDescent="0.25">
      <c r="A31" s="339"/>
      <c r="B31" s="358"/>
      <c r="C31" s="556"/>
      <c r="D31" s="556"/>
      <c r="E31" s="556"/>
      <c r="F31" s="556"/>
      <c r="G31" s="556"/>
      <c r="H31" s="556"/>
      <c r="I31" s="556"/>
      <c r="J31" s="556"/>
      <c r="K31" s="556"/>
      <c r="L31" s="556"/>
      <c r="M31" s="556"/>
      <c r="N31" s="556"/>
    </row>
    <row r="32" spans="1:29" s="357" customFormat="1" ht="37.9" customHeight="1" x14ac:dyDescent="0.25">
      <c r="A32" s="339"/>
      <c r="B32" s="358"/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</row>
    <row r="33" spans="1:1" s="357" customFormat="1" x14ac:dyDescent="0.25">
      <c r="A33" s="339"/>
    </row>
    <row r="34" spans="1:1" s="357" customFormat="1" x14ac:dyDescent="0.25">
      <c r="A34" s="339"/>
    </row>
    <row r="35" spans="1:1" s="357" customFormat="1" x14ac:dyDescent="0.25">
      <c r="A35" s="339"/>
    </row>
    <row r="36" spans="1:1" s="357" customFormat="1" x14ac:dyDescent="0.25">
      <c r="A36" s="339"/>
    </row>
    <row r="37" spans="1:1" s="357" customFormat="1" x14ac:dyDescent="0.25">
      <c r="A37" s="339"/>
    </row>
    <row r="38" spans="1:1" s="357" customFormat="1" x14ac:dyDescent="0.25">
      <c r="A38" s="339"/>
    </row>
    <row r="39" spans="1:1" s="357" customFormat="1" x14ac:dyDescent="0.25">
      <c r="A39" s="339"/>
    </row>
    <row r="40" spans="1:1" s="357" customFormat="1" x14ac:dyDescent="0.25">
      <c r="A40" s="339"/>
    </row>
    <row r="41" spans="1:1" s="357" customFormat="1" x14ac:dyDescent="0.25">
      <c r="A41" s="339"/>
    </row>
    <row r="42" spans="1:1" s="357" customFormat="1" x14ac:dyDescent="0.25">
      <c r="A42" s="339"/>
    </row>
    <row r="43" spans="1:1" s="357" customFormat="1" x14ac:dyDescent="0.25">
      <c r="A43" s="339"/>
    </row>
    <row r="44" spans="1:1" s="357" customFormat="1" x14ac:dyDescent="0.25">
      <c r="A44" s="339"/>
    </row>
    <row r="45" spans="1:1" s="357" customFormat="1" x14ac:dyDescent="0.25">
      <c r="A45" s="339"/>
    </row>
    <row r="46" spans="1:1" s="357" customFormat="1" x14ac:dyDescent="0.25">
      <c r="A46" s="339"/>
    </row>
  </sheetData>
  <mergeCells count="11">
    <mergeCell ref="B4:B5"/>
    <mergeCell ref="C4:D4"/>
    <mergeCell ref="A21:A22"/>
    <mergeCell ref="B21:B22"/>
    <mergeCell ref="C21:R21"/>
    <mergeCell ref="V21:AA21"/>
    <mergeCell ref="C22:E22"/>
    <mergeCell ref="F22:H22"/>
    <mergeCell ref="I22:K22"/>
    <mergeCell ref="L22:N22"/>
    <mergeCell ref="O22:Q22"/>
  </mergeCells>
  <pageMargins left="0.25" right="0.22" top="0.74803149606299213" bottom="0.74803149606299213" header="0.31496062992125984" footer="0.31496062992125984"/>
  <pageSetup paperSize="9" scale="75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pane ySplit="3" topLeftCell="A4" activePane="bottomLeft" state="frozenSplit"/>
      <selection pane="bottomLeft" activeCell="D1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583" bestFit="1" customWidth="1"/>
    <col min="4" max="4" width="30.5703125" style="583" bestFit="1" customWidth="1"/>
    <col min="5" max="5" width="10.5703125" style="328" hidden="1" customWidth="1"/>
    <col min="6" max="6" width="8.85546875" style="328" customWidth="1"/>
    <col min="7" max="7" width="10.140625" style="328" customWidth="1"/>
    <col min="8" max="8" width="3.7109375" style="328" customWidth="1"/>
    <col min="9" max="9" width="12.140625" style="328" customWidth="1"/>
    <col min="10" max="10" width="20.140625" style="328" bestFit="1" customWidth="1"/>
    <col min="11" max="11" width="15.28515625" style="328" bestFit="1" customWidth="1"/>
    <col min="12" max="12" width="5.85546875" style="328" bestFit="1" customWidth="1"/>
    <col min="13" max="13" width="10.28515625" style="328" customWidth="1"/>
    <col min="14" max="14" width="3.42578125" style="328" bestFit="1" customWidth="1"/>
    <col min="15" max="16" width="4.28515625" style="328" bestFit="1" customWidth="1"/>
    <col min="17" max="17" width="3.7109375" style="328" bestFit="1" customWidth="1"/>
    <col min="18" max="18" width="10.5703125" style="328" customWidth="1"/>
    <col min="19" max="19" width="14" style="328" bestFit="1" customWidth="1"/>
    <col min="20" max="20" width="8.7109375" style="583" bestFit="1" customWidth="1"/>
    <col min="21" max="21" width="10.140625" style="328" bestFit="1" customWidth="1"/>
    <col min="22" max="257" width="9.140625" style="316"/>
    <col min="258" max="258" width="6.5703125" style="316" bestFit="1" customWidth="1"/>
    <col min="259" max="259" width="8.42578125" style="316" bestFit="1" customWidth="1"/>
    <col min="260" max="260" width="24.85546875" style="316" bestFit="1" customWidth="1"/>
    <col min="261" max="261" width="30.5703125" style="316" bestFit="1" customWidth="1"/>
    <col min="262" max="262" width="0" style="316" hidden="1" customWidth="1"/>
    <col min="263" max="263" width="8.85546875" style="316" customWidth="1"/>
    <col min="264" max="264" width="3.7109375" style="316" customWidth="1"/>
    <col min="265" max="265" width="12.140625" style="316" customWidth="1"/>
    <col min="266" max="266" width="20.140625" style="316" bestFit="1" customWidth="1"/>
    <col min="267" max="267" width="15.28515625" style="316" bestFit="1" customWidth="1"/>
    <col min="268" max="268" width="5.85546875" style="316" bestFit="1" customWidth="1"/>
    <col min="269" max="269" width="10.28515625" style="316" customWidth="1"/>
    <col min="270" max="270" width="3.42578125" style="316" bestFit="1" customWidth="1"/>
    <col min="271" max="272" width="4.28515625" style="316" bestFit="1" customWidth="1"/>
    <col min="273" max="273" width="3.7109375" style="316" bestFit="1" customWidth="1"/>
    <col min="274" max="274" width="10.5703125" style="316" customWidth="1"/>
    <col min="275" max="275" width="14" style="316" bestFit="1" customWidth="1"/>
    <col min="276" max="276" width="8.7109375" style="316" bestFit="1" customWidth="1"/>
    <col min="277" max="277" width="10.140625" style="316" bestFit="1" customWidth="1"/>
    <col min="278" max="513" width="9.140625" style="316"/>
    <col min="514" max="514" width="6.5703125" style="316" bestFit="1" customWidth="1"/>
    <col min="515" max="515" width="8.42578125" style="316" bestFit="1" customWidth="1"/>
    <col min="516" max="516" width="24.85546875" style="316" bestFit="1" customWidth="1"/>
    <col min="517" max="517" width="30.5703125" style="316" bestFit="1" customWidth="1"/>
    <col min="518" max="518" width="0" style="316" hidden="1" customWidth="1"/>
    <col min="519" max="519" width="8.85546875" style="316" customWidth="1"/>
    <col min="520" max="520" width="3.7109375" style="316" customWidth="1"/>
    <col min="521" max="521" width="12.140625" style="316" customWidth="1"/>
    <col min="522" max="522" width="20.140625" style="316" bestFit="1" customWidth="1"/>
    <col min="523" max="523" width="15.28515625" style="316" bestFit="1" customWidth="1"/>
    <col min="524" max="524" width="5.85546875" style="316" bestFit="1" customWidth="1"/>
    <col min="525" max="525" width="10.28515625" style="316" customWidth="1"/>
    <col min="526" max="526" width="3.42578125" style="316" bestFit="1" customWidth="1"/>
    <col min="527" max="528" width="4.28515625" style="316" bestFit="1" customWidth="1"/>
    <col min="529" max="529" width="3.7109375" style="316" bestFit="1" customWidth="1"/>
    <col min="530" max="530" width="10.5703125" style="316" customWidth="1"/>
    <col min="531" max="531" width="14" style="316" bestFit="1" customWidth="1"/>
    <col min="532" max="532" width="8.7109375" style="316" bestFit="1" customWidth="1"/>
    <col min="533" max="533" width="10.140625" style="316" bestFit="1" customWidth="1"/>
    <col min="534" max="769" width="9.140625" style="316"/>
    <col min="770" max="770" width="6.5703125" style="316" bestFit="1" customWidth="1"/>
    <col min="771" max="771" width="8.42578125" style="316" bestFit="1" customWidth="1"/>
    <col min="772" max="772" width="24.85546875" style="316" bestFit="1" customWidth="1"/>
    <col min="773" max="773" width="30.5703125" style="316" bestFit="1" customWidth="1"/>
    <col min="774" max="774" width="0" style="316" hidden="1" customWidth="1"/>
    <col min="775" max="775" width="8.85546875" style="316" customWidth="1"/>
    <col min="776" max="776" width="3.7109375" style="316" customWidth="1"/>
    <col min="777" max="777" width="12.140625" style="316" customWidth="1"/>
    <col min="778" max="778" width="20.140625" style="316" bestFit="1" customWidth="1"/>
    <col min="779" max="779" width="15.28515625" style="316" bestFit="1" customWidth="1"/>
    <col min="780" max="780" width="5.85546875" style="316" bestFit="1" customWidth="1"/>
    <col min="781" max="781" width="10.28515625" style="316" customWidth="1"/>
    <col min="782" max="782" width="3.42578125" style="316" bestFit="1" customWidth="1"/>
    <col min="783" max="784" width="4.28515625" style="316" bestFit="1" customWidth="1"/>
    <col min="785" max="785" width="3.7109375" style="316" bestFit="1" customWidth="1"/>
    <col min="786" max="786" width="10.5703125" style="316" customWidth="1"/>
    <col min="787" max="787" width="14" style="316" bestFit="1" customWidth="1"/>
    <col min="788" max="788" width="8.7109375" style="316" bestFit="1" customWidth="1"/>
    <col min="789" max="789" width="10.140625" style="316" bestFit="1" customWidth="1"/>
    <col min="790" max="1025" width="9.140625" style="316"/>
    <col min="1026" max="1026" width="6.5703125" style="316" bestFit="1" customWidth="1"/>
    <col min="1027" max="1027" width="8.42578125" style="316" bestFit="1" customWidth="1"/>
    <col min="1028" max="1028" width="24.85546875" style="316" bestFit="1" customWidth="1"/>
    <col min="1029" max="1029" width="30.5703125" style="316" bestFit="1" customWidth="1"/>
    <col min="1030" max="1030" width="0" style="316" hidden="1" customWidth="1"/>
    <col min="1031" max="1031" width="8.85546875" style="316" customWidth="1"/>
    <col min="1032" max="1032" width="3.7109375" style="316" customWidth="1"/>
    <col min="1033" max="1033" width="12.140625" style="316" customWidth="1"/>
    <col min="1034" max="1034" width="20.140625" style="316" bestFit="1" customWidth="1"/>
    <col min="1035" max="1035" width="15.28515625" style="316" bestFit="1" customWidth="1"/>
    <col min="1036" max="1036" width="5.85546875" style="316" bestFit="1" customWidth="1"/>
    <col min="1037" max="1037" width="10.28515625" style="316" customWidth="1"/>
    <col min="1038" max="1038" width="3.42578125" style="316" bestFit="1" customWidth="1"/>
    <col min="1039" max="1040" width="4.28515625" style="316" bestFit="1" customWidth="1"/>
    <col min="1041" max="1041" width="3.7109375" style="316" bestFit="1" customWidth="1"/>
    <col min="1042" max="1042" width="10.5703125" style="316" customWidth="1"/>
    <col min="1043" max="1043" width="14" style="316" bestFit="1" customWidth="1"/>
    <col min="1044" max="1044" width="8.7109375" style="316" bestFit="1" customWidth="1"/>
    <col min="1045" max="1045" width="10.140625" style="316" bestFit="1" customWidth="1"/>
    <col min="1046" max="1281" width="9.140625" style="316"/>
    <col min="1282" max="1282" width="6.5703125" style="316" bestFit="1" customWidth="1"/>
    <col min="1283" max="1283" width="8.42578125" style="316" bestFit="1" customWidth="1"/>
    <col min="1284" max="1284" width="24.85546875" style="316" bestFit="1" customWidth="1"/>
    <col min="1285" max="1285" width="30.5703125" style="316" bestFit="1" customWidth="1"/>
    <col min="1286" max="1286" width="0" style="316" hidden="1" customWidth="1"/>
    <col min="1287" max="1287" width="8.85546875" style="316" customWidth="1"/>
    <col min="1288" max="1288" width="3.7109375" style="316" customWidth="1"/>
    <col min="1289" max="1289" width="12.140625" style="316" customWidth="1"/>
    <col min="1290" max="1290" width="20.140625" style="316" bestFit="1" customWidth="1"/>
    <col min="1291" max="1291" width="15.28515625" style="316" bestFit="1" customWidth="1"/>
    <col min="1292" max="1292" width="5.85546875" style="316" bestFit="1" customWidth="1"/>
    <col min="1293" max="1293" width="10.28515625" style="316" customWidth="1"/>
    <col min="1294" max="1294" width="3.42578125" style="316" bestFit="1" customWidth="1"/>
    <col min="1295" max="1296" width="4.28515625" style="316" bestFit="1" customWidth="1"/>
    <col min="1297" max="1297" width="3.7109375" style="316" bestFit="1" customWidth="1"/>
    <col min="1298" max="1298" width="10.5703125" style="316" customWidth="1"/>
    <col min="1299" max="1299" width="14" style="316" bestFit="1" customWidth="1"/>
    <col min="1300" max="1300" width="8.7109375" style="316" bestFit="1" customWidth="1"/>
    <col min="1301" max="1301" width="10.140625" style="316" bestFit="1" customWidth="1"/>
    <col min="1302" max="1537" width="9.140625" style="316"/>
    <col min="1538" max="1538" width="6.5703125" style="316" bestFit="1" customWidth="1"/>
    <col min="1539" max="1539" width="8.42578125" style="316" bestFit="1" customWidth="1"/>
    <col min="1540" max="1540" width="24.85546875" style="316" bestFit="1" customWidth="1"/>
    <col min="1541" max="1541" width="30.5703125" style="316" bestFit="1" customWidth="1"/>
    <col min="1542" max="1542" width="0" style="316" hidden="1" customWidth="1"/>
    <col min="1543" max="1543" width="8.85546875" style="316" customWidth="1"/>
    <col min="1544" max="1544" width="3.7109375" style="316" customWidth="1"/>
    <col min="1545" max="1545" width="12.140625" style="316" customWidth="1"/>
    <col min="1546" max="1546" width="20.140625" style="316" bestFit="1" customWidth="1"/>
    <col min="1547" max="1547" width="15.28515625" style="316" bestFit="1" customWidth="1"/>
    <col min="1548" max="1548" width="5.85546875" style="316" bestFit="1" customWidth="1"/>
    <col min="1549" max="1549" width="10.28515625" style="316" customWidth="1"/>
    <col min="1550" max="1550" width="3.42578125" style="316" bestFit="1" customWidth="1"/>
    <col min="1551" max="1552" width="4.28515625" style="316" bestFit="1" customWidth="1"/>
    <col min="1553" max="1553" width="3.7109375" style="316" bestFit="1" customWidth="1"/>
    <col min="1554" max="1554" width="10.5703125" style="316" customWidth="1"/>
    <col min="1555" max="1555" width="14" style="316" bestFit="1" customWidth="1"/>
    <col min="1556" max="1556" width="8.7109375" style="316" bestFit="1" customWidth="1"/>
    <col min="1557" max="1557" width="10.140625" style="316" bestFit="1" customWidth="1"/>
    <col min="1558" max="1793" width="9.140625" style="316"/>
    <col min="1794" max="1794" width="6.5703125" style="316" bestFit="1" customWidth="1"/>
    <col min="1795" max="1795" width="8.42578125" style="316" bestFit="1" customWidth="1"/>
    <col min="1796" max="1796" width="24.85546875" style="316" bestFit="1" customWidth="1"/>
    <col min="1797" max="1797" width="30.5703125" style="316" bestFit="1" customWidth="1"/>
    <col min="1798" max="1798" width="0" style="316" hidden="1" customWidth="1"/>
    <col min="1799" max="1799" width="8.85546875" style="316" customWidth="1"/>
    <col min="1800" max="1800" width="3.7109375" style="316" customWidth="1"/>
    <col min="1801" max="1801" width="12.140625" style="316" customWidth="1"/>
    <col min="1802" max="1802" width="20.140625" style="316" bestFit="1" customWidth="1"/>
    <col min="1803" max="1803" width="15.28515625" style="316" bestFit="1" customWidth="1"/>
    <col min="1804" max="1804" width="5.85546875" style="316" bestFit="1" customWidth="1"/>
    <col min="1805" max="1805" width="10.28515625" style="316" customWidth="1"/>
    <col min="1806" max="1806" width="3.42578125" style="316" bestFit="1" customWidth="1"/>
    <col min="1807" max="1808" width="4.28515625" style="316" bestFit="1" customWidth="1"/>
    <col min="1809" max="1809" width="3.7109375" style="316" bestFit="1" customWidth="1"/>
    <col min="1810" max="1810" width="10.5703125" style="316" customWidth="1"/>
    <col min="1811" max="1811" width="14" style="316" bestFit="1" customWidth="1"/>
    <col min="1812" max="1812" width="8.7109375" style="316" bestFit="1" customWidth="1"/>
    <col min="1813" max="1813" width="10.140625" style="316" bestFit="1" customWidth="1"/>
    <col min="1814" max="2049" width="9.140625" style="316"/>
    <col min="2050" max="2050" width="6.5703125" style="316" bestFit="1" customWidth="1"/>
    <col min="2051" max="2051" width="8.42578125" style="316" bestFit="1" customWidth="1"/>
    <col min="2052" max="2052" width="24.85546875" style="316" bestFit="1" customWidth="1"/>
    <col min="2053" max="2053" width="30.5703125" style="316" bestFit="1" customWidth="1"/>
    <col min="2054" max="2054" width="0" style="316" hidden="1" customWidth="1"/>
    <col min="2055" max="2055" width="8.85546875" style="316" customWidth="1"/>
    <col min="2056" max="2056" width="3.7109375" style="316" customWidth="1"/>
    <col min="2057" max="2057" width="12.140625" style="316" customWidth="1"/>
    <col min="2058" max="2058" width="20.140625" style="316" bestFit="1" customWidth="1"/>
    <col min="2059" max="2059" width="15.28515625" style="316" bestFit="1" customWidth="1"/>
    <col min="2060" max="2060" width="5.85546875" style="316" bestFit="1" customWidth="1"/>
    <col min="2061" max="2061" width="10.28515625" style="316" customWidth="1"/>
    <col min="2062" max="2062" width="3.42578125" style="316" bestFit="1" customWidth="1"/>
    <col min="2063" max="2064" width="4.28515625" style="316" bestFit="1" customWidth="1"/>
    <col min="2065" max="2065" width="3.7109375" style="316" bestFit="1" customWidth="1"/>
    <col min="2066" max="2066" width="10.5703125" style="316" customWidth="1"/>
    <col min="2067" max="2067" width="14" style="316" bestFit="1" customWidth="1"/>
    <col min="2068" max="2068" width="8.7109375" style="316" bestFit="1" customWidth="1"/>
    <col min="2069" max="2069" width="10.140625" style="316" bestFit="1" customWidth="1"/>
    <col min="2070" max="2305" width="9.140625" style="316"/>
    <col min="2306" max="2306" width="6.5703125" style="316" bestFit="1" customWidth="1"/>
    <col min="2307" max="2307" width="8.42578125" style="316" bestFit="1" customWidth="1"/>
    <col min="2308" max="2308" width="24.85546875" style="316" bestFit="1" customWidth="1"/>
    <col min="2309" max="2309" width="30.5703125" style="316" bestFit="1" customWidth="1"/>
    <col min="2310" max="2310" width="0" style="316" hidden="1" customWidth="1"/>
    <col min="2311" max="2311" width="8.85546875" style="316" customWidth="1"/>
    <col min="2312" max="2312" width="3.7109375" style="316" customWidth="1"/>
    <col min="2313" max="2313" width="12.140625" style="316" customWidth="1"/>
    <col min="2314" max="2314" width="20.140625" style="316" bestFit="1" customWidth="1"/>
    <col min="2315" max="2315" width="15.28515625" style="316" bestFit="1" customWidth="1"/>
    <col min="2316" max="2316" width="5.85546875" style="316" bestFit="1" customWidth="1"/>
    <col min="2317" max="2317" width="10.28515625" style="316" customWidth="1"/>
    <col min="2318" max="2318" width="3.42578125" style="316" bestFit="1" customWidth="1"/>
    <col min="2319" max="2320" width="4.28515625" style="316" bestFit="1" customWidth="1"/>
    <col min="2321" max="2321" width="3.7109375" style="316" bestFit="1" customWidth="1"/>
    <col min="2322" max="2322" width="10.5703125" style="316" customWidth="1"/>
    <col min="2323" max="2323" width="14" style="316" bestFit="1" customWidth="1"/>
    <col min="2324" max="2324" width="8.7109375" style="316" bestFit="1" customWidth="1"/>
    <col min="2325" max="2325" width="10.140625" style="316" bestFit="1" customWidth="1"/>
    <col min="2326" max="2561" width="9.140625" style="316"/>
    <col min="2562" max="2562" width="6.5703125" style="316" bestFit="1" customWidth="1"/>
    <col min="2563" max="2563" width="8.42578125" style="316" bestFit="1" customWidth="1"/>
    <col min="2564" max="2564" width="24.85546875" style="316" bestFit="1" customWidth="1"/>
    <col min="2565" max="2565" width="30.5703125" style="316" bestFit="1" customWidth="1"/>
    <col min="2566" max="2566" width="0" style="316" hidden="1" customWidth="1"/>
    <col min="2567" max="2567" width="8.85546875" style="316" customWidth="1"/>
    <col min="2568" max="2568" width="3.7109375" style="316" customWidth="1"/>
    <col min="2569" max="2569" width="12.140625" style="316" customWidth="1"/>
    <col min="2570" max="2570" width="20.140625" style="316" bestFit="1" customWidth="1"/>
    <col min="2571" max="2571" width="15.28515625" style="316" bestFit="1" customWidth="1"/>
    <col min="2572" max="2572" width="5.85546875" style="316" bestFit="1" customWidth="1"/>
    <col min="2573" max="2573" width="10.28515625" style="316" customWidth="1"/>
    <col min="2574" max="2574" width="3.42578125" style="316" bestFit="1" customWidth="1"/>
    <col min="2575" max="2576" width="4.28515625" style="316" bestFit="1" customWidth="1"/>
    <col min="2577" max="2577" width="3.7109375" style="316" bestFit="1" customWidth="1"/>
    <col min="2578" max="2578" width="10.5703125" style="316" customWidth="1"/>
    <col min="2579" max="2579" width="14" style="316" bestFit="1" customWidth="1"/>
    <col min="2580" max="2580" width="8.7109375" style="316" bestFit="1" customWidth="1"/>
    <col min="2581" max="2581" width="10.140625" style="316" bestFit="1" customWidth="1"/>
    <col min="2582" max="2817" width="9.140625" style="316"/>
    <col min="2818" max="2818" width="6.5703125" style="316" bestFit="1" customWidth="1"/>
    <col min="2819" max="2819" width="8.42578125" style="316" bestFit="1" customWidth="1"/>
    <col min="2820" max="2820" width="24.85546875" style="316" bestFit="1" customWidth="1"/>
    <col min="2821" max="2821" width="30.5703125" style="316" bestFit="1" customWidth="1"/>
    <col min="2822" max="2822" width="0" style="316" hidden="1" customWidth="1"/>
    <col min="2823" max="2823" width="8.85546875" style="316" customWidth="1"/>
    <col min="2824" max="2824" width="3.7109375" style="316" customWidth="1"/>
    <col min="2825" max="2825" width="12.140625" style="316" customWidth="1"/>
    <col min="2826" max="2826" width="20.140625" style="316" bestFit="1" customWidth="1"/>
    <col min="2827" max="2827" width="15.28515625" style="316" bestFit="1" customWidth="1"/>
    <col min="2828" max="2828" width="5.85546875" style="316" bestFit="1" customWidth="1"/>
    <col min="2829" max="2829" width="10.28515625" style="316" customWidth="1"/>
    <col min="2830" max="2830" width="3.42578125" style="316" bestFit="1" customWidth="1"/>
    <col min="2831" max="2832" width="4.28515625" style="316" bestFit="1" customWidth="1"/>
    <col min="2833" max="2833" width="3.7109375" style="316" bestFit="1" customWidth="1"/>
    <col min="2834" max="2834" width="10.5703125" style="316" customWidth="1"/>
    <col min="2835" max="2835" width="14" style="316" bestFit="1" customWidth="1"/>
    <col min="2836" max="2836" width="8.7109375" style="316" bestFit="1" customWidth="1"/>
    <col min="2837" max="2837" width="10.140625" style="316" bestFit="1" customWidth="1"/>
    <col min="2838" max="3073" width="9.140625" style="316"/>
    <col min="3074" max="3074" width="6.5703125" style="316" bestFit="1" customWidth="1"/>
    <col min="3075" max="3075" width="8.42578125" style="316" bestFit="1" customWidth="1"/>
    <col min="3076" max="3076" width="24.85546875" style="316" bestFit="1" customWidth="1"/>
    <col min="3077" max="3077" width="30.5703125" style="316" bestFit="1" customWidth="1"/>
    <col min="3078" max="3078" width="0" style="316" hidden="1" customWidth="1"/>
    <col min="3079" max="3079" width="8.85546875" style="316" customWidth="1"/>
    <col min="3080" max="3080" width="3.7109375" style="316" customWidth="1"/>
    <col min="3081" max="3081" width="12.140625" style="316" customWidth="1"/>
    <col min="3082" max="3082" width="20.140625" style="316" bestFit="1" customWidth="1"/>
    <col min="3083" max="3083" width="15.28515625" style="316" bestFit="1" customWidth="1"/>
    <col min="3084" max="3084" width="5.85546875" style="316" bestFit="1" customWidth="1"/>
    <col min="3085" max="3085" width="10.28515625" style="316" customWidth="1"/>
    <col min="3086" max="3086" width="3.42578125" style="316" bestFit="1" customWidth="1"/>
    <col min="3087" max="3088" width="4.28515625" style="316" bestFit="1" customWidth="1"/>
    <col min="3089" max="3089" width="3.7109375" style="316" bestFit="1" customWidth="1"/>
    <col min="3090" max="3090" width="10.5703125" style="316" customWidth="1"/>
    <col min="3091" max="3091" width="14" style="316" bestFit="1" customWidth="1"/>
    <col min="3092" max="3092" width="8.7109375" style="316" bestFit="1" customWidth="1"/>
    <col min="3093" max="3093" width="10.140625" style="316" bestFit="1" customWidth="1"/>
    <col min="3094" max="3329" width="9.140625" style="316"/>
    <col min="3330" max="3330" width="6.5703125" style="316" bestFit="1" customWidth="1"/>
    <col min="3331" max="3331" width="8.42578125" style="316" bestFit="1" customWidth="1"/>
    <col min="3332" max="3332" width="24.85546875" style="316" bestFit="1" customWidth="1"/>
    <col min="3333" max="3333" width="30.5703125" style="316" bestFit="1" customWidth="1"/>
    <col min="3334" max="3334" width="0" style="316" hidden="1" customWidth="1"/>
    <col min="3335" max="3335" width="8.85546875" style="316" customWidth="1"/>
    <col min="3336" max="3336" width="3.7109375" style="316" customWidth="1"/>
    <col min="3337" max="3337" width="12.140625" style="316" customWidth="1"/>
    <col min="3338" max="3338" width="20.140625" style="316" bestFit="1" customWidth="1"/>
    <col min="3339" max="3339" width="15.28515625" style="316" bestFit="1" customWidth="1"/>
    <col min="3340" max="3340" width="5.85546875" style="316" bestFit="1" customWidth="1"/>
    <col min="3341" max="3341" width="10.28515625" style="316" customWidth="1"/>
    <col min="3342" max="3342" width="3.42578125" style="316" bestFit="1" customWidth="1"/>
    <col min="3343" max="3344" width="4.28515625" style="316" bestFit="1" customWidth="1"/>
    <col min="3345" max="3345" width="3.7109375" style="316" bestFit="1" customWidth="1"/>
    <col min="3346" max="3346" width="10.5703125" style="316" customWidth="1"/>
    <col min="3347" max="3347" width="14" style="316" bestFit="1" customWidth="1"/>
    <col min="3348" max="3348" width="8.7109375" style="316" bestFit="1" customWidth="1"/>
    <col min="3349" max="3349" width="10.140625" style="316" bestFit="1" customWidth="1"/>
    <col min="3350" max="3585" width="9.140625" style="316"/>
    <col min="3586" max="3586" width="6.5703125" style="316" bestFit="1" customWidth="1"/>
    <col min="3587" max="3587" width="8.42578125" style="316" bestFit="1" customWidth="1"/>
    <col min="3588" max="3588" width="24.85546875" style="316" bestFit="1" customWidth="1"/>
    <col min="3589" max="3589" width="30.5703125" style="316" bestFit="1" customWidth="1"/>
    <col min="3590" max="3590" width="0" style="316" hidden="1" customWidth="1"/>
    <col min="3591" max="3591" width="8.85546875" style="316" customWidth="1"/>
    <col min="3592" max="3592" width="3.7109375" style="316" customWidth="1"/>
    <col min="3593" max="3593" width="12.140625" style="316" customWidth="1"/>
    <col min="3594" max="3594" width="20.140625" style="316" bestFit="1" customWidth="1"/>
    <col min="3595" max="3595" width="15.28515625" style="316" bestFit="1" customWidth="1"/>
    <col min="3596" max="3596" width="5.85546875" style="316" bestFit="1" customWidth="1"/>
    <col min="3597" max="3597" width="10.28515625" style="316" customWidth="1"/>
    <col min="3598" max="3598" width="3.42578125" style="316" bestFit="1" customWidth="1"/>
    <col min="3599" max="3600" width="4.28515625" style="316" bestFit="1" customWidth="1"/>
    <col min="3601" max="3601" width="3.7109375" style="316" bestFit="1" customWidth="1"/>
    <col min="3602" max="3602" width="10.5703125" style="316" customWidth="1"/>
    <col min="3603" max="3603" width="14" style="316" bestFit="1" customWidth="1"/>
    <col min="3604" max="3604" width="8.7109375" style="316" bestFit="1" customWidth="1"/>
    <col min="3605" max="3605" width="10.140625" style="316" bestFit="1" customWidth="1"/>
    <col min="3606" max="3841" width="9.140625" style="316"/>
    <col min="3842" max="3842" width="6.5703125" style="316" bestFit="1" customWidth="1"/>
    <col min="3843" max="3843" width="8.42578125" style="316" bestFit="1" customWidth="1"/>
    <col min="3844" max="3844" width="24.85546875" style="316" bestFit="1" customWidth="1"/>
    <col min="3845" max="3845" width="30.5703125" style="316" bestFit="1" customWidth="1"/>
    <col min="3846" max="3846" width="0" style="316" hidden="1" customWidth="1"/>
    <col min="3847" max="3847" width="8.85546875" style="316" customWidth="1"/>
    <col min="3848" max="3848" width="3.7109375" style="316" customWidth="1"/>
    <col min="3849" max="3849" width="12.140625" style="316" customWidth="1"/>
    <col min="3850" max="3850" width="20.140625" style="316" bestFit="1" customWidth="1"/>
    <col min="3851" max="3851" width="15.28515625" style="316" bestFit="1" customWidth="1"/>
    <col min="3852" max="3852" width="5.85546875" style="316" bestFit="1" customWidth="1"/>
    <col min="3853" max="3853" width="10.28515625" style="316" customWidth="1"/>
    <col min="3854" max="3854" width="3.42578125" style="316" bestFit="1" customWidth="1"/>
    <col min="3855" max="3856" width="4.28515625" style="316" bestFit="1" customWidth="1"/>
    <col min="3857" max="3857" width="3.7109375" style="316" bestFit="1" customWidth="1"/>
    <col min="3858" max="3858" width="10.5703125" style="316" customWidth="1"/>
    <col min="3859" max="3859" width="14" style="316" bestFit="1" customWidth="1"/>
    <col min="3860" max="3860" width="8.7109375" style="316" bestFit="1" customWidth="1"/>
    <col min="3861" max="3861" width="10.140625" style="316" bestFit="1" customWidth="1"/>
    <col min="3862" max="4097" width="9.140625" style="316"/>
    <col min="4098" max="4098" width="6.5703125" style="316" bestFit="1" customWidth="1"/>
    <col min="4099" max="4099" width="8.42578125" style="316" bestFit="1" customWidth="1"/>
    <col min="4100" max="4100" width="24.85546875" style="316" bestFit="1" customWidth="1"/>
    <col min="4101" max="4101" width="30.5703125" style="316" bestFit="1" customWidth="1"/>
    <col min="4102" max="4102" width="0" style="316" hidden="1" customWidth="1"/>
    <col min="4103" max="4103" width="8.85546875" style="316" customWidth="1"/>
    <col min="4104" max="4104" width="3.7109375" style="316" customWidth="1"/>
    <col min="4105" max="4105" width="12.140625" style="316" customWidth="1"/>
    <col min="4106" max="4106" width="20.140625" style="316" bestFit="1" customWidth="1"/>
    <col min="4107" max="4107" width="15.28515625" style="316" bestFit="1" customWidth="1"/>
    <col min="4108" max="4108" width="5.85546875" style="316" bestFit="1" customWidth="1"/>
    <col min="4109" max="4109" width="10.28515625" style="316" customWidth="1"/>
    <col min="4110" max="4110" width="3.42578125" style="316" bestFit="1" customWidth="1"/>
    <col min="4111" max="4112" width="4.28515625" style="316" bestFit="1" customWidth="1"/>
    <col min="4113" max="4113" width="3.7109375" style="316" bestFit="1" customWidth="1"/>
    <col min="4114" max="4114" width="10.5703125" style="316" customWidth="1"/>
    <col min="4115" max="4115" width="14" style="316" bestFit="1" customWidth="1"/>
    <col min="4116" max="4116" width="8.7109375" style="316" bestFit="1" customWidth="1"/>
    <col min="4117" max="4117" width="10.140625" style="316" bestFit="1" customWidth="1"/>
    <col min="4118" max="4353" width="9.140625" style="316"/>
    <col min="4354" max="4354" width="6.5703125" style="316" bestFit="1" customWidth="1"/>
    <col min="4355" max="4355" width="8.42578125" style="316" bestFit="1" customWidth="1"/>
    <col min="4356" max="4356" width="24.85546875" style="316" bestFit="1" customWidth="1"/>
    <col min="4357" max="4357" width="30.5703125" style="316" bestFit="1" customWidth="1"/>
    <col min="4358" max="4358" width="0" style="316" hidden="1" customWidth="1"/>
    <col min="4359" max="4359" width="8.85546875" style="316" customWidth="1"/>
    <col min="4360" max="4360" width="3.7109375" style="316" customWidth="1"/>
    <col min="4361" max="4361" width="12.140625" style="316" customWidth="1"/>
    <col min="4362" max="4362" width="20.140625" style="316" bestFit="1" customWidth="1"/>
    <col min="4363" max="4363" width="15.28515625" style="316" bestFit="1" customWidth="1"/>
    <col min="4364" max="4364" width="5.85546875" style="316" bestFit="1" customWidth="1"/>
    <col min="4365" max="4365" width="10.28515625" style="316" customWidth="1"/>
    <col min="4366" max="4366" width="3.42578125" style="316" bestFit="1" customWidth="1"/>
    <col min="4367" max="4368" width="4.28515625" style="316" bestFit="1" customWidth="1"/>
    <col min="4369" max="4369" width="3.7109375" style="316" bestFit="1" customWidth="1"/>
    <col min="4370" max="4370" width="10.5703125" style="316" customWidth="1"/>
    <col min="4371" max="4371" width="14" style="316" bestFit="1" customWidth="1"/>
    <col min="4372" max="4372" width="8.7109375" style="316" bestFit="1" customWidth="1"/>
    <col min="4373" max="4373" width="10.140625" style="316" bestFit="1" customWidth="1"/>
    <col min="4374" max="4609" width="9.140625" style="316"/>
    <col min="4610" max="4610" width="6.5703125" style="316" bestFit="1" customWidth="1"/>
    <col min="4611" max="4611" width="8.42578125" style="316" bestFit="1" customWidth="1"/>
    <col min="4612" max="4612" width="24.85546875" style="316" bestFit="1" customWidth="1"/>
    <col min="4613" max="4613" width="30.5703125" style="316" bestFit="1" customWidth="1"/>
    <col min="4614" max="4614" width="0" style="316" hidden="1" customWidth="1"/>
    <col min="4615" max="4615" width="8.85546875" style="316" customWidth="1"/>
    <col min="4616" max="4616" width="3.7109375" style="316" customWidth="1"/>
    <col min="4617" max="4617" width="12.140625" style="316" customWidth="1"/>
    <col min="4618" max="4618" width="20.140625" style="316" bestFit="1" customWidth="1"/>
    <col min="4619" max="4619" width="15.28515625" style="316" bestFit="1" customWidth="1"/>
    <col min="4620" max="4620" width="5.85546875" style="316" bestFit="1" customWidth="1"/>
    <col min="4621" max="4621" width="10.28515625" style="316" customWidth="1"/>
    <col min="4622" max="4622" width="3.42578125" style="316" bestFit="1" customWidth="1"/>
    <col min="4623" max="4624" width="4.28515625" style="316" bestFit="1" customWidth="1"/>
    <col min="4625" max="4625" width="3.7109375" style="316" bestFit="1" customWidth="1"/>
    <col min="4626" max="4626" width="10.5703125" style="316" customWidth="1"/>
    <col min="4627" max="4627" width="14" style="316" bestFit="1" customWidth="1"/>
    <col min="4628" max="4628" width="8.7109375" style="316" bestFit="1" customWidth="1"/>
    <col min="4629" max="4629" width="10.140625" style="316" bestFit="1" customWidth="1"/>
    <col min="4630" max="4865" width="9.140625" style="316"/>
    <col min="4866" max="4866" width="6.5703125" style="316" bestFit="1" customWidth="1"/>
    <col min="4867" max="4867" width="8.42578125" style="316" bestFit="1" customWidth="1"/>
    <col min="4868" max="4868" width="24.85546875" style="316" bestFit="1" customWidth="1"/>
    <col min="4869" max="4869" width="30.5703125" style="316" bestFit="1" customWidth="1"/>
    <col min="4870" max="4870" width="0" style="316" hidden="1" customWidth="1"/>
    <col min="4871" max="4871" width="8.85546875" style="316" customWidth="1"/>
    <col min="4872" max="4872" width="3.7109375" style="316" customWidth="1"/>
    <col min="4873" max="4873" width="12.140625" style="316" customWidth="1"/>
    <col min="4874" max="4874" width="20.140625" style="316" bestFit="1" customWidth="1"/>
    <col min="4875" max="4875" width="15.28515625" style="316" bestFit="1" customWidth="1"/>
    <col min="4876" max="4876" width="5.85546875" style="316" bestFit="1" customWidth="1"/>
    <col min="4877" max="4877" width="10.28515625" style="316" customWidth="1"/>
    <col min="4878" max="4878" width="3.42578125" style="316" bestFit="1" customWidth="1"/>
    <col min="4879" max="4880" width="4.28515625" style="316" bestFit="1" customWidth="1"/>
    <col min="4881" max="4881" width="3.7109375" style="316" bestFit="1" customWidth="1"/>
    <col min="4882" max="4882" width="10.5703125" style="316" customWidth="1"/>
    <col min="4883" max="4883" width="14" style="316" bestFit="1" customWidth="1"/>
    <col min="4884" max="4884" width="8.7109375" style="316" bestFit="1" customWidth="1"/>
    <col min="4885" max="4885" width="10.140625" style="316" bestFit="1" customWidth="1"/>
    <col min="4886" max="5121" width="9.140625" style="316"/>
    <col min="5122" max="5122" width="6.5703125" style="316" bestFit="1" customWidth="1"/>
    <col min="5123" max="5123" width="8.42578125" style="316" bestFit="1" customWidth="1"/>
    <col min="5124" max="5124" width="24.85546875" style="316" bestFit="1" customWidth="1"/>
    <col min="5125" max="5125" width="30.5703125" style="316" bestFit="1" customWidth="1"/>
    <col min="5126" max="5126" width="0" style="316" hidden="1" customWidth="1"/>
    <col min="5127" max="5127" width="8.85546875" style="316" customWidth="1"/>
    <col min="5128" max="5128" width="3.7109375" style="316" customWidth="1"/>
    <col min="5129" max="5129" width="12.140625" style="316" customWidth="1"/>
    <col min="5130" max="5130" width="20.140625" style="316" bestFit="1" customWidth="1"/>
    <col min="5131" max="5131" width="15.28515625" style="316" bestFit="1" customWidth="1"/>
    <col min="5132" max="5132" width="5.85546875" style="316" bestFit="1" customWidth="1"/>
    <col min="5133" max="5133" width="10.28515625" style="316" customWidth="1"/>
    <col min="5134" max="5134" width="3.42578125" style="316" bestFit="1" customWidth="1"/>
    <col min="5135" max="5136" width="4.28515625" style="316" bestFit="1" customWidth="1"/>
    <col min="5137" max="5137" width="3.7109375" style="316" bestFit="1" customWidth="1"/>
    <col min="5138" max="5138" width="10.5703125" style="316" customWidth="1"/>
    <col min="5139" max="5139" width="14" style="316" bestFit="1" customWidth="1"/>
    <col min="5140" max="5140" width="8.7109375" style="316" bestFit="1" customWidth="1"/>
    <col min="5141" max="5141" width="10.140625" style="316" bestFit="1" customWidth="1"/>
    <col min="5142" max="5377" width="9.140625" style="316"/>
    <col min="5378" max="5378" width="6.5703125" style="316" bestFit="1" customWidth="1"/>
    <col min="5379" max="5379" width="8.42578125" style="316" bestFit="1" customWidth="1"/>
    <col min="5380" max="5380" width="24.85546875" style="316" bestFit="1" customWidth="1"/>
    <col min="5381" max="5381" width="30.5703125" style="316" bestFit="1" customWidth="1"/>
    <col min="5382" max="5382" width="0" style="316" hidden="1" customWidth="1"/>
    <col min="5383" max="5383" width="8.85546875" style="316" customWidth="1"/>
    <col min="5384" max="5384" width="3.7109375" style="316" customWidth="1"/>
    <col min="5385" max="5385" width="12.140625" style="316" customWidth="1"/>
    <col min="5386" max="5386" width="20.140625" style="316" bestFit="1" customWidth="1"/>
    <col min="5387" max="5387" width="15.28515625" style="316" bestFit="1" customWidth="1"/>
    <col min="5388" max="5388" width="5.85546875" style="316" bestFit="1" customWidth="1"/>
    <col min="5389" max="5389" width="10.28515625" style="316" customWidth="1"/>
    <col min="5390" max="5390" width="3.42578125" style="316" bestFit="1" customWidth="1"/>
    <col min="5391" max="5392" width="4.28515625" style="316" bestFit="1" customWidth="1"/>
    <col min="5393" max="5393" width="3.7109375" style="316" bestFit="1" customWidth="1"/>
    <col min="5394" max="5394" width="10.5703125" style="316" customWidth="1"/>
    <col min="5395" max="5395" width="14" style="316" bestFit="1" customWidth="1"/>
    <col min="5396" max="5396" width="8.7109375" style="316" bestFit="1" customWidth="1"/>
    <col min="5397" max="5397" width="10.140625" style="316" bestFit="1" customWidth="1"/>
    <col min="5398" max="5633" width="9.140625" style="316"/>
    <col min="5634" max="5634" width="6.5703125" style="316" bestFit="1" customWidth="1"/>
    <col min="5635" max="5635" width="8.42578125" style="316" bestFit="1" customWidth="1"/>
    <col min="5636" max="5636" width="24.85546875" style="316" bestFit="1" customWidth="1"/>
    <col min="5637" max="5637" width="30.5703125" style="316" bestFit="1" customWidth="1"/>
    <col min="5638" max="5638" width="0" style="316" hidden="1" customWidth="1"/>
    <col min="5639" max="5639" width="8.85546875" style="316" customWidth="1"/>
    <col min="5640" max="5640" width="3.7109375" style="316" customWidth="1"/>
    <col min="5641" max="5641" width="12.140625" style="316" customWidth="1"/>
    <col min="5642" max="5642" width="20.140625" style="316" bestFit="1" customWidth="1"/>
    <col min="5643" max="5643" width="15.28515625" style="316" bestFit="1" customWidth="1"/>
    <col min="5644" max="5644" width="5.85546875" style="316" bestFit="1" customWidth="1"/>
    <col min="5645" max="5645" width="10.28515625" style="316" customWidth="1"/>
    <col min="5646" max="5646" width="3.42578125" style="316" bestFit="1" customWidth="1"/>
    <col min="5647" max="5648" width="4.28515625" style="316" bestFit="1" customWidth="1"/>
    <col min="5649" max="5649" width="3.7109375" style="316" bestFit="1" customWidth="1"/>
    <col min="5650" max="5650" width="10.5703125" style="316" customWidth="1"/>
    <col min="5651" max="5651" width="14" style="316" bestFit="1" customWidth="1"/>
    <col min="5652" max="5652" width="8.7109375" style="316" bestFit="1" customWidth="1"/>
    <col min="5653" max="5653" width="10.140625" style="316" bestFit="1" customWidth="1"/>
    <col min="5654" max="5889" width="9.140625" style="316"/>
    <col min="5890" max="5890" width="6.5703125" style="316" bestFit="1" customWidth="1"/>
    <col min="5891" max="5891" width="8.42578125" style="316" bestFit="1" customWidth="1"/>
    <col min="5892" max="5892" width="24.85546875" style="316" bestFit="1" customWidth="1"/>
    <col min="5893" max="5893" width="30.5703125" style="316" bestFit="1" customWidth="1"/>
    <col min="5894" max="5894" width="0" style="316" hidden="1" customWidth="1"/>
    <col min="5895" max="5895" width="8.85546875" style="316" customWidth="1"/>
    <col min="5896" max="5896" width="3.7109375" style="316" customWidth="1"/>
    <col min="5897" max="5897" width="12.140625" style="316" customWidth="1"/>
    <col min="5898" max="5898" width="20.140625" style="316" bestFit="1" customWidth="1"/>
    <col min="5899" max="5899" width="15.28515625" style="316" bestFit="1" customWidth="1"/>
    <col min="5900" max="5900" width="5.85546875" style="316" bestFit="1" customWidth="1"/>
    <col min="5901" max="5901" width="10.28515625" style="316" customWidth="1"/>
    <col min="5902" max="5902" width="3.42578125" style="316" bestFit="1" customWidth="1"/>
    <col min="5903" max="5904" width="4.28515625" style="316" bestFit="1" customWidth="1"/>
    <col min="5905" max="5905" width="3.7109375" style="316" bestFit="1" customWidth="1"/>
    <col min="5906" max="5906" width="10.5703125" style="316" customWidth="1"/>
    <col min="5907" max="5907" width="14" style="316" bestFit="1" customWidth="1"/>
    <col min="5908" max="5908" width="8.7109375" style="316" bestFit="1" customWidth="1"/>
    <col min="5909" max="5909" width="10.140625" style="316" bestFit="1" customWidth="1"/>
    <col min="5910" max="6145" width="9.140625" style="316"/>
    <col min="6146" max="6146" width="6.5703125" style="316" bestFit="1" customWidth="1"/>
    <col min="6147" max="6147" width="8.42578125" style="316" bestFit="1" customWidth="1"/>
    <col min="6148" max="6148" width="24.85546875" style="316" bestFit="1" customWidth="1"/>
    <col min="6149" max="6149" width="30.5703125" style="316" bestFit="1" customWidth="1"/>
    <col min="6150" max="6150" width="0" style="316" hidden="1" customWidth="1"/>
    <col min="6151" max="6151" width="8.85546875" style="316" customWidth="1"/>
    <col min="6152" max="6152" width="3.7109375" style="316" customWidth="1"/>
    <col min="6153" max="6153" width="12.140625" style="316" customWidth="1"/>
    <col min="6154" max="6154" width="20.140625" style="316" bestFit="1" customWidth="1"/>
    <col min="6155" max="6155" width="15.28515625" style="316" bestFit="1" customWidth="1"/>
    <col min="6156" max="6156" width="5.85546875" style="316" bestFit="1" customWidth="1"/>
    <col min="6157" max="6157" width="10.28515625" style="316" customWidth="1"/>
    <col min="6158" max="6158" width="3.42578125" style="316" bestFit="1" customWidth="1"/>
    <col min="6159" max="6160" width="4.28515625" style="316" bestFit="1" customWidth="1"/>
    <col min="6161" max="6161" width="3.7109375" style="316" bestFit="1" customWidth="1"/>
    <col min="6162" max="6162" width="10.5703125" style="316" customWidth="1"/>
    <col min="6163" max="6163" width="14" style="316" bestFit="1" customWidth="1"/>
    <col min="6164" max="6164" width="8.7109375" style="316" bestFit="1" customWidth="1"/>
    <col min="6165" max="6165" width="10.140625" style="316" bestFit="1" customWidth="1"/>
    <col min="6166" max="6401" width="9.140625" style="316"/>
    <col min="6402" max="6402" width="6.5703125" style="316" bestFit="1" customWidth="1"/>
    <col min="6403" max="6403" width="8.42578125" style="316" bestFit="1" customWidth="1"/>
    <col min="6404" max="6404" width="24.85546875" style="316" bestFit="1" customWidth="1"/>
    <col min="6405" max="6405" width="30.5703125" style="316" bestFit="1" customWidth="1"/>
    <col min="6406" max="6406" width="0" style="316" hidden="1" customWidth="1"/>
    <col min="6407" max="6407" width="8.85546875" style="316" customWidth="1"/>
    <col min="6408" max="6408" width="3.7109375" style="316" customWidth="1"/>
    <col min="6409" max="6409" width="12.140625" style="316" customWidth="1"/>
    <col min="6410" max="6410" width="20.140625" style="316" bestFit="1" customWidth="1"/>
    <col min="6411" max="6411" width="15.28515625" style="316" bestFit="1" customWidth="1"/>
    <col min="6412" max="6412" width="5.85546875" style="316" bestFit="1" customWidth="1"/>
    <col min="6413" max="6413" width="10.28515625" style="316" customWidth="1"/>
    <col min="6414" max="6414" width="3.42578125" style="316" bestFit="1" customWidth="1"/>
    <col min="6415" max="6416" width="4.28515625" style="316" bestFit="1" customWidth="1"/>
    <col min="6417" max="6417" width="3.7109375" style="316" bestFit="1" customWidth="1"/>
    <col min="6418" max="6418" width="10.5703125" style="316" customWidth="1"/>
    <col min="6419" max="6419" width="14" style="316" bestFit="1" customWidth="1"/>
    <col min="6420" max="6420" width="8.7109375" style="316" bestFit="1" customWidth="1"/>
    <col min="6421" max="6421" width="10.140625" style="316" bestFit="1" customWidth="1"/>
    <col min="6422" max="6657" width="9.140625" style="316"/>
    <col min="6658" max="6658" width="6.5703125" style="316" bestFit="1" customWidth="1"/>
    <col min="6659" max="6659" width="8.42578125" style="316" bestFit="1" customWidth="1"/>
    <col min="6660" max="6660" width="24.85546875" style="316" bestFit="1" customWidth="1"/>
    <col min="6661" max="6661" width="30.5703125" style="316" bestFit="1" customWidth="1"/>
    <col min="6662" max="6662" width="0" style="316" hidden="1" customWidth="1"/>
    <col min="6663" max="6663" width="8.85546875" style="316" customWidth="1"/>
    <col min="6664" max="6664" width="3.7109375" style="316" customWidth="1"/>
    <col min="6665" max="6665" width="12.140625" style="316" customWidth="1"/>
    <col min="6666" max="6666" width="20.140625" style="316" bestFit="1" customWidth="1"/>
    <col min="6667" max="6667" width="15.28515625" style="316" bestFit="1" customWidth="1"/>
    <col min="6668" max="6668" width="5.85546875" style="316" bestFit="1" customWidth="1"/>
    <col min="6669" max="6669" width="10.28515625" style="316" customWidth="1"/>
    <col min="6670" max="6670" width="3.42578125" style="316" bestFit="1" customWidth="1"/>
    <col min="6671" max="6672" width="4.28515625" style="316" bestFit="1" customWidth="1"/>
    <col min="6673" max="6673" width="3.7109375" style="316" bestFit="1" customWidth="1"/>
    <col min="6674" max="6674" width="10.5703125" style="316" customWidth="1"/>
    <col min="6675" max="6675" width="14" style="316" bestFit="1" customWidth="1"/>
    <col min="6676" max="6676" width="8.7109375" style="316" bestFit="1" customWidth="1"/>
    <col min="6677" max="6677" width="10.140625" style="316" bestFit="1" customWidth="1"/>
    <col min="6678" max="6913" width="9.140625" style="316"/>
    <col min="6914" max="6914" width="6.5703125" style="316" bestFit="1" customWidth="1"/>
    <col min="6915" max="6915" width="8.42578125" style="316" bestFit="1" customWidth="1"/>
    <col min="6916" max="6916" width="24.85546875" style="316" bestFit="1" customWidth="1"/>
    <col min="6917" max="6917" width="30.5703125" style="316" bestFit="1" customWidth="1"/>
    <col min="6918" max="6918" width="0" style="316" hidden="1" customWidth="1"/>
    <col min="6919" max="6919" width="8.85546875" style="316" customWidth="1"/>
    <col min="6920" max="6920" width="3.7109375" style="316" customWidth="1"/>
    <col min="6921" max="6921" width="12.140625" style="316" customWidth="1"/>
    <col min="6922" max="6922" width="20.140625" style="316" bestFit="1" customWidth="1"/>
    <col min="6923" max="6923" width="15.28515625" style="316" bestFit="1" customWidth="1"/>
    <col min="6924" max="6924" width="5.85546875" style="316" bestFit="1" customWidth="1"/>
    <col min="6925" max="6925" width="10.28515625" style="316" customWidth="1"/>
    <col min="6926" max="6926" width="3.42578125" style="316" bestFit="1" customWidth="1"/>
    <col min="6927" max="6928" width="4.28515625" style="316" bestFit="1" customWidth="1"/>
    <col min="6929" max="6929" width="3.7109375" style="316" bestFit="1" customWidth="1"/>
    <col min="6930" max="6930" width="10.5703125" style="316" customWidth="1"/>
    <col min="6931" max="6931" width="14" style="316" bestFit="1" customWidth="1"/>
    <col min="6932" max="6932" width="8.7109375" style="316" bestFit="1" customWidth="1"/>
    <col min="6933" max="6933" width="10.140625" style="316" bestFit="1" customWidth="1"/>
    <col min="6934" max="7169" width="9.140625" style="316"/>
    <col min="7170" max="7170" width="6.5703125" style="316" bestFit="1" customWidth="1"/>
    <col min="7171" max="7171" width="8.42578125" style="316" bestFit="1" customWidth="1"/>
    <col min="7172" max="7172" width="24.85546875" style="316" bestFit="1" customWidth="1"/>
    <col min="7173" max="7173" width="30.5703125" style="316" bestFit="1" customWidth="1"/>
    <col min="7174" max="7174" width="0" style="316" hidden="1" customWidth="1"/>
    <col min="7175" max="7175" width="8.85546875" style="316" customWidth="1"/>
    <col min="7176" max="7176" width="3.7109375" style="316" customWidth="1"/>
    <col min="7177" max="7177" width="12.140625" style="316" customWidth="1"/>
    <col min="7178" max="7178" width="20.140625" style="316" bestFit="1" customWidth="1"/>
    <col min="7179" max="7179" width="15.28515625" style="316" bestFit="1" customWidth="1"/>
    <col min="7180" max="7180" width="5.85546875" style="316" bestFit="1" customWidth="1"/>
    <col min="7181" max="7181" width="10.28515625" style="316" customWidth="1"/>
    <col min="7182" max="7182" width="3.42578125" style="316" bestFit="1" customWidth="1"/>
    <col min="7183" max="7184" width="4.28515625" style="316" bestFit="1" customWidth="1"/>
    <col min="7185" max="7185" width="3.7109375" style="316" bestFit="1" customWidth="1"/>
    <col min="7186" max="7186" width="10.5703125" style="316" customWidth="1"/>
    <col min="7187" max="7187" width="14" style="316" bestFit="1" customWidth="1"/>
    <col min="7188" max="7188" width="8.7109375" style="316" bestFit="1" customWidth="1"/>
    <col min="7189" max="7189" width="10.140625" style="316" bestFit="1" customWidth="1"/>
    <col min="7190" max="7425" width="9.140625" style="316"/>
    <col min="7426" max="7426" width="6.5703125" style="316" bestFit="1" customWidth="1"/>
    <col min="7427" max="7427" width="8.42578125" style="316" bestFit="1" customWidth="1"/>
    <col min="7428" max="7428" width="24.85546875" style="316" bestFit="1" customWidth="1"/>
    <col min="7429" max="7429" width="30.5703125" style="316" bestFit="1" customWidth="1"/>
    <col min="7430" max="7430" width="0" style="316" hidden="1" customWidth="1"/>
    <col min="7431" max="7431" width="8.85546875" style="316" customWidth="1"/>
    <col min="7432" max="7432" width="3.7109375" style="316" customWidth="1"/>
    <col min="7433" max="7433" width="12.140625" style="316" customWidth="1"/>
    <col min="7434" max="7434" width="20.140625" style="316" bestFit="1" customWidth="1"/>
    <col min="7435" max="7435" width="15.28515625" style="316" bestFit="1" customWidth="1"/>
    <col min="7436" max="7436" width="5.85546875" style="316" bestFit="1" customWidth="1"/>
    <col min="7437" max="7437" width="10.28515625" style="316" customWidth="1"/>
    <col min="7438" max="7438" width="3.42578125" style="316" bestFit="1" customWidth="1"/>
    <col min="7439" max="7440" width="4.28515625" style="316" bestFit="1" customWidth="1"/>
    <col min="7441" max="7441" width="3.7109375" style="316" bestFit="1" customWidth="1"/>
    <col min="7442" max="7442" width="10.5703125" style="316" customWidth="1"/>
    <col min="7443" max="7443" width="14" style="316" bestFit="1" customWidth="1"/>
    <col min="7444" max="7444" width="8.7109375" style="316" bestFit="1" customWidth="1"/>
    <col min="7445" max="7445" width="10.140625" style="316" bestFit="1" customWidth="1"/>
    <col min="7446" max="7681" width="9.140625" style="316"/>
    <col min="7682" max="7682" width="6.5703125" style="316" bestFit="1" customWidth="1"/>
    <col min="7683" max="7683" width="8.42578125" style="316" bestFit="1" customWidth="1"/>
    <col min="7684" max="7684" width="24.85546875" style="316" bestFit="1" customWidth="1"/>
    <col min="7685" max="7685" width="30.5703125" style="316" bestFit="1" customWidth="1"/>
    <col min="7686" max="7686" width="0" style="316" hidden="1" customWidth="1"/>
    <col min="7687" max="7687" width="8.85546875" style="316" customWidth="1"/>
    <col min="7688" max="7688" width="3.7109375" style="316" customWidth="1"/>
    <col min="7689" max="7689" width="12.140625" style="316" customWidth="1"/>
    <col min="7690" max="7690" width="20.140625" style="316" bestFit="1" customWidth="1"/>
    <col min="7691" max="7691" width="15.28515625" style="316" bestFit="1" customWidth="1"/>
    <col min="7692" max="7692" width="5.85546875" style="316" bestFit="1" customWidth="1"/>
    <col min="7693" max="7693" width="10.28515625" style="316" customWidth="1"/>
    <col min="7694" max="7694" width="3.42578125" style="316" bestFit="1" customWidth="1"/>
    <col min="7695" max="7696" width="4.28515625" style="316" bestFit="1" customWidth="1"/>
    <col min="7697" max="7697" width="3.7109375" style="316" bestFit="1" customWidth="1"/>
    <col min="7698" max="7698" width="10.5703125" style="316" customWidth="1"/>
    <col min="7699" max="7699" width="14" style="316" bestFit="1" customWidth="1"/>
    <col min="7700" max="7700" width="8.7109375" style="316" bestFit="1" customWidth="1"/>
    <col min="7701" max="7701" width="10.140625" style="316" bestFit="1" customWidth="1"/>
    <col min="7702" max="7937" width="9.140625" style="316"/>
    <col min="7938" max="7938" width="6.5703125" style="316" bestFit="1" customWidth="1"/>
    <col min="7939" max="7939" width="8.42578125" style="316" bestFit="1" customWidth="1"/>
    <col min="7940" max="7940" width="24.85546875" style="316" bestFit="1" customWidth="1"/>
    <col min="7941" max="7941" width="30.5703125" style="316" bestFit="1" customWidth="1"/>
    <col min="7942" max="7942" width="0" style="316" hidden="1" customWidth="1"/>
    <col min="7943" max="7943" width="8.85546875" style="316" customWidth="1"/>
    <col min="7944" max="7944" width="3.7109375" style="316" customWidth="1"/>
    <col min="7945" max="7945" width="12.140625" style="316" customWidth="1"/>
    <col min="7946" max="7946" width="20.140625" style="316" bestFit="1" customWidth="1"/>
    <col min="7947" max="7947" width="15.28515625" style="316" bestFit="1" customWidth="1"/>
    <col min="7948" max="7948" width="5.85546875" style="316" bestFit="1" customWidth="1"/>
    <col min="7949" max="7949" width="10.28515625" style="316" customWidth="1"/>
    <col min="7950" max="7950" width="3.42578125" style="316" bestFit="1" customWidth="1"/>
    <col min="7951" max="7952" width="4.28515625" style="316" bestFit="1" customWidth="1"/>
    <col min="7953" max="7953" width="3.7109375" style="316" bestFit="1" customWidth="1"/>
    <col min="7954" max="7954" width="10.5703125" style="316" customWidth="1"/>
    <col min="7955" max="7955" width="14" style="316" bestFit="1" customWidth="1"/>
    <col min="7956" max="7956" width="8.7109375" style="316" bestFit="1" customWidth="1"/>
    <col min="7957" max="7957" width="10.140625" style="316" bestFit="1" customWidth="1"/>
    <col min="7958" max="8193" width="9.140625" style="316"/>
    <col min="8194" max="8194" width="6.5703125" style="316" bestFit="1" customWidth="1"/>
    <col min="8195" max="8195" width="8.42578125" style="316" bestFit="1" customWidth="1"/>
    <col min="8196" max="8196" width="24.85546875" style="316" bestFit="1" customWidth="1"/>
    <col min="8197" max="8197" width="30.5703125" style="316" bestFit="1" customWidth="1"/>
    <col min="8198" max="8198" width="0" style="316" hidden="1" customWidth="1"/>
    <col min="8199" max="8199" width="8.85546875" style="316" customWidth="1"/>
    <col min="8200" max="8200" width="3.7109375" style="316" customWidth="1"/>
    <col min="8201" max="8201" width="12.140625" style="316" customWidth="1"/>
    <col min="8202" max="8202" width="20.140625" style="316" bestFit="1" customWidth="1"/>
    <col min="8203" max="8203" width="15.28515625" style="316" bestFit="1" customWidth="1"/>
    <col min="8204" max="8204" width="5.85546875" style="316" bestFit="1" customWidth="1"/>
    <col min="8205" max="8205" width="10.28515625" style="316" customWidth="1"/>
    <col min="8206" max="8206" width="3.42578125" style="316" bestFit="1" customWidth="1"/>
    <col min="8207" max="8208" width="4.28515625" style="316" bestFit="1" customWidth="1"/>
    <col min="8209" max="8209" width="3.7109375" style="316" bestFit="1" customWidth="1"/>
    <col min="8210" max="8210" width="10.5703125" style="316" customWidth="1"/>
    <col min="8211" max="8211" width="14" style="316" bestFit="1" customWidth="1"/>
    <col min="8212" max="8212" width="8.7109375" style="316" bestFit="1" customWidth="1"/>
    <col min="8213" max="8213" width="10.140625" style="316" bestFit="1" customWidth="1"/>
    <col min="8214" max="8449" width="9.140625" style="316"/>
    <col min="8450" max="8450" width="6.5703125" style="316" bestFit="1" customWidth="1"/>
    <col min="8451" max="8451" width="8.42578125" style="316" bestFit="1" customWidth="1"/>
    <col min="8452" max="8452" width="24.85546875" style="316" bestFit="1" customWidth="1"/>
    <col min="8453" max="8453" width="30.5703125" style="316" bestFit="1" customWidth="1"/>
    <col min="8454" max="8454" width="0" style="316" hidden="1" customWidth="1"/>
    <col min="8455" max="8455" width="8.85546875" style="316" customWidth="1"/>
    <col min="8456" max="8456" width="3.7109375" style="316" customWidth="1"/>
    <col min="8457" max="8457" width="12.140625" style="316" customWidth="1"/>
    <col min="8458" max="8458" width="20.140625" style="316" bestFit="1" customWidth="1"/>
    <col min="8459" max="8459" width="15.28515625" style="316" bestFit="1" customWidth="1"/>
    <col min="8460" max="8460" width="5.85546875" style="316" bestFit="1" customWidth="1"/>
    <col min="8461" max="8461" width="10.28515625" style="316" customWidth="1"/>
    <col min="8462" max="8462" width="3.42578125" style="316" bestFit="1" customWidth="1"/>
    <col min="8463" max="8464" width="4.28515625" style="316" bestFit="1" customWidth="1"/>
    <col min="8465" max="8465" width="3.7109375" style="316" bestFit="1" customWidth="1"/>
    <col min="8466" max="8466" width="10.5703125" style="316" customWidth="1"/>
    <col min="8467" max="8467" width="14" style="316" bestFit="1" customWidth="1"/>
    <col min="8468" max="8468" width="8.7109375" style="316" bestFit="1" customWidth="1"/>
    <col min="8469" max="8469" width="10.140625" style="316" bestFit="1" customWidth="1"/>
    <col min="8470" max="8705" width="9.140625" style="316"/>
    <col min="8706" max="8706" width="6.5703125" style="316" bestFit="1" customWidth="1"/>
    <col min="8707" max="8707" width="8.42578125" style="316" bestFit="1" customWidth="1"/>
    <col min="8708" max="8708" width="24.85546875" style="316" bestFit="1" customWidth="1"/>
    <col min="8709" max="8709" width="30.5703125" style="316" bestFit="1" customWidth="1"/>
    <col min="8710" max="8710" width="0" style="316" hidden="1" customWidth="1"/>
    <col min="8711" max="8711" width="8.85546875" style="316" customWidth="1"/>
    <col min="8712" max="8712" width="3.7109375" style="316" customWidth="1"/>
    <col min="8713" max="8713" width="12.140625" style="316" customWidth="1"/>
    <col min="8714" max="8714" width="20.140625" style="316" bestFit="1" customWidth="1"/>
    <col min="8715" max="8715" width="15.28515625" style="316" bestFit="1" customWidth="1"/>
    <col min="8716" max="8716" width="5.85546875" style="316" bestFit="1" customWidth="1"/>
    <col min="8717" max="8717" width="10.28515625" style="316" customWidth="1"/>
    <col min="8718" max="8718" width="3.42578125" style="316" bestFit="1" customWidth="1"/>
    <col min="8719" max="8720" width="4.28515625" style="316" bestFit="1" customWidth="1"/>
    <col min="8721" max="8721" width="3.7109375" style="316" bestFit="1" customWidth="1"/>
    <col min="8722" max="8722" width="10.5703125" style="316" customWidth="1"/>
    <col min="8723" max="8723" width="14" style="316" bestFit="1" customWidth="1"/>
    <col min="8724" max="8724" width="8.7109375" style="316" bestFit="1" customWidth="1"/>
    <col min="8725" max="8725" width="10.140625" style="316" bestFit="1" customWidth="1"/>
    <col min="8726" max="8961" width="9.140625" style="316"/>
    <col min="8962" max="8962" width="6.5703125" style="316" bestFit="1" customWidth="1"/>
    <col min="8963" max="8963" width="8.42578125" style="316" bestFit="1" customWidth="1"/>
    <col min="8964" max="8964" width="24.85546875" style="316" bestFit="1" customWidth="1"/>
    <col min="8965" max="8965" width="30.5703125" style="316" bestFit="1" customWidth="1"/>
    <col min="8966" max="8966" width="0" style="316" hidden="1" customWidth="1"/>
    <col min="8967" max="8967" width="8.85546875" style="316" customWidth="1"/>
    <col min="8968" max="8968" width="3.7109375" style="316" customWidth="1"/>
    <col min="8969" max="8969" width="12.140625" style="316" customWidth="1"/>
    <col min="8970" max="8970" width="20.140625" style="316" bestFit="1" customWidth="1"/>
    <col min="8971" max="8971" width="15.28515625" style="316" bestFit="1" customWidth="1"/>
    <col min="8972" max="8972" width="5.85546875" style="316" bestFit="1" customWidth="1"/>
    <col min="8973" max="8973" width="10.28515625" style="316" customWidth="1"/>
    <col min="8974" max="8974" width="3.42578125" style="316" bestFit="1" customWidth="1"/>
    <col min="8975" max="8976" width="4.28515625" style="316" bestFit="1" customWidth="1"/>
    <col min="8977" max="8977" width="3.7109375" style="316" bestFit="1" customWidth="1"/>
    <col min="8978" max="8978" width="10.5703125" style="316" customWidth="1"/>
    <col min="8979" max="8979" width="14" style="316" bestFit="1" customWidth="1"/>
    <col min="8980" max="8980" width="8.7109375" style="316" bestFit="1" customWidth="1"/>
    <col min="8981" max="8981" width="10.140625" style="316" bestFit="1" customWidth="1"/>
    <col min="8982" max="9217" width="9.140625" style="316"/>
    <col min="9218" max="9218" width="6.5703125" style="316" bestFit="1" customWidth="1"/>
    <col min="9219" max="9219" width="8.42578125" style="316" bestFit="1" customWidth="1"/>
    <col min="9220" max="9220" width="24.85546875" style="316" bestFit="1" customWidth="1"/>
    <col min="9221" max="9221" width="30.5703125" style="316" bestFit="1" customWidth="1"/>
    <col min="9222" max="9222" width="0" style="316" hidden="1" customWidth="1"/>
    <col min="9223" max="9223" width="8.85546875" style="316" customWidth="1"/>
    <col min="9224" max="9224" width="3.7109375" style="316" customWidth="1"/>
    <col min="9225" max="9225" width="12.140625" style="316" customWidth="1"/>
    <col min="9226" max="9226" width="20.140625" style="316" bestFit="1" customWidth="1"/>
    <col min="9227" max="9227" width="15.28515625" style="316" bestFit="1" customWidth="1"/>
    <col min="9228" max="9228" width="5.85546875" style="316" bestFit="1" customWidth="1"/>
    <col min="9229" max="9229" width="10.28515625" style="316" customWidth="1"/>
    <col min="9230" max="9230" width="3.42578125" style="316" bestFit="1" customWidth="1"/>
    <col min="9231" max="9232" width="4.28515625" style="316" bestFit="1" customWidth="1"/>
    <col min="9233" max="9233" width="3.7109375" style="316" bestFit="1" customWidth="1"/>
    <col min="9234" max="9234" width="10.5703125" style="316" customWidth="1"/>
    <col min="9235" max="9235" width="14" style="316" bestFit="1" customWidth="1"/>
    <col min="9236" max="9236" width="8.7109375" style="316" bestFit="1" customWidth="1"/>
    <col min="9237" max="9237" width="10.140625" style="316" bestFit="1" customWidth="1"/>
    <col min="9238" max="9473" width="9.140625" style="316"/>
    <col min="9474" max="9474" width="6.5703125" style="316" bestFit="1" customWidth="1"/>
    <col min="9475" max="9475" width="8.42578125" style="316" bestFit="1" customWidth="1"/>
    <col min="9476" max="9476" width="24.85546875" style="316" bestFit="1" customWidth="1"/>
    <col min="9477" max="9477" width="30.5703125" style="316" bestFit="1" customWidth="1"/>
    <col min="9478" max="9478" width="0" style="316" hidden="1" customWidth="1"/>
    <col min="9479" max="9479" width="8.85546875" style="316" customWidth="1"/>
    <col min="9480" max="9480" width="3.7109375" style="316" customWidth="1"/>
    <col min="9481" max="9481" width="12.140625" style="316" customWidth="1"/>
    <col min="9482" max="9482" width="20.140625" style="316" bestFit="1" customWidth="1"/>
    <col min="9483" max="9483" width="15.28515625" style="316" bestFit="1" customWidth="1"/>
    <col min="9484" max="9484" width="5.85546875" style="316" bestFit="1" customWidth="1"/>
    <col min="9485" max="9485" width="10.28515625" style="316" customWidth="1"/>
    <col min="9486" max="9486" width="3.42578125" style="316" bestFit="1" customWidth="1"/>
    <col min="9487" max="9488" width="4.28515625" style="316" bestFit="1" customWidth="1"/>
    <col min="9489" max="9489" width="3.7109375" style="316" bestFit="1" customWidth="1"/>
    <col min="9490" max="9490" width="10.5703125" style="316" customWidth="1"/>
    <col min="9491" max="9491" width="14" style="316" bestFit="1" customWidth="1"/>
    <col min="9492" max="9492" width="8.7109375" style="316" bestFit="1" customWidth="1"/>
    <col min="9493" max="9493" width="10.140625" style="316" bestFit="1" customWidth="1"/>
    <col min="9494" max="9729" width="9.140625" style="316"/>
    <col min="9730" max="9730" width="6.5703125" style="316" bestFit="1" customWidth="1"/>
    <col min="9731" max="9731" width="8.42578125" style="316" bestFit="1" customWidth="1"/>
    <col min="9732" max="9732" width="24.85546875" style="316" bestFit="1" customWidth="1"/>
    <col min="9733" max="9733" width="30.5703125" style="316" bestFit="1" customWidth="1"/>
    <col min="9734" max="9734" width="0" style="316" hidden="1" customWidth="1"/>
    <col min="9735" max="9735" width="8.85546875" style="316" customWidth="1"/>
    <col min="9736" max="9736" width="3.7109375" style="316" customWidth="1"/>
    <col min="9737" max="9737" width="12.140625" style="316" customWidth="1"/>
    <col min="9738" max="9738" width="20.140625" style="316" bestFit="1" customWidth="1"/>
    <col min="9739" max="9739" width="15.28515625" style="316" bestFit="1" customWidth="1"/>
    <col min="9740" max="9740" width="5.85546875" style="316" bestFit="1" customWidth="1"/>
    <col min="9741" max="9741" width="10.28515625" style="316" customWidth="1"/>
    <col min="9742" max="9742" width="3.42578125" style="316" bestFit="1" customWidth="1"/>
    <col min="9743" max="9744" width="4.28515625" style="316" bestFit="1" customWidth="1"/>
    <col min="9745" max="9745" width="3.7109375" style="316" bestFit="1" customWidth="1"/>
    <col min="9746" max="9746" width="10.5703125" style="316" customWidth="1"/>
    <col min="9747" max="9747" width="14" style="316" bestFit="1" customWidth="1"/>
    <col min="9748" max="9748" width="8.7109375" style="316" bestFit="1" customWidth="1"/>
    <col min="9749" max="9749" width="10.140625" style="316" bestFit="1" customWidth="1"/>
    <col min="9750" max="9985" width="9.140625" style="316"/>
    <col min="9986" max="9986" width="6.5703125" style="316" bestFit="1" customWidth="1"/>
    <col min="9987" max="9987" width="8.42578125" style="316" bestFit="1" customWidth="1"/>
    <col min="9988" max="9988" width="24.85546875" style="316" bestFit="1" customWidth="1"/>
    <col min="9989" max="9989" width="30.5703125" style="316" bestFit="1" customWidth="1"/>
    <col min="9990" max="9990" width="0" style="316" hidden="1" customWidth="1"/>
    <col min="9991" max="9991" width="8.85546875" style="316" customWidth="1"/>
    <col min="9992" max="9992" width="3.7109375" style="316" customWidth="1"/>
    <col min="9993" max="9993" width="12.140625" style="316" customWidth="1"/>
    <col min="9994" max="9994" width="20.140625" style="316" bestFit="1" customWidth="1"/>
    <col min="9995" max="9995" width="15.28515625" style="316" bestFit="1" customWidth="1"/>
    <col min="9996" max="9996" width="5.85546875" style="316" bestFit="1" customWidth="1"/>
    <col min="9997" max="9997" width="10.28515625" style="316" customWidth="1"/>
    <col min="9998" max="9998" width="3.42578125" style="316" bestFit="1" customWidth="1"/>
    <col min="9999" max="10000" width="4.28515625" style="316" bestFit="1" customWidth="1"/>
    <col min="10001" max="10001" width="3.7109375" style="316" bestFit="1" customWidth="1"/>
    <col min="10002" max="10002" width="10.5703125" style="316" customWidth="1"/>
    <col min="10003" max="10003" width="14" style="316" bestFit="1" customWidth="1"/>
    <col min="10004" max="10004" width="8.7109375" style="316" bestFit="1" customWidth="1"/>
    <col min="10005" max="10005" width="10.140625" style="316" bestFit="1" customWidth="1"/>
    <col min="10006" max="10241" width="9.140625" style="316"/>
    <col min="10242" max="10242" width="6.5703125" style="316" bestFit="1" customWidth="1"/>
    <col min="10243" max="10243" width="8.42578125" style="316" bestFit="1" customWidth="1"/>
    <col min="10244" max="10244" width="24.85546875" style="316" bestFit="1" customWidth="1"/>
    <col min="10245" max="10245" width="30.5703125" style="316" bestFit="1" customWidth="1"/>
    <col min="10246" max="10246" width="0" style="316" hidden="1" customWidth="1"/>
    <col min="10247" max="10247" width="8.85546875" style="316" customWidth="1"/>
    <col min="10248" max="10248" width="3.7109375" style="316" customWidth="1"/>
    <col min="10249" max="10249" width="12.140625" style="316" customWidth="1"/>
    <col min="10250" max="10250" width="20.140625" style="316" bestFit="1" customWidth="1"/>
    <col min="10251" max="10251" width="15.28515625" style="316" bestFit="1" customWidth="1"/>
    <col min="10252" max="10252" width="5.85546875" style="316" bestFit="1" customWidth="1"/>
    <col min="10253" max="10253" width="10.28515625" style="316" customWidth="1"/>
    <col min="10254" max="10254" width="3.42578125" style="316" bestFit="1" customWidth="1"/>
    <col min="10255" max="10256" width="4.28515625" style="316" bestFit="1" customWidth="1"/>
    <col min="10257" max="10257" width="3.7109375" style="316" bestFit="1" customWidth="1"/>
    <col min="10258" max="10258" width="10.5703125" style="316" customWidth="1"/>
    <col min="10259" max="10259" width="14" style="316" bestFit="1" customWidth="1"/>
    <col min="10260" max="10260" width="8.7109375" style="316" bestFit="1" customWidth="1"/>
    <col min="10261" max="10261" width="10.140625" style="316" bestFit="1" customWidth="1"/>
    <col min="10262" max="10497" width="9.140625" style="316"/>
    <col min="10498" max="10498" width="6.5703125" style="316" bestFit="1" customWidth="1"/>
    <col min="10499" max="10499" width="8.42578125" style="316" bestFit="1" customWidth="1"/>
    <col min="10500" max="10500" width="24.85546875" style="316" bestFit="1" customWidth="1"/>
    <col min="10501" max="10501" width="30.5703125" style="316" bestFit="1" customWidth="1"/>
    <col min="10502" max="10502" width="0" style="316" hidden="1" customWidth="1"/>
    <col min="10503" max="10503" width="8.85546875" style="316" customWidth="1"/>
    <col min="10504" max="10504" width="3.7109375" style="316" customWidth="1"/>
    <col min="10505" max="10505" width="12.140625" style="316" customWidth="1"/>
    <col min="10506" max="10506" width="20.140625" style="316" bestFit="1" customWidth="1"/>
    <col min="10507" max="10507" width="15.28515625" style="316" bestFit="1" customWidth="1"/>
    <col min="10508" max="10508" width="5.85546875" style="316" bestFit="1" customWidth="1"/>
    <col min="10509" max="10509" width="10.28515625" style="316" customWidth="1"/>
    <col min="10510" max="10510" width="3.42578125" style="316" bestFit="1" customWidth="1"/>
    <col min="10511" max="10512" width="4.28515625" style="316" bestFit="1" customWidth="1"/>
    <col min="10513" max="10513" width="3.7109375" style="316" bestFit="1" customWidth="1"/>
    <col min="10514" max="10514" width="10.5703125" style="316" customWidth="1"/>
    <col min="10515" max="10515" width="14" style="316" bestFit="1" customWidth="1"/>
    <col min="10516" max="10516" width="8.7109375" style="316" bestFit="1" customWidth="1"/>
    <col min="10517" max="10517" width="10.140625" style="316" bestFit="1" customWidth="1"/>
    <col min="10518" max="10753" width="9.140625" style="316"/>
    <col min="10754" max="10754" width="6.5703125" style="316" bestFit="1" customWidth="1"/>
    <col min="10755" max="10755" width="8.42578125" style="316" bestFit="1" customWidth="1"/>
    <col min="10756" max="10756" width="24.85546875" style="316" bestFit="1" customWidth="1"/>
    <col min="10757" max="10757" width="30.5703125" style="316" bestFit="1" customWidth="1"/>
    <col min="10758" max="10758" width="0" style="316" hidden="1" customWidth="1"/>
    <col min="10759" max="10759" width="8.85546875" style="316" customWidth="1"/>
    <col min="10760" max="10760" width="3.7109375" style="316" customWidth="1"/>
    <col min="10761" max="10761" width="12.140625" style="316" customWidth="1"/>
    <col min="10762" max="10762" width="20.140625" style="316" bestFit="1" customWidth="1"/>
    <col min="10763" max="10763" width="15.28515625" style="316" bestFit="1" customWidth="1"/>
    <col min="10764" max="10764" width="5.85546875" style="316" bestFit="1" customWidth="1"/>
    <col min="10765" max="10765" width="10.28515625" style="316" customWidth="1"/>
    <col min="10766" max="10766" width="3.42578125" style="316" bestFit="1" customWidth="1"/>
    <col min="10767" max="10768" width="4.28515625" style="316" bestFit="1" customWidth="1"/>
    <col min="10769" max="10769" width="3.7109375" style="316" bestFit="1" customWidth="1"/>
    <col min="10770" max="10770" width="10.5703125" style="316" customWidth="1"/>
    <col min="10771" max="10771" width="14" style="316" bestFit="1" customWidth="1"/>
    <col min="10772" max="10772" width="8.7109375" style="316" bestFit="1" customWidth="1"/>
    <col min="10773" max="10773" width="10.140625" style="316" bestFit="1" customWidth="1"/>
    <col min="10774" max="11009" width="9.140625" style="316"/>
    <col min="11010" max="11010" width="6.5703125" style="316" bestFit="1" customWidth="1"/>
    <col min="11011" max="11011" width="8.42578125" style="316" bestFit="1" customWidth="1"/>
    <col min="11012" max="11012" width="24.85546875" style="316" bestFit="1" customWidth="1"/>
    <col min="11013" max="11013" width="30.5703125" style="316" bestFit="1" customWidth="1"/>
    <col min="11014" max="11014" width="0" style="316" hidden="1" customWidth="1"/>
    <col min="11015" max="11015" width="8.85546875" style="316" customWidth="1"/>
    <col min="11016" max="11016" width="3.7109375" style="316" customWidth="1"/>
    <col min="11017" max="11017" width="12.140625" style="316" customWidth="1"/>
    <col min="11018" max="11018" width="20.140625" style="316" bestFit="1" customWidth="1"/>
    <col min="11019" max="11019" width="15.28515625" style="316" bestFit="1" customWidth="1"/>
    <col min="11020" max="11020" width="5.85546875" style="316" bestFit="1" customWidth="1"/>
    <col min="11021" max="11021" width="10.28515625" style="316" customWidth="1"/>
    <col min="11022" max="11022" width="3.42578125" style="316" bestFit="1" customWidth="1"/>
    <col min="11023" max="11024" width="4.28515625" style="316" bestFit="1" customWidth="1"/>
    <col min="11025" max="11025" width="3.7109375" style="316" bestFit="1" customWidth="1"/>
    <col min="11026" max="11026" width="10.5703125" style="316" customWidth="1"/>
    <col min="11027" max="11027" width="14" style="316" bestFit="1" customWidth="1"/>
    <col min="11028" max="11028" width="8.7109375" style="316" bestFit="1" customWidth="1"/>
    <col min="11029" max="11029" width="10.140625" style="316" bestFit="1" customWidth="1"/>
    <col min="11030" max="11265" width="9.140625" style="316"/>
    <col min="11266" max="11266" width="6.5703125" style="316" bestFit="1" customWidth="1"/>
    <col min="11267" max="11267" width="8.42578125" style="316" bestFit="1" customWidth="1"/>
    <col min="11268" max="11268" width="24.85546875" style="316" bestFit="1" customWidth="1"/>
    <col min="11269" max="11269" width="30.5703125" style="316" bestFit="1" customWidth="1"/>
    <col min="11270" max="11270" width="0" style="316" hidden="1" customWidth="1"/>
    <col min="11271" max="11271" width="8.85546875" style="316" customWidth="1"/>
    <col min="11272" max="11272" width="3.7109375" style="316" customWidth="1"/>
    <col min="11273" max="11273" width="12.140625" style="316" customWidth="1"/>
    <col min="11274" max="11274" width="20.140625" style="316" bestFit="1" customWidth="1"/>
    <col min="11275" max="11275" width="15.28515625" style="316" bestFit="1" customWidth="1"/>
    <col min="11276" max="11276" width="5.85546875" style="316" bestFit="1" customWidth="1"/>
    <col min="11277" max="11277" width="10.28515625" style="316" customWidth="1"/>
    <col min="11278" max="11278" width="3.42578125" style="316" bestFit="1" customWidth="1"/>
    <col min="11279" max="11280" width="4.28515625" style="316" bestFit="1" customWidth="1"/>
    <col min="11281" max="11281" width="3.7109375" style="316" bestFit="1" customWidth="1"/>
    <col min="11282" max="11282" width="10.5703125" style="316" customWidth="1"/>
    <col min="11283" max="11283" width="14" style="316" bestFit="1" customWidth="1"/>
    <col min="11284" max="11284" width="8.7109375" style="316" bestFit="1" customWidth="1"/>
    <col min="11285" max="11285" width="10.140625" style="316" bestFit="1" customWidth="1"/>
    <col min="11286" max="11521" width="9.140625" style="316"/>
    <col min="11522" max="11522" width="6.5703125" style="316" bestFit="1" customWidth="1"/>
    <col min="11523" max="11523" width="8.42578125" style="316" bestFit="1" customWidth="1"/>
    <col min="11524" max="11524" width="24.85546875" style="316" bestFit="1" customWidth="1"/>
    <col min="11525" max="11525" width="30.5703125" style="316" bestFit="1" customWidth="1"/>
    <col min="11526" max="11526" width="0" style="316" hidden="1" customWidth="1"/>
    <col min="11527" max="11527" width="8.85546875" style="316" customWidth="1"/>
    <col min="11528" max="11528" width="3.7109375" style="316" customWidth="1"/>
    <col min="11529" max="11529" width="12.140625" style="316" customWidth="1"/>
    <col min="11530" max="11530" width="20.140625" style="316" bestFit="1" customWidth="1"/>
    <col min="11531" max="11531" width="15.28515625" style="316" bestFit="1" customWidth="1"/>
    <col min="11532" max="11532" width="5.85546875" style="316" bestFit="1" customWidth="1"/>
    <col min="11533" max="11533" width="10.28515625" style="316" customWidth="1"/>
    <col min="11534" max="11534" width="3.42578125" style="316" bestFit="1" customWidth="1"/>
    <col min="11535" max="11536" width="4.28515625" style="316" bestFit="1" customWidth="1"/>
    <col min="11537" max="11537" width="3.7109375" style="316" bestFit="1" customWidth="1"/>
    <col min="11538" max="11538" width="10.5703125" style="316" customWidth="1"/>
    <col min="11539" max="11539" width="14" style="316" bestFit="1" customWidth="1"/>
    <col min="11540" max="11540" width="8.7109375" style="316" bestFit="1" customWidth="1"/>
    <col min="11541" max="11541" width="10.140625" style="316" bestFit="1" customWidth="1"/>
    <col min="11542" max="11777" width="9.140625" style="316"/>
    <col min="11778" max="11778" width="6.5703125" style="316" bestFit="1" customWidth="1"/>
    <col min="11779" max="11779" width="8.42578125" style="316" bestFit="1" customWidth="1"/>
    <col min="11780" max="11780" width="24.85546875" style="316" bestFit="1" customWidth="1"/>
    <col min="11781" max="11781" width="30.5703125" style="316" bestFit="1" customWidth="1"/>
    <col min="11782" max="11782" width="0" style="316" hidden="1" customWidth="1"/>
    <col min="11783" max="11783" width="8.85546875" style="316" customWidth="1"/>
    <col min="11784" max="11784" width="3.7109375" style="316" customWidth="1"/>
    <col min="11785" max="11785" width="12.140625" style="316" customWidth="1"/>
    <col min="11786" max="11786" width="20.140625" style="316" bestFit="1" customWidth="1"/>
    <col min="11787" max="11787" width="15.28515625" style="316" bestFit="1" customWidth="1"/>
    <col min="11788" max="11788" width="5.85546875" style="316" bestFit="1" customWidth="1"/>
    <col min="11789" max="11789" width="10.28515625" style="316" customWidth="1"/>
    <col min="11790" max="11790" width="3.42578125" style="316" bestFit="1" customWidth="1"/>
    <col min="11791" max="11792" width="4.28515625" style="316" bestFit="1" customWidth="1"/>
    <col min="11793" max="11793" width="3.7109375" style="316" bestFit="1" customWidth="1"/>
    <col min="11794" max="11794" width="10.5703125" style="316" customWidth="1"/>
    <col min="11795" max="11795" width="14" style="316" bestFit="1" customWidth="1"/>
    <col min="11796" max="11796" width="8.7109375" style="316" bestFit="1" customWidth="1"/>
    <col min="11797" max="11797" width="10.140625" style="316" bestFit="1" customWidth="1"/>
    <col min="11798" max="12033" width="9.140625" style="316"/>
    <col min="12034" max="12034" width="6.5703125" style="316" bestFit="1" customWidth="1"/>
    <col min="12035" max="12035" width="8.42578125" style="316" bestFit="1" customWidth="1"/>
    <col min="12036" max="12036" width="24.85546875" style="316" bestFit="1" customWidth="1"/>
    <col min="12037" max="12037" width="30.5703125" style="316" bestFit="1" customWidth="1"/>
    <col min="12038" max="12038" width="0" style="316" hidden="1" customWidth="1"/>
    <col min="12039" max="12039" width="8.85546875" style="316" customWidth="1"/>
    <col min="12040" max="12040" width="3.7109375" style="316" customWidth="1"/>
    <col min="12041" max="12041" width="12.140625" style="316" customWidth="1"/>
    <col min="12042" max="12042" width="20.140625" style="316" bestFit="1" customWidth="1"/>
    <col min="12043" max="12043" width="15.28515625" style="316" bestFit="1" customWidth="1"/>
    <col min="12044" max="12044" width="5.85546875" style="316" bestFit="1" customWidth="1"/>
    <col min="12045" max="12045" width="10.28515625" style="316" customWidth="1"/>
    <col min="12046" max="12046" width="3.42578125" style="316" bestFit="1" customWidth="1"/>
    <col min="12047" max="12048" width="4.28515625" style="316" bestFit="1" customWidth="1"/>
    <col min="12049" max="12049" width="3.7109375" style="316" bestFit="1" customWidth="1"/>
    <col min="12050" max="12050" width="10.5703125" style="316" customWidth="1"/>
    <col min="12051" max="12051" width="14" style="316" bestFit="1" customWidth="1"/>
    <col min="12052" max="12052" width="8.7109375" style="316" bestFit="1" customWidth="1"/>
    <col min="12053" max="12053" width="10.140625" style="316" bestFit="1" customWidth="1"/>
    <col min="12054" max="12289" width="9.140625" style="316"/>
    <col min="12290" max="12290" width="6.5703125" style="316" bestFit="1" customWidth="1"/>
    <col min="12291" max="12291" width="8.42578125" style="316" bestFit="1" customWidth="1"/>
    <col min="12292" max="12292" width="24.85546875" style="316" bestFit="1" customWidth="1"/>
    <col min="12293" max="12293" width="30.5703125" style="316" bestFit="1" customWidth="1"/>
    <col min="12294" max="12294" width="0" style="316" hidden="1" customWidth="1"/>
    <col min="12295" max="12295" width="8.85546875" style="316" customWidth="1"/>
    <col min="12296" max="12296" width="3.7109375" style="316" customWidth="1"/>
    <col min="12297" max="12297" width="12.140625" style="316" customWidth="1"/>
    <col min="12298" max="12298" width="20.140625" style="316" bestFit="1" customWidth="1"/>
    <col min="12299" max="12299" width="15.28515625" style="316" bestFit="1" customWidth="1"/>
    <col min="12300" max="12300" width="5.85546875" style="316" bestFit="1" customWidth="1"/>
    <col min="12301" max="12301" width="10.28515625" style="316" customWidth="1"/>
    <col min="12302" max="12302" width="3.42578125" style="316" bestFit="1" customWidth="1"/>
    <col min="12303" max="12304" width="4.28515625" style="316" bestFit="1" customWidth="1"/>
    <col min="12305" max="12305" width="3.7109375" style="316" bestFit="1" customWidth="1"/>
    <col min="12306" max="12306" width="10.5703125" style="316" customWidth="1"/>
    <col min="12307" max="12307" width="14" style="316" bestFit="1" customWidth="1"/>
    <col min="12308" max="12308" width="8.7109375" style="316" bestFit="1" customWidth="1"/>
    <col min="12309" max="12309" width="10.140625" style="316" bestFit="1" customWidth="1"/>
    <col min="12310" max="12545" width="9.140625" style="316"/>
    <col min="12546" max="12546" width="6.5703125" style="316" bestFit="1" customWidth="1"/>
    <col min="12547" max="12547" width="8.42578125" style="316" bestFit="1" customWidth="1"/>
    <col min="12548" max="12548" width="24.85546875" style="316" bestFit="1" customWidth="1"/>
    <col min="12549" max="12549" width="30.5703125" style="316" bestFit="1" customWidth="1"/>
    <col min="12550" max="12550" width="0" style="316" hidden="1" customWidth="1"/>
    <col min="12551" max="12551" width="8.85546875" style="316" customWidth="1"/>
    <col min="12552" max="12552" width="3.7109375" style="316" customWidth="1"/>
    <col min="12553" max="12553" width="12.140625" style="316" customWidth="1"/>
    <col min="12554" max="12554" width="20.140625" style="316" bestFit="1" customWidth="1"/>
    <col min="12555" max="12555" width="15.28515625" style="316" bestFit="1" customWidth="1"/>
    <col min="12556" max="12556" width="5.85546875" style="316" bestFit="1" customWidth="1"/>
    <col min="12557" max="12557" width="10.28515625" style="316" customWidth="1"/>
    <col min="12558" max="12558" width="3.42578125" style="316" bestFit="1" customWidth="1"/>
    <col min="12559" max="12560" width="4.28515625" style="316" bestFit="1" customWidth="1"/>
    <col min="12561" max="12561" width="3.7109375" style="316" bestFit="1" customWidth="1"/>
    <col min="12562" max="12562" width="10.5703125" style="316" customWidth="1"/>
    <col min="12563" max="12563" width="14" style="316" bestFit="1" customWidth="1"/>
    <col min="12564" max="12564" width="8.7109375" style="316" bestFit="1" customWidth="1"/>
    <col min="12565" max="12565" width="10.140625" style="316" bestFit="1" customWidth="1"/>
    <col min="12566" max="12801" width="9.140625" style="316"/>
    <col min="12802" max="12802" width="6.5703125" style="316" bestFit="1" customWidth="1"/>
    <col min="12803" max="12803" width="8.42578125" style="316" bestFit="1" customWidth="1"/>
    <col min="12804" max="12804" width="24.85546875" style="316" bestFit="1" customWidth="1"/>
    <col min="12805" max="12805" width="30.5703125" style="316" bestFit="1" customWidth="1"/>
    <col min="12806" max="12806" width="0" style="316" hidden="1" customWidth="1"/>
    <col min="12807" max="12807" width="8.85546875" style="316" customWidth="1"/>
    <col min="12808" max="12808" width="3.7109375" style="316" customWidth="1"/>
    <col min="12809" max="12809" width="12.140625" style="316" customWidth="1"/>
    <col min="12810" max="12810" width="20.140625" style="316" bestFit="1" customWidth="1"/>
    <col min="12811" max="12811" width="15.28515625" style="316" bestFit="1" customWidth="1"/>
    <col min="12812" max="12812" width="5.85546875" style="316" bestFit="1" customWidth="1"/>
    <col min="12813" max="12813" width="10.28515625" style="316" customWidth="1"/>
    <col min="12814" max="12814" width="3.42578125" style="316" bestFit="1" customWidth="1"/>
    <col min="12815" max="12816" width="4.28515625" style="316" bestFit="1" customWidth="1"/>
    <col min="12817" max="12817" width="3.7109375" style="316" bestFit="1" customWidth="1"/>
    <col min="12818" max="12818" width="10.5703125" style="316" customWidth="1"/>
    <col min="12819" max="12819" width="14" style="316" bestFit="1" customWidth="1"/>
    <col min="12820" max="12820" width="8.7109375" style="316" bestFit="1" customWidth="1"/>
    <col min="12821" max="12821" width="10.140625" style="316" bestFit="1" customWidth="1"/>
    <col min="12822" max="13057" width="9.140625" style="316"/>
    <col min="13058" max="13058" width="6.5703125" style="316" bestFit="1" customWidth="1"/>
    <col min="13059" max="13059" width="8.42578125" style="316" bestFit="1" customWidth="1"/>
    <col min="13060" max="13060" width="24.85546875" style="316" bestFit="1" customWidth="1"/>
    <col min="13061" max="13061" width="30.5703125" style="316" bestFit="1" customWidth="1"/>
    <col min="13062" max="13062" width="0" style="316" hidden="1" customWidth="1"/>
    <col min="13063" max="13063" width="8.85546875" style="316" customWidth="1"/>
    <col min="13064" max="13064" width="3.7109375" style="316" customWidth="1"/>
    <col min="13065" max="13065" width="12.140625" style="316" customWidth="1"/>
    <col min="13066" max="13066" width="20.140625" style="316" bestFit="1" customWidth="1"/>
    <col min="13067" max="13067" width="15.28515625" style="316" bestFit="1" customWidth="1"/>
    <col min="13068" max="13068" width="5.85546875" style="316" bestFit="1" customWidth="1"/>
    <col min="13069" max="13069" width="10.28515625" style="316" customWidth="1"/>
    <col min="13070" max="13070" width="3.42578125" style="316" bestFit="1" customWidth="1"/>
    <col min="13071" max="13072" width="4.28515625" style="316" bestFit="1" customWidth="1"/>
    <col min="13073" max="13073" width="3.7109375" style="316" bestFit="1" customWidth="1"/>
    <col min="13074" max="13074" width="10.5703125" style="316" customWidth="1"/>
    <col min="13075" max="13075" width="14" style="316" bestFit="1" customWidth="1"/>
    <col min="13076" max="13076" width="8.7109375" style="316" bestFit="1" customWidth="1"/>
    <col min="13077" max="13077" width="10.140625" style="316" bestFit="1" customWidth="1"/>
    <col min="13078" max="13313" width="9.140625" style="316"/>
    <col min="13314" max="13314" width="6.5703125" style="316" bestFit="1" customWidth="1"/>
    <col min="13315" max="13315" width="8.42578125" style="316" bestFit="1" customWidth="1"/>
    <col min="13316" max="13316" width="24.85546875" style="316" bestFit="1" customWidth="1"/>
    <col min="13317" max="13317" width="30.5703125" style="316" bestFit="1" customWidth="1"/>
    <col min="13318" max="13318" width="0" style="316" hidden="1" customWidth="1"/>
    <col min="13319" max="13319" width="8.85546875" style="316" customWidth="1"/>
    <col min="13320" max="13320" width="3.7109375" style="316" customWidth="1"/>
    <col min="13321" max="13321" width="12.140625" style="316" customWidth="1"/>
    <col min="13322" max="13322" width="20.140625" style="316" bestFit="1" customWidth="1"/>
    <col min="13323" max="13323" width="15.28515625" style="316" bestFit="1" customWidth="1"/>
    <col min="13324" max="13324" width="5.85546875" style="316" bestFit="1" customWidth="1"/>
    <col min="13325" max="13325" width="10.28515625" style="316" customWidth="1"/>
    <col min="13326" max="13326" width="3.42578125" style="316" bestFit="1" customWidth="1"/>
    <col min="13327" max="13328" width="4.28515625" style="316" bestFit="1" customWidth="1"/>
    <col min="13329" max="13329" width="3.7109375" style="316" bestFit="1" customWidth="1"/>
    <col min="13330" max="13330" width="10.5703125" style="316" customWidth="1"/>
    <col min="13331" max="13331" width="14" style="316" bestFit="1" customWidth="1"/>
    <col min="13332" max="13332" width="8.7109375" style="316" bestFit="1" customWidth="1"/>
    <col min="13333" max="13333" width="10.140625" style="316" bestFit="1" customWidth="1"/>
    <col min="13334" max="13569" width="9.140625" style="316"/>
    <col min="13570" max="13570" width="6.5703125" style="316" bestFit="1" customWidth="1"/>
    <col min="13571" max="13571" width="8.42578125" style="316" bestFit="1" customWidth="1"/>
    <col min="13572" max="13572" width="24.85546875" style="316" bestFit="1" customWidth="1"/>
    <col min="13573" max="13573" width="30.5703125" style="316" bestFit="1" customWidth="1"/>
    <col min="13574" max="13574" width="0" style="316" hidden="1" customWidth="1"/>
    <col min="13575" max="13575" width="8.85546875" style="316" customWidth="1"/>
    <col min="13576" max="13576" width="3.7109375" style="316" customWidth="1"/>
    <col min="13577" max="13577" width="12.140625" style="316" customWidth="1"/>
    <col min="13578" max="13578" width="20.140625" style="316" bestFit="1" customWidth="1"/>
    <col min="13579" max="13579" width="15.28515625" style="316" bestFit="1" customWidth="1"/>
    <col min="13580" max="13580" width="5.85546875" style="316" bestFit="1" customWidth="1"/>
    <col min="13581" max="13581" width="10.28515625" style="316" customWidth="1"/>
    <col min="13582" max="13582" width="3.42578125" style="316" bestFit="1" customWidth="1"/>
    <col min="13583" max="13584" width="4.28515625" style="316" bestFit="1" customWidth="1"/>
    <col min="13585" max="13585" width="3.7109375" style="316" bestFit="1" customWidth="1"/>
    <col min="13586" max="13586" width="10.5703125" style="316" customWidth="1"/>
    <col min="13587" max="13587" width="14" style="316" bestFit="1" customWidth="1"/>
    <col min="13588" max="13588" width="8.7109375" style="316" bestFit="1" customWidth="1"/>
    <col min="13589" max="13589" width="10.140625" style="316" bestFit="1" customWidth="1"/>
    <col min="13590" max="13825" width="9.140625" style="316"/>
    <col min="13826" max="13826" width="6.5703125" style="316" bestFit="1" customWidth="1"/>
    <col min="13827" max="13827" width="8.42578125" style="316" bestFit="1" customWidth="1"/>
    <col min="13828" max="13828" width="24.85546875" style="316" bestFit="1" customWidth="1"/>
    <col min="13829" max="13829" width="30.5703125" style="316" bestFit="1" customWidth="1"/>
    <col min="13830" max="13830" width="0" style="316" hidden="1" customWidth="1"/>
    <col min="13831" max="13831" width="8.85546875" style="316" customWidth="1"/>
    <col min="13832" max="13832" width="3.7109375" style="316" customWidth="1"/>
    <col min="13833" max="13833" width="12.140625" style="316" customWidth="1"/>
    <col min="13834" max="13834" width="20.140625" style="316" bestFit="1" customWidth="1"/>
    <col min="13835" max="13835" width="15.28515625" style="316" bestFit="1" customWidth="1"/>
    <col min="13836" max="13836" width="5.85546875" style="316" bestFit="1" customWidth="1"/>
    <col min="13837" max="13837" width="10.28515625" style="316" customWidth="1"/>
    <col min="13838" max="13838" width="3.42578125" style="316" bestFit="1" customWidth="1"/>
    <col min="13839" max="13840" width="4.28515625" style="316" bestFit="1" customWidth="1"/>
    <col min="13841" max="13841" width="3.7109375" style="316" bestFit="1" customWidth="1"/>
    <col min="13842" max="13842" width="10.5703125" style="316" customWidth="1"/>
    <col min="13843" max="13843" width="14" style="316" bestFit="1" customWidth="1"/>
    <col min="13844" max="13844" width="8.7109375" style="316" bestFit="1" customWidth="1"/>
    <col min="13845" max="13845" width="10.140625" style="316" bestFit="1" customWidth="1"/>
    <col min="13846" max="14081" width="9.140625" style="316"/>
    <col min="14082" max="14082" width="6.5703125" style="316" bestFit="1" customWidth="1"/>
    <col min="14083" max="14083" width="8.42578125" style="316" bestFit="1" customWidth="1"/>
    <col min="14084" max="14084" width="24.85546875" style="316" bestFit="1" customWidth="1"/>
    <col min="14085" max="14085" width="30.5703125" style="316" bestFit="1" customWidth="1"/>
    <col min="14086" max="14086" width="0" style="316" hidden="1" customWidth="1"/>
    <col min="14087" max="14087" width="8.85546875" style="316" customWidth="1"/>
    <col min="14088" max="14088" width="3.7109375" style="316" customWidth="1"/>
    <col min="14089" max="14089" width="12.140625" style="316" customWidth="1"/>
    <col min="14090" max="14090" width="20.140625" style="316" bestFit="1" customWidth="1"/>
    <col min="14091" max="14091" width="15.28515625" style="316" bestFit="1" customWidth="1"/>
    <col min="14092" max="14092" width="5.85546875" style="316" bestFit="1" customWidth="1"/>
    <col min="14093" max="14093" width="10.28515625" style="316" customWidth="1"/>
    <col min="14094" max="14094" width="3.42578125" style="316" bestFit="1" customWidth="1"/>
    <col min="14095" max="14096" width="4.28515625" style="316" bestFit="1" customWidth="1"/>
    <col min="14097" max="14097" width="3.7109375" style="316" bestFit="1" customWidth="1"/>
    <col min="14098" max="14098" width="10.5703125" style="316" customWidth="1"/>
    <col min="14099" max="14099" width="14" style="316" bestFit="1" customWidth="1"/>
    <col min="14100" max="14100" width="8.7109375" style="316" bestFit="1" customWidth="1"/>
    <col min="14101" max="14101" width="10.140625" style="316" bestFit="1" customWidth="1"/>
    <col min="14102" max="14337" width="9.140625" style="316"/>
    <col min="14338" max="14338" width="6.5703125" style="316" bestFit="1" customWidth="1"/>
    <col min="14339" max="14339" width="8.42578125" style="316" bestFit="1" customWidth="1"/>
    <col min="14340" max="14340" width="24.85546875" style="316" bestFit="1" customWidth="1"/>
    <col min="14341" max="14341" width="30.5703125" style="316" bestFit="1" customWidth="1"/>
    <col min="14342" max="14342" width="0" style="316" hidden="1" customWidth="1"/>
    <col min="14343" max="14343" width="8.85546875" style="316" customWidth="1"/>
    <col min="14344" max="14344" width="3.7109375" style="316" customWidth="1"/>
    <col min="14345" max="14345" width="12.140625" style="316" customWidth="1"/>
    <col min="14346" max="14346" width="20.140625" style="316" bestFit="1" customWidth="1"/>
    <col min="14347" max="14347" width="15.28515625" style="316" bestFit="1" customWidth="1"/>
    <col min="14348" max="14348" width="5.85546875" style="316" bestFit="1" customWidth="1"/>
    <col min="14349" max="14349" width="10.28515625" style="316" customWidth="1"/>
    <col min="14350" max="14350" width="3.42578125" style="316" bestFit="1" customWidth="1"/>
    <col min="14351" max="14352" width="4.28515625" style="316" bestFit="1" customWidth="1"/>
    <col min="14353" max="14353" width="3.7109375" style="316" bestFit="1" customWidth="1"/>
    <col min="14354" max="14354" width="10.5703125" style="316" customWidth="1"/>
    <col min="14355" max="14355" width="14" style="316" bestFit="1" customWidth="1"/>
    <col min="14356" max="14356" width="8.7109375" style="316" bestFit="1" customWidth="1"/>
    <col min="14357" max="14357" width="10.140625" style="316" bestFit="1" customWidth="1"/>
    <col min="14358" max="14593" width="9.140625" style="316"/>
    <col min="14594" max="14594" width="6.5703125" style="316" bestFit="1" customWidth="1"/>
    <col min="14595" max="14595" width="8.42578125" style="316" bestFit="1" customWidth="1"/>
    <col min="14596" max="14596" width="24.85546875" style="316" bestFit="1" customWidth="1"/>
    <col min="14597" max="14597" width="30.5703125" style="316" bestFit="1" customWidth="1"/>
    <col min="14598" max="14598" width="0" style="316" hidden="1" customWidth="1"/>
    <col min="14599" max="14599" width="8.85546875" style="316" customWidth="1"/>
    <col min="14600" max="14600" width="3.7109375" style="316" customWidth="1"/>
    <col min="14601" max="14601" width="12.140625" style="316" customWidth="1"/>
    <col min="14602" max="14602" width="20.140625" style="316" bestFit="1" customWidth="1"/>
    <col min="14603" max="14603" width="15.28515625" style="316" bestFit="1" customWidth="1"/>
    <col min="14604" max="14604" width="5.85546875" style="316" bestFit="1" customWidth="1"/>
    <col min="14605" max="14605" width="10.28515625" style="316" customWidth="1"/>
    <col min="14606" max="14606" width="3.42578125" style="316" bestFit="1" customWidth="1"/>
    <col min="14607" max="14608" width="4.28515625" style="316" bestFit="1" customWidth="1"/>
    <col min="14609" max="14609" width="3.7109375" style="316" bestFit="1" customWidth="1"/>
    <col min="14610" max="14610" width="10.5703125" style="316" customWidth="1"/>
    <col min="14611" max="14611" width="14" style="316" bestFit="1" customWidth="1"/>
    <col min="14612" max="14612" width="8.7109375" style="316" bestFit="1" customWidth="1"/>
    <col min="14613" max="14613" width="10.140625" style="316" bestFit="1" customWidth="1"/>
    <col min="14614" max="14849" width="9.140625" style="316"/>
    <col min="14850" max="14850" width="6.5703125" style="316" bestFit="1" customWidth="1"/>
    <col min="14851" max="14851" width="8.42578125" style="316" bestFit="1" customWidth="1"/>
    <col min="14852" max="14852" width="24.85546875" style="316" bestFit="1" customWidth="1"/>
    <col min="14853" max="14853" width="30.5703125" style="316" bestFit="1" customWidth="1"/>
    <col min="14854" max="14854" width="0" style="316" hidden="1" customWidth="1"/>
    <col min="14855" max="14855" width="8.85546875" style="316" customWidth="1"/>
    <col min="14856" max="14856" width="3.7109375" style="316" customWidth="1"/>
    <col min="14857" max="14857" width="12.140625" style="316" customWidth="1"/>
    <col min="14858" max="14858" width="20.140625" style="316" bestFit="1" customWidth="1"/>
    <col min="14859" max="14859" width="15.28515625" style="316" bestFit="1" customWidth="1"/>
    <col min="14860" max="14860" width="5.85546875" style="316" bestFit="1" customWidth="1"/>
    <col min="14861" max="14861" width="10.28515625" style="316" customWidth="1"/>
    <col min="14862" max="14862" width="3.42578125" style="316" bestFit="1" customWidth="1"/>
    <col min="14863" max="14864" width="4.28515625" style="316" bestFit="1" customWidth="1"/>
    <col min="14865" max="14865" width="3.7109375" style="316" bestFit="1" customWidth="1"/>
    <col min="14866" max="14866" width="10.5703125" style="316" customWidth="1"/>
    <col min="14867" max="14867" width="14" style="316" bestFit="1" customWidth="1"/>
    <col min="14868" max="14868" width="8.7109375" style="316" bestFit="1" customWidth="1"/>
    <col min="14869" max="14869" width="10.140625" style="316" bestFit="1" customWidth="1"/>
    <col min="14870" max="15105" width="9.140625" style="316"/>
    <col min="15106" max="15106" width="6.5703125" style="316" bestFit="1" customWidth="1"/>
    <col min="15107" max="15107" width="8.42578125" style="316" bestFit="1" customWidth="1"/>
    <col min="15108" max="15108" width="24.85546875" style="316" bestFit="1" customWidth="1"/>
    <col min="15109" max="15109" width="30.5703125" style="316" bestFit="1" customWidth="1"/>
    <col min="15110" max="15110" width="0" style="316" hidden="1" customWidth="1"/>
    <col min="15111" max="15111" width="8.85546875" style="316" customWidth="1"/>
    <col min="15112" max="15112" width="3.7109375" style="316" customWidth="1"/>
    <col min="15113" max="15113" width="12.140625" style="316" customWidth="1"/>
    <col min="15114" max="15114" width="20.140625" style="316" bestFit="1" customWidth="1"/>
    <col min="15115" max="15115" width="15.28515625" style="316" bestFit="1" customWidth="1"/>
    <col min="15116" max="15116" width="5.85546875" style="316" bestFit="1" customWidth="1"/>
    <col min="15117" max="15117" width="10.28515625" style="316" customWidth="1"/>
    <col min="15118" max="15118" width="3.42578125" style="316" bestFit="1" customWidth="1"/>
    <col min="15119" max="15120" width="4.28515625" style="316" bestFit="1" customWidth="1"/>
    <col min="15121" max="15121" width="3.7109375" style="316" bestFit="1" customWidth="1"/>
    <col min="15122" max="15122" width="10.5703125" style="316" customWidth="1"/>
    <col min="15123" max="15123" width="14" style="316" bestFit="1" customWidth="1"/>
    <col min="15124" max="15124" width="8.7109375" style="316" bestFit="1" customWidth="1"/>
    <col min="15125" max="15125" width="10.140625" style="316" bestFit="1" customWidth="1"/>
    <col min="15126" max="15361" width="9.140625" style="316"/>
    <col min="15362" max="15362" width="6.5703125" style="316" bestFit="1" customWidth="1"/>
    <col min="15363" max="15363" width="8.42578125" style="316" bestFit="1" customWidth="1"/>
    <col min="15364" max="15364" width="24.85546875" style="316" bestFit="1" customWidth="1"/>
    <col min="15365" max="15365" width="30.5703125" style="316" bestFit="1" customWidth="1"/>
    <col min="15366" max="15366" width="0" style="316" hidden="1" customWidth="1"/>
    <col min="15367" max="15367" width="8.85546875" style="316" customWidth="1"/>
    <col min="15368" max="15368" width="3.7109375" style="316" customWidth="1"/>
    <col min="15369" max="15369" width="12.140625" style="316" customWidth="1"/>
    <col min="15370" max="15370" width="20.140625" style="316" bestFit="1" customWidth="1"/>
    <col min="15371" max="15371" width="15.28515625" style="316" bestFit="1" customWidth="1"/>
    <col min="15372" max="15372" width="5.85546875" style="316" bestFit="1" customWidth="1"/>
    <col min="15373" max="15373" width="10.28515625" style="316" customWidth="1"/>
    <col min="15374" max="15374" width="3.42578125" style="316" bestFit="1" customWidth="1"/>
    <col min="15375" max="15376" width="4.28515625" style="316" bestFit="1" customWidth="1"/>
    <col min="15377" max="15377" width="3.7109375" style="316" bestFit="1" customWidth="1"/>
    <col min="15378" max="15378" width="10.5703125" style="316" customWidth="1"/>
    <col min="15379" max="15379" width="14" style="316" bestFit="1" customWidth="1"/>
    <col min="15380" max="15380" width="8.7109375" style="316" bestFit="1" customWidth="1"/>
    <col min="15381" max="15381" width="10.140625" style="316" bestFit="1" customWidth="1"/>
    <col min="15382" max="15617" width="9.140625" style="316"/>
    <col min="15618" max="15618" width="6.5703125" style="316" bestFit="1" customWidth="1"/>
    <col min="15619" max="15619" width="8.42578125" style="316" bestFit="1" customWidth="1"/>
    <col min="15620" max="15620" width="24.85546875" style="316" bestFit="1" customWidth="1"/>
    <col min="15621" max="15621" width="30.5703125" style="316" bestFit="1" customWidth="1"/>
    <col min="15622" max="15622" width="0" style="316" hidden="1" customWidth="1"/>
    <col min="15623" max="15623" width="8.85546875" style="316" customWidth="1"/>
    <col min="15624" max="15624" width="3.7109375" style="316" customWidth="1"/>
    <col min="15625" max="15625" width="12.140625" style="316" customWidth="1"/>
    <col min="15626" max="15626" width="20.140625" style="316" bestFit="1" customWidth="1"/>
    <col min="15627" max="15627" width="15.28515625" style="316" bestFit="1" customWidth="1"/>
    <col min="15628" max="15628" width="5.85546875" style="316" bestFit="1" customWidth="1"/>
    <col min="15629" max="15629" width="10.28515625" style="316" customWidth="1"/>
    <col min="15630" max="15630" width="3.42578125" style="316" bestFit="1" customWidth="1"/>
    <col min="15631" max="15632" width="4.28515625" style="316" bestFit="1" customWidth="1"/>
    <col min="15633" max="15633" width="3.7109375" style="316" bestFit="1" customWidth="1"/>
    <col min="15634" max="15634" width="10.5703125" style="316" customWidth="1"/>
    <col min="15635" max="15635" width="14" style="316" bestFit="1" customWidth="1"/>
    <col min="15636" max="15636" width="8.7109375" style="316" bestFit="1" customWidth="1"/>
    <col min="15637" max="15637" width="10.140625" style="316" bestFit="1" customWidth="1"/>
    <col min="15638" max="15873" width="9.140625" style="316"/>
    <col min="15874" max="15874" width="6.5703125" style="316" bestFit="1" customWidth="1"/>
    <col min="15875" max="15875" width="8.42578125" style="316" bestFit="1" customWidth="1"/>
    <col min="15876" max="15876" width="24.85546875" style="316" bestFit="1" customWidth="1"/>
    <col min="15877" max="15877" width="30.5703125" style="316" bestFit="1" customWidth="1"/>
    <col min="15878" max="15878" width="0" style="316" hidden="1" customWidth="1"/>
    <col min="15879" max="15879" width="8.85546875" style="316" customWidth="1"/>
    <col min="15880" max="15880" width="3.7109375" style="316" customWidth="1"/>
    <col min="15881" max="15881" width="12.140625" style="316" customWidth="1"/>
    <col min="15882" max="15882" width="20.140625" style="316" bestFit="1" customWidth="1"/>
    <col min="15883" max="15883" width="15.28515625" style="316" bestFit="1" customWidth="1"/>
    <col min="15884" max="15884" width="5.85546875" style="316" bestFit="1" customWidth="1"/>
    <col min="15885" max="15885" width="10.28515625" style="316" customWidth="1"/>
    <col min="15886" max="15886" width="3.42578125" style="316" bestFit="1" customWidth="1"/>
    <col min="15887" max="15888" width="4.28515625" style="316" bestFit="1" customWidth="1"/>
    <col min="15889" max="15889" width="3.7109375" style="316" bestFit="1" customWidth="1"/>
    <col min="15890" max="15890" width="10.5703125" style="316" customWidth="1"/>
    <col min="15891" max="15891" width="14" style="316" bestFit="1" customWidth="1"/>
    <col min="15892" max="15892" width="8.7109375" style="316" bestFit="1" customWidth="1"/>
    <col min="15893" max="15893" width="10.140625" style="316" bestFit="1" customWidth="1"/>
    <col min="15894" max="16129" width="9.140625" style="316"/>
    <col min="16130" max="16130" width="6.5703125" style="316" bestFit="1" customWidth="1"/>
    <col min="16131" max="16131" width="8.42578125" style="316" bestFit="1" customWidth="1"/>
    <col min="16132" max="16132" width="24.85546875" style="316" bestFit="1" customWidth="1"/>
    <col min="16133" max="16133" width="30.5703125" style="316" bestFit="1" customWidth="1"/>
    <col min="16134" max="16134" width="0" style="316" hidden="1" customWidth="1"/>
    <col min="16135" max="16135" width="8.85546875" style="316" customWidth="1"/>
    <col min="16136" max="16136" width="3.7109375" style="316" customWidth="1"/>
    <col min="16137" max="16137" width="12.140625" style="316" customWidth="1"/>
    <col min="16138" max="16138" width="20.140625" style="316" bestFit="1" customWidth="1"/>
    <col min="16139" max="16139" width="15.28515625" style="316" bestFit="1" customWidth="1"/>
    <col min="16140" max="16140" width="5.85546875" style="316" bestFit="1" customWidth="1"/>
    <col min="16141" max="16141" width="10.28515625" style="316" customWidth="1"/>
    <col min="16142" max="16142" width="3.42578125" style="316" bestFit="1" customWidth="1"/>
    <col min="16143" max="16144" width="4.28515625" style="316" bestFit="1" customWidth="1"/>
    <col min="16145" max="16145" width="3.7109375" style="316" bestFit="1" customWidth="1"/>
    <col min="16146" max="16146" width="10.5703125" style="316" customWidth="1"/>
    <col min="16147" max="16147" width="14" style="316" bestFit="1" customWidth="1"/>
    <col min="16148" max="16148" width="8.7109375" style="316" bestFit="1" customWidth="1"/>
    <col min="16149" max="16149" width="10.140625" style="316" bestFit="1" customWidth="1"/>
    <col min="16150" max="16384" width="9.140625" style="316"/>
  </cols>
  <sheetData>
    <row r="1" spans="1:21" ht="18.75" x14ac:dyDescent="0.3">
      <c r="A1" s="582"/>
      <c r="B1" s="498" t="s">
        <v>684</v>
      </c>
    </row>
    <row r="2" spans="1:21" ht="15.75" thickBot="1" x14ac:dyDescent="0.3"/>
    <row r="3" spans="1:21" s="335" customFormat="1" ht="39" thickBot="1" x14ac:dyDescent="0.3">
      <c r="A3" s="499" t="s">
        <v>327</v>
      </c>
      <c r="B3" s="500" t="s">
        <v>328</v>
      </c>
      <c r="C3" s="407" t="s">
        <v>329</v>
      </c>
      <c r="D3" s="407" t="s">
        <v>330</v>
      </c>
      <c r="E3" s="407" t="s">
        <v>490</v>
      </c>
      <c r="F3" s="407" t="s">
        <v>331</v>
      </c>
      <c r="G3" s="407" t="s">
        <v>698</v>
      </c>
      <c r="H3" s="500" t="s">
        <v>332</v>
      </c>
      <c r="I3" s="500" t="s">
        <v>333</v>
      </c>
      <c r="J3" s="500" t="s">
        <v>334</v>
      </c>
      <c r="K3" s="407" t="s">
        <v>335</v>
      </c>
      <c r="L3" s="500" t="s">
        <v>336</v>
      </c>
      <c r="M3" s="500" t="s">
        <v>337</v>
      </c>
      <c r="N3" s="500" t="s">
        <v>338</v>
      </c>
      <c r="O3" s="500" t="s">
        <v>339</v>
      </c>
      <c r="P3" s="500" t="s">
        <v>340</v>
      </c>
      <c r="Q3" s="500" t="s">
        <v>341</v>
      </c>
      <c r="R3" s="500" t="s">
        <v>342</v>
      </c>
      <c r="S3" s="500" t="s">
        <v>343</v>
      </c>
      <c r="T3" s="584" t="s">
        <v>344</v>
      </c>
      <c r="U3" s="585" t="s">
        <v>345</v>
      </c>
    </row>
    <row r="4" spans="1:21" s="509" customFormat="1" ht="140.25" x14ac:dyDescent="0.25">
      <c r="A4" s="586">
        <v>1</v>
      </c>
      <c r="B4" s="587" t="s">
        <v>685</v>
      </c>
      <c r="C4" s="504" t="s">
        <v>347</v>
      </c>
      <c r="D4" s="504" t="s">
        <v>696</v>
      </c>
      <c r="E4" s="587"/>
      <c r="F4" s="587" t="s">
        <v>350</v>
      </c>
      <c r="G4" s="587" t="s">
        <v>699</v>
      </c>
      <c r="H4" s="587" t="s">
        <v>697</v>
      </c>
      <c r="I4" s="587" t="s">
        <v>88</v>
      </c>
      <c r="J4" s="587" t="s">
        <v>686</v>
      </c>
      <c r="K4" s="390">
        <v>26360</v>
      </c>
      <c r="L4" s="587" t="s">
        <v>687</v>
      </c>
      <c r="M4" s="504" t="s">
        <v>365</v>
      </c>
      <c r="N4" s="587" t="s">
        <v>349</v>
      </c>
      <c r="O4" s="587" t="s">
        <v>349</v>
      </c>
      <c r="P4" s="587" t="s">
        <v>349</v>
      </c>
      <c r="Q4" s="587" t="s">
        <v>682</v>
      </c>
      <c r="R4" s="504" t="s">
        <v>688</v>
      </c>
      <c r="S4" s="587" t="s">
        <v>350</v>
      </c>
      <c r="T4" s="504" t="s">
        <v>792</v>
      </c>
      <c r="U4" s="587" t="s">
        <v>350</v>
      </c>
    </row>
    <row r="5" spans="1:21" s="555" customFormat="1" ht="140.25" x14ac:dyDescent="0.25">
      <c r="A5" s="507">
        <v>2</v>
      </c>
      <c r="B5" s="508" t="s">
        <v>689</v>
      </c>
      <c r="C5" s="603" t="s">
        <v>347</v>
      </c>
      <c r="D5" s="603" t="s">
        <v>700</v>
      </c>
      <c r="E5" s="508"/>
      <c r="F5" s="508" t="s">
        <v>350</v>
      </c>
      <c r="G5" s="508" t="s">
        <v>701</v>
      </c>
      <c r="H5" s="508" t="s">
        <v>690</v>
      </c>
      <c r="I5" s="508" t="s">
        <v>88</v>
      </c>
      <c r="J5" s="508" t="s">
        <v>691</v>
      </c>
      <c r="K5" s="398">
        <v>13060</v>
      </c>
      <c r="L5" s="508" t="s">
        <v>692</v>
      </c>
      <c r="M5" s="504" t="s">
        <v>365</v>
      </c>
      <c r="N5" s="587" t="s">
        <v>349</v>
      </c>
      <c r="O5" s="587" t="s">
        <v>349</v>
      </c>
      <c r="P5" s="587" t="s">
        <v>349</v>
      </c>
      <c r="Q5" s="587" t="s">
        <v>682</v>
      </c>
      <c r="R5" s="504" t="s">
        <v>693</v>
      </c>
      <c r="S5" s="587" t="s">
        <v>350</v>
      </c>
      <c r="T5" s="504" t="s">
        <v>792</v>
      </c>
      <c r="U5" s="587" t="s">
        <v>350</v>
      </c>
    </row>
    <row r="6" spans="1:21" s="555" customFormat="1" ht="25.5" x14ac:dyDescent="0.25">
      <c r="A6" s="507">
        <v>3</v>
      </c>
      <c r="B6" s="508"/>
      <c r="C6" s="603" t="s">
        <v>447</v>
      </c>
      <c r="D6" s="603" t="s">
        <v>694</v>
      </c>
      <c r="E6" s="508"/>
      <c r="F6" s="508" t="s">
        <v>349</v>
      </c>
      <c r="G6" s="508"/>
      <c r="H6" s="508"/>
      <c r="I6" s="508"/>
      <c r="J6" s="508" t="s">
        <v>88</v>
      </c>
      <c r="K6" s="398">
        <v>1578</v>
      </c>
      <c r="L6" s="508" t="s">
        <v>695</v>
      </c>
      <c r="M6" s="504" t="s">
        <v>365</v>
      </c>
      <c r="N6" s="508" t="s">
        <v>349</v>
      </c>
      <c r="O6" s="508" t="s">
        <v>349</v>
      </c>
      <c r="P6" s="508" t="s">
        <v>349</v>
      </c>
      <c r="Q6" s="587" t="s">
        <v>682</v>
      </c>
      <c r="R6" s="603" t="s">
        <v>445</v>
      </c>
      <c r="S6" s="508" t="s">
        <v>350</v>
      </c>
      <c r="T6" s="603" t="s">
        <v>350</v>
      </c>
      <c r="U6" s="603" t="s">
        <v>871</v>
      </c>
    </row>
    <row r="7" spans="1:21" s="357" customFormat="1" x14ac:dyDescent="0.25">
      <c r="A7" s="419"/>
      <c r="B7" s="420"/>
      <c r="C7" s="588"/>
      <c r="D7" s="588"/>
      <c r="E7" s="420"/>
      <c r="F7" s="420"/>
      <c r="G7" s="420"/>
      <c r="H7" s="420"/>
      <c r="I7" s="420"/>
      <c r="J7" s="420"/>
      <c r="K7" s="510"/>
      <c r="L7" s="420"/>
      <c r="M7" s="420"/>
      <c r="N7" s="420"/>
      <c r="O7" s="420"/>
      <c r="P7" s="420"/>
      <c r="Q7" s="420"/>
      <c r="R7" s="420"/>
      <c r="S7" s="420"/>
      <c r="T7" s="588"/>
      <c r="U7" s="420"/>
    </row>
    <row r="8" spans="1:21" s="357" customFormat="1" x14ac:dyDescent="0.25">
      <c r="A8" s="419"/>
      <c r="B8" s="420"/>
      <c r="C8" s="588"/>
      <c r="D8" s="588"/>
      <c r="E8" s="420"/>
      <c r="F8" s="420"/>
      <c r="G8" s="420"/>
      <c r="H8" s="420"/>
      <c r="I8" s="420"/>
      <c r="J8" s="420"/>
      <c r="K8" s="510"/>
      <c r="L8" s="420"/>
      <c r="M8" s="420"/>
      <c r="N8" s="420"/>
      <c r="O8" s="420"/>
      <c r="P8" s="420"/>
      <c r="Q8" s="420"/>
      <c r="R8" s="420"/>
      <c r="S8" s="420"/>
      <c r="T8" s="588"/>
      <c r="U8" s="420"/>
    </row>
    <row r="9" spans="1:21" s="357" customFormat="1" x14ac:dyDescent="0.25">
      <c r="A9" s="419"/>
      <c r="B9" s="420"/>
      <c r="C9" s="588"/>
      <c r="D9" s="588"/>
      <c r="E9" s="420"/>
      <c r="F9" s="420"/>
      <c r="G9" s="420"/>
      <c r="H9" s="420"/>
      <c r="I9" s="420"/>
      <c r="J9" s="420"/>
      <c r="K9" s="510"/>
      <c r="L9" s="420"/>
      <c r="M9" s="420"/>
      <c r="N9" s="420"/>
      <c r="O9" s="420"/>
      <c r="P9" s="420"/>
      <c r="Q9" s="420"/>
      <c r="R9" s="420"/>
      <c r="S9" s="420"/>
      <c r="T9" s="588"/>
      <c r="U9" s="420"/>
    </row>
    <row r="10" spans="1:21" s="357" customFormat="1" x14ac:dyDescent="0.25">
      <c r="A10" s="419"/>
      <c r="B10" s="420"/>
      <c r="C10" s="588"/>
      <c r="D10" s="588"/>
      <c r="E10" s="420"/>
      <c r="F10" s="420"/>
      <c r="G10" s="420"/>
      <c r="H10" s="420"/>
      <c r="I10" s="420"/>
      <c r="J10" s="420"/>
      <c r="K10" s="510"/>
      <c r="L10" s="420"/>
      <c r="M10" s="420"/>
      <c r="N10" s="420"/>
      <c r="O10" s="420"/>
      <c r="P10" s="420"/>
      <c r="Q10" s="420"/>
      <c r="R10" s="420"/>
      <c r="S10" s="420"/>
      <c r="T10" s="588"/>
      <c r="U10" s="420"/>
    </row>
    <row r="11" spans="1:21" s="357" customFormat="1" x14ac:dyDescent="0.25">
      <c r="A11" s="419"/>
      <c r="B11" s="420"/>
      <c r="C11" s="588"/>
      <c r="D11" s="588"/>
      <c r="E11" s="420"/>
      <c r="F11" s="420"/>
      <c r="G11" s="420"/>
      <c r="H11" s="420"/>
      <c r="I11" s="420"/>
      <c r="J11" s="420"/>
      <c r="K11" s="510"/>
      <c r="L11" s="420"/>
      <c r="M11" s="420"/>
      <c r="N11" s="420"/>
      <c r="O11" s="420"/>
      <c r="P11" s="420"/>
      <c r="Q11" s="420"/>
      <c r="R11" s="420"/>
      <c r="S11" s="420"/>
      <c r="T11" s="588"/>
      <c r="U11" s="420"/>
    </row>
    <row r="12" spans="1:21" s="357" customFormat="1" x14ac:dyDescent="0.25">
      <c r="A12" s="419"/>
      <c r="B12" s="420"/>
      <c r="C12" s="588"/>
      <c r="D12" s="588"/>
      <c r="E12" s="420"/>
      <c r="F12" s="420"/>
      <c r="G12" s="420"/>
      <c r="H12" s="420"/>
      <c r="I12" s="420"/>
      <c r="J12" s="420"/>
      <c r="K12" s="510"/>
      <c r="L12" s="420"/>
      <c r="M12" s="420"/>
      <c r="N12" s="420"/>
      <c r="O12" s="420"/>
      <c r="P12" s="420"/>
      <c r="Q12" s="420"/>
      <c r="R12" s="420"/>
      <c r="S12" s="420"/>
      <c r="T12" s="588"/>
      <c r="U12" s="420"/>
    </row>
    <row r="13" spans="1:21" s="357" customFormat="1" x14ac:dyDescent="0.25">
      <c r="A13" s="419"/>
      <c r="B13" s="420"/>
      <c r="C13" s="588"/>
      <c r="D13" s="588"/>
      <c r="E13" s="420"/>
      <c r="F13" s="420"/>
      <c r="G13" s="420"/>
      <c r="H13" s="420"/>
      <c r="I13" s="420"/>
      <c r="J13" s="420"/>
      <c r="K13" s="510"/>
      <c r="L13" s="420"/>
      <c r="M13" s="420"/>
      <c r="N13" s="420"/>
      <c r="O13" s="420"/>
      <c r="P13" s="420"/>
      <c r="Q13" s="420"/>
      <c r="R13" s="420"/>
      <c r="S13" s="420"/>
      <c r="T13" s="588"/>
      <c r="U13" s="420"/>
    </row>
    <row r="14" spans="1:21" s="357" customFormat="1" x14ac:dyDescent="0.25">
      <c r="A14" s="419"/>
      <c r="B14" s="420"/>
      <c r="C14" s="588"/>
      <c r="D14" s="588"/>
      <c r="E14" s="420"/>
      <c r="F14" s="420"/>
      <c r="G14" s="420"/>
      <c r="H14" s="420"/>
      <c r="I14" s="420"/>
      <c r="J14" s="420"/>
      <c r="K14" s="510"/>
      <c r="L14" s="420"/>
      <c r="M14" s="420"/>
      <c r="N14" s="420"/>
      <c r="O14" s="420"/>
      <c r="P14" s="420"/>
      <c r="Q14" s="420"/>
      <c r="R14" s="420"/>
      <c r="S14" s="420"/>
      <c r="T14" s="588"/>
      <c r="U14" s="420"/>
    </row>
    <row r="15" spans="1:21" s="357" customFormat="1" x14ac:dyDescent="0.25">
      <c r="A15" s="419"/>
      <c r="B15" s="420"/>
      <c r="C15" s="588"/>
      <c r="D15" s="588"/>
      <c r="E15" s="420"/>
      <c r="F15" s="420"/>
      <c r="G15" s="420"/>
      <c r="H15" s="420"/>
      <c r="I15" s="420"/>
      <c r="J15" s="420"/>
      <c r="K15" s="510"/>
      <c r="L15" s="420"/>
      <c r="M15" s="420"/>
      <c r="N15" s="420"/>
      <c r="O15" s="420"/>
      <c r="P15" s="420"/>
      <c r="Q15" s="420"/>
      <c r="R15" s="420"/>
      <c r="S15" s="420"/>
      <c r="T15" s="588"/>
      <c r="U15" s="420"/>
    </row>
    <row r="16" spans="1:21" s="357" customFormat="1" x14ac:dyDescent="0.25">
      <c r="A16" s="419"/>
      <c r="B16" s="420"/>
      <c r="C16" s="588"/>
      <c r="D16" s="588"/>
      <c r="E16" s="420"/>
      <c r="F16" s="420"/>
      <c r="G16" s="420"/>
      <c r="H16" s="420"/>
      <c r="I16" s="420"/>
      <c r="J16" s="420"/>
      <c r="K16" s="510"/>
      <c r="L16" s="420"/>
      <c r="M16" s="420"/>
      <c r="N16" s="420"/>
      <c r="O16" s="420"/>
      <c r="P16" s="420"/>
      <c r="Q16" s="420"/>
      <c r="R16" s="420"/>
      <c r="S16" s="420"/>
      <c r="T16" s="588"/>
      <c r="U16" s="420"/>
    </row>
    <row r="17" spans="1:21" s="357" customFormat="1" x14ac:dyDescent="0.25">
      <c r="A17" s="419"/>
      <c r="B17" s="420"/>
      <c r="C17" s="588"/>
      <c r="D17" s="588"/>
      <c r="E17" s="420"/>
      <c r="F17" s="420"/>
      <c r="G17" s="420"/>
      <c r="H17" s="420"/>
      <c r="I17" s="420"/>
      <c r="J17" s="420"/>
      <c r="K17" s="510"/>
      <c r="L17" s="420"/>
      <c r="M17" s="420"/>
      <c r="N17" s="420"/>
      <c r="O17" s="420"/>
      <c r="P17" s="420"/>
      <c r="Q17" s="420"/>
      <c r="R17" s="420"/>
      <c r="S17" s="420"/>
      <c r="T17" s="588"/>
      <c r="U17" s="420"/>
    </row>
    <row r="18" spans="1:21" s="357" customFormat="1" x14ac:dyDescent="0.25">
      <c r="A18" s="419"/>
      <c r="B18" s="340"/>
      <c r="C18" s="588"/>
      <c r="D18" s="589"/>
      <c r="E18" s="420"/>
      <c r="F18" s="420"/>
      <c r="G18" s="420"/>
      <c r="H18" s="340"/>
      <c r="I18" s="340"/>
      <c r="J18" s="340"/>
      <c r="K18" s="510"/>
      <c r="L18" s="420"/>
      <c r="M18" s="420"/>
      <c r="N18" s="420"/>
      <c r="O18" s="420"/>
      <c r="P18" s="420"/>
      <c r="Q18" s="420"/>
      <c r="R18" s="420"/>
      <c r="S18" s="340"/>
      <c r="T18" s="588"/>
      <c r="U18" s="420"/>
    </row>
    <row r="19" spans="1:21" s="357" customFormat="1" x14ac:dyDescent="0.25">
      <c r="A19" s="419"/>
      <c r="B19" s="420"/>
      <c r="C19" s="588"/>
      <c r="D19" s="588"/>
      <c r="E19" s="420"/>
      <c r="F19" s="420"/>
      <c r="G19" s="420"/>
      <c r="H19" s="420"/>
      <c r="I19" s="420"/>
      <c r="J19" s="420"/>
      <c r="K19" s="510"/>
      <c r="L19" s="420"/>
      <c r="M19" s="420"/>
      <c r="N19" s="420"/>
      <c r="O19" s="420"/>
      <c r="P19" s="420"/>
      <c r="Q19" s="420"/>
      <c r="R19" s="420"/>
      <c r="S19" s="420"/>
      <c r="T19" s="588"/>
      <c r="U19" s="420"/>
    </row>
    <row r="20" spans="1:21" s="357" customFormat="1" x14ac:dyDescent="0.25">
      <c r="A20" s="419"/>
      <c r="B20" s="420"/>
      <c r="C20" s="588"/>
      <c r="D20" s="588"/>
      <c r="E20" s="420"/>
      <c r="F20" s="420"/>
      <c r="G20" s="420"/>
      <c r="H20" s="420"/>
      <c r="I20" s="420"/>
      <c r="J20" s="420"/>
      <c r="K20" s="510"/>
      <c r="L20" s="420"/>
      <c r="M20" s="420"/>
      <c r="N20" s="420"/>
      <c r="O20" s="420"/>
      <c r="P20" s="420"/>
      <c r="Q20" s="420"/>
      <c r="R20" s="420"/>
      <c r="S20" s="420"/>
      <c r="T20" s="588"/>
      <c r="U20" s="420"/>
    </row>
    <row r="21" spans="1:21" s="357" customFormat="1" x14ac:dyDescent="0.25">
      <c r="A21" s="419"/>
      <c r="B21" s="420"/>
      <c r="C21" s="588"/>
      <c r="D21" s="588"/>
      <c r="E21" s="420"/>
      <c r="F21" s="420"/>
      <c r="G21" s="420"/>
      <c r="H21" s="420"/>
      <c r="I21" s="420"/>
      <c r="J21" s="420"/>
      <c r="K21" s="510"/>
      <c r="L21" s="420"/>
      <c r="M21" s="420"/>
      <c r="N21" s="420"/>
      <c r="O21" s="420"/>
      <c r="P21" s="420"/>
      <c r="Q21" s="420"/>
      <c r="R21" s="420"/>
      <c r="S21" s="420"/>
      <c r="T21" s="588"/>
      <c r="U21" s="420"/>
    </row>
    <row r="23" spans="1:21" x14ac:dyDescent="0.25">
      <c r="A23" s="419"/>
      <c r="B23" s="420"/>
    </row>
  </sheetData>
  <pageMargins left="0.7" right="0.7" top="0.75" bottom="0.75" header="0.3" footer="0.3"/>
  <pageSetup paperSize="9" scale="6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C45"/>
  <sheetViews>
    <sheetView topLeftCell="A5" zoomScale="85" zoomScaleNormal="85" workbookViewId="0">
      <selection activeCell="E9" sqref="E9"/>
    </sheetView>
  </sheetViews>
  <sheetFormatPr defaultRowHeight="15" x14ac:dyDescent="0.25"/>
  <cols>
    <col min="1" max="1" width="6.140625" style="328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28" customWidth="1"/>
    <col min="7" max="7" width="16.7109375" style="316" customWidth="1"/>
    <col min="8" max="8" width="17" style="316" bestFit="1" customWidth="1"/>
    <col min="9" max="9" width="11.7109375" style="316" customWidth="1"/>
    <col min="10" max="10" width="12.85546875" style="316" customWidth="1"/>
    <col min="11" max="12" width="13.5703125" style="316" customWidth="1"/>
    <col min="13" max="13" width="13.42578125" style="316" bestFit="1" customWidth="1"/>
    <col min="14" max="14" width="10.28515625" style="316" bestFit="1" customWidth="1"/>
    <col min="15" max="17" width="9.140625" style="316"/>
    <col min="18" max="18" width="12" style="316" customWidth="1"/>
    <col min="19" max="19" width="10.7109375" style="316" bestFit="1" customWidth="1"/>
    <col min="20" max="20" width="9.85546875" style="316" bestFit="1" customWidth="1"/>
    <col min="21" max="21" width="9.140625" style="316"/>
    <col min="22" max="22" width="10" style="316" bestFit="1" customWidth="1"/>
    <col min="23" max="23" width="10.42578125" style="316" bestFit="1" customWidth="1"/>
    <col min="24" max="24" width="10.7109375" style="316" bestFit="1" customWidth="1"/>
    <col min="25" max="25" width="12.5703125" style="316" customWidth="1"/>
    <col min="26" max="26" width="9.140625" style="316"/>
    <col min="27" max="27" width="9.7109375" style="316" bestFit="1" customWidth="1"/>
    <col min="28" max="256" width="9.140625" style="316"/>
    <col min="257" max="257" width="6.140625" style="316" customWidth="1"/>
    <col min="258" max="258" width="28.140625" style="316" customWidth="1"/>
    <col min="259" max="259" width="13.85546875" style="316" customWidth="1"/>
    <col min="260" max="260" width="14.7109375" style="316" customWidth="1"/>
    <col min="261" max="261" width="15.7109375" style="316" customWidth="1"/>
    <col min="262" max="262" width="14.7109375" style="316" customWidth="1"/>
    <col min="263" max="263" width="16.7109375" style="316" customWidth="1"/>
    <col min="264" max="264" width="17" style="316" bestFit="1" customWidth="1"/>
    <col min="265" max="265" width="11.7109375" style="316" customWidth="1"/>
    <col min="266" max="266" width="12.85546875" style="316" customWidth="1"/>
    <col min="267" max="268" width="13.5703125" style="316" customWidth="1"/>
    <col min="269" max="269" width="13.42578125" style="316" bestFit="1" customWidth="1"/>
    <col min="270" max="270" width="10.28515625" style="316" bestFit="1" customWidth="1"/>
    <col min="271" max="273" width="9.140625" style="316"/>
    <col min="274" max="274" width="12" style="316" customWidth="1"/>
    <col min="275" max="275" width="10.7109375" style="316" bestFit="1" customWidth="1"/>
    <col min="276" max="276" width="9.85546875" style="316" bestFit="1" customWidth="1"/>
    <col min="277" max="278" width="9.140625" style="316"/>
    <col min="279" max="279" width="10.42578125" style="316" bestFit="1" customWidth="1"/>
    <col min="280" max="280" width="10.7109375" style="316" bestFit="1" customWidth="1"/>
    <col min="281" max="281" width="12.5703125" style="316" customWidth="1"/>
    <col min="282" max="282" width="9.140625" style="316"/>
    <col min="283" max="283" width="9.7109375" style="316" bestFit="1" customWidth="1"/>
    <col min="284" max="512" width="9.140625" style="316"/>
    <col min="513" max="513" width="6.140625" style="316" customWidth="1"/>
    <col min="514" max="514" width="28.140625" style="316" customWidth="1"/>
    <col min="515" max="515" width="13.85546875" style="316" customWidth="1"/>
    <col min="516" max="516" width="14.7109375" style="316" customWidth="1"/>
    <col min="517" max="517" width="15.7109375" style="316" customWidth="1"/>
    <col min="518" max="518" width="14.7109375" style="316" customWidth="1"/>
    <col min="519" max="519" width="16.7109375" style="316" customWidth="1"/>
    <col min="520" max="520" width="17" style="316" bestFit="1" customWidth="1"/>
    <col min="521" max="521" width="11.7109375" style="316" customWidth="1"/>
    <col min="522" max="522" width="12.85546875" style="316" customWidth="1"/>
    <col min="523" max="524" width="13.5703125" style="316" customWidth="1"/>
    <col min="525" max="525" width="13.42578125" style="316" bestFit="1" customWidth="1"/>
    <col min="526" max="526" width="10.28515625" style="316" bestFit="1" customWidth="1"/>
    <col min="527" max="529" width="9.140625" style="316"/>
    <col min="530" max="530" width="12" style="316" customWidth="1"/>
    <col min="531" max="531" width="10.7109375" style="316" bestFit="1" customWidth="1"/>
    <col min="532" max="532" width="9.85546875" style="316" bestFit="1" customWidth="1"/>
    <col min="533" max="534" width="9.140625" style="316"/>
    <col min="535" max="535" width="10.42578125" style="316" bestFit="1" customWidth="1"/>
    <col min="536" max="536" width="10.7109375" style="316" bestFit="1" customWidth="1"/>
    <col min="537" max="537" width="12.5703125" style="316" customWidth="1"/>
    <col min="538" max="538" width="9.140625" style="316"/>
    <col min="539" max="539" width="9.7109375" style="316" bestFit="1" customWidth="1"/>
    <col min="540" max="768" width="9.140625" style="316"/>
    <col min="769" max="769" width="6.140625" style="316" customWidth="1"/>
    <col min="770" max="770" width="28.140625" style="316" customWidth="1"/>
    <col min="771" max="771" width="13.85546875" style="316" customWidth="1"/>
    <col min="772" max="772" width="14.7109375" style="316" customWidth="1"/>
    <col min="773" max="773" width="15.7109375" style="316" customWidth="1"/>
    <col min="774" max="774" width="14.7109375" style="316" customWidth="1"/>
    <col min="775" max="775" width="16.7109375" style="316" customWidth="1"/>
    <col min="776" max="776" width="17" style="316" bestFit="1" customWidth="1"/>
    <col min="777" max="777" width="11.7109375" style="316" customWidth="1"/>
    <col min="778" max="778" width="12.85546875" style="316" customWidth="1"/>
    <col min="779" max="780" width="13.5703125" style="316" customWidth="1"/>
    <col min="781" max="781" width="13.42578125" style="316" bestFit="1" customWidth="1"/>
    <col min="782" max="782" width="10.28515625" style="316" bestFit="1" customWidth="1"/>
    <col min="783" max="785" width="9.140625" style="316"/>
    <col min="786" max="786" width="12" style="316" customWidth="1"/>
    <col min="787" max="787" width="10.7109375" style="316" bestFit="1" customWidth="1"/>
    <col min="788" max="788" width="9.85546875" style="316" bestFit="1" customWidth="1"/>
    <col min="789" max="790" width="9.140625" style="316"/>
    <col min="791" max="791" width="10.42578125" style="316" bestFit="1" customWidth="1"/>
    <col min="792" max="792" width="10.7109375" style="316" bestFit="1" customWidth="1"/>
    <col min="793" max="793" width="12.5703125" style="316" customWidth="1"/>
    <col min="794" max="794" width="9.140625" style="316"/>
    <col min="795" max="795" width="9.7109375" style="316" bestFit="1" customWidth="1"/>
    <col min="796" max="1024" width="9.140625" style="316"/>
    <col min="1025" max="1025" width="6.140625" style="316" customWidth="1"/>
    <col min="1026" max="1026" width="28.140625" style="316" customWidth="1"/>
    <col min="1027" max="1027" width="13.85546875" style="316" customWidth="1"/>
    <col min="1028" max="1028" width="14.7109375" style="316" customWidth="1"/>
    <col min="1029" max="1029" width="15.7109375" style="316" customWidth="1"/>
    <col min="1030" max="1030" width="14.7109375" style="316" customWidth="1"/>
    <col min="1031" max="1031" width="16.7109375" style="316" customWidth="1"/>
    <col min="1032" max="1032" width="17" style="316" bestFit="1" customWidth="1"/>
    <col min="1033" max="1033" width="11.7109375" style="316" customWidth="1"/>
    <col min="1034" max="1034" width="12.85546875" style="316" customWidth="1"/>
    <col min="1035" max="1036" width="13.5703125" style="316" customWidth="1"/>
    <col min="1037" max="1037" width="13.42578125" style="316" bestFit="1" customWidth="1"/>
    <col min="1038" max="1038" width="10.28515625" style="316" bestFit="1" customWidth="1"/>
    <col min="1039" max="1041" width="9.140625" style="316"/>
    <col min="1042" max="1042" width="12" style="316" customWidth="1"/>
    <col min="1043" max="1043" width="10.7109375" style="316" bestFit="1" customWidth="1"/>
    <col min="1044" max="1044" width="9.85546875" style="316" bestFit="1" customWidth="1"/>
    <col min="1045" max="1046" width="9.140625" style="316"/>
    <col min="1047" max="1047" width="10.42578125" style="316" bestFit="1" customWidth="1"/>
    <col min="1048" max="1048" width="10.7109375" style="316" bestFit="1" customWidth="1"/>
    <col min="1049" max="1049" width="12.5703125" style="316" customWidth="1"/>
    <col min="1050" max="1050" width="9.140625" style="316"/>
    <col min="1051" max="1051" width="9.7109375" style="316" bestFit="1" customWidth="1"/>
    <col min="1052" max="1280" width="9.140625" style="316"/>
    <col min="1281" max="1281" width="6.140625" style="316" customWidth="1"/>
    <col min="1282" max="1282" width="28.140625" style="316" customWidth="1"/>
    <col min="1283" max="1283" width="13.85546875" style="316" customWidth="1"/>
    <col min="1284" max="1284" width="14.7109375" style="316" customWidth="1"/>
    <col min="1285" max="1285" width="15.7109375" style="316" customWidth="1"/>
    <col min="1286" max="1286" width="14.7109375" style="316" customWidth="1"/>
    <col min="1287" max="1287" width="16.7109375" style="316" customWidth="1"/>
    <col min="1288" max="1288" width="17" style="316" bestFit="1" customWidth="1"/>
    <col min="1289" max="1289" width="11.7109375" style="316" customWidth="1"/>
    <col min="1290" max="1290" width="12.85546875" style="316" customWidth="1"/>
    <col min="1291" max="1292" width="13.5703125" style="316" customWidth="1"/>
    <col min="1293" max="1293" width="13.42578125" style="316" bestFit="1" customWidth="1"/>
    <col min="1294" max="1294" width="10.28515625" style="316" bestFit="1" customWidth="1"/>
    <col min="1295" max="1297" width="9.140625" style="316"/>
    <col min="1298" max="1298" width="12" style="316" customWidth="1"/>
    <col min="1299" max="1299" width="10.7109375" style="316" bestFit="1" customWidth="1"/>
    <col min="1300" max="1300" width="9.85546875" style="316" bestFit="1" customWidth="1"/>
    <col min="1301" max="1302" width="9.140625" style="316"/>
    <col min="1303" max="1303" width="10.42578125" style="316" bestFit="1" customWidth="1"/>
    <col min="1304" max="1304" width="10.7109375" style="316" bestFit="1" customWidth="1"/>
    <col min="1305" max="1305" width="12.5703125" style="316" customWidth="1"/>
    <col min="1306" max="1306" width="9.140625" style="316"/>
    <col min="1307" max="1307" width="9.7109375" style="316" bestFit="1" customWidth="1"/>
    <col min="1308" max="1536" width="9.140625" style="316"/>
    <col min="1537" max="1537" width="6.140625" style="316" customWidth="1"/>
    <col min="1538" max="1538" width="28.140625" style="316" customWidth="1"/>
    <col min="1539" max="1539" width="13.85546875" style="316" customWidth="1"/>
    <col min="1540" max="1540" width="14.7109375" style="316" customWidth="1"/>
    <col min="1541" max="1541" width="15.7109375" style="316" customWidth="1"/>
    <col min="1542" max="1542" width="14.7109375" style="316" customWidth="1"/>
    <col min="1543" max="1543" width="16.7109375" style="316" customWidth="1"/>
    <col min="1544" max="1544" width="17" style="316" bestFit="1" customWidth="1"/>
    <col min="1545" max="1545" width="11.7109375" style="316" customWidth="1"/>
    <col min="1546" max="1546" width="12.85546875" style="316" customWidth="1"/>
    <col min="1547" max="1548" width="13.5703125" style="316" customWidth="1"/>
    <col min="1549" max="1549" width="13.42578125" style="316" bestFit="1" customWidth="1"/>
    <col min="1550" max="1550" width="10.28515625" style="316" bestFit="1" customWidth="1"/>
    <col min="1551" max="1553" width="9.140625" style="316"/>
    <col min="1554" max="1554" width="12" style="316" customWidth="1"/>
    <col min="1555" max="1555" width="10.7109375" style="316" bestFit="1" customWidth="1"/>
    <col min="1556" max="1556" width="9.85546875" style="316" bestFit="1" customWidth="1"/>
    <col min="1557" max="1558" width="9.140625" style="316"/>
    <col min="1559" max="1559" width="10.42578125" style="316" bestFit="1" customWidth="1"/>
    <col min="1560" max="1560" width="10.7109375" style="316" bestFit="1" customWidth="1"/>
    <col min="1561" max="1561" width="12.5703125" style="316" customWidth="1"/>
    <col min="1562" max="1562" width="9.140625" style="316"/>
    <col min="1563" max="1563" width="9.7109375" style="316" bestFit="1" customWidth="1"/>
    <col min="1564" max="1792" width="9.140625" style="316"/>
    <col min="1793" max="1793" width="6.140625" style="316" customWidth="1"/>
    <col min="1794" max="1794" width="28.140625" style="316" customWidth="1"/>
    <col min="1795" max="1795" width="13.85546875" style="316" customWidth="1"/>
    <col min="1796" max="1796" width="14.7109375" style="316" customWidth="1"/>
    <col min="1797" max="1797" width="15.7109375" style="316" customWidth="1"/>
    <col min="1798" max="1798" width="14.7109375" style="316" customWidth="1"/>
    <col min="1799" max="1799" width="16.7109375" style="316" customWidth="1"/>
    <col min="1800" max="1800" width="17" style="316" bestFit="1" customWidth="1"/>
    <col min="1801" max="1801" width="11.7109375" style="316" customWidth="1"/>
    <col min="1802" max="1802" width="12.85546875" style="316" customWidth="1"/>
    <col min="1803" max="1804" width="13.5703125" style="316" customWidth="1"/>
    <col min="1805" max="1805" width="13.42578125" style="316" bestFit="1" customWidth="1"/>
    <col min="1806" max="1806" width="10.28515625" style="316" bestFit="1" customWidth="1"/>
    <col min="1807" max="1809" width="9.140625" style="316"/>
    <col min="1810" max="1810" width="12" style="316" customWidth="1"/>
    <col min="1811" max="1811" width="10.7109375" style="316" bestFit="1" customWidth="1"/>
    <col min="1812" max="1812" width="9.85546875" style="316" bestFit="1" customWidth="1"/>
    <col min="1813" max="1814" width="9.140625" style="316"/>
    <col min="1815" max="1815" width="10.42578125" style="316" bestFit="1" customWidth="1"/>
    <col min="1816" max="1816" width="10.7109375" style="316" bestFit="1" customWidth="1"/>
    <col min="1817" max="1817" width="12.5703125" style="316" customWidth="1"/>
    <col min="1818" max="1818" width="9.140625" style="316"/>
    <col min="1819" max="1819" width="9.7109375" style="316" bestFit="1" customWidth="1"/>
    <col min="1820" max="2048" width="9.140625" style="316"/>
    <col min="2049" max="2049" width="6.140625" style="316" customWidth="1"/>
    <col min="2050" max="2050" width="28.140625" style="316" customWidth="1"/>
    <col min="2051" max="2051" width="13.85546875" style="316" customWidth="1"/>
    <col min="2052" max="2052" width="14.7109375" style="316" customWidth="1"/>
    <col min="2053" max="2053" width="15.7109375" style="316" customWidth="1"/>
    <col min="2054" max="2054" width="14.7109375" style="316" customWidth="1"/>
    <col min="2055" max="2055" width="16.7109375" style="316" customWidth="1"/>
    <col min="2056" max="2056" width="17" style="316" bestFit="1" customWidth="1"/>
    <col min="2057" max="2057" width="11.7109375" style="316" customWidth="1"/>
    <col min="2058" max="2058" width="12.85546875" style="316" customWidth="1"/>
    <col min="2059" max="2060" width="13.5703125" style="316" customWidth="1"/>
    <col min="2061" max="2061" width="13.42578125" style="316" bestFit="1" customWidth="1"/>
    <col min="2062" max="2062" width="10.28515625" style="316" bestFit="1" customWidth="1"/>
    <col min="2063" max="2065" width="9.140625" style="316"/>
    <col min="2066" max="2066" width="12" style="316" customWidth="1"/>
    <col min="2067" max="2067" width="10.7109375" style="316" bestFit="1" customWidth="1"/>
    <col min="2068" max="2068" width="9.85546875" style="316" bestFit="1" customWidth="1"/>
    <col min="2069" max="2070" width="9.140625" style="316"/>
    <col min="2071" max="2071" width="10.42578125" style="316" bestFit="1" customWidth="1"/>
    <col min="2072" max="2072" width="10.7109375" style="316" bestFit="1" customWidth="1"/>
    <col min="2073" max="2073" width="12.5703125" style="316" customWidth="1"/>
    <col min="2074" max="2074" width="9.140625" style="316"/>
    <col min="2075" max="2075" width="9.7109375" style="316" bestFit="1" customWidth="1"/>
    <col min="2076" max="2304" width="9.140625" style="316"/>
    <col min="2305" max="2305" width="6.140625" style="316" customWidth="1"/>
    <col min="2306" max="2306" width="28.140625" style="316" customWidth="1"/>
    <col min="2307" max="2307" width="13.85546875" style="316" customWidth="1"/>
    <col min="2308" max="2308" width="14.7109375" style="316" customWidth="1"/>
    <col min="2309" max="2309" width="15.7109375" style="316" customWidth="1"/>
    <col min="2310" max="2310" width="14.7109375" style="316" customWidth="1"/>
    <col min="2311" max="2311" width="16.7109375" style="316" customWidth="1"/>
    <col min="2312" max="2312" width="17" style="316" bestFit="1" customWidth="1"/>
    <col min="2313" max="2313" width="11.7109375" style="316" customWidth="1"/>
    <col min="2314" max="2314" width="12.85546875" style="316" customWidth="1"/>
    <col min="2315" max="2316" width="13.5703125" style="316" customWidth="1"/>
    <col min="2317" max="2317" width="13.42578125" style="316" bestFit="1" customWidth="1"/>
    <col min="2318" max="2318" width="10.28515625" style="316" bestFit="1" customWidth="1"/>
    <col min="2319" max="2321" width="9.140625" style="316"/>
    <col min="2322" max="2322" width="12" style="316" customWidth="1"/>
    <col min="2323" max="2323" width="10.7109375" style="316" bestFit="1" customWidth="1"/>
    <col min="2324" max="2324" width="9.85546875" style="316" bestFit="1" customWidth="1"/>
    <col min="2325" max="2326" width="9.140625" style="316"/>
    <col min="2327" max="2327" width="10.42578125" style="316" bestFit="1" customWidth="1"/>
    <col min="2328" max="2328" width="10.7109375" style="316" bestFit="1" customWidth="1"/>
    <col min="2329" max="2329" width="12.5703125" style="316" customWidth="1"/>
    <col min="2330" max="2330" width="9.140625" style="316"/>
    <col min="2331" max="2331" width="9.7109375" style="316" bestFit="1" customWidth="1"/>
    <col min="2332" max="2560" width="9.140625" style="316"/>
    <col min="2561" max="2561" width="6.140625" style="316" customWidth="1"/>
    <col min="2562" max="2562" width="28.140625" style="316" customWidth="1"/>
    <col min="2563" max="2563" width="13.85546875" style="316" customWidth="1"/>
    <col min="2564" max="2564" width="14.7109375" style="316" customWidth="1"/>
    <col min="2565" max="2565" width="15.7109375" style="316" customWidth="1"/>
    <col min="2566" max="2566" width="14.7109375" style="316" customWidth="1"/>
    <col min="2567" max="2567" width="16.7109375" style="316" customWidth="1"/>
    <col min="2568" max="2568" width="17" style="316" bestFit="1" customWidth="1"/>
    <col min="2569" max="2569" width="11.7109375" style="316" customWidth="1"/>
    <col min="2570" max="2570" width="12.85546875" style="316" customWidth="1"/>
    <col min="2571" max="2572" width="13.5703125" style="316" customWidth="1"/>
    <col min="2573" max="2573" width="13.42578125" style="316" bestFit="1" customWidth="1"/>
    <col min="2574" max="2574" width="10.28515625" style="316" bestFit="1" customWidth="1"/>
    <col min="2575" max="2577" width="9.140625" style="316"/>
    <col min="2578" max="2578" width="12" style="316" customWidth="1"/>
    <col min="2579" max="2579" width="10.7109375" style="316" bestFit="1" customWidth="1"/>
    <col min="2580" max="2580" width="9.85546875" style="316" bestFit="1" customWidth="1"/>
    <col min="2581" max="2582" width="9.140625" style="316"/>
    <col min="2583" max="2583" width="10.42578125" style="316" bestFit="1" customWidth="1"/>
    <col min="2584" max="2584" width="10.7109375" style="316" bestFit="1" customWidth="1"/>
    <col min="2585" max="2585" width="12.5703125" style="316" customWidth="1"/>
    <col min="2586" max="2586" width="9.140625" style="316"/>
    <col min="2587" max="2587" width="9.7109375" style="316" bestFit="1" customWidth="1"/>
    <col min="2588" max="2816" width="9.140625" style="316"/>
    <col min="2817" max="2817" width="6.140625" style="316" customWidth="1"/>
    <col min="2818" max="2818" width="28.140625" style="316" customWidth="1"/>
    <col min="2819" max="2819" width="13.85546875" style="316" customWidth="1"/>
    <col min="2820" max="2820" width="14.7109375" style="316" customWidth="1"/>
    <col min="2821" max="2821" width="15.7109375" style="316" customWidth="1"/>
    <col min="2822" max="2822" width="14.7109375" style="316" customWidth="1"/>
    <col min="2823" max="2823" width="16.7109375" style="316" customWidth="1"/>
    <col min="2824" max="2824" width="17" style="316" bestFit="1" customWidth="1"/>
    <col min="2825" max="2825" width="11.7109375" style="316" customWidth="1"/>
    <col min="2826" max="2826" width="12.85546875" style="316" customWidth="1"/>
    <col min="2827" max="2828" width="13.5703125" style="316" customWidth="1"/>
    <col min="2829" max="2829" width="13.42578125" style="316" bestFit="1" customWidth="1"/>
    <col min="2830" max="2830" width="10.28515625" style="316" bestFit="1" customWidth="1"/>
    <col min="2831" max="2833" width="9.140625" style="316"/>
    <col min="2834" max="2834" width="12" style="316" customWidth="1"/>
    <col min="2835" max="2835" width="10.7109375" style="316" bestFit="1" customWidth="1"/>
    <col min="2836" max="2836" width="9.85546875" style="316" bestFit="1" customWidth="1"/>
    <col min="2837" max="2838" width="9.140625" style="316"/>
    <col min="2839" max="2839" width="10.42578125" style="316" bestFit="1" customWidth="1"/>
    <col min="2840" max="2840" width="10.7109375" style="316" bestFit="1" customWidth="1"/>
    <col min="2841" max="2841" width="12.5703125" style="316" customWidth="1"/>
    <col min="2842" max="2842" width="9.140625" style="316"/>
    <col min="2843" max="2843" width="9.7109375" style="316" bestFit="1" customWidth="1"/>
    <col min="2844" max="3072" width="9.140625" style="316"/>
    <col min="3073" max="3073" width="6.140625" style="316" customWidth="1"/>
    <col min="3074" max="3074" width="28.140625" style="316" customWidth="1"/>
    <col min="3075" max="3075" width="13.85546875" style="316" customWidth="1"/>
    <col min="3076" max="3076" width="14.7109375" style="316" customWidth="1"/>
    <col min="3077" max="3077" width="15.7109375" style="316" customWidth="1"/>
    <col min="3078" max="3078" width="14.7109375" style="316" customWidth="1"/>
    <col min="3079" max="3079" width="16.7109375" style="316" customWidth="1"/>
    <col min="3080" max="3080" width="17" style="316" bestFit="1" customWidth="1"/>
    <col min="3081" max="3081" width="11.7109375" style="316" customWidth="1"/>
    <col min="3082" max="3082" width="12.85546875" style="316" customWidth="1"/>
    <col min="3083" max="3084" width="13.5703125" style="316" customWidth="1"/>
    <col min="3085" max="3085" width="13.42578125" style="316" bestFit="1" customWidth="1"/>
    <col min="3086" max="3086" width="10.28515625" style="316" bestFit="1" customWidth="1"/>
    <col min="3087" max="3089" width="9.140625" style="316"/>
    <col min="3090" max="3090" width="12" style="316" customWidth="1"/>
    <col min="3091" max="3091" width="10.7109375" style="316" bestFit="1" customWidth="1"/>
    <col min="3092" max="3092" width="9.85546875" style="316" bestFit="1" customWidth="1"/>
    <col min="3093" max="3094" width="9.140625" style="316"/>
    <col min="3095" max="3095" width="10.42578125" style="316" bestFit="1" customWidth="1"/>
    <col min="3096" max="3096" width="10.7109375" style="316" bestFit="1" customWidth="1"/>
    <col min="3097" max="3097" width="12.5703125" style="316" customWidth="1"/>
    <col min="3098" max="3098" width="9.140625" style="316"/>
    <col min="3099" max="3099" width="9.7109375" style="316" bestFit="1" customWidth="1"/>
    <col min="3100" max="3328" width="9.140625" style="316"/>
    <col min="3329" max="3329" width="6.140625" style="316" customWidth="1"/>
    <col min="3330" max="3330" width="28.140625" style="316" customWidth="1"/>
    <col min="3331" max="3331" width="13.85546875" style="316" customWidth="1"/>
    <col min="3332" max="3332" width="14.7109375" style="316" customWidth="1"/>
    <col min="3333" max="3333" width="15.7109375" style="316" customWidth="1"/>
    <col min="3334" max="3334" width="14.7109375" style="316" customWidth="1"/>
    <col min="3335" max="3335" width="16.7109375" style="316" customWidth="1"/>
    <col min="3336" max="3336" width="17" style="316" bestFit="1" customWidth="1"/>
    <col min="3337" max="3337" width="11.7109375" style="316" customWidth="1"/>
    <col min="3338" max="3338" width="12.85546875" style="316" customWidth="1"/>
    <col min="3339" max="3340" width="13.5703125" style="316" customWidth="1"/>
    <col min="3341" max="3341" width="13.42578125" style="316" bestFit="1" customWidth="1"/>
    <col min="3342" max="3342" width="10.28515625" style="316" bestFit="1" customWidth="1"/>
    <col min="3343" max="3345" width="9.140625" style="316"/>
    <col min="3346" max="3346" width="12" style="316" customWidth="1"/>
    <col min="3347" max="3347" width="10.7109375" style="316" bestFit="1" customWidth="1"/>
    <col min="3348" max="3348" width="9.85546875" style="316" bestFit="1" customWidth="1"/>
    <col min="3349" max="3350" width="9.140625" style="316"/>
    <col min="3351" max="3351" width="10.42578125" style="316" bestFit="1" customWidth="1"/>
    <col min="3352" max="3352" width="10.7109375" style="316" bestFit="1" customWidth="1"/>
    <col min="3353" max="3353" width="12.5703125" style="316" customWidth="1"/>
    <col min="3354" max="3354" width="9.140625" style="316"/>
    <col min="3355" max="3355" width="9.7109375" style="316" bestFit="1" customWidth="1"/>
    <col min="3356" max="3584" width="9.140625" style="316"/>
    <col min="3585" max="3585" width="6.140625" style="316" customWidth="1"/>
    <col min="3586" max="3586" width="28.140625" style="316" customWidth="1"/>
    <col min="3587" max="3587" width="13.85546875" style="316" customWidth="1"/>
    <col min="3588" max="3588" width="14.7109375" style="316" customWidth="1"/>
    <col min="3589" max="3589" width="15.7109375" style="316" customWidth="1"/>
    <col min="3590" max="3590" width="14.7109375" style="316" customWidth="1"/>
    <col min="3591" max="3591" width="16.7109375" style="316" customWidth="1"/>
    <col min="3592" max="3592" width="17" style="316" bestFit="1" customWidth="1"/>
    <col min="3593" max="3593" width="11.7109375" style="316" customWidth="1"/>
    <col min="3594" max="3594" width="12.85546875" style="316" customWidth="1"/>
    <col min="3595" max="3596" width="13.5703125" style="316" customWidth="1"/>
    <col min="3597" max="3597" width="13.42578125" style="316" bestFit="1" customWidth="1"/>
    <col min="3598" max="3598" width="10.28515625" style="316" bestFit="1" customWidth="1"/>
    <col min="3599" max="3601" width="9.140625" style="316"/>
    <col min="3602" max="3602" width="12" style="316" customWidth="1"/>
    <col min="3603" max="3603" width="10.7109375" style="316" bestFit="1" customWidth="1"/>
    <col min="3604" max="3604" width="9.85546875" style="316" bestFit="1" customWidth="1"/>
    <col min="3605" max="3606" width="9.140625" style="316"/>
    <col min="3607" max="3607" width="10.42578125" style="316" bestFit="1" customWidth="1"/>
    <col min="3608" max="3608" width="10.7109375" style="316" bestFit="1" customWidth="1"/>
    <col min="3609" max="3609" width="12.5703125" style="316" customWidth="1"/>
    <col min="3610" max="3610" width="9.140625" style="316"/>
    <col min="3611" max="3611" width="9.7109375" style="316" bestFit="1" customWidth="1"/>
    <col min="3612" max="3840" width="9.140625" style="316"/>
    <col min="3841" max="3841" width="6.140625" style="316" customWidth="1"/>
    <col min="3842" max="3842" width="28.140625" style="316" customWidth="1"/>
    <col min="3843" max="3843" width="13.85546875" style="316" customWidth="1"/>
    <col min="3844" max="3844" width="14.7109375" style="316" customWidth="1"/>
    <col min="3845" max="3845" width="15.7109375" style="316" customWidth="1"/>
    <col min="3846" max="3846" width="14.7109375" style="316" customWidth="1"/>
    <col min="3847" max="3847" width="16.7109375" style="316" customWidth="1"/>
    <col min="3848" max="3848" width="17" style="316" bestFit="1" customWidth="1"/>
    <col min="3849" max="3849" width="11.7109375" style="316" customWidth="1"/>
    <col min="3850" max="3850" width="12.85546875" style="316" customWidth="1"/>
    <col min="3851" max="3852" width="13.5703125" style="316" customWidth="1"/>
    <col min="3853" max="3853" width="13.42578125" style="316" bestFit="1" customWidth="1"/>
    <col min="3854" max="3854" width="10.28515625" style="316" bestFit="1" customWidth="1"/>
    <col min="3855" max="3857" width="9.140625" style="316"/>
    <col min="3858" max="3858" width="12" style="316" customWidth="1"/>
    <col min="3859" max="3859" width="10.7109375" style="316" bestFit="1" customWidth="1"/>
    <col min="3860" max="3860" width="9.85546875" style="316" bestFit="1" customWidth="1"/>
    <col min="3861" max="3862" width="9.140625" style="316"/>
    <col min="3863" max="3863" width="10.42578125" style="316" bestFit="1" customWidth="1"/>
    <col min="3864" max="3864" width="10.7109375" style="316" bestFit="1" customWidth="1"/>
    <col min="3865" max="3865" width="12.5703125" style="316" customWidth="1"/>
    <col min="3866" max="3866" width="9.140625" style="316"/>
    <col min="3867" max="3867" width="9.7109375" style="316" bestFit="1" customWidth="1"/>
    <col min="3868" max="4096" width="9.140625" style="316"/>
    <col min="4097" max="4097" width="6.140625" style="316" customWidth="1"/>
    <col min="4098" max="4098" width="28.140625" style="316" customWidth="1"/>
    <col min="4099" max="4099" width="13.85546875" style="316" customWidth="1"/>
    <col min="4100" max="4100" width="14.7109375" style="316" customWidth="1"/>
    <col min="4101" max="4101" width="15.7109375" style="316" customWidth="1"/>
    <col min="4102" max="4102" width="14.7109375" style="316" customWidth="1"/>
    <col min="4103" max="4103" width="16.7109375" style="316" customWidth="1"/>
    <col min="4104" max="4104" width="17" style="316" bestFit="1" customWidth="1"/>
    <col min="4105" max="4105" width="11.7109375" style="316" customWidth="1"/>
    <col min="4106" max="4106" width="12.85546875" style="316" customWidth="1"/>
    <col min="4107" max="4108" width="13.5703125" style="316" customWidth="1"/>
    <col min="4109" max="4109" width="13.42578125" style="316" bestFit="1" customWidth="1"/>
    <col min="4110" max="4110" width="10.28515625" style="316" bestFit="1" customWidth="1"/>
    <col min="4111" max="4113" width="9.140625" style="316"/>
    <col min="4114" max="4114" width="12" style="316" customWidth="1"/>
    <col min="4115" max="4115" width="10.7109375" style="316" bestFit="1" customWidth="1"/>
    <col min="4116" max="4116" width="9.85546875" style="316" bestFit="1" customWidth="1"/>
    <col min="4117" max="4118" width="9.140625" style="316"/>
    <col min="4119" max="4119" width="10.42578125" style="316" bestFit="1" customWidth="1"/>
    <col min="4120" max="4120" width="10.7109375" style="316" bestFit="1" customWidth="1"/>
    <col min="4121" max="4121" width="12.5703125" style="316" customWidth="1"/>
    <col min="4122" max="4122" width="9.140625" style="316"/>
    <col min="4123" max="4123" width="9.7109375" style="316" bestFit="1" customWidth="1"/>
    <col min="4124" max="4352" width="9.140625" style="316"/>
    <col min="4353" max="4353" width="6.140625" style="316" customWidth="1"/>
    <col min="4354" max="4354" width="28.140625" style="316" customWidth="1"/>
    <col min="4355" max="4355" width="13.85546875" style="316" customWidth="1"/>
    <col min="4356" max="4356" width="14.7109375" style="316" customWidth="1"/>
    <col min="4357" max="4357" width="15.7109375" style="316" customWidth="1"/>
    <col min="4358" max="4358" width="14.7109375" style="316" customWidth="1"/>
    <col min="4359" max="4359" width="16.7109375" style="316" customWidth="1"/>
    <col min="4360" max="4360" width="17" style="316" bestFit="1" customWidth="1"/>
    <col min="4361" max="4361" width="11.7109375" style="316" customWidth="1"/>
    <col min="4362" max="4362" width="12.85546875" style="316" customWidth="1"/>
    <col min="4363" max="4364" width="13.5703125" style="316" customWidth="1"/>
    <col min="4365" max="4365" width="13.42578125" style="316" bestFit="1" customWidth="1"/>
    <col min="4366" max="4366" width="10.28515625" style="316" bestFit="1" customWidth="1"/>
    <col min="4367" max="4369" width="9.140625" style="316"/>
    <col min="4370" max="4370" width="12" style="316" customWidth="1"/>
    <col min="4371" max="4371" width="10.7109375" style="316" bestFit="1" customWidth="1"/>
    <col min="4372" max="4372" width="9.85546875" style="316" bestFit="1" customWidth="1"/>
    <col min="4373" max="4374" width="9.140625" style="316"/>
    <col min="4375" max="4375" width="10.42578125" style="316" bestFit="1" customWidth="1"/>
    <col min="4376" max="4376" width="10.7109375" style="316" bestFit="1" customWidth="1"/>
    <col min="4377" max="4377" width="12.5703125" style="316" customWidth="1"/>
    <col min="4378" max="4378" width="9.140625" style="316"/>
    <col min="4379" max="4379" width="9.7109375" style="316" bestFit="1" customWidth="1"/>
    <col min="4380" max="4608" width="9.140625" style="316"/>
    <col min="4609" max="4609" width="6.140625" style="316" customWidth="1"/>
    <col min="4610" max="4610" width="28.140625" style="316" customWidth="1"/>
    <col min="4611" max="4611" width="13.85546875" style="316" customWidth="1"/>
    <col min="4612" max="4612" width="14.7109375" style="316" customWidth="1"/>
    <col min="4613" max="4613" width="15.7109375" style="316" customWidth="1"/>
    <col min="4614" max="4614" width="14.7109375" style="316" customWidth="1"/>
    <col min="4615" max="4615" width="16.7109375" style="316" customWidth="1"/>
    <col min="4616" max="4616" width="17" style="316" bestFit="1" customWidth="1"/>
    <col min="4617" max="4617" width="11.7109375" style="316" customWidth="1"/>
    <col min="4618" max="4618" width="12.85546875" style="316" customWidth="1"/>
    <col min="4619" max="4620" width="13.5703125" style="316" customWidth="1"/>
    <col min="4621" max="4621" width="13.42578125" style="316" bestFit="1" customWidth="1"/>
    <col min="4622" max="4622" width="10.28515625" style="316" bestFit="1" customWidth="1"/>
    <col min="4623" max="4625" width="9.140625" style="316"/>
    <col min="4626" max="4626" width="12" style="316" customWidth="1"/>
    <col min="4627" max="4627" width="10.7109375" style="316" bestFit="1" customWidth="1"/>
    <col min="4628" max="4628" width="9.85546875" style="316" bestFit="1" customWidth="1"/>
    <col min="4629" max="4630" width="9.140625" style="316"/>
    <col min="4631" max="4631" width="10.42578125" style="316" bestFit="1" customWidth="1"/>
    <col min="4632" max="4632" width="10.7109375" style="316" bestFit="1" customWidth="1"/>
    <col min="4633" max="4633" width="12.5703125" style="316" customWidth="1"/>
    <col min="4634" max="4634" width="9.140625" style="316"/>
    <col min="4635" max="4635" width="9.7109375" style="316" bestFit="1" customWidth="1"/>
    <col min="4636" max="4864" width="9.140625" style="316"/>
    <col min="4865" max="4865" width="6.140625" style="316" customWidth="1"/>
    <col min="4866" max="4866" width="28.140625" style="316" customWidth="1"/>
    <col min="4867" max="4867" width="13.85546875" style="316" customWidth="1"/>
    <col min="4868" max="4868" width="14.7109375" style="316" customWidth="1"/>
    <col min="4869" max="4869" width="15.7109375" style="316" customWidth="1"/>
    <col min="4870" max="4870" width="14.7109375" style="316" customWidth="1"/>
    <col min="4871" max="4871" width="16.7109375" style="316" customWidth="1"/>
    <col min="4872" max="4872" width="17" style="316" bestFit="1" customWidth="1"/>
    <col min="4873" max="4873" width="11.7109375" style="316" customWidth="1"/>
    <col min="4874" max="4874" width="12.85546875" style="316" customWidth="1"/>
    <col min="4875" max="4876" width="13.5703125" style="316" customWidth="1"/>
    <col min="4877" max="4877" width="13.42578125" style="316" bestFit="1" customWidth="1"/>
    <col min="4878" max="4878" width="10.28515625" style="316" bestFit="1" customWidth="1"/>
    <col min="4879" max="4881" width="9.140625" style="316"/>
    <col min="4882" max="4882" width="12" style="316" customWidth="1"/>
    <col min="4883" max="4883" width="10.7109375" style="316" bestFit="1" customWidth="1"/>
    <col min="4884" max="4884" width="9.85546875" style="316" bestFit="1" customWidth="1"/>
    <col min="4885" max="4886" width="9.140625" style="316"/>
    <col min="4887" max="4887" width="10.42578125" style="316" bestFit="1" customWidth="1"/>
    <col min="4888" max="4888" width="10.7109375" style="316" bestFit="1" customWidth="1"/>
    <col min="4889" max="4889" width="12.5703125" style="316" customWidth="1"/>
    <col min="4890" max="4890" width="9.140625" style="316"/>
    <col min="4891" max="4891" width="9.7109375" style="316" bestFit="1" customWidth="1"/>
    <col min="4892" max="5120" width="9.140625" style="316"/>
    <col min="5121" max="5121" width="6.140625" style="316" customWidth="1"/>
    <col min="5122" max="5122" width="28.140625" style="316" customWidth="1"/>
    <col min="5123" max="5123" width="13.85546875" style="316" customWidth="1"/>
    <col min="5124" max="5124" width="14.7109375" style="316" customWidth="1"/>
    <col min="5125" max="5125" width="15.7109375" style="316" customWidth="1"/>
    <col min="5126" max="5126" width="14.7109375" style="316" customWidth="1"/>
    <col min="5127" max="5127" width="16.7109375" style="316" customWidth="1"/>
    <col min="5128" max="5128" width="17" style="316" bestFit="1" customWidth="1"/>
    <col min="5129" max="5129" width="11.7109375" style="316" customWidth="1"/>
    <col min="5130" max="5130" width="12.85546875" style="316" customWidth="1"/>
    <col min="5131" max="5132" width="13.5703125" style="316" customWidth="1"/>
    <col min="5133" max="5133" width="13.42578125" style="316" bestFit="1" customWidth="1"/>
    <col min="5134" max="5134" width="10.28515625" style="316" bestFit="1" customWidth="1"/>
    <col min="5135" max="5137" width="9.140625" style="316"/>
    <col min="5138" max="5138" width="12" style="316" customWidth="1"/>
    <col min="5139" max="5139" width="10.7109375" style="316" bestFit="1" customWidth="1"/>
    <col min="5140" max="5140" width="9.85546875" style="316" bestFit="1" customWidth="1"/>
    <col min="5141" max="5142" width="9.140625" style="316"/>
    <col min="5143" max="5143" width="10.42578125" style="316" bestFit="1" customWidth="1"/>
    <col min="5144" max="5144" width="10.7109375" style="316" bestFit="1" customWidth="1"/>
    <col min="5145" max="5145" width="12.5703125" style="316" customWidth="1"/>
    <col min="5146" max="5146" width="9.140625" style="316"/>
    <col min="5147" max="5147" width="9.7109375" style="316" bestFit="1" customWidth="1"/>
    <col min="5148" max="5376" width="9.140625" style="316"/>
    <col min="5377" max="5377" width="6.140625" style="316" customWidth="1"/>
    <col min="5378" max="5378" width="28.140625" style="316" customWidth="1"/>
    <col min="5379" max="5379" width="13.85546875" style="316" customWidth="1"/>
    <col min="5380" max="5380" width="14.7109375" style="316" customWidth="1"/>
    <col min="5381" max="5381" width="15.7109375" style="316" customWidth="1"/>
    <col min="5382" max="5382" width="14.7109375" style="316" customWidth="1"/>
    <col min="5383" max="5383" width="16.7109375" style="316" customWidth="1"/>
    <col min="5384" max="5384" width="17" style="316" bestFit="1" customWidth="1"/>
    <col min="5385" max="5385" width="11.7109375" style="316" customWidth="1"/>
    <col min="5386" max="5386" width="12.85546875" style="316" customWidth="1"/>
    <col min="5387" max="5388" width="13.5703125" style="316" customWidth="1"/>
    <col min="5389" max="5389" width="13.42578125" style="316" bestFit="1" customWidth="1"/>
    <col min="5390" max="5390" width="10.28515625" style="316" bestFit="1" customWidth="1"/>
    <col min="5391" max="5393" width="9.140625" style="316"/>
    <col min="5394" max="5394" width="12" style="316" customWidth="1"/>
    <col min="5395" max="5395" width="10.7109375" style="316" bestFit="1" customWidth="1"/>
    <col min="5396" max="5396" width="9.85546875" style="316" bestFit="1" customWidth="1"/>
    <col min="5397" max="5398" width="9.140625" style="316"/>
    <col min="5399" max="5399" width="10.42578125" style="316" bestFit="1" customWidth="1"/>
    <col min="5400" max="5400" width="10.7109375" style="316" bestFit="1" customWidth="1"/>
    <col min="5401" max="5401" width="12.5703125" style="316" customWidth="1"/>
    <col min="5402" max="5402" width="9.140625" style="316"/>
    <col min="5403" max="5403" width="9.7109375" style="316" bestFit="1" customWidth="1"/>
    <col min="5404" max="5632" width="9.140625" style="316"/>
    <col min="5633" max="5633" width="6.140625" style="316" customWidth="1"/>
    <col min="5634" max="5634" width="28.140625" style="316" customWidth="1"/>
    <col min="5635" max="5635" width="13.85546875" style="316" customWidth="1"/>
    <col min="5636" max="5636" width="14.7109375" style="316" customWidth="1"/>
    <col min="5637" max="5637" width="15.7109375" style="316" customWidth="1"/>
    <col min="5638" max="5638" width="14.7109375" style="316" customWidth="1"/>
    <col min="5639" max="5639" width="16.7109375" style="316" customWidth="1"/>
    <col min="5640" max="5640" width="17" style="316" bestFit="1" customWidth="1"/>
    <col min="5641" max="5641" width="11.7109375" style="316" customWidth="1"/>
    <col min="5642" max="5642" width="12.85546875" style="316" customWidth="1"/>
    <col min="5643" max="5644" width="13.5703125" style="316" customWidth="1"/>
    <col min="5645" max="5645" width="13.42578125" style="316" bestFit="1" customWidth="1"/>
    <col min="5646" max="5646" width="10.28515625" style="316" bestFit="1" customWidth="1"/>
    <col min="5647" max="5649" width="9.140625" style="316"/>
    <col min="5650" max="5650" width="12" style="316" customWidth="1"/>
    <col min="5651" max="5651" width="10.7109375" style="316" bestFit="1" customWidth="1"/>
    <col min="5652" max="5652" width="9.85546875" style="316" bestFit="1" customWidth="1"/>
    <col min="5653" max="5654" width="9.140625" style="316"/>
    <col min="5655" max="5655" width="10.42578125" style="316" bestFit="1" customWidth="1"/>
    <col min="5656" max="5656" width="10.7109375" style="316" bestFit="1" customWidth="1"/>
    <col min="5657" max="5657" width="12.5703125" style="316" customWidth="1"/>
    <col min="5658" max="5658" width="9.140625" style="316"/>
    <col min="5659" max="5659" width="9.7109375" style="316" bestFit="1" customWidth="1"/>
    <col min="5660" max="5888" width="9.140625" style="316"/>
    <col min="5889" max="5889" width="6.140625" style="316" customWidth="1"/>
    <col min="5890" max="5890" width="28.140625" style="316" customWidth="1"/>
    <col min="5891" max="5891" width="13.85546875" style="316" customWidth="1"/>
    <col min="5892" max="5892" width="14.7109375" style="316" customWidth="1"/>
    <col min="5893" max="5893" width="15.7109375" style="316" customWidth="1"/>
    <col min="5894" max="5894" width="14.7109375" style="316" customWidth="1"/>
    <col min="5895" max="5895" width="16.7109375" style="316" customWidth="1"/>
    <col min="5896" max="5896" width="17" style="316" bestFit="1" customWidth="1"/>
    <col min="5897" max="5897" width="11.7109375" style="316" customWidth="1"/>
    <col min="5898" max="5898" width="12.85546875" style="316" customWidth="1"/>
    <col min="5899" max="5900" width="13.5703125" style="316" customWidth="1"/>
    <col min="5901" max="5901" width="13.42578125" style="316" bestFit="1" customWidth="1"/>
    <col min="5902" max="5902" width="10.28515625" style="316" bestFit="1" customWidth="1"/>
    <col min="5903" max="5905" width="9.140625" style="316"/>
    <col min="5906" max="5906" width="12" style="316" customWidth="1"/>
    <col min="5907" max="5907" width="10.7109375" style="316" bestFit="1" customWidth="1"/>
    <col min="5908" max="5908" width="9.85546875" style="316" bestFit="1" customWidth="1"/>
    <col min="5909" max="5910" width="9.140625" style="316"/>
    <col min="5911" max="5911" width="10.42578125" style="316" bestFit="1" customWidth="1"/>
    <col min="5912" max="5912" width="10.7109375" style="316" bestFit="1" customWidth="1"/>
    <col min="5913" max="5913" width="12.5703125" style="316" customWidth="1"/>
    <col min="5914" max="5914" width="9.140625" style="316"/>
    <col min="5915" max="5915" width="9.7109375" style="316" bestFit="1" customWidth="1"/>
    <col min="5916" max="6144" width="9.140625" style="316"/>
    <col min="6145" max="6145" width="6.140625" style="316" customWidth="1"/>
    <col min="6146" max="6146" width="28.140625" style="316" customWidth="1"/>
    <col min="6147" max="6147" width="13.85546875" style="316" customWidth="1"/>
    <col min="6148" max="6148" width="14.7109375" style="316" customWidth="1"/>
    <col min="6149" max="6149" width="15.7109375" style="316" customWidth="1"/>
    <col min="6150" max="6150" width="14.7109375" style="316" customWidth="1"/>
    <col min="6151" max="6151" width="16.7109375" style="316" customWidth="1"/>
    <col min="6152" max="6152" width="17" style="316" bestFit="1" customWidth="1"/>
    <col min="6153" max="6153" width="11.7109375" style="316" customWidth="1"/>
    <col min="6154" max="6154" width="12.85546875" style="316" customWidth="1"/>
    <col min="6155" max="6156" width="13.5703125" style="316" customWidth="1"/>
    <col min="6157" max="6157" width="13.42578125" style="316" bestFit="1" customWidth="1"/>
    <col min="6158" max="6158" width="10.28515625" style="316" bestFit="1" customWidth="1"/>
    <col min="6159" max="6161" width="9.140625" style="316"/>
    <col min="6162" max="6162" width="12" style="316" customWidth="1"/>
    <col min="6163" max="6163" width="10.7109375" style="316" bestFit="1" customWidth="1"/>
    <col min="6164" max="6164" width="9.85546875" style="316" bestFit="1" customWidth="1"/>
    <col min="6165" max="6166" width="9.140625" style="316"/>
    <col min="6167" max="6167" width="10.42578125" style="316" bestFit="1" customWidth="1"/>
    <col min="6168" max="6168" width="10.7109375" style="316" bestFit="1" customWidth="1"/>
    <col min="6169" max="6169" width="12.5703125" style="316" customWidth="1"/>
    <col min="6170" max="6170" width="9.140625" style="316"/>
    <col min="6171" max="6171" width="9.7109375" style="316" bestFit="1" customWidth="1"/>
    <col min="6172" max="6400" width="9.140625" style="316"/>
    <col min="6401" max="6401" width="6.140625" style="316" customWidth="1"/>
    <col min="6402" max="6402" width="28.140625" style="316" customWidth="1"/>
    <col min="6403" max="6403" width="13.85546875" style="316" customWidth="1"/>
    <col min="6404" max="6404" width="14.7109375" style="316" customWidth="1"/>
    <col min="6405" max="6405" width="15.7109375" style="316" customWidth="1"/>
    <col min="6406" max="6406" width="14.7109375" style="316" customWidth="1"/>
    <col min="6407" max="6407" width="16.7109375" style="316" customWidth="1"/>
    <col min="6408" max="6408" width="17" style="316" bestFit="1" customWidth="1"/>
    <col min="6409" max="6409" width="11.7109375" style="316" customWidth="1"/>
    <col min="6410" max="6410" width="12.85546875" style="316" customWidth="1"/>
    <col min="6411" max="6412" width="13.5703125" style="316" customWidth="1"/>
    <col min="6413" max="6413" width="13.42578125" style="316" bestFit="1" customWidth="1"/>
    <col min="6414" max="6414" width="10.28515625" style="316" bestFit="1" customWidth="1"/>
    <col min="6415" max="6417" width="9.140625" style="316"/>
    <col min="6418" max="6418" width="12" style="316" customWidth="1"/>
    <col min="6419" max="6419" width="10.7109375" style="316" bestFit="1" customWidth="1"/>
    <col min="6420" max="6420" width="9.85546875" style="316" bestFit="1" customWidth="1"/>
    <col min="6421" max="6422" width="9.140625" style="316"/>
    <col min="6423" max="6423" width="10.42578125" style="316" bestFit="1" customWidth="1"/>
    <col min="6424" max="6424" width="10.7109375" style="316" bestFit="1" customWidth="1"/>
    <col min="6425" max="6425" width="12.5703125" style="316" customWidth="1"/>
    <col min="6426" max="6426" width="9.140625" style="316"/>
    <col min="6427" max="6427" width="9.7109375" style="316" bestFit="1" customWidth="1"/>
    <col min="6428" max="6656" width="9.140625" style="316"/>
    <col min="6657" max="6657" width="6.140625" style="316" customWidth="1"/>
    <col min="6658" max="6658" width="28.140625" style="316" customWidth="1"/>
    <col min="6659" max="6659" width="13.85546875" style="316" customWidth="1"/>
    <col min="6660" max="6660" width="14.7109375" style="316" customWidth="1"/>
    <col min="6661" max="6661" width="15.7109375" style="316" customWidth="1"/>
    <col min="6662" max="6662" width="14.7109375" style="316" customWidth="1"/>
    <col min="6663" max="6663" width="16.7109375" style="316" customWidth="1"/>
    <col min="6664" max="6664" width="17" style="316" bestFit="1" customWidth="1"/>
    <col min="6665" max="6665" width="11.7109375" style="316" customWidth="1"/>
    <col min="6666" max="6666" width="12.85546875" style="316" customWidth="1"/>
    <col min="6667" max="6668" width="13.5703125" style="316" customWidth="1"/>
    <col min="6669" max="6669" width="13.42578125" style="316" bestFit="1" customWidth="1"/>
    <col min="6670" max="6670" width="10.28515625" style="316" bestFit="1" customWidth="1"/>
    <col min="6671" max="6673" width="9.140625" style="316"/>
    <col min="6674" max="6674" width="12" style="316" customWidth="1"/>
    <col min="6675" max="6675" width="10.7109375" style="316" bestFit="1" customWidth="1"/>
    <col min="6676" max="6676" width="9.85546875" style="316" bestFit="1" customWidth="1"/>
    <col min="6677" max="6678" width="9.140625" style="316"/>
    <col min="6679" max="6679" width="10.42578125" style="316" bestFit="1" customWidth="1"/>
    <col min="6680" max="6680" width="10.7109375" style="316" bestFit="1" customWidth="1"/>
    <col min="6681" max="6681" width="12.5703125" style="316" customWidth="1"/>
    <col min="6682" max="6682" width="9.140625" style="316"/>
    <col min="6683" max="6683" width="9.7109375" style="316" bestFit="1" customWidth="1"/>
    <col min="6684" max="6912" width="9.140625" style="316"/>
    <col min="6913" max="6913" width="6.140625" style="316" customWidth="1"/>
    <col min="6914" max="6914" width="28.140625" style="316" customWidth="1"/>
    <col min="6915" max="6915" width="13.85546875" style="316" customWidth="1"/>
    <col min="6916" max="6916" width="14.7109375" style="316" customWidth="1"/>
    <col min="6917" max="6917" width="15.7109375" style="316" customWidth="1"/>
    <col min="6918" max="6918" width="14.7109375" style="316" customWidth="1"/>
    <col min="6919" max="6919" width="16.7109375" style="316" customWidth="1"/>
    <col min="6920" max="6920" width="17" style="316" bestFit="1" customWidth="1"/>
    <col min="6921" max="6921" width="11.7109375" style="316" customWidth="1"/>
    <col min="6922" max="6922" width="12.85546875" style="316" customWidth="1"/>
    <col min="6923" max="6924" width="13.5703125" style="316" customWidth="1"/>
    <col min="6925" max="6925" width="13.42578125" style="316" bestFit="1" customWidth="1"/>
    <col min="6926" max="6926" width="10.28515625" style="316" bestFit="1" customWidth="1"/>
    <col min="6927" max="6929" width="9.140625" style="316"/>
    <col min="6930" max="6930" width="12" style="316" customWidth="1"/>
    <col min="6931" max="6931" width="10.7109375" style="316" bestFit="1" customWidth="1"/>
    <col min="6932" max="6932" width="9.85546875" style="316" bestFit="1" customWidth="1"/>
    <col min="6933" max="6934" width="9.140625" style="316"/>
    <col min="6935" max="6935" width="10.42578125" style="316" bestFit="1" customWidth="1"/>
    <col min="6936" max="6936" width="10.7109375" style="316" bestFit="1" customWidth="1"/>
    <col min="6937" max="6937" width="12.5703125" style="316" customWidth="1"/>
    <col min="6938" max="6938" width="9.140625" style="316"/>
    <col min="6939" max="6939" width="9.7109375" style="316" bestFit="1" customWidth="1"/>
    <col min="6940" max="7168" width="9.140625" style="316"/>
    <col min="7169" max="7169" width="6.140625" style="316" customWidth="1"/>
    <col min="7170" max="7170" width="28.140625" style="316" customWidth="1"/>
    <col min="7171" max="7171" width="13.85546875" style="316" customWidth="1"/>
    <col min="7172" max="7172" width="14.7109375" style="316" customWidth="1"/>
    <col min="7173" max="7173" width="15.7109375" style="316" customWidth="1"/>
    <col min="7174" max="7174" width="14.7109375" style="316" customWidth="1"/>
    <col min="7175" max="7175" width="16.7109375" style="316" customWidth="1"/>
    <col min="7176" max="7176" width="17" style="316" bestFit="1" customWidth="1"/>
    <col min="7177" max="7177" width="11.7109375" style="316" customWidth="1"/>
    <col min="7178" max="7178" width="12.85546875" style="316" customWidth="1"/>
    <col min="7179" max="7180" width="13.5703125" style="316" customWidth="1"/>
    <col min="7181" max="7181" width="13.42578125" style="316" bestFit="1" customWidth="1"/>
    <col min="7182" max="7182" width="10.28515625" style="316" bestFit="1" customWidth="1"/>
    <col min="7183" max="7185" width="9.140625" style="316"/>
    <col min="7186" max="7186" width="12" style="316" customWidth="1"/>
    <col min="7187" max="7187" width="10.7109375" style="316" bestFit="1" customWidth="1"/>
    <col min="7188" max="7188" width="9.85546875" style="316" bestFit="1" customWidth="1"/>
    <col min="7189" max="7190" width="9.140625" style="316"/>
    <col min="7191" max="7191" width="10.42578125" style="316" bestFit="1" customWidth="1"/>
    <col min="7192" max="7192" width="10.7109375" style="316" bestFit="1" customWidth="1"/>
    <col min="7193" max="7193" width="12.5703125" style="316" customWidth="1"/>
    <col min="7194" max="7194" width="9.140625" style="316"/>
    <col min="7195" max="7195" width="9.7109375" style="316" bestFit="1" customWidth="1"/>
    <col min="7196" max="7424" width="9.140625" style="316"/>
    <col min="7425" max="7425" width="6.140625" style="316" customWidth="1"/>
    <col min="7426" max="7426" width="28.140625" style="316" customWidth="1"/>
    <col min="7427" max="7427" width="13.85546875" style="316" customWidth="1"/>
    <col min="7428" max="7428" width="14.7109375" style="316" customWidth="1"/>
    <col min="7429" max="7429" width="15.7109375" style="316" customWidth="1"/>
    <col min="7430" max="7430" width="14.7109375" style="316" customWidth="1"/>
    <col min="7431" max="7431" width="16.7109375" style="316" customWidth="1"/>
    <col min="7432" max="7432" width="17" style="316" bestFit="1" customWidth="1"/>
    <col min="7433" max="7433" width="11.7109375" style="316" customWidth="1"/>
    <col min="7434" max="7434" width="12.85546875" style="316" customWidth="1"/>
    <col min="7435" max="7436" width="13.5703125" style="316" customWidth="1"/>
    <col min="7437" max="7437" width="13.42578125" style="316" bestFit="1" customWidth="1"/>
    <col min="7438" max="7438" width="10.28515625" style="316" bestFit="1" customWidth="1"/>
    <col min="7439" max="7441" width="9.140625" style="316"/>
    <col min="7442" max="7442" width="12" style="316" customWidth="1"/>
    <col min="7443" max="7443" width="10.7109375" style="316" bestFit="1" customWidth="1"/>
    <col min="7444" max="7444" width="9.85546875" style="316" bestFit="1" customWidth="1"/>
    <col min="7445" max="7446" width="9.140625" style="316"/>
    <col min="7447" max="7447" width="10.42578125" style="316" bestFit="1" customWidth="1"/>
    <col min="7448" max="7448" width="10.7109375" style="316" bestFit="1" customWidth="1"/>
    <col min="7449" max="7449" width="12.5703125" style="316" customWidth="1"/>
    <col min="7450" max="7450" width="9.140625" style="316"/>
    <col min="7451" max="7451" width="9.7109375" style="316" bestFit="1" customWidth="1"/>
    <col min="7452" max="7680" width="9.140625" style="316"/>
    <col min="7681" max="7681" width="6.140625" style="316" customWidth="1"/>
    <col min="7682" max="7682" width="28.140625" style="316" customWidth="1"/>
    <col min="7683" max="7683" width="13.85546875" style="316" customWidth="1"/>
    <col min="7684" max="7684" width="14.7109375" style="316" customWidth="1"/>
    <col min="7685" max="7685" width="15.7109375" style="316" customWidth="1"/>
    <col min="7686" max="7686" width="14.7109375" style="316" customWidth="1"/>
    <col min="7687" max="7687" width="16.7109375" style="316" customWidth="1"/>
    <col min="7688" max="7688" width="17" style="316" bestFit="1" customWidth="1"/>
    <col min="7689" max="7689" width="11.7109375" style="316" customWidth="1"/>
    <col min="7690" max="7690" width="12.85546875" style="316" customWidth="1"/>
    <col min="7691" max="7692" width="13.5703125" style="316" customWidth="1"/>
    <col min="7693" max="7693" width="13.42578125" style="316" bestFit="1" customWidth="1"/>
    <col min="7694" max="7694" width="10.28515625" style="316" bestFit="1" customWidth="1"/>
    <col min="7695" max="7697" width="9.140625" style="316"/>
    <col min="7698" max="7698" width="12" style="316" customWidth="1"/>
    <col min="7699" max="7699" width="10.7109375" style="316" bestFit="1" customWidth="1"/>
    <col min="7700" max="7700" width="9.85546875" style="316" bestFit="1" customWidth="1"/>
    <col min="7701" max="7702" width="9.140625" style="316"/>
    <col min="7703" max="7703" width="10.42578125" style="316" bestFit="1" customWidth="1"/>
    <col min="7704" max="7704" width="10.7109375" style="316" bestFit="1" customWidth="1"/>
    <col min="7705" max="7705" width="12.5703125" style="316" customWidth="1"/>
    <col min="7706" max="7706" width="9.140625" style="316"/>
    <col min="7707" max="7707" width="9.7109375" style="316" bestFit="1" customWidth="1"/>
    <col min="7708" max="7936" width="9.140625" style="316"/>
    <col min="7937" max="7937" width="6.140625" style="316" customWidth="1"/>
    <col min="7938" max="7938" width="28.140625" style="316" customWidth="1"/>
    <col min="7939" max="7939" width="13.85546875" style="316" customWidth="1"/>
    <col min="7940" max="7940" width="14.7109375" style="316" customWidth="1"/>
    <col min="7941" max="7941" width="15.7109375" style="316" customWidth="1"/>
    <col min="7942" max="7942" width="14.7109375" style="316" customWidth="1"/>
    <col min="7943" max="7943" width="16.7109375" style="316" customWidth="1"/>
    <col min="7944" max="7944" width="17" style="316" bestFit="1" customWidth="1"/>
    <col min="7945" max="7945" width="11.7109375" style="316" customWidth="1"/>
    <col min="7946" max="7946" width="12.85546875" style="316" customWidth="1"/>
    <col min="7947" max="7948" width="13.5703125" style="316" customWidth="1"/>
    <col min="7949" max="7949" width="13.42578125" style="316" bestFit="1" customWidth="1"/>
    <col min="7950" max="7950" width="10.28515625" style="316" bestFit="1" customWidth="1"/>
    <col min="7951" max="7953" width="9.140625" style="316"/>
    <col min="7954" max="7954" width="12" style="316" customWidth="1"/>
    <col min="7955" max="7955" width="10.7109375" style="316" bestFit="1" customWidth="1"/>
    <col min="7956" max="7956" width="9.85546875" style="316" bestFit="1" customWidth="1"/>
    <col min="7957" max="7958" width="9.140625" style="316"/>
    <col min="7959" max="7959" width="10.42578125" style="316" bestFit="1" customWidth="1"/>
    <col min="7960" max="7960" width="10.7109375" style="316" bestFit="1" customWidth="1"/>
    <col min="7961" max="7961" width="12.5703125" style="316" customWidth="1"/>
    <col min="7962" max="7962" width="9.140625" style="316"/>
    <col min="7963" max="7963" width="9.7109375" style="316" bestFit="1" customWidth="1"/>
    <col min="7964" max="8192" width="9.140625" style="316"/>
    <col min="8193" max="8193" width="6.140625" style="316" customWidth="1"/>
    <col min="8194" max="8194" width="28.140625" style="316" customWidth="1"/>
    <col min="8195" max="8195" width="13.85546875" style="316" customWidth="1"/>
    <col min="8196" max="8196" width="14.7109375" style="316" customWidth="1"/>
    <col min="8197" max="8197" width="15.7109375" style="316" customWidth="1"/>
    <col min="8198" max="8198" width="14.7109375" style="316" customWidth="1"/>
    <col min="8199" max="8199" width="16.7109375" style="316" customWidth="1"/>
    <col min="8200" max="8200" width="17" style="316" bestFit="1" customWidth="1"/>
    <col min="8201" max="8201" width="11.7109375" style="316" customWidth="1"/>
    <col min="8202" max="8202" width="12.85546875" style="316" customWidth="1"/>
    <col min="8203" max="8204" width="13.5703125" style="316" customWidth="1"/>
    <col min="8205" max="8205" width="13.42578125" style="316" bestFit="1" customWidth="1"/>
    <col min="8206" max="8206" width="10.28515625" style="316" bestFit="1" customWidth="1"/>
    <col min="8207" max="8209" width="9.140625" style="316"/>
    <col min="8210" max="8210" width="12" style="316" customWidth="1"/>
    <col min="8211" max="8211" width="10.7109375" style="316" bestFit="1" customWidth="1"/>
    <col min="8212" max="8212" width="9.85546875" style="316" bestFit="1" customWidth="1"/>
    <col min="8213" max="8214" width="9.140625" style="316"/>
    <col min="8215" max="8215" width="10.42578125" style="316" bestFit="1" customWidth="1"/>
    <col min="8216" max="8216" width="10.7109375" style="316" bestFit="1" customWidth="1"/>
    <col min="8217" max="8217" width="12.5703125" style="316" customWidth="1"/>
    <col min="8218" max="8218" width="9.140625" style="316"/>
    <col min="8219" max="8219" width="9.7109375" style="316" bestFit="1" customWidth="1"/>
    <col min="8220" max="8448" width="9.140625" style="316"/>
    <col min="8449" max="8449" width="6.140625" style="316" customWidth="1"/>
    <col min="8450" max="8450" width="28.140625" style="316" customWidth="1"/>
    <col min="8451" max="8451" width="13.85546875" style="316" customWidth="1"/>
    <col min="8452" max="8452" width="14.7109375" style="316" customWidth="1"/>
    <col min="8453" max="8453" width="15.7109375" style="316" customWidth="1"/>
    <col min="8454" max="8454" width="14.7109375" style="316" customWidth="1"/>
    <col min="8455" max="8455" width="16.7109375" style="316" customWidth="1"/>
    <col min="8456" max="8456" width="17" style="316" bestFit="1" customWidth="1"/>
    <col min="8457" max="8457" width="11.7109375" style="316" customWidth="1"/>
    <col min="8458" max="8458" width="12.85546875" style="316" customWidth="1"/>
    <col min="8459" max="8460" width="13.5703125" style="316" customWidth="1"/>
    <col min="8461" max="8461" width="13.42578125" style="316" bestFit="1" customWidth="1"/>
    <col min="8462" max="8462" width="10.28515625" style="316" bestFit="1" customWidth="1"/>
    <col min="8463" max="8465" width="9.140625" style="316"/>
    <col min="8466" max="8466" width="12" style="316" customWidth="1"/>
    <col min="8467" max="8467" width="10.7109375" style="316" bestFit="1" customWidth="1"/>
    <col min="8468" max="8468" width="9.85546875" style="316" bestFit="1" customWidth="1"/>
    <col min="8469" max="8470" width="9.140625" style="316"/>
    <col min="8471" max="8471" width="10.42578125" style="316" bestFit="1" customWidth="1"/>
    <col min="8472" max="8472" width="10.7109375" style="316" bestFit="1" customWidth="1"/>
    <col min="8473" max="8473" width="12.5703125" style="316" customWidth="1"/>
    <col min="8474" max="8474" width="9.140625" style="316"/>
    <col min="8475" max="8475" width="9.7109375" style="316" bestFit="1" customWidth="1"/>
    <col min="8476" max="8704" width="9.140625" style="316"/>
    <col min="8705" max="8705" width="6.140625" style="316" customWidth="1"/>
    <col min="8706" max="8706" width="28.140625" style="316" customWidth="1"/>
    <col min="8707" max="8707" width="13.85546875" style="316" customWidth="1"/>
    <col min="8708" max="8708" width="14.7109375" style="316" customWidth="1"/>
    <col min="8709" max="8709" width="15.7109375" style="316" customWidth="1"/>
    <col min="8710" max="8710" width="14.7109375" style="316" customWidth="1"/>
    <col min="8711" max="8711" width="16.7109375" style="316" customWidth="1"/>
    <col min="8712" max="8712" width="17" style="316" bestFit="1" customWidth="1"/>
    <col min="8713" max="8713" width="11.7109375" style="316" customWidth="1"/>
    <col min="8714" max="8714" width="12.85546875" style="316" customWidth="1"/>
    <col min="8715" max="8716" width="13.5703125" style="316" customWidth="1"/>
    <col min="8717" max="8717" width="13.42578125" style="316" bestFit="1" customWidth="1"/>
    <col min="8718" max="8718" width="10.28515625" style="316" bestFit="1" customWidth="1"/>
    <col min="8719" max="8721" width="9.140625" style="316"/>
    <col min="8722" max="8722" width="12" style="316" customWidth="1"/>
    <col min="8723" max="8723" width="10.7109375" style="316" bestFit="1" customWidth="1"/>
    <col min="8724" max="8724" width="9.85546875" style="316" bestFit="1" customWidth="1"/>
    <col min="8725" max="8726" width="9.140625" style="316"/>
    <col min="8727" max="8727" width="10.42578125" style="316" bestFit="1" customWidth="1"/>
    <col min="8728" max="8728" width="10.7109375" style="316" bestFit="1" customWidth="1"/>
    <col min="8729" max="8729" width="12.5703125" style="316" customWidth="1"/>
    <col min="8730" max="8730" width="9.140625" style="316"/>
    <col min="8731" max="8731" width="9.7109375" style="316" bestFit="1" customWidth="1"/>
    <col min="8732" max="8960" width="9.140625" style="316"/>
    <col min="8961" max="8961" width="6.140625" style="316" customWidth="1"/>
    <col min="8962" max="8962" width="28.140625" style="316" customWidth="1"/>
    <col min="8963" max="8963" width="13.85546875" style="316" customWidth="1"/>
    <col min="8964" max="8964" width="14.7109375" style="316" customWidth="1"/>
    <col min="8965" max="8965" width="15.7109375" style="316" customWidth="1"/>
    <col min="8966" max="8966" width="14.7109375" style="316" customWidth="1"/>
    <col min="8967" max="8967" width="16.7109375" style="316" customWidth="1"/>
    <col min="8968" max="8968" width="17" style="316" bestFit="1" customWidth="1"/>
    <col min="8969" max="8969" width="11.7109375" style="316" customWidth="1"/>
    <col min="8970" max="8970" width="12.85546875" style="316" customWidth="1"/>
    <col min="8971" max="8972" width="13.5703125" style="316" customWidth="1"/>
    <col min="8973" max="8973" width="13.42578125" style="316" bestFit="1" customWidth="1"/>
    <col min="8974" max="8974" width="10.28515625" style="316" bestFit="1" customWidth="1"/>
    <col min="8975" max="8977" width="9.140625" style="316"/>
    <col min="8978" max="8978" width="12" style="316" customWidth="1"/>
    <col min="8979" max="8979" width="10.7109375" style="316" bestFit="1" customWidth="1"/>
    <col min="8980" max="8980" width="9.85546875" style="316" bestFit="1" customWidth="1"/>
    <col min="8981" max="8982" width="9.140625" style="316"/>
    <col min="8983" max="8983" width="10.42578125" style="316" bestFit="1" customWidth="1"/>
    <col min="8984" max="8984" width="10.7109375" style="316" bestFit="1" customWidth="1"/>
    <col min="8985" max="8985" width="12.5703125" style="316" customWidth="1"/>
    <col min="8986" max="8986" width="9.140625" style="316"/>
    <col min="8987" max="8987" width="9.7109375" style="316" bestFit="1" customWidth="1"/>
    <col min="8988" max="9216" width="9.140625" style="316"/>
    <col min="9217" max="9217" width="6.140625" style="316" customWidth="1"/>
    <col min="9218" max="9218" width="28.140625" style="316" customWidth="1"/>
    <col min="9219" max="9219" width="13.85546875" style="316" customWidth="1"/>
    <col min="9220" max="9220" width="14.7109375" style="316" customWidth="1"/>
    <col min="9221" max="9221" width="15.7109375" style="316" customWidth="1"/>
    <col min="9222" max="9222" width="14.7109375" style="316" customWidth="1"/>
    <col min="9223" max="9223" width="16.7109375" style="316" customWidth="1"/>
    <col min="9224" max="9224" width="17" style="316" bestFit="1" customWidth="1"/>
    <col min="9225" max="9225" width="11.7109375" style="316" customWidth="1"/>
    <col min="9226" max="9226" width="12.85546875" style="316" customWidth="1"/>
    <col min="9227" max="9228" width="13.5703125" style="316" customWidth="1"/>
    <col min="9229" max="9229" width="13.42578125" style="316" bestFit="1" customWidth="1"/>
    <col min="9230" max="9230" width="10.28515625" style="316" bestFit="1" customWidth="1"/>
    <col min="9231" max="9233" width="9.140625" style="316"/>
    <col min="9234" max="9234" width="12" style="316" customWidth="1"/>
    <col min="9235" max="9235" width="10.7109375" style="316" bestFit="1" customWidth="1"/>
    <col min="9236" max="9236" width="9.85546875" style="316" bestFit="1" customWidth="1"/>
    <col min="9237" max="9238" width="9.140625" style="316"/>
    <col min="9239" max="9239" width="10.42578125" style="316" bestFit="1" customWidth="1"/>
    <col min="9240" max="9240" width="10.7109375" style="316" bestFit="1" customWidth="1"/>
    <col min="9241" max="9241" width="12.5703125" style="316" customWidth="1"/>
    <col min="9242" max="9242" width="9.140625" style="316"/>
    <col min="9243" max="9243" width="9.7109375" style="316" bestFit="1" customWidth="1"/>
    <col min="9244" max="9472" width="9.140625" style="316"/>
    <col min="9473" max="9473" width="6.140625" style="316" customWidth="1"/>
    <col min="9474" max="9474" width="28.140625" style="316" customWidth="1"/>
    <col min="9475" max="9475" width="13.85546875" style="316" customWidth="1"/>
    <col min="9476" max="9476" width="14.7109375" style="316" customWidth="1"/>
    <col min="9477" max="9477" width="15.7109375" style="316" customWidth="1"/>
    <col min="9478" max="9478" width="14.7109375" style="316" customWidth="1"/>
    <col min="9479" max="9479" width="16.7109375" style="316" customWidth="1"/>
    <col min="9480" max="9480" width="17" style="316" bestFit="1" customWidth="1"/>
    <col min="9481" max="9481" width="11.7109375" style="316" customWidth="1"/>
    <col min="9482" max="9482" width="12.85546875" style="316" customWidth="1"/>
    <col min="9483" max="9484" width="13.5703125" style="316" customWidth="1"/>
    <col min="9485" max="9485" width="13.42578125" style="316" bestFit="1" customWidth="1"/>
    <col min="9486" max="9486" width="10.28515625" style="316" bestFit="1" customWidth="1"/>
    <col min="9487" max="9489" width="9.140625" style="316"/>
    <col min="9490" max="9490" width="12" style="316" customWidth="1"/>
    <col min="9491" max="9491" width="10.7109375" style="316" bestFit="1" customWidth="1"/>
    <col min="9492" max="9492" width="9.85546875" style="316" bestFit="1" customWidth="1"/>
    <col min="9493" max="9494" width="9.140625" style="316"/>
    <col min="9495" max="9495" width="10.42578125" style="316" bestFit="1" customWidth="1"/>
    <col min="9496" max="9496" width="10.7109375" style="316" bestFit="1" customWidth="1"/>
    <col min="9497" max="9497" width="12.5703125" style="316" customWidth="1"/>
    <col min="9498" max="9498" width="9.140625" style="316"/>
    <col min="9499" max="9499" width="9.7109375" style="316" bestFit="1" customWidth="1"/>
    <col min="9500" max="9728" width="9.140625" style="316"/>
    <col min="9729" max="9729" width="6.140625" style="316" customWidth="1"/>
    <col min="9730" max="9730" width="28.140625" style="316" customWidth="1"/>
    <col min="9731" max="9731" width="13.85546875" style="316" customWidth="1"/>
    <col min="9732" max="9732" width="14.7109375" style="316" customWidth="1"/>
    <col min="9733" max="9733" width="15.7109375" style="316" customWidth="1"/>
    <col min="9734" max="9734" width="14.7109375" style="316" customWidth="1"/>
    <col min="9735" max="9735" width="16.7109375" style="316" customWidth="1"/>
    <col min="9736" max="9736" width="17" style="316" bestFit="1" customWidth="1"/>
    <col min="9737" max="9737" width="11.7109375" style="316" customWidth="1"/>
    <col min="9738" max="9738" width="12.85546875" style="316" customWidth="1"/>
    <col min="9739" max="9740" width="13.5703125" style="316" customWidth="1"/>
    <col min="9741" max="9741" width="13.42578125" style="316" bestFit="1" customWidth="1"/>
    <col min="9742" max="9742" width="10.28515625" style="316" bestFit="1" customWidth="1"/>
    <col min="9743" max="9745" width="9.140625" style="316"/>
    <col min="9746" max="9746" width="12" style="316" customWidth="1"/>
    <col min="9747" max="9747" width="10.7109375" style="316" bestFit="1" customWidth="1"/>
    <col min="9748" max="9748" width="9.85546875" style="316" bestFit="1" customWidth="1"/>
    <col min="9749" max="9750" width="9.140625" style="316"/>
    <col min="9751" max="9751" width="10.42578125" style="316" bestFit="1" customWidth="1"/>
    <col min="9752" max="9752" width="10.7109375" style="316" bestFit="1" customWidth="1"/>
    <col min="9753" max="9753" width="12.5703125" style="316" customWidth="1"/>
    <col min="9754" max="9754" width="9.140625" style="316"/>
    <col min="9755" max="9755" width="9.7109375" style="316" bestFit="1" customWidth="1"/>
    <col min="9756" max="9984" width="9.140625" style="316"/>
    <col min="9985" max="9985" width="6.140625" style="316" customWidth="1"/>
    <col min="9986" max="9986" width="28.140625" style="316" customWidth="1"/>
    <col min="9987" max="9987" width="13.85546875" style="316" customWidth="1"/>
    <col min="9988" max="9988" width="14.7109375" style="316" customWidth="1"/>
    <col min="9989" max="9989" width="15.7109375" style="316" customWidth="1"/>
    <col min="9990" max="9990" width="14.7109375" style="316" customWidth="1"/>
    <col min="9991" max="9991" width="16.7109375" style="316" customWidth="1"/>
    <col min="9992" max="9992" width="17" style="316" bestFit="1" customWidth="1"/>
    <col min="9993" max="9993" width="11.7109375" style="316" customWidth="1"/>
    <col min="9994" max="9994" width="12.85546875" style="316" customWidth="1"/>
    <col min="9995" max="9996" width="13.5703125" style="316" customWidth="1"/>
    <col min="9997" max="9997" width="13.42578125" style="316" bestFit="1" customWidth="1"/>
    <col min="9998" max="9998" width="10.28515625" style="316" bestFit="1" customWidth="1"/>
    <col min="9999" max="10001" width="9.140625" style="316"/>
    <col min="10002" max="10002" width="12" style="316" customWidth="1"/>
    <col min="10003" max="10003" width="10.7109375" style="316" bestFit="1" customWidth="1"/>
    <col min="10004" max="10004" width="9.85546875" style="316" bestFit="1" customWidth="1"/>
    <col min="10005" max="10006" width="9.140625" style="316"/>
    <col min="10007" max="10007" width="10.42578125" style="316" bestFit="1" customWidth="1"/>
    <col min="10008" max="10008" width="10.7109375" style="316" bestFit="1" customWidth="1"/>
    <col min="10009" max="10009" width="12.5703125" style="316" customWidth="1"/>
    <col min="10010" max="10010" width="9.140625" style="316"/>
    <col min="10011" max="10011" width="9.7109375" style="316" bestFit="1" customWidth="1"/>
    <col min="10012" max="10240" width="9.140625" style="316"/>
    <col min="10241" max="10241" width="6.140625" style="316" customWidth="1"/>
    <col min="10242" max="10242" width="28.140625" style="316" customWidth="1"/>
    <col min="10243" max="10243" width="13.85546875" style="316" customWidth="1"/>
    <col min="10244" max="10244" width="14.7109375" style="316" customWidth="1"/>
    <col min="10245" max="10245" width="15.7109375" style="316" customWidth="1"/>
    <col min="10246" max="10246" width="14.7109375" style="316" customWidth="1"/>
    <col min="10247" max="10247" width="16.7109375" style="316" customWidth="1"/>
    <col min="10248" max="10248" width="17" style="316" bestFit="1" customWidth="1"/>
    <col min="10249" max="10249" width="11.7109375" style="316" customWidth="1"/>
    <col min="10250" max="10250" width="12.85546875" style="316" customWidth="1"/>
    <col min="10251" max="10252" width="13.5703125" style="316" customWidth="1"/>
    <col min="10253" max="10253" width="13.42578125" style="316" bestFit="1" customWidth="1"/>
    <col min="10254" max="10254" width="10.28515625" style="316" bestFit="1" customWidth="1"/>
    <col min="10255" max="10257" width="9.140625" style="316"/>
    <col min="10258" max="10258" width="12" style="316" customWidth="1"/>
    <col min="10259" max="10259" width="10.7109375" style="316" bestFit="1" customWidth="1"/>
    <col min="10260" max="10260" width="9.85546875" style="316" bestFit="1" customWidth="1"/>
    <col min="10261" max="10262" width="9.140625" style="316"/>
    <col min="10263" max="10263" width="10.42578125" style="316" bestFit="1" customWidth="1"/>
    <col min="10264" max="10264" width="10.7109375" style="316" bestFit="1" customWidth="1"/>
    <col min="10265" max="10265" width="12.5703125" style="316" customWidth="1"/>
    <col min="10266" max="10266" width="9.140625" style="316"/>
    <col min="10267" max="10267" width="9.7109375" style="316" bestFit="1" customWidth="1"/>
    <col min="10268" max="10496" width="9.140625" style="316"/>
    <col min="10497" max="10497" width="6.140625" style="316" customWidth="1"/>
    <col min="10498" max="10498" width="28.140625" style="316" customWidth="1"/>
    <col min="10499" max="10499" width="13.85546875" style="316" customWidth="1"/>
    <col min="10500" max="10500" width="14.7109375" style="316" customWidth="1"/>
    <col min="10501" max="10501" width="15.7109375" style="316" customWidth="1"/>
    <col min="10502" max="10502" width="14.7109375" style="316" customWidth="1"/>
    <col min="10503" max="10503" width="16.7109375" style="316" customWidth="1"/>
    <col min="10504" max="10504" width="17" style="316" bestFit="1" customWidth="1"/>
    <col min="10505" max="10505" width="11.7109375" style="316" customWidth="1"/>
    <col min="10506" max="10506" width="12.85546875" style="316" customWidth="1"/>
    <col min="10507" max="10508" width="13.5703125" style="316" customWidth="1"/>
    <col min="10509" max="10509" width="13.42578125" style="316" bestFit="1" customWidth="1"/>
    <col min="10510" max="10510" width="10.28515625" style="316" bestFit="1" customWidth="1"/>
    <col min="10511" max="10513" width="9.140625" style="316"/>
    <col min="10514" max="10514" width="12" style="316" customWidth="1"/>
    <col min="10515" max="10515" width="10.7109375" style="316" bestFit="1" customWidth="1"/>
    <col min="10516" max="10516" width="9.85546875" style="316" bestFit="1" customWidth="1"/>
    <col min="10517" max="10518" width="9.140625" style="316"/>
    <col min="10519" max="10519" width="10.42578125" style="316" bestFit="1" customWidth="1"/>
    <col min="10520" max="10520" width="10.7109375" style="316" bestFit="1" customWidth="1"/>
    <col min="10521" max="10521" width="12.5703125" style="316" customWidth="1"/>
    <col min="10522" max="10522" width="9.140625" style="316"/>
    <col min="10523" max="10523" width="9.7109375" style="316" bestFit="1" customWidth="1"/>
    <col min="10524" max="10752" width="9.140625" style="316"/>
    <col min="10753" max="10753" width="6.140625" style="316" customWidth="1"/>
    <col min="10754" max="10754" width="28.140625" style="316" customWidth="1"/>
    <col min="10755" max="10755" width="13.85546875" style="316" customWidth="1"/>
    <col min="10756" max="10756" width="14.7109375" style="316" customWidth="1"/>
    <col min="10757" max="10757" width="15.7109375" style="316" customWidth="1"/>
    <col min="10758" max="10758" width="14.7109375" style="316" customWidth="1"/>
    <col min="10759" max="10759" width="16.7109375" style="316" customWidth="1"/>
    <col min="10760" max="10760" width="17" style="316" bestFit="1" customWidth="1"/>
    <col min="10761" max="10761" width="11.7109375" style="316" customWidth="1"/>
    <col min="10762" max="10762" width="12.85546875" style="316" customWidth="1"/>
    <col min="10763" max="10764" width="13.5703125" style="316" customWidth="1"/>
    <col min="10765" max="10765" width="13.42578125" style="316" bestFit="1" customWidth="1"/>
    <col min="10766" max="10766" width="10.28515625" style="316" bestFit="1" customWidth="1"/>
    <col min="10767" max="10769" width="9.140625" style="316"/>
    <col min="10770" max="10770" width="12" style="316" customWidth="1"/>
    <col min="10771" max="10771" width="10.7109375" style="316" bestFit="1" customWidth="1"/>
    <col min="10772" max="10772" width="9.85546875" style="316" bestFit="1" customWidth="1"/>
    <col min="10773" max="10774" width="9.140625" style="316"/>
    <col min="10775" max="10775" width="10.42578125" style="316" bestFit="1" customWidth="1"/>
    <col min="10776" max="10776" width="10.7109375" style="316" bestFit="1" customWidth="1"/>
    <col min="10777" max="10777" width="12.5703125" style="316" customWidth="1"/>
    <col min="10778" max="10778" width="9.140625" style="316"/>
    <col min="10779" max="10779" width="9.7109375" style="316" bestFit="1" customWidth="1"/>
    <col min="10780" max="11008" width="9.140625" style="316"/>
    <col min="11009" max="11009" width="6.140625" style="316" customWidth="1"/>
    <col min="11010" max="11010" width="28.140625" style="316" customWidth="1"/>
    <col min="11011" max="11011" width="13.85546875" style="316" customWidth="1"/>
    <col min="11012" max="11012" width="14.7109375" style="316" customWidth="1"/>
    <col min="11013" max="11013" width="15.7109375" style="316" customWidth="1"/>
    <col min="11014" max="11014" width="14.7109375" style="316" customWidth="1"/>
    <col min="11015" max="11015" width="16.7109375" style="316" customWidth="1"/>
    <col min="11016" max="11016" width="17" style="316" bestFit="1" customWidth="1"/>
    <col min="11017" max="11017" width="11.7109375" style="316" customWidth="1"/>
    <col min="11018" max="11018" width="12.85546875" style="316" customWidth="1"/>
    <col min="11019" max="11020" width="13.5703125" style="316" customWidth="1"/>
    <col min="11021" max="11021" width="13.42578125" style="316" bestFit="1" customWidth="1"/>
    <col min="11022" max="11022" width="10.28515625" style="316" bestFit="1" customWidth="1"/>
    <col min="11023" max="11025" width="9.140625" style="316"/>
    <col min="11026" max="11026" width="12" style="316" customWidth="1"/>
    <col min="11027" max="11027" width="10.7109375" style="316" bestFit="1" customWidth="1"/>
    <col min="11028" max="11028" width="9.85546875" style="316" bestFit="1" customWidth="1"/>
    <col min="11029" max="11030" width="9.140625" style="316"/>
    <col min="11031" max="11031" width="10.42578125" style="316" bestFit="1" customWidth="1"/>
    <col min="11032" max="11032" width="10.7109375" style="316" bestFit="1" customWidth="1"/>
    <col min="11033" max="11033" width="12.5703125" style="316" customWidth="1"/>
    <col min="11034" max="11034" width="9.140625" style="316"/>
    <col min="11035" max="11035" width="9.7109375" style="316" bestFit="1" customWidth="1"/>
    <col min="11036" max="11264" width="9.140625" style="316"/>
    <col min="11265" max="11265" width="6.140625" style="316" customWidth="1"/>
    <col min="11266" max="11266" width="28.140625" style="316" customWidth="1"/>
    <col min="11267" max="11267" width="13.85546875" style="316" customWidth="1"/>
    <col min="11268" max="11268" width="14.7109375" style="316" customWidth="1"/>
    <col min="11269" max="11269" width="15.7109375" style="316" customWidth="1"/>
    <col min="11270" max="11270" width="14.7109375" style="316" customWidth="1"/>
    <col min="11271" max="11271" width="16.7109375" style="316" customWidth="1"/>
    <col min="11272" max="11272" width="17" style="316" bestFit="1" customWidth="1"/>
    <col min="11273" max="11273" width="11.7109375" style="316" customWidth="1"/>
    <col min="11274" max="11274" width="12.85546875" style="316" customWidth="1"/>
    <col min="11275" max="11276" width="13.5703125" style="316" customWidth="1"/>
    <col min="11277" max="11277" width="13.42578125" style="316" bestFit="1" customWidth="1"/>
    <col min="11278" max="11278" width="10.28515625" style="316" bestFit="1" customWidth="1"/>
    <col min="11279" max="11281" width="9.140625" style="316"/>
    <col min="11282" max="11282" width="12" style="316" customWidth="1"/>
    <col min="11283" max="11283" width="10.7109375" style="316" bestFit="1" customWidth="1"/>
    <col min="11284" max="11284" width="9.85546875" style="316" bestFit="1" customWidth="1"/>
    <col min="11285" max="11286" width="9.140625" style="316"/>
    <col min="11287" max="11287" width="10.42578125" style="316" bestFit="1" customWidth="1"/>
    <col min="11288" max="11288" width="10.7109375" style="316" bestFit="1" customWidth="1"/>
    <col min="11289" max="11289" width="12.5703125" style="316" customWidth="1"/>
    <col min="11290" max="11290" width="9.140625" style="316"/>
    <col min="11291" max="11291" width="9.7109375" style="316" bestFit="1" customWidth="1"/>
    <col min="11292" max="11520" width="9.140625" style="316"/>
    <col min="11521" max="11521" width="6.140625" style="316" customWidth="1"/>
    <col min="11522" max="11522" width="28.140625" style="316" customWidth="1"/>
    <col min="11523" max="11523" width="13.85546875" style="316" customWidth="1"/>
    <col min="11524" max="11524" width="14.7109375" style="316" customWidth="1"/>
    <col min="11525" max="11525" width="15.7109375" style="316" customWidth="1"/>
    <col min="11526" max="11526" width="14.7109375" style="316" customWidth="1"/>
    <col min="11527" max="11527" width="16.7109375" style="316" customWidth="1"/>
    <col min="11528" max="11528" width="17" style="316" bestFit="1" customWidth="1"/>
    <col min="11529" max="11529" width="11.7109375" style="316" customWidth="1"/>
    <col min="11530" max="11530" width="12.85546875" style="316" customWidth="1"/>
    <col min="11531" max="11532" width="13.5703125" style="316" customWidth="1"/>
    <col min="11533" max="11533" width="13.42578125" style="316" bestFit="1" customWidth="1"/>
    <col min="11534" max="11534" width="10.28515625" style="316" bestFit="1" customWidth="1"/>
    <col min="11535" max="11537" width="9.140625" style="316"/>
    <col min="11538" max="11538" width="12" style="316" customWidth="1"/>
    <col min="11539" max="11539" width="10.7109375" style="316" bestFit="1" customWidth="1"/>
    <col min="11540" max="11540" width="9.85546875" style="316" bestFit="1" customWidth="1"/>
    <col min="11541" max="11542" width="9.140625" style="316"/>
    <col min="11543" max="11543" width="10.42578125" style="316" bestFit="1" customWidth="1"/>
    <col min="11544" max="11544" width="10.7109375" style="316" bestFit="1" customWidth="1"/>
    <col min="11545" max="11545" width="12.5703125" style="316" customWidth="1"/>
    <col min="11546" max="11546" width="9.140625" style="316"/>
    <col min="11547" max="11547" width="9.7109375" style="316" bestFit="1" customWidth="1"/>
    <col min="11548" max="11776" width="9.140625" style="316"/>
    <col min="11777" max="11777" width="6.140625" style="316" customWidth="1"/>
    <col min="11778" max="11778" width="28.140625" style="316" customWidth="1"/>
    <col min="11779" max="11779" width="13.85546875" style="316" customWidth="1"/>
    <col min="11780" max="11780" width="14.7109375" style="316" customWidth="1"/>
    <col min="11781" max="11781" width="15.7109375" style="316" customWidth="1"/>
    <col min="11782" max="11782" width="14.7109375" style="316" customWidth="1"/>
    <col min="11783" max="11783" width="16.7109375" style="316" customWidth="1"/>
    <col min="11784" max="11784" width="17" style="316" bestFit="1" customWidth="1"/>
    <col min="11785" max="11785" width="11.7109375" style="316" customWidth="1"/>
    <col min="11786" max="11786" width="12.85546875" style="316" customWidth="1"/>
    <col min="11787" max="11788" width="13.5703125" style="316" customWidth="1"/>
    <col min="11789" max="11789" width="13.42578125" style="316" bestFit="1" customWidth="1"/>
    <col min="11790" max="11790" width="10.28515625" style="316" bestFit="1" customWidth="1"/>
    <col min="11791" max="11793" width="9.140625" style="316"/>
    <col min="11794" max="11794" width="12" style="316" customWidth="1"/>
    <col min="11795" max="11795" width="10.7109375" style="316" bestFit="1" customWidth="1"/>
    <col min="11796" max="11796" width="9.85546875" style="316" bestFit="1" customWidth="1"/>
    <col min="11797" max="11798" width="9.140625" style="316"/>
    <col min="11799" max="11799" width="10.42578125" style="316" bestFit="1" customWidth="1"/>
    <col min="11800" max="11800" width="10.7109375" style="316" bestFit="1" customWidth="1"/>
    <col min="11801" max="11801" width="12.5703125" style="316" customWidth="1"/>
    <col min="11802" max="11802" width="9.140625" style="316"/>
    <col min="11803" max="11803" width="9.7109375" style="316" bestFit="1" customWidth="1"/>
    <col min="11804" max="12032" width="9.140625" style="316"/>
    <col min="12033" max="12033" width="6.140625" style="316" customWidth="1"/>
    <col min="12034" max="12034" width="28.140625" style="316" customWidth="1"/>
    <col min="12035" max="12035" width="13.85546875" style="316" customWidth="1"/>
    <col min="12036" max="12036" width="14.7109375" style="316" customWidth="1"/>
    <col min="12037" max="12037" width="15.7109375" style="316" customWidth="1"/>
    <col min="12038" max="12038" width="14.7109375" style="316" customWidth="1"/>
    <col min="12039" max="12039" width="16.7109375" style="316" customWidth="1"/>
    <col min="12040" max="12040" width="17" style="316" bestFit="1" customWidth="1"/>
    <col min="12041" max="12041" width="11.7109375" style="316" customWidth="1"/>
    <col min="12042" max="12042" width="12.85546875" style="316" customWidth="1"/>
    <col min="12043" max="12044" width="13.5703125" style="316" customWidth="1"/>
    <col min="12045" max="12045" width="13.42578125" style="316" bestFit="1" customWidth="1"/>
    <col min="12046" max="12046" width="10.28515625" style="316" bestFit="1" customWidth="1"/>
    <col min="12047" max="12049" width="9.140625" style="316"/>
    <col min="12050" max="12050" width="12" style="316" customWidth="1"/>
    <col min="12051" max="12051" width="10.7109375" style="316" bestFit="1" customWidth="1"/>
    <col min="12052" max="12052" width="9.85546875" style="316" bestFit="1" customWidth="1"/>
    <col min="12053" max="12054" width="9.140625" style="316"/>
    <col min="12055" max="12055" width="10.42578125" style="316" bestFit="1" customWidth="1"/>
    <col min="12056" max="12056" width="10.7109375" style="316" bestFit="1" customWidth="1"/>
    <col min="12057" max="12057" width="12.5703125" style="316" customWidth="1"/>
    <col min="12058" max="12058" width="9.140625" style="316"/>
    <col min="12059" max="12059" width="9.7109375" style="316" bestFit="1" customWidth="1"/>
    <col min="12060" max="12288" width="9.140625" style="316"/>
    <col min="12289" max="12289" width="6.140625" style="316" customWidth="1"/>
    <col min="12290" max="12290" width="28.140625" style="316" customWidth="1"/>
    <col min="12291" max="12291" width="13.85546875" style="316" customWidth="1"/>
    <col min="12292" max="12292" width="14.7109375" style="316" customWidth="1"/>
    <col min="12293" max="12293" width="15.7109375" style="316" customWidth="1"/>
    <col min="12294" max="12294" width="14.7109375" style="316" customWidth="1"/>
    <col min="12295" max="12295" width="16.7109375" style="316" customWidth="1"/>
    <col min="12296" max="12296" width="17" style="316" bestFit="1" customWidth="1"/>
    <col min="12297" max="12297" width="11.7109375" style="316" customWidth="1"/>
    <col min="12298" max="12298" width="12.85546875" style="316" customWidth="1"/>
    <col min="12299" max="12300" width="13.5703125" style="316" customWidth="1"/>
    <col min="12301" max="12301" width="13.42578125" style="316" bestFit="1" customWidth="1"/>
    <col min="12302" max="12302" width="10.28515625" style="316" bestFit="1" customWidth="1"/>
    <col min="12303" max="12305" width="9.140625" style="316"/>
    <col min="12306" max="12306" width="12" style="316" customWidth="1"/>
    <col min="12307" max="12307" width="10.7109375" style="316" bestFit="1" customWidth="1"/>
    <col min="12308" max="12308" width="9.85546875" style="316" bestFit="1" customWidth="1"/>
    <col min="12309" max="12310" width="9.140625" style="316"/>
    <col min="12311" max="12311" width="10.42578125" style="316" bestFit="1" customWidth="1"/>
    <col min="12312" max="12312" width="10.7109375" style="316" bestFit="1" customWidth="1"/>
    <col min="12313" max="12313" width="12.5703125" style="316" customWidth="1"/>
    <col min="12314" max="12314" width="9.140625" style="316"/>
    <col min="12315" max="12315" width="9.7109375" style="316" bestFit="1" customWidth="1"/>
    <col min="12316" max="12544" width="9.140625" style="316"/>
    <col min="12545" max="12545" width="6.140625" style="316" customWidth="1"/>
    <col min="12546" max="12546" width="28.140625" style="316" customWidth="1"/>
    <col min="12547" max="12547" width="13.85546875" style="316" customWidth="1"/>
    <col min="12548" max="12548" width="14.7109375" style="316" customWidth="1"/>
    <col min="12549" max="12549" width="15.7109375" style="316" customWidth="1"/>
    <col min="12550" max="12550" width="14.7109375" style="316" customWidth="1"/>
    <col min="12551" max="12551" width="16.7109375" style="316" customWidth="1"/>
    <col min="12552" max="12552" width="17" style="316" bestFit="1" customWidth="1"/>
    <col min="12553" max="12553" width="11.7109375" style="316" customWidth="1"/>
    <col min="12554" max="12554" width="12.85546875" style="316" customWidth="1"/>
    <col min="12555" max="12556" width="13.5703125" style="316" customWidth="1"/>
    <col min="12557" max="12557" width="13.42578125" style="316" bestFit="1" customWidth="1"/>
    <col min="12558" max="12558" width="10.28515625" style="316" bestFit="1" customWidth="1"/>
    <col min="12559" max="12561" width="9.140625" style="316"/>
    <col min="12562" max="12562" width="12" style="316" customWidth="1"/>
    <col min="12563" max="12563" width="10.7109375" style="316" bestFit="1" customWidth="1"/>
    <col min="12564" max="12564" width="9.85546875" style="316" bestFit="1" customWidth="1"/>
    <col min="12565" max="12566" width="9.140625" style="316"/>
    <col min="12567" max="12567" width="10.42578125" style="316" bestFit="1" customWidth="1"/>
    <col min="12568" max="12568" width="10.7109375" style="316" bestFit="1" customWidth="1"/>
    <col min="12569" max="12569" width="12.5703125" style="316" customWidth="1"/>
    <col min="12570" max="12570" width="9.140625" style="316"/>
    <col min="12571" max="12571" width="9.7109375" style="316" bestFit="1" customWidth="1"/>
    <col min="12572" max="12800" width="9.140625" style="316"/>
    <col min="12801" max="12801" width="6.140625" style="316" customWidth="1"/>
    <col min="12802" max="12802" width="28.140625" style="316" customWidth="1"/>
    <col min="12803" max="12803" width="13.85546875" style="316" customWidth="1"/>
    <col min="12804" max="12804" width="14.7109375" style="316" customWidth="1"/>
    <col min="12805" max="12805" width="15.7109375" style="316" customWidth="1"/>
    <col min="12806" max="12806" width="14.7109375" style="316" customWidth="1"/>
    <col min="12807" max="12807" width="16.7109375" style="316" customWidth="1"/>
    <col min="12808" max="12808" width="17" style="316" bestFit="1" customWidth="1"/>
    <col min="12809" max="12809" width="11.7109375" style="316" customWidth="1"/>
    <col min="12810" max="12810" width="12.85546875" style="316" customWidth="1"/>
    <col min="12811" max="12812" width="13.5703125" style="316" customWidth="1"/>
    <col min="12813" max="12813" width="13.42578125" style="316" bestFit="1" customWidth="1"/>
    <col min="12814" max="12814" width="10.28515625" style="316" bestFit="1" customWidth="1"/>
    <col min="12815" max="12817" width="9.140625" style="316"/>
    <col min="12818" max="12818" width="12" style="316" customWidth="1"/>
    <col min="12819" max="12819" width="10.7109375" style="316" bestFit="1" customWidth="1"/>
    <col min="12820" max="12820" width="9.85546875" style="316" bestFit="1" customWidth="1"/>
    <col min="12821" max="12822" width="9.140625" style="316"/>
    <col min="12823" max="12823" width="10.42578125" style="316" bestFit="1" customWidth="1"/>
    <col min="12824" max="12824" width="10.7109375" style="316" bestFit="1" customWidth="1"/>
    <col min="12825" max="12825" width="12.5703125" style="316" customWidth="1"/>
    <col min="12826" max="12826" width="9.140625" style="316"/>
    <col min="12827" max="12827" width="9.7109375" style="316" bestFit="1" customWidth="1"/>
    <col min="12828" max="13056" width="9.140625" style="316"/>
    <col min="13057" max="13057" width="6.140625" style="316" customWidth="1"/>
    <col min="13058" max="13058" width="28.140625" style="316" customWidth="1"/>
    <col min="13059" max="13059" width="13.85546875" style="316" customWidth="1"/>
    <col min="13060" max="13060" width="14.7109375" style="316" customWidth="1"/>
    <col min="13061" max="13061" width="15.7109375" style="316" customWidth="1"/>
    <col min="13062" max="13062" width="14.7109375" style="316" customWidth="1"/>
    <col min="13063" max="13063" width="16.7109375" style="316" customWidth="1"/>
    <col min="13064" max="13064" width="17" style="316" bestFit="1" customWidth="1"/>
    <col min="13065" max="13065" width="11.7109375" style="316" customWidth="1"/>
    <col min="13066" max="13066" width="12.85546875" style="316" customWidth="1"/>
    <col min="13067" max="13068" width="13.5703125" style="316" customWidth="1"/>
    <col min="13069" max="13069" width="13.42578125" style="316" bestFit="1" customWidth="1"/>
    <col min="13070" max="13070" width="10.28515625" style="316" bestFit="1" customWidth="1"/>
    <col min="13071" max="13073" width="9.140625" style="316"/>
    <col min="13074" max="13074" width="12" style="316" customWidth="1"/>
    <col min="13075" max="13075" width="10.7109375" style="316" bestFit="1" customWidth="1"/>
    <col min="13076" max="13076" width="9.85546875" style="316" bestFit="1" customWidth="1"/>
    <col min="13077" max="13078" width="9.140625" style="316"/>
    <col min="13079" max="13079" width="10.42578125" style="316" bestFit="1" customWidth="1"/>
    <col min="13080" max="13080" width="10.7109375" style="316" bestFit="1" customWidth="1"/>
    <col min="13081" max="13081" width="12.5703125" style="316" customWidth="1"/>
    <col min="13082" max="13082" width="9.140625" style="316"/>
    <col min="13083" max="13083" width="9.7109375" style="316" bestFit="1" customWidth="1"/>
    <col min="13084" max="13312" width="9.140625" style="316"/>
    <col min="13313" max="13313" width="6.140625" style="316" customWidth="1"/>
    <col min="13314" max="13314" width="28.140625" style="316" customWidth="1"/>
    <col min="13315" max="13315" width="13.85546875" style="316" customWidth="1"/>
    <col min="13316" max="13316" width="14.7109375" style="316" customWidth="1"/>
    <col min="13317" max="13317" width="15.7109375" style="316" customWidth="1"/>
    <col min="13318" max="13318" width="14.7109375" style="316" customWidth="1"/>
    <col min="13319" max="13319" width="16.7109375" style="316" customWidth="1"/>
    <col min="13320" max="13320" width="17" style="316" bestFit="1" customWidth="1"/>
    <col min="13321" max="13321" width="11.7109375" style="316" customWidth="1"/>
    <col min="13322" max="13322" width="12.85546875" style="316" customWidth="1"/>
    <col min="13323" max="13324" width="13.5703125" style="316" customWidth="1"/>
    <col min="13325" max="13325" width="13.42578125" style="316" bestFit="1" customWidth="1"/>
    <col min="13326" max="13326" width="10.28515625" style="316" bestFit="1" customWidth="1"/>
    <col min="13327" max="13329" width="9.140625" style="316"/>
    <col min="13330" max="13330" width="12" style="316" customWidth="1"/>
    <col min="13331" max="13331" width="10.7109375" style="316" bestFit="1" customWidth="1"/>
    <col min="13332" max="13332" width="9.85546875" style="316" bestFit="1" customWidth="1"/>
    <col min="13333" max="13334" width="9.140625" style="316"/>
    <col min="13335" max="13335" width="10.42578125" style="316" bestFit="1" customWidth="1"/>
    <col min="13336" max="13336" width="10.7109375" style="316" bestFit="1" customWidth="1"/>
    <col min="13337" max="13337" width="12.5703125" style="316" customWidth="1"/>
    <col min="13338" max="13338" width="9.140625" style="316"/>
    <col min="13339" max="13339" width="9.7109375" style="316" bestFit="1" customWidth="1"/>
    <col min="13340" max="13568" width="9.140625" style="316"/>
    <col min="13569" max="13569" width="6.140625" style="316" customWidth="1"/>
    <col min="13570" max="13570" width="28.140625" style="316" customWidth="1"/>
    <col min="13571" max="13571" width="13.85546875" style="316" customWidth="1"/>
    <col min="13572" max="13572" width="14.7109375" style="316" customWidth="1"/>
    <col min="13573" max="13573" width="15.7109375" style="316" customWidth="1"/>
    <col min="13574" max="13574" width="14.7109375" style="316" customWidth="1"/>
    <col min="13575" max="13575" width="16.7109375" style="316" customWidth="1"/>
    <col min="13576" max="13576" width="17" style="316" bestFit="1" customWidth="1"/>
    <col min="13577" max="13577" width="11.7109375" style="316" customWidth="1"/>
    <col min="13578" max="13578" width="12.85546875" style="316" customWidth="1"/>
    <col min="13579" max="13580" width="13.5703125" style="316" customWidth="1"/>
    <col min="13581" max="13581" width="13.42578125" style="316" bestFit="1" customWidth="1"/>
    <col min="13582" max="13582" width="10.28515625" style="316" bestFit="1" customWidth="1"/>
    <col min="13583" max="13585" width="9.140625" style="316"/>
    <col min="13586" max="13586" width="12" style="316" customWidth="1"/>
    <col min="13587" max="13587" width="10.7109375" style="316" bestFit="1" customWidth="1"/>
    <col min="13588" max="13588" width="9.85546875" style="316" bestFit="1" customWidth="1"/>
    <col min="13589" max="13590" width="9.140625" style="316"/>
    <col min="13591" max="13591" width="10.42578125" style="316" bestFit="1" customWidth="1"/>
    <col min="13592" max="13592" width="10.7109375" style="316" bestFit="1" customWidth="1"/>
    <col min="13593" max="13593" width="12.5703125" style="316" customWidth="1"/>
    <col min="13594" max="13594" width="9.140625" style="316"/>
    <col min="13595" max="13595" width="9.7109375" style="316" bestFit="1" customWidth="1"/>
    <col min="13596" max="13824" width="9.140625" style="316"/>
    <col min="13825" max="13825" width="6.140625" style="316" customWidth="1"/>
    <col min="13826" max="13826" width="28.140625" style="316" customWidth="1"/>
    <col min="13827" max="13827" width="13.85546875" style="316" customWidth="1"/>
    <col min="13828" max="13828" width="14.7109375" style="316" customWidth="1"/>
    <col min="13829" max="13829" width="15.7109375" style="316" customWidth="1"/>
    <col min="13830" max="13830" width="14.7109375" style="316" customWidth="1"/>
    <col min="13831" max="13831" width="16.7109375" style="316" customWidth="1"/>
    <col min="13832" max="13832" width="17" style="316" bestFit="1" customWidth="1"/>
    <col min="13833" max="13833" width="11.7109375" style="316" customWidth="1"/>
    <col min="13834" max="13834" width="12.85546875" style="316" customWidth="1"/>
    <col min="13835" max="13836" width="13.5703125" style="316" customWidth="1"/>
    <col min="13837" max="13837" width="13.42578125" style="316" bestFit="1" customWidth="1"/>
    <col min="13838" max="13838" width="10.28515625" style="316" bestFit="1" customWidth="1"/>
    <col min="13839" max="13841" width="9.140625" style="316"/>
    <col min="13842" max="13842" width="12" style="316" customWidth="1"/>
    <col min="13843" max="13843" width="10.7109375" style="316" bestFit="1" customWidth="1"/>
    <col min="13844" max="13844" width="9.85546875" style="316" bestFit="1" customWidth="1"/>
    <col min="13845" max="13846" width="9.140625" style="316"/>
    <col min="13847" max="13847" width="10.42578125" style="316" bestFit="1" customWidth="1"/>
    <col min="13848" max="13848" width="10.7109375" style="316" bestFit="1" customWidth="1"/>
    <col min="13849" max="13849" width="12.5703125" style="316" customWidth="1"/>
    <col min="13850" max="13850" width="9.140625" style="316"/>
    <col min="13851" max="13851" width="9.7109375" style="316" bestFit="1" customWidth="1"/>
    <col min="13852" max="14080" width="9.140625" style="316"/>
    <col min="14081" max="14081" width="6.140625" style="316" customWidth="1"/>
    <col min="14082" max="14082" width="28.140625" style="316" customWidth="1"/>
    <col min="14083" max="14083" width="13.85546875" style="316" customWidth="1"/>
    <col min="14084" max="14084" width="14.7109375" style="316" customWidth="1"/>
    <col min="14085" max="14085" width="15.7109375" style="316" customWidth="1"/>
    <col min="14086" max="14086" width="14.7109375" style="316" customWidth="1"/>
    <col min="14087" max="14087" width="16.7109375" style="316" customWidth="1"/>
    <col min="14088" max="14088" width="17" style="316" bestFit="1" customWidth="1"/>
    <col min="14089" max="14089" width="11.7109375" style="316" customWidth="1"/>
    <col min="14090" max="14090" width="12.85546875" style="316" customWidth="1"/>
    <col min="14091" max="14092" width="13.5703125" style="316" customWidth="1"/>
    <col min="14093" max="14093" width="13.42578125" style="316" bestFit="1" customWidth="1"/>
    <col min="14094" max="14094" width="10.28515625" style="316" bestFit="1" customWidth="1"/>
    <col min="14095" max="14097" width="9.140625" style="316"/>
    <col min="14098" max="14098" width="12" style="316" customWidth="1"/>
    <col min="14099" max="14099" width="10.7109375" style="316" bestFit="1" customWidth="1"/>
    <col min="14100" max="14100" width="9.85546875" style="316" bestFit="1" customWidth="1"/>
    <col min="14101" max="14102" width="9.140625" style="316"/>
    <col min="14103" max="14103" width="10.42578125" style="316" bestFit="1" customWidth="1"/>
    <col min="14104" max="14104" width="10.7109375" style="316" bestFit="1" customWidth="1"/>
    <col min="14105" max="14105" width="12.5703125" style="316" customWidth="1"/>
    <col min="14106" max="14106" width="9.140625" style="316"/>
    <col min="14107" max="14107" width="9.7109375" style="316" bestFit="1" customWidth="1"/>
    <col min="14108" max="14336" width="9.140625" style="316"/>
    <col min="14337" max="14337" width="6.140625" style="316" customWidth="1"/>
    <col min="14338" max="14338" width="28.140625" style="316" customWidth="1"/>
    <col min="14339" max="14339" width="13.85546875" style="316" customWidth="1"/>
    <col min="14340" max="14340" width="14.7109375" style="316" customWidth="1"/>
    <col min="14341" max="14341" width="15.7109375" style="316" customWidth="1"/>
    <col min="14342" max="14342" width="14.7109375" style="316" customWidth="1"/>
    <col min="14343" max="14343" width="16.7109375" style="316" customWidth="1"/>
    <col min="14344" max="14344" width="17" style="316" bestFit="1" customWidth="1"/>
    <col min="14345" max="14345" width="11.7109375" style="316" customWidth="1"/>
    <col min="14346" max="14346" width="12.85546875" style="316" customWidth="1"/>
    <col min="14347" max="14348" width="13.5703125" style="316" customWidth="1"/>
    <col min="14349" max="14349" width="13.42578125" style="316" bestFit="1" customWidth="1"/>
    <col min="14350" max="14350" width="10.28515625" style="316" bestFit="1" customWidth="1"/>
    <col min="14351" max="14353" width="9.140625" style="316"/>
    <col min="14354" max="14354" width="12" style="316" customWidth="1"/>
    <col min="14355" max="14355" width="10.7109375" style="316" bestFit="1" customWidth="1"/>
    <col min="14356" max="14356" width="9.85546875" style="316" bestFit="1" customWidth="1"/>
    <col min="14357" max="14358" width="9.140625" style="316"/>
    <col min="14359" max="14359" width="10.42578125" style="316" bestFit="1" customWidth="1"/>
    <col min="14360" max="14360" width="10.7109375" style="316" bestFit="1" customWidth="1"/>
    <col min="14361" max="14361" width="12.5703125" style="316" customWidth="1"/>
    <col min="14362" max="14362" width="9.140625" style="316"/>
    <col min="14363" max="14363" width="9.7109375" style="316" bestFit="1" customWidth="1"/>
    <col min="14364" max="14592" width="9.140625" style="316"/>
    <col min="14593" max="14593" width="6.140625" style="316" customWidth="1"/>
    <col min="14594" max="14594" width="28.140625" style="316" customWidth="1"/>
    <col min="14595" max="14595" width="13.85546875" style="316" customWidth="1"/>
    <col min="14596" max="14596" width="14.7109375" style="316" customWidth="1"/>
    <col min="14597" max="14597" width="15.7109375" style="316" customWidth="1"/>
    <col min="14598" max="14598" width="14.7109375" style="316" customWidth="1"/>
    <col min="14599" max="14599" width="16.7109375" style="316" customWidth="1"/>
    <col min="14600" max="14600" width="17" style="316" bestFit="1" customWidth="1"/>
    <col min="14601" max="14601" width="11.7109375" style="316" customWidth="1"/>
    <col min="14602" max="14602" width="12.85546875" style="316" customWidth="1"/>
    <col min="14603" max="14604" width="13.5703125" style="316" customWidth="1"/>
    <col min="14605" max="14605" width="13.42578125" style="316" bestFit="1" customWidth="1"/>
    <col min="14606" max="14606" width="10.28515625" style="316" bestFit="1" customWidth="1"/>
    <col min="14607" max="14609" width="9.140625" style="316"/>
    <col min="14610" max="14610" width="12" style="316" customWidth="1"/>
    <col min="14611" max="14611" width="10.7109375" style="316" bestFit="1" customWidth="1"/>
    <col min="14612" max="14612" width="9.85546875" style="316" bestFit="1" customWidth="1"/>
    <col min="14613" max="14614" width="9.140625" style="316"/>
    <col min="14615" max="14615" width="10.42578125" style="316" bestFit="1" customWidth="1"/>
    <col min="14616" max="14616" width="10.7109375" style="316" bestFit="1" customWidth="1"/>
    <col min="14617" max="14617" width="12.5703125" style="316" customWidth="1"/>
    <col min="14618" max="14618" width="9.140625" style="316"/>
    <col min="14619" max="14619" width="9.7109375" style="316" bestFit="1" customWidth="1"/>
    <col min="14620" max="14848" width="9.140625" style="316"/>
    <col min="14849" max="14849" width="6.140625" style="316" customWidth="1"/>
    <col min="14850" max="14850" width="28.140625" style="316" customWidth="1"/>
    <col min="14851" max="14851" width="13.85546875" style="316" customWidth="1"/>
    <col min="14852" max="14852" width="14.7109375" style="316" customWidth="1"/>
    <col min="14853" max="14853" width="15.7109375" style="316" customWidth="1"/>
    <col min="14854" max="14854" width="14.7109375" style="316" customWidth="1"/>
    <col min="14855" max="14855" width="16.7109375" style="316" customWidth="1"/>
    <col min="14856" max="14856" width="17" style="316" bestFit="1" customWidth="1"/>
    <col min="14857" max="14857" width="11.7109375" style="316" customWidth="1"/>
    <col min="14858" max="14858" width="12.85546875" style="316" customWidth="1"/>
    <col min="14859" max="14860" width="13.5703125" style="316" customWidth="1"/>
    <col min="14861" max="14861" width="13.42578125" style="316" bestFit="1" customWidth="1"/>
    <col min="14862" max="14862" width="10.28515625" style="316" bestFit="1" customWidth="1"/>
    <col min="14863" max="14865" width="9.140625" style="316"/>
    <col min="14866" max="14866" width="12" style="316" customWidth="1"/>
    <col min="14867" max="14867" width="10.7109375" style="316" bestFit="1" customWidth="1"/>
    <col min="14868" max="14868" width="9.85546875" style="316" bestFit="1" customWidth="1"/>
    <col min="14869" max="14870" width="9.140625" style="316"/>
    <col min="14871" max="14871" width="10.42578125" style="316" bestFit="1" customWidth="1"/>
    <col min="14872" max="14872" width="10.7109375" style="316" bestFit="1" customWidth="1"/>
    <col min="14873" max="14873" width="12.5703125" style="316" customWidth="1"/>
    <col min="14874" max="14874" width="9.140625" style="316"/>
    <col min="14875" max="14875" width="9.7109375" style="316" bestFit="1" customWidth="1"/>
    <col min="14876" max="15104" width="9.140625" style="316"/>
    <col min="15105" max="15105" width="6.140625" style="316" customWidth="1"/>
    <col min="15106" max="15106" width="28.140625" style="316" customWidth="1"/>
    <col min="15107" max="15107" width="13.85546875" style="316" customWidth="1"/>
    <col min="15108" max="15108" width="14.7109375" style="316" customWidth="1"/>
    <col min="15109" max="15109" width="15.7109375" style="316" customWidth="1"/>
    <col min="15110" max="15110" width="14.7109375" style="316" customWidth="1"/>
    <col min="15111" max="15111" width="16.7109375" style="316" customWidth="1"/>
    <col min="15112" max="15112" width="17" style="316" bestFit="1" customWidth="1"/>
    <col min="15113" max="15113" width="11.7109375" style="316" customWidth="1"/>
    <col min="15114" max="15114" width="12.85546875" style="316" customWidth="1"/>
    <col min="15115" max="15116" width="13.5703125" style="316" customWidth="1"/>
    <col min="15117" max="15117" width="13.42578125" style="316" bestFit="1" customWidth="1"/>
    <col min="15118" max="15118" width="10.28515625" style="316" bestFit="1" customWidth="1"/>
    <col min="15119" max="15121" width="9.140625" style="316"/>
    <col min="15122" max="15122" width="12" style="316" customWidth="1"/>
    <col min="15123" max="15123" width="10.7109375" style="316" bestFit="1" customWidth="1"/>
    <col min="15124" max="15124" width="9.85546875" style="316" bestFit="1" customWidth="1"/>
    <col min="15125" max="15126" width="9.140625" style="316"/>
    <col min="15127" max="15127" width="10.42578125" style="316" bestFit="1" customWidth="1"/>
    <col min="15128" max="15128" width="10.7109375" style="316" bestFit="1" customWidth="1"/>
    <col min="15129" max="15129" width="12.5703125" style="316" customWidth="1"/>
    <col min="15130" max="15130" width="9.140625" style="316"/>
    <col min="15131" max="15131" width="9.7109375" style="316" bestFit="1" customWidth="1"/>
    <col min="15132" max="15360" width="9.140625" style="316"/>
    <col min="15361" max="15361" width="6.140625" style="316" customWidth="1"/>
    <col min="15362" max="15362" width="28.140625" style="316" customWidth="1"/>
    <col min="15363" max="15363" width="13.85546875" style="316" customWidth="1"/>
    <col min="15364" max="15364" width="14.7109375" style="316" customWidth="1"/>
    <col min="15365" max="15365" width="15.7109375" style="316" customWidth="1"/>
    <col min="15366" max="15366" width="14.7109375" style="316" customWidth="1"/>
    <col min="15367" max="15367" width="16.7109375" style="316" customWidth="1"/>
    <col min="15368" max="15368" width="17" style="316" bestFit="1" customWidth="1"/>
    <col min="15369" max="15369" width="11.7109375" style="316" customWidth="1"/>
    <col min="15370" max="15370" width="12.85546875" style="316" customWidth="1"/>
    <col min="15371" max="15372" width="13.5703125" style="316" customWidth="1"/>
    <col min="15373" max="15373" width="13.42578125" style="316" bestFit="1" customWidth="1"/>
    <col min="15374" max="15374" width="10.28515625" style="316" bestFit="1" customWidth="1"/>
    <col min="15375" max="15377" width="9.140625" style="316"/>
    <col min="15378" max="15378" width="12" style="316" customWidth="1"/>
    <col min="15379" max="15379" width="10.7109375" style="316" bestFit="1" customWidth="1"/>
    <col min="15380" max="15380" width="9.85546875" style="316" bestFit="1" customWidth="1"/>
    <col min="15381" max="15382" width="9.140625" style="316"/>
    <col min="15383" max="15383" width="10.42578125" style="316" bestFit="1" customWidth="1"/>
    <col min="15384" max="15384" width="10.7109375" style="316" bestFit="1" customWidth="1"/>
    <col min="15385" max="15385" width="12.5703125" style="316" customWidth="1"/>
    <col min="15386" max="15386" width="9.140625" style="316"/>
    <col min="15387" max="15387" width="9.7109375" style="316" bestFit="1" customWidth="1"/>
    <col min="15388" max="15616" width="9.140625" style="316"/>
    <col min="15617" max="15617" width="6.140625" style="316" customWidth="1"/>
    <col min="15618" max="15618" width="28.140625" style="316" customWidth="1"/>
    <col min="15619" max="15619" width="13.85546875" style="316" customWidth="1"/>
    <col min="15620" max="15620" width="14.7109375" style="316" customWidth="1"/>
    <col min="15621" max="15621" width="15.7109375" style="316" customWidth="1"/>
    <col min="15622" max="15622" width="14.7109375" style="316" customWidth="1"/>
    <col min="15623" max="15623" width="16.7109375" style="316" customWidth="1"/>
    <col min="15624" max="15624" width="17" style="316" bestFit="1" customWidth="1"/>
    <col min="15625" max="15625" width="11.7109375" style="316" customWidth="1"/>
    <col min="15626" max="15626" width="12.85546875" style="316" customWidth="1"/>
    <col min="15627" max="15628" width="13.5703125" style="316" customWidth="1"/>
    <col min="15629" max="15629" width="13.42578125" style="316" bestFit="1" customWidth="1"/>
    <col min="15630" max="15630" width="10.28515625" style="316" bestFit="1" customWidth="1"/>
    <col min="15631" max="15633" width="9.140625" style="316"/>
    <col min="15634" max="15634" width="12" style="316" customWidth="1"/>
    <col min="15635" max="15635" width="10.7109375" style="316" bestFit="1" customWidth="1"/>
    <col min="15636" max="15636" width="9.85546875" style="316" bestFit="1" customWidth="1"/>
    <col min="15637" max="15638" width="9.140625" style="316"/>
    <col min="15639" max="15639" width="10.42578125" style="316" bestFit="1" customWidth="1"/>
    <col min="15640" max="15640" width="10.7109375" style="316" bestFit="1" customWidth="1"/>
    <col min="15641" max="15641" width="12.5703125" style="316" customWidth="1"/>
    <col min="15642" max="15642" width="9.140625" style="316"/>
    <col min="15643" max="15643" width="9.7109375" style="316" bestFit="1" customWidth="1"/>
    <col min="15644" max="15872" width="9.140625" style="316"/>
    <col min="15873" max="15873" width="6.140625" style="316" customWidth="1"/>
    <col min="15874" max="15874" width="28.140625" style="316" customWidth="1"/>
    <col min="15875" max="15875" width="13.85546875" style="316" customWidth="1"/>
    <col min="15876" max="15876" width="14.7109375" style="316" customWidth="1"/>
    <col min="15877" max="15877" width="15.7109375" style="316" customWidth="1"/>
    <col min="15878" max="15878" width="14.7109375" style="316" customWidth="1"/>
    <col min="15879" max="15879" width="16.7109375" style="316" customWidth="1"/>
    <col min="15880" max="15880" width="17" style="316" bestFit="1" customWidth="1"/>
    <col min="15881" max="15881" width="11.7109375" style="316" customWidth="1"/>
    <col min="15882" max="15882" width="12.85546875" style="316" customWidth="1"/>
    <col min="15883" max="15884" width="13.5703125" style="316" customWidth="1"/>
    <col min="15885" max="15885" width="13.42578125" style="316" bestFit="1" customWidth="1"/>
    <col min="15886" max="15886" width="10.28515625" style="316" bestFit="1" customWidth="1"/>
    <col min="15887" max="15889" width="9.140625" style="316"/>
    <col min="15890" max="15890" width="12" style="316" customWidth="1"/>
    <col min="15891" max="15891" width="10.7109375" style="316" bestFit="1" customWidth="1"/>
    <col min="15892" max="15892" width="9.85546875" style="316" bestFit="1" customWidth="1"/>
    <col min="15893" max="15894" width="9.140625" style="316"/>
    <col min="15895" max="15895" width="10.42578125" style="316" bestFit="1" customWidth="1"/>
    <col min="15896" max="15896" width="10.7109375" style="316" bestFit="1" customWidth="1"/>
    <col min="15897" max="15897" width="12.5703125" style="316" customWidth="1"/>
    <col min="15898" max="15898" width="9.140625" style="316"/>
    <col min="15899" max="15899" width="9.7109375" style="316" bestFit="1" customWidth="1"/>
    <col min="15900" max="16128" width="9.140625" style="316"/>
    <col min="16129" max="16129" width="6.140625" style="316" customWidth="1"/>
    <col min="16130" max="16130" width="28.140625" style="316" customWidth="1"/>
    <col min="16131" max="16131" width="13.85546875" style="316" customWidth="1"/>
    <col min="16132" max="16132" width="14.7109375" style="316" customWidth="1"/>
    <col min="16133" max="16133" width="15.7109375" style="316" customWidth="1"/>
    <col min="16134" max="16134" width="14.7109375" style="316" customWidth="1"/>
    <col min="16135" max="16135" width="16.7109375" style="316" customWidth="1"/>
    <col min="16136" max="16136" width="17" style="316" bestFit="1" customWidth="1"/>
    <col min="16137" max="16137" width="11.7109375" style="316" customWidth="1"/>
    <col min="16138" max="16138" width="12.85546875" style="316" customWidth="1"/>
    <col min="16139" max="16140" width="13.5703125" style="316" customWidth="1"/>
    <col min="16141" max="16141" width="13.42578125" style="316" bestFit="1" customWidth="1"/>
    <col min="16142" max="16142" width="10.28515625" style="316" bestFit="1" customWidth="1"/>
    <col min="16143" max="16145" width="9.140625" style="316"/>
    <col min="16146" max="16146" width="12" style="316" customWidth="1"/>
    <col min="16147" max="16147" width="10.7109375" style="316" bestFit="1" customWidth="1"/>
    <col min="16148" max="16148" width="9.85546875" style="316" bestFit="1" customWidth="1"/>
    <col min="16149" max="16150" width="9.140625" style="316"/>
    <col min="16151" max="16151" width="10.42578125" style="316" bestFit="1" customWidth="1"/>
    <col min="16152" max="16152" width="10.7109375" style="316" bestFit="1" customWidth="1"/>
    <col min="16153" max="16153" width="12.5703125" style="316" customWidth="1"/>
    <col min="16154" max="16154" width="9.140625" style="316"/>
    <col min="16155" max="16155" width="9.7109375" style="316" bestFit="1" customWidth="1"/>
    <col min="16156" max="16384" width="9.140625" style="316"/>
  </cols>
  <sheetData>
    <row r="2" spans="1:14" ht="18.75" x14ac:dyDescent="0.3">
      <c r="B2" s="317" t="s">
        <v>529</v>
      </c>
      <c r="F2" s="582"/>
    </row>
    <row r="4" spans="1:14" s="328" customFormat="1" x14ac:dyDescent="0.25">
      <c r="A4" s="604"/>
      <c r="B4" s="1102" t="s">
        <v>1</v>
      </c>
      <c r="C4" s="1104" t="s">
        <v>2</v>
      </c>
      <c r="D4" s="1104"/>
      <c r="E4" s="605" t="s">
        <v>923</v>
      </c>
      <c r="F4" s="606" t="s">
        <v>4</v>
      </c>
      <c r="G4" s="606" t="s">
        <v>5</v>
      </c>
      <c r="H4" s="606" t="s">
        <v>6</v>
      </c>
      <c r="I4" s="607" t="s">
        <v>7</v>
      </c>
      <c r="J4" s="607" t="s">
        <v>8</v>
      </c>
      <c r="K4" s="607" t="s">
        <v>9</v>
      </c>
      <c r="L4" s="607" t="s">
        <v>10</v>
      </c>
      <c r="M4" s="608"/>
      <c r="N4" s="327"/>
    </row>
    <row r="5" spans="1:14" ht="91.15" customHeight="1" x14ac:dyDescent="0.25">
      <c r="A5" s="609"/>
      <c r="B5" s="1103"/>
      <c r="C5" s="610" t="s">
        <v>11</v>
      </c>
      <c r="D5" s="610" t="s">
        <v>12</v>
      </c>
      <c r="E5" s="610" t="s">
        <v>931</v>
      </c>
      <c r="F5" s="611" t="s">
        <v>14</v>
      </c>
      <c r="G5" s="611" t="s">
        <v>15</v>
      </c>
      <c r="H5" s="611" t="s">
        <v>925</v>
      </c>
      <c r="I5" s="612" t="s">
        <v>17</v>
      </c>
      <c r="J5" s="612" t="s">
        <v>18</v>
      </c>
      <c r="K5" s="612" t="s">
        <v>19</v>
      </c>
      <c r="L5" s="612" t="s">
        <v>20</v>
      </c>
      <c r="M5" s="611" t="s">
        <v>21</v>
      </c>
      <c r="N5" s="321"/>
    </row>
    <row r="6" spans="1:14" s="509" customFormat="1" ht="30" x14ac:dyDescent="0.25">
      <c r="A6" s="613">
        <v>1</v>
      </c>
      <c r="B6" s="614" t="s">
        <v>530</v>
      </c>
      <c r="C6" s="577">
        <f>C20</f>
        <v>7954.01</v>
      </c>
      <c r="D6" s="577">
        <f>F20</f>
        <v>7409510</v>
      </c>
      <c r="E6" s="577">
        <f>SUM(F6:L6)</f>
        <v>1075873.6600000001</v>
      </c>
      <c r="F6" s="577">
        <v>90648.03</v>
      </c>
      <c r="G6" s="577">
        <f>145069.28+1000</f>
        <v>146069.28</v>
      </c>
      <c r="H6" s="577">
        <v>267388.90000000002</v>
      </c>
      <c r="I6" s="577">
        <v>40451.440000000002</v>
      </c>
      <c r="J6" s="577">
        <v>22799.17</v>
      </c>
      <c r="K6" s="577">
        <v>386561.38</v>
      </c>
      <c r="L6" s="577">
        <v>121955.46</v>
      </c>
      <c r="M6" s="615">
        <v>75</v>
      </c>
      <c r="N6" s="616"/>
    </row>
    <row r="7" spans="1:14" ht="29.25" hidden="1" x14ac:dyDescent="0.25">
      <c r="A7" s="617"/>
      <c r="B7" s="618" t="s">
        <v>531</v>
      </c>
      <c r="C7" s="532">
        <v>7784.93</v>
      </c>
      <c r="D7" s="532">
        <v>4973039.41</v>
      </c>
      <c r="E7" s="619"/>
      <c r="F7" s="620"/>
      <c r="G7" s="620"/>
      <c r="H7" s="620"/>
      <c r="I7" s="621"/>
      <c r="J7" s="620"/>
      <c r="K7" s="620"/>
      <c r="L7" s="620"/>
      <c r="M7" s="622"/>
      <c r="N7" s="321"/>
    </row>
    <row r="8" spans="1:14" x14ac:dyDescent="0.25">
      <c r="A8" s="336"/>
      <c r="B8" s="520"/>
      <c r="C8" s="623"/>
      <c r="D8" s="623"/>
      <c r="E8" s="523"/>
      <c r="F8" s="624"/>
      <c r="G8" s="624"/>
      <c r="H8" s="624"/>
      <c r="I8" s="624"/>
      <c r="J8" s="624"/>
      <c r="K8" s="624"/>
      <c r="L8" s="624"/>
      <c r="M8" s="625"/>
      <c r="N8" s="321"/>
    </row>
    <row r="9" spans="1:14" x14ac:dyDescent="0.25">
      <c r="A9" s="341"/>
      <c r="B9" s="319"/>
      <c r="C9" s="319"/>
      <c r="D9" s="319"/>
      <c r="E9" s="522"/>
      <c r="F9" s="319"/>
      <c r="G9" s="520"/>
      <c r="H9" s="520"/>
      <c r="I9" s="520"/>
      <c r="J9" s="520"/>
      <c r="K9" s="521"/>
      <c r="L9" s="521"/>
      <c r="M9" s="520"/>
      <c r="N9" s="321"/>
    </row>
    <row r="10" spans="1:14" x14ac:dyDescent="0.25">
      <c r="A10" s="341"/>
      <c r="B10" s="524" t="s">
        <v>419</v>
      </c>
      <c r="C10" s="319"/>
      <c r="D10" s="319"/>
      <c r="E10" s="319"/>
      <c r="F10" s="319"/>
      <c r="G10" s="520"/>
      <c r="H10" s="520"/>
      <c r="I10" s="520"/>
      <c r="J10" s="525" t="s">
        <v>420</v>
      </c>
      <c r="K10" s="520"/>
      <c r="L10" s="520"/>
      <c r="M10" s="520"/>
    </row>
    <row r="11" spans="1:14" x14ac:dyDescent="0.25">
      <c r="F11" s="316"/>
    </row>
    <row r="12" spans="1:14" s="509" customFormat="1" ht="71.25" x14ac:dyDescent="0.25">
      <c r="A12" s="345"/>
      <c r="B12" s="527" t="s">
        <v>421</v>
      </c>
      <c r="C12" s="345" t="s">
        <v>422</v>
      </c>
      <c r="D12" s="346" t="s">
        <v>423</v>
      </c>
      <c r="E12" s="346" t="s">
        <v>424</v>
      </c>
      <c r="F12" s="346" t="s">
        <v>425</v>
      </c>
      <c r="G12" s="346" t="s">
        <v>518</v>
      </c>
      <c r="H12" s="528"/>
      <c r="I12" s="530"/>
      <c r="J12" s="626" t="s">
        <v>427</v>
      </c>
      <c r="K12" s="605" t="s">
        <v>428</v>
      </c>
      <c r="L12" s="530"/>
      <c r="M12" s="530"/>
    </row>
    <row r="13" spans="1:14" s="509" customFormat="1" ht="30" x14ac:dyDescent="0.25">
      <c r="A13" s="485">
        <v>1</v>
      </c>
      <c r="B13" s="531" t="s">
        <v>532</v>
      </c>
      <c r="C13" s="399">
        <v>3800</v>
      </c>
      <c r="D13" s="485">
        <v>1999</v>
      </c>
      <c r="E13" s="485"/>
      <c r="F13" s="399">
        <f>C13*1000</f>
        <v>3800000</v>
      </c>
      <c r="G13" s="399">
        <v>588875.41</v>
      </c>
      <c r="H13" s="533"/>
      <c r="I13" s="533"/>
      <c r="J13" s="485">
        <v>0</v>
      </c>
      <c r="K13" s="627">
        <v>0</v>
      </c>
    </row>
    <row r="14" spans="1:14" s="509" customFormat="1" ht="30" x14ac:dyDescent="0.25">
      <c r="A14" s="485">
        <v>2</v>
      </c>
      <c r="B14" s="531" t="s">
        <v>533</v>
      </c>
      <c r="C14" s="399">
        <v>604.5</v>
      </c>
      <c r="D14" s="485">
        <v>2008</v>
      </c>
      <c r="E14" s="485"/>
      <c r="F14" s="399">
        <v>60000</v>
      </c>
      <c r="G14" s="399">
        <v>1000</v>
      </c>
      <c r="H14" s="533"/>
    </row>
    <row r="15" spans="1:14" s="509" customFormat="1" ht="30" x14ac:dyDescent="0.25">
      <c r="A15" s="485">
        <v>3</v>
      </c>
      <c r="B15" s="531" t="s">
        <v>535</v>
      </c>
      <c r="C15" s="399">
        <v>632.08000000000004</v>
      </c>
      <c r="D15" s="485">
        <v>1934</v>
      </c>
      <c r="E15" s="485" t="s">
        <v>833</v>
      </c>
      <c r="F15" s="399">
        <f>C15*1000</f>
        <v>632080</v>
      </c>
      <c r="G15" s="399">
        <v>88990.8</v>
      </c>
      <c r="H15" s="533"/>
    </row>
    <row r="16" spans="1:14" s="509" customFormat="1" ht="54.75" customHeight="1" x14ac:dyDescent="0.25">
      <c r="A16" s="485">
        <v>4</v>
      </c>
      <c r="B16" s="531" t="s">
        <v>536</v>
      </c>
      <c r="C16" s="399">
        <v>1200</v>
      </c>
      <c r="D16" s="485">
        <v>1998</v>
      </c>
      <c r="E16" s="485"/>
      <c r="F16" s="399">
        <f t="shared" ref="F16:F19" si="0">C16*1000</f>
        <v>1200000</v>
      </c>
      <c r="G16" s="399">
        <v>106347.17</v>
      </c>
      <c r="H16" s="533"/>
    </row>
    <row r="17" spans="1:14" s="509" customFormat="1" ht="30" x14ac:dyDescent="0.25">
      <c r="A17" s="485">
        <v>5</v>
      </c>
      <c r="B17" s="531" t="s">
        <v>537</v>
      </c>
      <c r="C17" s="399">
        <v>354</v>
      </c>
      <c r="D17" s="485">
        <v>1916</v>
      </c>
      <c r="E17" s="485" t="s">
        <v>833</v>
      </c>
      <c r="F17" s="399">
        <f t="shared" si="0"/>
        <v>354000</v>
      </c>
      <c r="G17" s="399">
        <v>32578.77</v>
      </c>
      <c r="H17" s="533"/>
    </row>
    <row r="18" spans="1:14" s="509" customFormat="1" ht="30" x14ac:dyDescent="0.25">
      <c r="A18" s="485">
        <v>6</v>
      </c>
      <c r="B18" s="531" t="s">
        <v>538</v>
      </c>
      <c r="C18" s="399">
        <v>820</v>
      </c>
      <c r="D18" s="485">
        <v>1963</v>
      </c>
      <c r="E18" s="485" t="s">
        <v>833</v>
      </c>
      <c r="F18" s="399">
        <f t="shared" si="0"/>
        <v>820000</v>
      </c>
      <c r="G18" s="399">
        <v>75959.94</v>
      </c>
      <c r="H18" s="533"/>
    </row>
    <row r="19" spans="1:14" s="509" customFormat="1" x14ac:dyDescent="0.25">
      <c r="A19" s="485">
        <v>7</v>
      </c>
      <c r="B19" s="531" t="s">
        <v>539</v>
      </c>
      <c r="C19" s="399">
        <v>543.42999999999995</v>
      </c>
      <c r="D19" s="485">
        <v>2012</v>
      </c>
      <c r="E19" s="485"/>
      <c r="F19" s="399">
        <f t="shared" si="0"/>
        <v>543430</v>
      </c>
      <c r="G19" s="399">
        <v>28222.93</v>
      </c>
      <c r="H19" s="533"/>
    </row>
    <row r="20" spans="1:14" s="629" customFormat="1" x14ac:dyDescent="0.25">
      <c r="A20" s="572"/>
      <c r="B20" s="540" t="s">
        <v>324</v>
      </c>
      <c r="C20" s="489">
        <f>SUM(C13:C19)</f>
        <v>7954.01</v>
      </c>
      <c r="D20" s="572"/>
      <c r="E20" s="572"/>
      <c r="F20" s="489">
        <f>SUM(F13:F19)</f>
        <v>7409510</v>
      </c>
      <c r="G20" s="489">
        <f>SUM(G13:G19)</f>
        <v>921975.02000000014</v>
      </c>
      <c r="H20" s="628"/>
    </row>
    <row r="21" spans="1:14" ht="15.75" thickBot="1" x14ac:dyDescent="0.3">
      <c r="G21" s="526"/>
      <c r="H21" s="526"/>
    </row>
    <row r="22" spans="1:14" x14ac:dyDescent="0.25">
      <c r="B22" s="630" t="s">
        <v>834</v>
      </c>
      <c r="C22" s="631"/>
      <c r="D22" s="631"/>
      <c r="E22" s="631"/>
      <c r="F22" s="632"/>
      <c r="G22" s="633"/>
      <c r="H22" s="634"/>
      <c r="I22" s="631"/>
      <c r="J22" s="631"/>
      <c r="K22" s="631"/>
      <c r="L22" s="633"/>
    </row>
    <row r="23" spans="1:14" x14ac:dyDescent="0.25">
      <c r="B23" s="635" t="s">
        <v>540</v>
      </c>
      <c r="C23" s="567" t="s">
        <v>541</v>
      </c>
      <c r="D23" s="567"/>
      <c r="E23" s="567"/>
      <c r="F23" s="326"/>
      <c r="G23" s="636"/>
      <c r="H23" s="635" t="s">
        <v>830</v>
      </c>
      <c r="I23" s="567"/>
      <c r="J23" s="567" t="s">
        <v>831</v>
      </c>
      <c r="K23" s="567"/>
      <c r="L23" s="636"/>
    </row>
    <row r="24" spans="1:14" ht="15.75" thickBot="1" x14ac:dyDescent="0.3">
      <c r="B24" s="637"/>
      <c r="C24" s="567" t="s">
        <v>542</v>
      </c>
      <c r="D24" s="567"/>
      <c r="E24" s="567"/>
      <c r="F24" s="326"/>
      <c r="G24" s="636"/>
      <c r="H24" s="638"/>
      <c r="I24" s="639"/>
      <c r="J24" s="639" t="s">
        <v>832</v>
      </c>
      <c r="K24" s="639"/>
      <c r="L24" s="640"/>
    </row>
    <row r="25" spans="1:14" x14ac:dyDescent="0.25">
      <c r="B25" s="637"/>
      <c r="C25" s="567" t="s">
        <v>543</v>
      </c>
      <c r="D25" s="567"/>
      <c r="E25" s="567"/>
      <c r="F25" s="326"/>
      <c r="G25" s="636"/>
      <c r="H25" s="357"/>
      <c r="I25" s="357"/>
      <c r="J25" s="357"/>
      <c r="K25" s="357"/>
      <c r="L25" s="357"/>
    </row>
    <row r="26" spans="1:14" x14ac:dyDescent="0.25">
      <c r="B26" s="637"/>
      <c r="C26" s="567" t="s">
        <v>544</v>
      </c>
      <c r="D26" s="567"/>
      <c r="E26" s="567"/>
      <c r="F26" s="326"/>
      <c r="G26" s="636"/>
      <c r="H26" s="357"/>
      <c r="I26" s="357"/>
      <c r="J26" s="357"/>
      <c r="K26" s="357"/>
      <c r="L26" s="357"/>
    </row>
    <row r="27" spans="1:14" ht="15.75" thickBot="1" x14ac:dyDescent="0.3">
      <c r="B27" s="638"/>
      <c r="C27" s="639" t="s">
        <v>549</v>
      </c>
      <c r="D27" s="639"/>
      <c r="E27" s="639"/>
      <c r="F27" s="641"/>
      <c r="G27" s="640"/>
      <c r="H27" s="357"/>
      <c r="I27" s="357"/>
      <c r="J27" s="357"/>
      <c r="K27" s="357"/>
      <c r="L27" s="357"/>
    </row>
    <row r="28" spans="1:14" x14ac:dyDescent="0.25">
      <c r="B28" s="642" t="s">
        <v>545</v>
      </c>
      <c r="C28" s="631" t="s">
        <v>546</v>
      </c>
      <c r="D28" s="631"/>
      <c r="E28" s="631"/>
      <c r="F28" s="632"/>
      <c r="G28" s="633"/>
      <c r="H28" s="357"/>
      <c r="I28" s="357"/>
      <c r="J28" s="357"/>
      <c r="K28" s="357"/>
      <c r="L28" s="357"/>
    </row>
    <row r="29" spans="1:14" x14ac:dyDescent="0.25">
      <c r="B29" s="637"/>
      <c r="C29" s="567" t="s">
        <v>547</v>
      </c>
      <c r="D29" s="567"/>
      <c r="E29" s="567"/>
      <c r="F29" s="326"/>
      <c r="G29" s="636"/>
      <c r="H29" s="357"/>
      <c r="I29" s="357"/>
      <c r="J29" s="357"/>
      <c r="K29" s="357"/>
      <c r="L29" s="357"/>
    </row>
    <row r="30" spans="1:14" x14ac:dyDescent="0.25">
      <c r="B30" s="637"/>
      <c r="C30" s="567" t="s">
        <v>548</v>
      </c>
      <c r="D30" s="567"/>
      <c r="E30" s="567"/>
      <c r="F30" s="326"/>
      <c r="G30" s="636"/>
      <c r="H30" s="357"/>
      <c r="I30" s="357"/>
      <c r="J30" s="357"/>
      <c r="K30" s="357"/>
      <c r="L30" s="357"/>
    </row>
    <row r="31" spans="1:14" s="649" customFormat="1" ht="16.5" thickBot="1" x14ac:dyDescent="0.3">
      <c r="A31" s="643"/>
      <c r="B31" s="644"/>
      <c r="C31" s="645" t="s">
        <v>550</v>
      </c>
      <c r="D31" s="645"/>
      <c r="E31" s="645"/>
      <c r="F31" s="646"/>
      <c r="G31" s="647"/>
      <c r="H31" s="648"/>
      <c r="I31" s="648"/>
      <c r="J31" s="648"/>
      <c r="K31" s="648"/>
      <c r="L31" s="648"/>
    </row>
    <row r="32" spans="1:14" s="357" customFormat="1" ht="15" customHeight="1" thickBot="1" x14ac:dyDescent="0.3">
      <c r="A32" s="339"/>
      <c r="B32" s="358"/>
      <c r="C32" s="359"/>
      <c r="D32" s="358"/>
      <c r="F32" s="339"/>
      <c r="G32" s="358"/>
      <c r="H32" s="358"/>
      <c r="I32" s="358"/>
      <c r="J32" s="358"/>
      <c r="K32" s="360"/>
      <c r="L32" s="361"/>
      <c r="M32" s="361"/>
      <c r="N32" s="362"/>
    </row>
    <row r="33" spans="1:29" s="366" customFormat="1" ht="15" customHeight="1" thickBot="1" x14ac:dyDescent="0.3">
      <c r="A33" s="1061"/>
      <c r="B33" s="1063" t="s">
        <v>24</v>
      </c>
      <c r="C33" s="1065" t="s">
        <v>28</v>
      </c>
      <c r="D33" s="1066"/>
      <c r="E33" s="1067"/>
      <c r="F33" s="1067"/>
      <c r="G33" s="1067"/>
      <c r="H33" s="1067"/>
      <c r="I33" s="1067"/>
      <c r="J33" s="1067"/>
      <c r="K33" s="1067"/>
      <c r="L33" s="1068"/>
      <c r="M33" s="1068"/>
      <c r="N33" s="1068"/>
      <c r="O33" s="1067"/>
      <c r="P33" s="1067"/>
      <c r="Q33" s="1067"/>
      <c r="R33" s="1068"/>
      <c r="S33" s="363"/>
      <c r="T33" s="363"/>
      <c r="U33" s="364"/>
      <c r="V33" s="1073" t="s">
        <v>29</v>
      </c>
      <c r="W33" s="1074"/>
      <c r="X33" s="1074"/>
      <c r="Y33" s="1074"/>
      <c r="Z33" s="1074"/>
      <c r="AA33" s="1075"/>
      <c r="AB33" s="365"/>
      <c r="AC33" s="365"/>
    </row>
    <row r="34" spans="1:29" s="375" customFormat="1" ht="90.75" thickTop="1" thickBot="1" x14ac:dyDescent="0.3">
      <c r="A34" s="1062"/>
      <c r="B34" s="1064"/>
      <c r="C34" s="1076" t="s">
        <v>31</v>
      </c>
      <c r="D34" s="1077"/>
      <c r="E34" s="1078"/>
      <c r="F34" s="1079" t="s">
        <v>32</v>
      </c>
      <c r="G34" s="1080"/>
      <c r="H34" s="1081"/>
      <c r="I34" s="1082" t="s">
        <v>33</v>
      </c>
      <c r="J34" s="1083"/>
      <c r="K34" s="1084"/>
      <c r="L34" s="1085" t="s">
        <v>34</v>
      </c>
      <c r="M34" s="1086"/>
      <c r="N34" s="1087"/>
      <c r="O34" s="1088" t="s">
        <v>35</v>
      </c>
      <c r="P34" s="1089"/>
      <c r="Q34" s="1090"/>
      <c r="R34" s="367" t="s">
        <v>36</v>
      </c>
      <c r="S34" s="368" t="s">
        <v>37</v>
      </c>
      <c r="T34" s="369" t="s">
        <v>38</v>
      </c>
      <c r="U34" s="370" t="s">
        <v>431</v>
      </c>
      <c r="V34" s="371" t="s">
        <v>40</v>
      </c>
      <c r="W34" s="372" t="s">
        <v>41</v>
      </c>
      <c r="X34" s="372" t="s">
        <v>42</v>
      </c>
      <c r="Y34" s="372" t="s">
        <v>43</v>
      </c>
      <c r="Z34" s="372" t="s">
        <v>551</v>
      </c>
      <c r="AA34" s="373" t="s">
        <v>45</v>
      </c>
      <c r="AB34" s="374"/>
      <c r="AC34" s="374"/>
    </row>
    <row r="35" spans="1:29" s="366" customFormat="1" ht="15.75" thickBot="1" x14ac:dyDescent="0.3">
      <c r="A35" s="376"/>
      <c r="B35" s="478" t="s">
        <v>46</v>
      </c>
      <c r="C35" s="378" t="s">
        <v>47</v>
      </c>
      <c r="D35" s="379" t="s">
        <v>48</v>
      </c>
      <c r="E35" s="379" t="s">
        <v>49</v>
      </c>
      <c r="F35" s="378" t="s">
        <v>47</v>
      </c>
      <c r="G35" s="379" t="s">
        <v>48</v>
      </c>
      <c r="H35" s="380" t="s">
        <v>49</v>
      </c>
      <c r="I35" s="381" t="s">
        <v>47</v>
      </c>
      <c r="J35" s="382" t="s">
        <v>48</v>
      </c>
      <c r="K35" s="383" t="s">
        <v>49</v>
      </c>
      <c r="L35" s="378" t="s">
        <v>47</v>
      </c>
      <c r="M35" s="364" t="s">
        <v>48</v>
      </c>
      <c r="N35" s="383" t="s">
        <v>49</v>
      </c>
      <c r="O35" s="378" t="s">
        <v>47</v>
      </c>
      <c r="P35" s="364" t="s">
        <v>48</v>
      </c>
      <c r="Q35" s="383" t="s">
        <v>49</v>
      </c>
      <c r="R35" s="382" t="s">
        <v>47</v>
      </c>
      <c r="S35" s="384" t="s">
        <v>47</v>
      </c>
      <c r="T35" s="385" t="s">
        <v>48</v>
      </c>
      <c r="U35" s="379" t="s">
        <v>49</v>
      </c>
      <c r="V35" s="479"/>
      <c r="W35" s="364"/>
      <c r="X35" s="479"/>
      <c r="Y35" s="364"/>
      <c r="Z35" s="479"/>
      <c r="AA35" s="480" t="s">
        <v>50</v>
      </c>
      <c r="AB35" s="365"/>
      <c r="AC35" s="365"/>
    </row>
    <row r="36" spans="1:29" s="334" customFormat="1" ht="30" x14ac:dyDescent="0.25">
      <c r="A36" s="481" t="s">
        <v>51</v>
      </c>
      <c r="B36" s="531" t="s">
        <v>532</v>
      </c>
      <c r="C36" s="483">
        <v>60000</v>
      </c>
      <c r="D36" s="483">
        <v>5000</v>
      </c>
      <c r="E36" s="390">
        <v>0</v>
      </c>
      <c r="F36" s="483">
        <v>60000</v>
      </c>
      <c r="G36" s="483">
        <v>5000</v>
      </c>
      <c r="H36" s="390">
        <v>0</v>
      </c>
      <c r="I36" s="390">
        <v>10000</v>
      </c>
      <c r="J36" s="390">
        <v>3000</v>
      </c>
      <c r="K36" s="390">
        <v>0</v>
      </c>
      <c r="L36" s="390">
        <v>0</v>
      </c>
      <c r="M36" s="390">
        <v>0</v>
      </c>
      <c r="N36" s="390">
        <v>0</v>
      </c>
      <c r="O36" s="390">
        <v>0</v>
      </c>
      <c r="P36" s="390">
        <v>0</v>
      </c>
      <c r="Q36" s="392">
        <v>0</v>
      </c>
      <c r="R36" s="392">
        <v>0</v>
      </c>
      <c r="S36" s="390">
        <v>0</v>
      </c>
      <c r="T36" s="392">
        <v>0</v>
      </c>
      <c r="U36" s="392">
        <v>0</v>
      </c>
      <c r="V36" s="391">
        <v>2300</v>
      </c>
      <c r="W36" s="389">
        <v>0</v>
      </c>
      <c r="X36" s="390">
        <v>0</v>
      </c>
      <c r="Y36" s="390">
        <v>0</v>
      </c>
      <c r="Z36" s="390">
        <v>0</v>
      </c>
      <c r="AA36" s="484">
        <v>1000</v>
      </c>
    </row>
    <row r="37" spans="1:29" s="400" customFormat="1" ht="30" x14ac:dyDescent="0.25">
      <c r="A37" s="485" t="s">
        <v>124</v>
      </c>
      <c r="B37" s="531" t="s">
        <v>533</v>
      </c>
      <c r="C37" s="491">
        <v>0</v>
      </c>
      <c r="D37" s="398">
        <v>0</v>
      </c>
      <c r="E37" s="398">
        <v>0</v>
      </c>
      <c r="F37" s="398">
        <v>0</v>
      </c>
      <c r="G37" s="398">
        <v>0</v>
      </c>
      <c r="H37" s="398">
        <v>0</v>
      </c>
      <c r="I37" s="398">
        <v>0</v>
      </c>
      <c r="J37" s="398">
        <v>0</v>
      </c>
      <c r="K37" s="398">
        <v>0</v>
      </c>
      <c r="L37" s="398">
        <v>0</v>
      </c>
      <c r="M37" s="398">
        <v>0</v>
      </c>
      <c r="N37" s="398">
        <v>0</v>
      </c>
      <c r="O37" s="399">
        <v>0</v>
      </c>
      <c r="P37" s="399">
        <v>0</v>
      </c>
      <c r="Q37" s="399">
        <v>0</v>
      </c>
      <c r="R37" s="399">
        <v>0</v>
      </c>
      <c r="S37" s="399">
        <v>0</v>
      </c>
      <c r="T37" s="399">
        <v>0</v>
      </c>
      <c r="U37" s="399">
        <v>0</v>
      </c>
      <c r="V37" s="650">
        <v>0</v>
      </c>
      <c r="W37" s="399">
        <v>0</v>
      </c>
      <c r="X37" s="399">
        <v>0</v>
      </c>
      <c r="Y37" s="399">
        <v>0</v>
      </c>
      <c r="Z37" s="399">
        <v>0</v>
      </c>
      <c r="AA37" s="484">
        <v>0</v>
      </c>
    </row>
    <row r="38" spans="1:29" s="555" customFormat="1" ht="30" x14ac:dyDescent="0.25">
      <c r="A38" s="485" t="s">
        <v>134</v>
      </c>
      <c r="B38" s="531" t="s">
        <v>535</v>
      </c>
      <c r="C38" s="487">
        <v>6000</v>
      </c>
      <c r="D38" s="487">
        <v>3000</v>
      </c>
      <c r="E38" s="398">
        <v>0</v>
      </c>
      <c r="F38" s="487">
        <v>6000</v>
      </c>
      <c r="G38" s="487">
        <v>3000</v>
      </c>
      <c r="H38" s="398">
        <v>0</v>
      </c>
      <c r="I38" s="398">
        <v>3000</v>
      </c>
      <c r="J38" s="390">
        <v>3000</v>
      </c>
      <c r="K38" s="398">
        <v>0</v>
      </c>
      <c r="L38" s="398">
        <v>0</v>
      </c>
      <c r="M38" s="398">
        <v>0</v>
      </c>
      <c r="N38" s="398">
        <v>0</v>
      </c>
      <c r="O38" s="399">
        <v>0</v>
      </c>
      <c r="P38" s="399">
        <v>0</v>
      </c>
      <c r="Q38" s="399">
        <v>0</v>
      </c>
      <c r="R38" s="399">
        <v>0</v>
      </c>
      <c r="S38" s="489">
        <v>1000</v>
      </c>
      <c r="T38" s="399">
        <v>0</v>
      </c>
      <c r="U38" s="399">
        <v>0</v>
      </c>
      <c r="V38" s="489">
        <v>1000</v>
      </c>
      <c r="W38" s="399">
        <v>0</v>
      </c>
      <c r="X38" s="399">
        <v>0</v>
      </c>
      <c r="Y38" s="399">
        <v>0</v>
      </c>
      <c r="Z38" s="399">
        <v>0</v>
      </c>
      <c r="AA38" s="484">
        <v>1000</v>
      </c>
    </row>
    <row r="39" spans="1:29" s="555" customFormat="1" ht="45" x14ac:dyDescent="0.25">
      <c r="A39" s="490" t="s">
        <v>139</v>
      </c>
      <c r="B39" s="531" t="s">
        <v>536</v>
      </c>
      <c r="C39" s="487">
        <v>3000</v>
      </c>
      <c r="D39" s="487">
        <v>1000</v>
      </c>
      <c r="E39" s="398">
        <v>0</v>
      </c>
      <c r="F39" s="487">
        <v>3000</v>
      </c>
      <c r="G39" s="487">
        <v>1000</v>
      </c>
      <c r="H39" s="398">
        <v>0</v>
      </c>
      <c r="I39" s="398">
        <v>3000</v>
      </c>
      <c r="J39" s="390">
        <v>3000</v>
      </c>
      <c r="K39" s="398">
        <v>0</v>
      </c>
      <c r="L39" s="398">
        <v>0</v>
      </c>
      <c r="M39" s="398">
        <v>0</v>
      </c>
      <c r="N39" s="398">
        <v>0</v>
      </c>
      <c r="O39" s="399">
        <v>0</v>
      </c>
      <c r="P39" s="399">
        <v>0</v>
      </c>
      <c r="Q39" s="399">
        <v>0</v>
      </c>
      <c r="R39" s="399">
        <v>0</v>
      </c>
      <c r="S39" s="399">
        <v>0</v>
      </c>
      <c r="T39" s="399">
        <v>0</v>
      </c>
      <c r="U39" s="399">
        <v>0</v>
      </c>
      <c r="V39" s="489">
        <v>1400</v>
      </c>
      <c r="W39" s="399">
        <v>0</v>
      </c>
      <c r="X39" s="399">
        <v>0</v>
      </c>
      <c r="Y39" s="399">
        <v>0</v>
      </c>
      <c r="Z39" s="399">
        <v>0</v>
      </c>
      <c r="AA39" s="484">
        <v>1000</v>
      </c>
    </row>
    <row r="40" spans="1:29" s="555" customFormat="1" ht="30" x14ac:dyDescent="0.25">
      <c r="A40" s="481" t="s">
        <v>150</v>
      </c>
      <c r="B40" s="531" t="s">
        <v>537</v>
      </c>
      <c r="C40" s="489">
        <v>10000</v>
      </c>
      <c r="D40" s="489">
        <v>3000</v>
      </c>
      <c r="E40" s="399">
        <v>0</v>
      </c>
      <c r="F40" s="489">
        <v>10000</v>
      </c>
      <c r="G40" s="489">
        <v>3000</v>
      </c>
      <c r="H40" s="399">
        <v>0</v>
      </c>
      <c r="I40" s="398">
        <v>3000</v>
      </c>
      <c r="J40" s="390">
        <v>3000</v>
      </c>
      <c r="K40" s="399">
        <v>0</v>
      </c>
      <c r="L40" s="399">
        <v>0</v>
      </c>
      <c r="M40" s="399">
        <v>0</v>
      </c>
      <c r="N40" s="399">
        <v>0</v>
      </c>
      <c r="O40" s="399">
        <v>0</v>
      </c>
      <c r="P40" s="399">
        <v>0</v>
      </c>
      <c r="Q40" s="399">
        <v>0</v>
      </c>
      <c r="R40" s="399">
        <v>0</v>
      </c>
      <c r="S40" s="399">
        <v>0</v>
      </c>
      <c r="T40" s="399">
        <v>0</v>
      </c>
      <c r="U40" s="399">
        <v>0</v>
      </c>
      <c r="V40" s="489">
        <v>1000</v>
      </c>
      <c r="W40" s="399">
        <v>0</v>
      </c>
      <c r="X40" s="399">
        <v>0</v>
      </c>
      <c r="Y40" s="399">
        <v>0</v>
      </c>
      <c r="Z40" s="399">
        <v>0</v>
      </c>
      <c r="AA40" s="484">
        <v>1000</v>
      </c>
    </row>
    <row r="41" spans="1:29" s="555" customFormat="1" ht="30" x14ac:dyDescent="0.25">
      <c r="A41" s="485" t="s">
        <v>158</v>
      </c>
      <c r="B41" s="531" t="s">
        <v>538</v>
      </c>
      <c r="C41" s="489">
        <v>15000</v>
      </c>
      <c r="D41" s="489">
        <v>3000</v>
      </c>
      <c r="E41" s="399">
        <v>0</v>
      </c>
      <c r="F41" s="489">
        <v>15000</v>
      </c>
      <c r="G41" s="489">
        <v>3000</v>
      </c>
      <c r="H41" s="399">
        <v>0</v>
      </c>
      <c r="I41" s="398">
        <v>3000</v>
      </c>
      <c r="J41" s="390">
        <v>3000</v>
      </c>
      <c r="K41" s="399">
        <v>0</v>
      </c>
      <c r="L41" s="399">
        <v>0</v>
      </c>
      <c r="M41" s="399">
        <v>0</v>
      </c>
      <c r="N41" s="399">
        <v>0</v>
      </c>
      <c r="O41" s="399">
        <v>0</v>
      </c>
      <c r="P41" s="399">
        <v>0</v>
      </c>
      <c r="Q41" s="399">
        <v>0</v>
      </c>
      <c r="R41" s="399">
        <v>0</v>
      </c>
      <c r="S41" s="399">
        <v>0</v>
      </c>
      <c r="T41" s="399">
        <v>0</v>
      </c>
      <c r="U41" s="399">
        <v>0</v>
      </c>
      <c r="V41" s="489">
        <v>1400</v>
      </c>
      <c r="W41" s="399">
        <v>0</v>
      </c>
      <c r="X41" s="399">
        <v>0</v>
      </c>
      <c r="Y41" s="399">
        <v>0</v>
      </c>
      <c r="Z41" s="399">
        <v>0</v>
      </c>
      <c r="AA41" s="484">
        <v>1000</v>
      </c>
    </row>
    <row r="42" spans="1:29" s="555" customFormat="1" x14ac:dyDescent="0.25">
      <c r="A42" s="485" t="s">
        <v>162</v>
      </c>
      <c r="B42" s="531" t="s">
        <v>539</v>
      </c>
      <c r="C42" s="487">
        <v>6000</v>
      </c>
      <c r="D42" s="487">
        <v>3000</v>
      </c>
      <c r="E42" s="399">
        <v>0</v>
      </c>
      <c r="F42" s="487">
        <v>6000</v>
      </c>
      <c r="G42" s="487">
        <v>3000</v>
      </c>
      <c r="H42" s="399">
        <v>0</v>
      </c>
      <c r="I42" s="398">
        <v>3000</v>
      </c>
      <c r="J42" s="390">
        <v>3000</v>
      </c>
      <c r="K42" s="399">
        <v>0</v>
      </c>
      <c r="L42" s="399">
        <v>0</v>
      </c>
      <c r="M42" s="399">
        <v>0</v>
      </c>
      <c r="N42" s="399">
        <v>0</v>
      </c>
      <c r="O42" s="399">
        <v>0</v>
      </c>
      <c r="P42" s="399">
        <v>0</v>
      </c>
      <c r="Q42" s="399">
        <v>0</v>
      </c>
      <c r="R42" s="399">
        <v>0</v>
      </c>
      <c r="S42" s="399">
        <v>0</v>
      </c>
      <c r="T42" s="399">
        <v>0</v>
      </c>
      <c r="U42" s="399">
        <v>0</v>
      </c>
      <c r="V42" s="489">
        <v>1000</v>
      </c>
      <c r="W42" s="399">
        <v>0</v>
      </c>
      <c r="X42" s="399">
        <v>0</v>
      </c>
      <c r="Y42" s="399">
        <v>0</v>
      </c>
      <c r="Z42" s="399">
        <v>0</v>
      </c>
      <c r="AA42" s="484">
        <v>1000</v>
      </c>
    </row>
    <row r="43" spans="1:29" s="653" customFormat="1" ht="15.75" x14ac:dyDescent="0.25">
      <c r="A43" s="651"/>
      <c r="B43" s="598" t="s">
        <v>324</v>
      </c>
      <c r="C43" s="652">
        <f t="shared" ref="C43:AA43" si="1">SUM(C36:C42)</f>
        <v>100000</v>
      </c>
      <c r="D43" s="652">
        <f t="shared" si="1"/>
        <v>18000</v>
      </c>
      <c r="E43" s="652">
        <f t="shared" si="1"/>
        <v>0</v>
      </c>
      <c r="F43" s="652">
        <f t="shared" si="1"/>
        <v>100000</v>
      </c>
      <c r="G43" s="652">
        <f t="shared" si="1"/>
        <v>18000</v>
      </c>
      <c r="H43" s="652">
        <f t="shared" si="1"/>
        <v>0</v>
      </c>
      <c r="I43" s="652">
        <f t="shared" si="1"/>
        <v>25000</v>
      </c>
      <c r="J43" s="652">
        <f t="shared" si="1"/>
        <v>18000</v>
      </c>
      <c r="K43" s="652">
        <f t="shared" si="1"/>
        <v>0</v>
      </c>
      <c r="L43" s="652">
        <f t="shared" si="1"/>
        <v>0</v>
      </c>
      <c r="M43" s="652">
        <f t="shared" si="1"/>
        <v>0</v>
      </c>
      <c r="N43" s="652">
        <f t="shared" si="1"/>
        <v>0</v>
      </c>
      <c r="O43" s="652">
        <f t="shared" si="1"/>
        <v>0</v>
      </c>
      <c r="P43" s="652">
        <f t="shared" si="1"/>
        <v>0</v>
      </c>
      <c r="Q43" s="652">
        <f t="shared" si="1"/>
        <v>0</v>
      </c>
      <c r="R43" s="652">
        <f t="shared" si="1"/>
        <v>0</v>
      </c>
      <c r="S43" s="652">
        <f t="shared" si="1"/>
        <v>1000</v>
      </c>
      <c r="T43" s="652">
        <f t="shared" si="1"/>
        <v>0</v>
      </c>
      <c r="U43" s="652">
        <f t="shared" si="1"/>
        <v>0</v>
      </c>
      <c r="V43" s="652">
        <f t="shared" si="1"/>
        <v>8100</v>
      </c>
      <c r="W43" s="652">
        <f t="shared" si="1"/>
        <v>0</v>
      </c>
      <c r="X43" s="652">
        <f t="shared" si="1"/>
        <v>0</v>
      </c>
      <c r="Y43" s="652">
        <f t="shared" si="1"/>
        <v>0</v>
      </c>
      <c r="Z43" s="652">
        <f t="shared" si="1"/>
        <v>0</v>
      </c>
      <c r="AA43" s="652">
        <f t="shared" si="1"/>
        <v>6000</v>
      </c>
    </row>
    <row r="44" spans="1:29" s="357" customFormat="1" x14ac:dyDescent="0.25">
      <c r="A44" s="339"/>
      <c r="F44" s="339"/>
    </row>
    <row r="45" spans="1:29" s="357" customFormat="1" x14ac:dyDescent="0.25">
      <c r="A45" s="339"/>
      <c r="F45" s="339"/>
    </row>
  </sheetData>
  <mergeCells count="11">
    <mergeCell ref="B4:B5"/>
    <mergeCell ref="C4:D4"/>
    <mergeCell ref="A33:A34"/>
    <mergeCell ref="B33:B34"/>
    <mergeCell ref="C33:R33"/>
    <mergeCell ref="V33:AA33"/>
    <mergeCell ref="C34:E34"/>
    <mergeCell ref="F34:H34"/>
    <mergeCell ref="I34:K34"/>
    <mergeCell ref="L34:N34"/>
    <mergeCell ref="O34:Q34"/>
  </mergeCells>
  <pageMargins left="0.25" right="0.22" top="0.74803149606299213" bottom="0.74803149606299213" header="0.31496062992125984" footer="0.31496062992125984"/>
  <pageSetup paperSize="9" scale="42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pane ySplit="3" topLeftCell="A4" activePane="bottomLeft" state="frozenSplit"/>
      <selection pane="bottomLeft" activeCell="F1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583" bestFit="1" customWidth="1"/>
    <col min="4" max="4" width="30.5703125" style="583" bestFit="1" customWidth="1"/>
    <col min="5" max="5" width="10.5703125" style="328" hidden="1" customWidth="1"/>
    <col min="6" max="6" width="8.85546875" style="328" customWidth="1"/>
    <col min="7" max="7" width="10" style="328" customWidth="1"/>
    <col min="8" max="8" width="3.7109375" style="328" customWidth="1"/>
    <col min="9" max="9" width="12.140625" style="328" customWidth="1"/>
    <col min="10" max="10" width="20.140625" style="328" bestFit="1" customWidth="1"/>
    <col min="11" max="11" width="15.28515625" style="328" bestFit="1" customWidth="1"/>
    <col min="12" max="12" width="5.85546875" style="328" bestFit="1" customWidth="1"/>
    <col min="13" max="13" width="10.28515625" style="328" customWidth="1"/>
    <col min="14" max="14" width="3.42578125" style="328" bestFit="1" customWidth="1"/>
    <col min="15" max="16" width="4.28515625" style="328" bestFit="1" customWidth="1"/>
    <col min="17" max="17" width="3.7109375" style="328" bestFit="1" customWidth="1"/>
    <col min="18" max="18" width="10.5703125" style="328" customWidth="1"/>
    <col min="19" max="19" width="14" style="328" bestFit="1" customWidth="1"/>
    <col min="20" max="20" width="8.7109375" style="583" bestFit="1" customWidth="1"/>
    <col min="21" max="21" width="10.140625" style="328" bestFit="1" customWidth="1"/>
    <col min="22" max="22" width="10" style="328" customWidth="1"/>
    <col min="23" max="257" width="9.140625" style="316"/>
    <col min="258" max="258" width="6.5703125" style="316" bestFit="1" customWidth="1"/>
    <col min="259" max="259" width="8.42578125" style="316" bestFit="1" customWidth="1"/>
    <col min="260" max="260" width="24.85546875" style="316" bestFit="1" customWidth="1"/>
    <col min="261" max="261" width="30.5703125" style="316" bestFit="1" customWidth="1"/>
    <col min="262" max="262" width="0" style="316" hidden="1" customWidth="1"/>
    <col min="263" max="263" width="8.85546875" style="316" customWidth="1"/>
    <col min="264" max="264" width="3.7109375" style="316" customWidth="1"/>
    <col min="265" max="265" width="12.140625" style="316" customWidth="1"/>
    <col min="266" max="266" width="20.140625" style="316" bestFit="1" customWidth="1"/>
    <col min="267" max="267" width="15.28515625" style="316" bestFit="1" customWidth="1"/>
    <col min="268" max="268" width="5.85546875" style="316" bestFit="1" customWidth="1"/>
    <col min="269" max="269" width="10.28515625" style="316" customWidth="1"/>
    <col min="270" max="270" width="3.42578125" style="316" bestFit="1" customWidth="1"/>
    <col min="271" max="272" width="4.28515625" style="316" bestFit="1" customWidth="1"/>
    <col min="273" max="273" width="3.7109375" style="316" bestFit="1" customWidth="1"/>
    <col min="274" max="274" width="10.5703125" style="316" customWidth="1"/>
    <col min="275" max="275" width="14" style="316" bestFit="1" customWidth="1"/>
    <col min="276" max="276" width="8.7109375" style="316" bestFit="1" customWidth="1"/>
    <col min="277" max="277" width="10.140625" style="316" bestFit="1" customWidth="1"/>
    <col min="278" max="513" width="9.140625" style="316"/>
    <col min="514" max="514" width="6.5703125" style="316" bestFit="1" customWidth="1"/>
    <col min="515" max="515" width="8.42578125" style="316" bestFit="1" customWidth="1"/>
    <col min="516" max="516" width="24.85546875" style="316" bestFit="1" customWidth="1"/>
    <col min="517" max="517" width="30.5703125" style="316" bestFit="1" customWidth="1"/>
    <col min="518" max="518" width="0" style="316" hidden="1" customWidth="1"/>
    <col min="519" max="519" width="8.85546875" style="316" customWidth="1"/>
    <col min="520" max="520" width="3.7109375" style="316" customWidth="1"/>
    <col min="521" max="521" width="12.140625" style="316" customWidth="1"/>
    <col min="522" max="522" width="20.140625" style="316" bestFit="1" customWidth="1"/>
    <col min="523" max="523" width="15.28515625" style="316" bestFit="1" customWidth="1"/>
    <col min="524" max="524" width="5.85546875" style="316" bestFit="1" customWidth="1"/>
    <col min="525" max="525" width="10.28515625" style="316" customWidth="1"/>
    <col min="526" max="526" width="3.42578125" style="316" bestFit="1" customWidth="1"/>
    <col min="527" max="528" width="4.28515625" style="316" bestFit="1" customWidth="1"/>
    <col min="529" max="529" width="3.7109375" style="316" bestFit="1" customWidth="1"/>
    <col min="530" max="530" width="10.5703125" style="316" customWidth="1"/>
    <col min="531" max="531" width="14" style="316" bestFit="1" customWidth="1"/>
    <col min="532" max="532" width="8.7109375" style="316" bestFit="1" customWidth="1"/>
    <col min="533" max="533" width="10.140625" style="316" bestFit="1" customWidth="1"/>
    <col min="534" max="769" width="9.140625" style="316"/>
    <col min="770" max="770" width="6.5703125" style="316" bestFit="1" customWidth="1"/>
    <col min="771" max="771" width="8.42578125" style="316" bestFit="1" customWidth="1"/>
    <col min="772" max="772" width="24.85546875" style="316" bestFit="1" customWidth="1"/>
    <col min="773" max="773" width="30.5703125" style="316" bestFit="1" customWidth="1"/>
    <col min="774" max="774" width="0" style="316" hidden="1" customWidth="1"/>
    <col min="775" max="775" width="8.85546875" style="316" customWidth="1"/>
    <col min="776" max="776" width="3.7109375" style="316" customWidth="1"/>
    <col min="777" max="777" width="12.140625" style="316" customWidth="1"/>
    <col min="778" max="778" width="20.140625" style="316" bestFit="1" customWidth="1"/>
    <col min="779" max="779" width="15.28515625" style="316" bestFit="1" customWidth="1"/>
    <col min="780" max="780" width="5.85546875" style="316" bestFit="1" customWidth="1"/>
    <col min="781" max="781" width="10.28515625" style="316" customWidth="1"/>
    <col min="782" max="782" width="3.42578125" style="316" bestFit="1" customWidth="1"/>
    <col min="783" max="784" width="4.28515625" style="316" bestFit="1" customWidth="1"/>
    <col min="785" max="785" width="3.7109375" style="316" bestFit="1" customWidth="1"/>
    <col min="786" max="786" width="10.5703125" style="316" customWidth="1"/>
    <col min="787" max="787" width="14" style="316" bestFit="1" customWidth="1"/>
    <col min="788" max="788" width="8.7109375" style="316" bestFit="1" customWidth="1"/>
    <col min="789" max="789" width="10.140625" style="316" bestFit="1" customWidth="1"/>
    <col min="790" max="1025" width="9.140625" style="316"/>
    <col min="1026" max="1026" width="6.5703125" style="316" bestFit="1" customWidth="1"/>
    <col min="1027" max="1027" width="8.42578125" style="316" bestFit="1" customWidth="1"/>
    <col min="1028" max="1028" width="24.85546875" style="316" bestFit="1" customWidth="1"/>
    <col min="1029" max="1029" width="30.5703125" style="316" bestFit="1" customWidth="1"/>
    <col min="1030" max="1030" width="0" style="316" hidden="1" customWidth="1"/>
    <col min="1031" max="1031" width="8.85546875" style="316" customWidth="1"/>
    <col min="1032" max="1032" width="3.7109375" style="316" customWidth="1"/>
    <col min="1033" max="1033" width="12.140625" style="316" customWidth="1"/>
    <col min="1034" max="1034" width="20.140625" style="316" bestFit="1" customWidth="1"/>
    <col min="1035" max="1035" width="15.28515625" style="316" bestFit="1" customWidth="1"/>
    <col min="1036" max="1036" width="5.85546875" style="316" bestFit="1" customWidth="1"/>
    <col min="1037" max="1037" width="10.28515625" style="316" customWidth="1"/>
    <col min="1038" max="1038" width="3.42578125" style="316" bestFit="1" customWidth="1"/>
    <col min="1039" max="1040" width="4.28515625" style="316" bestFit="1" customWidth="1"/>
    <col min="1041" max="1041" width="3.7109375" style="316" bestFit="1" customWidth="1"/>
    <col min="1042" max="1042" width="10.5703125" style="316" customWidth="1"/>
    <col min="1043" max="1043" width="14" style="316" bestFit="1" customWidth="1"/>
    <col min="1044" max="1044" width="8.7109375" style="316" bestFit="1" customWidth="1"/>
    <col min="1045" max="1045" width="10.140625" style="316" bestFit="1" customWidth="1"/>
    <col min="1046" max="1281" width="9.140625" style="316"/>
    <col min="1282" max="1282" width="6.5703125" style="316" bestFit="1" customWidth="1"/>
    <col min="1283" max="1283" width="8.42578125" style="316" bestFit="1" customWidth="1"/>
    <col min="1284" max="1284" width="24.85546875" style="316" bestFit="1" customWidth="1"/>
    <col min="1285" max="1285" width="30.5703125" style="316" bestFit="1" customWidth="1"/>
    <col min="1286" max="1286" width="0" style="316" hidden="1" customWidth="1"/>
    <col min="1287" max="1287" width="8.85546875" style="316" customWidth="1"/>
    <col min="1288" max="1288" width="3.7109375" style="316" customWidth="1"/>
    <col min="1289" max="1289" width="12.140625" style="316" customWidth="1"/>
    <col min="1290" max="1290" width="20.140625" style="316" bestFit="1" customWidth="1"/>
    <col min="1291" max="1291" width="15.28515625" style="316" bestFit="1" customWidth="1"/>
    <col min="1292" max="1292" width="5.85546875" style="316" bestFit="1" customWidth="1"/>
    <col min="1293" max="1293" width="10.28515625" style="316" customWidth="1"/>
    <col min="1294" max="1294" width="3.42578125" style="316" bestFit="1" customWidth="1"/>
    <col min="1295" max="1296" width="4.28515625" style="316" bestFit="1" customWidth="1"/>
    <col min="1297" max="1297" width="3.7109375" style="316" bestFit="1" customWidth="1"/>
    <col min="1298" max="1298" width="10.5703125" style="316" customWidth="1"/>
    <col min="1299" max="1299" width="14" style="316" bestFit="1" customWidth="1"/>
    <col min="1300" max="1300" width="8.7109375" style="316" bestFit="1" customWidth="1"/>
    <col min="1301" max="1301" width="10.140625" style="316" bestFit="1" customWidth="1"/>
    <col min="1302" max="1537" width="9.140625" style="316"/>
    <col min="1538" max="1538" width="6.5703125" style="316" bestFit="1" customWidth="1"/>
    <col min="1539" max="1539" width="8.42578125" style="316" bestFit="1" customWidth="1"/>
    <col min="1540" max="1540" width="24.85546875" style="316" bestFit="1" customWidth="1"/>
    <col min="1541" max="1541" width="30.5703125" style="316" bestFit="1" customWidth="1"/>
    <col min="1542" max="1542" width="0" style="316" hidden="1" customWidth="1"/>
    <col min="1543" max="1543" width="8.85546875" style="316" customWidth="1"/>
    <col min="1544" max="1544" width="3.7109375" style="316" customWidth="1"/>
    <col min="1545" max="1545" width="12.140625" style="316" customWidth="1"/>
    <col min="1546" max="1546" width="20.140625" style="316" bestFit="1" customWidth="1"/>
    <col min="1547" max="1547" width="15.28515625" style="316" bestFit="1" customWidth="1"/>
    <col min="1548" max="1548" width="5.85546875" style="316" bestFit="1" customWidth="1"/>
    <col min="1549" max="1549" width="10.28515625" style="316" customWidth="1"/>
    <col min="1550" max="1550" width="3.42578125" style="316" bestFit="1" customWidth="1"/>
    <col min="1551" max="1552" width="4.28515625" style="316" bestFit="1" customWidth="1"/>
    <col min="1553" max="1553" width="3.7109375" style="316" bestFit="1" customWidth="1"/>
    <col min="1554" max="1554" width="10.5703125" style="316" customWidth="1"/>
    <col min="1555" max="1555" width="14" style="316" bestFit="1" customWidth="1"/>
    <col min="1556" max="1556" width="8.7109375" style="316" bestFit="1" customWidth="1"/>
    <col min="1557" max="1557" width="10.140625" style="316" bestFit="1" customWidth="1"/>
    <col min="1558" max="1793" width="9.140625" style="316"/>
    <col min="1794" max="1794" width="6.5703125" style="316" bestFit="1" customWidth="1"/>
    <col min="1795" max="1795" width="8.42578125" style="316" bestFit="1" customWidth="1"/>
    <col min="1796" max="1796" width="24.85546875" style="316" bestFit="1" customWidth="1"/>
    <col min="1797" max="1797" width="30.5703125" style="316" bestFit="1" customWidth="1"/>
    <col min="1798" max="1798" width="0" style="316" hidden="1" customWidth="1"/>
    <col min="1799" max="1799" width="8.85546875" style="316" customWidth="1"/>
    <col min="1800" max="1800" width="3.7109375" style="316" customWidth="1"/>
    <col min="1801" max="1801" width="12.140625" style="316" customWidth="1"/>
    <col min="1802" max="1802" width="20.140625" style="316" bestFit="1" customWidth="1"/>
    <col min="1803" max="1803" width="15.28515625" style="316" bestFit="1" customWidth="1"/>
    <col min="1804" max="1804" width="5.85546875" style="316" bestFit="1" customWidth="1"/>
    <col min="1805" max="1805" width="10.28515625" style="316" customWidth="1"/>
    <col min="1806" max="1806" width="3.42578125" style="316" bestFit="1" customWidth="1"/>
    <col min="1807" max="1808" width="4.28515625" style="316" bestFit="1" customWidth="1"/>
    <col min="1809" max="1809" width="3.7109375" style="316" bestFit="1" customWidth="1"/>
    <col min="1810" max="1810" width="10.5703125" style="316" customWidth="1"/>
    <col min="1811" max="1811" width="14" style="316" bestFit="1" customWidth="1"/>
    <col min="1812" max="1812" width="8.7109375" style="316" bestFit="1" customWidth="1"/>
    <col min="1813" max="1813" width="10.140625" style="316" bestFit="1" customWidth="1"/>
    <col min="1814" max="2049" width="9.140625" style="316"/>
    <col min="2050" max="2050" width="6.5703125" style="316" bestFit="1" customWidth="1"/>
    <col min="2051" max="2051" width="8.42578125" style="316" bestFit="1" customWidth="1"/>
    <col min="2052" max="2052" width="24.85546875" style="316" bestFit="1" customWidth="1"/>
    <col min="2053" max="2053" width="30.5703125" style="316" bestFit="1" customWidth="1"/>
    <col min="2054" max="2054" width="0" style="316" hidden="1" customWidth="1"/>
    <col min="2055" max="2055" width="8.85546875" style="316" customWidth="1"/>
    <col min="2056" max="2056" width="3.7109375" style="316" customWidth="1"/>
    <col min="2057" max="2057" width="12.140625" style="316" customWidth="1"/>
    <col min="2058" max="2058" width="20.140625" style="316" bestFit="1" customWidth="1"/>
    <col min="2059" max="2059" width="15.28515625" style="316" bestFit="1" customWidth="1"/>
    <col min="2060" max="2060" width="5.85546875" style="316" bestFit="1" customWidth="1"/>
    <col min="2061" max="2061" width="10.28515625" style="316" customWidth="1"/>
    <col min="2062" max="2062" width="3.42578125" style="316" bestFit="1" customWidth="1"/>
    <col min="2063" max="2064" width="4.28515625" style="316" bestFit="1" customWidth="1"/>
    <col min="2065" max="2065" width="3.7109375" style="316" bestFit="1" customWidth="1"/>
    <col min="2066" max="2066" width="10.5703125" style="316" customWidth="1"/>
    <col min="2067" max="2067" width="14" style="316" bestFit="1" customWidth="1"/>
    <col min="2068" max="2068" width="8.7109375" style="316" bestFit="1" customWidth="1"/>
    <col min="2069" max="2069" width="10.140625" style="316" bestFit="1" customWidth="1"/>
    <col min="2070" max="2305" width="9.140625" style="316"/>
    <col min="2306" max="2306" width="6.5703125" style="316" bestFit="1" customWidth="1"/>
    <col min="2307" max="2307" width="8.42578125" style="316" bestFit="1" customWidth="1"/>
    <col min="2308" max="2308" width="24.85546875" style="316" bestFit="1" customWidth="1"/>
    <col min="2309" max="2309" width="30.5703125" style="316" bestFit="1" customWidth="1"/>
    <col min="2310" max="2310" width="0" style="316" hidden="1" customWidth="1"/>
    <col min="2311" max="2311" width="8.85546875" style="316" customWidth="1"/>
    <col min="2312" max="2312" width="3.7109375" style="316" customWidth="1"/>
    <col min="2313" max="2313" width="12.140625" style="316" customWidth="1"/>
    <col min="2314" max="2314" width="20.140625" style="316" bestFit="1" customWidth="1"/>
    <col min="2315" max="2315" width="15.28515625" style="316" bestFit="1" customWidth="1"/>
    <col min="2316" max="2316" width="5.85546875" style="316" bestFit="1" customWidth="1"/>
    <col min="2317" max="2317" width="10.28515625" style="316" customWidth="1"/>
    <col min="2318" max="2318" width="3.42578125" style="316" bestFit="1" customWidth="1"/>
    <col min="2319" max="2320" width="4.28515625" style="316" bestFit="1" customWidth="1"/>
    <col min="2321" max="2321" width="3.7109375" style="316" bestFit="1" customWidth="1"/>
    <col min="2322" max="2322" width="10.5703125" style="316" customWidth="1"/>
    <col min="2323" max="2323" width="14" style="316" bestFit="1" customWidth="1"/>
    <col min="2324" max="2324" width="8.7109375" style="316" bestFit="1" customWidth="1"/>
    <col min="2325" max="2325" width="10.140625" style="316" bestFit="1" customWidth="1"/>
    <col min="2326" max="2561" width="9.140625" style="316"/>
    <col min="2562" max="2562" width="6.5703125" style="316" bestFit="1" customWidth="1"/>
    <col min="2563" max="2563" width="8.42578125" style="316" bestFit="1" customWidth="1"/>
    <col min="2564" max="2564" width="24.85546875" style="316" bestFit="1" customWidth="1"/>
    <col min="2565" max="2565" width="30.5703125" style="316" bestFit="1" customWidth="1"/>
    <col min="2566" max="2566" width="0" style="316" hidden="1" customWidth="1"/>
    <col min="2567" max="2567" width="8.85546875" style="316" customWidth="1"/>
    <col min="2568" max="2568" width="3.7109375" style="316" customWidth="1"/>
    <col min="2569" max="2569" width="12.140625" style="316" customWidth="1"/>
    <col min="2570" max="2570" width="20.140625" style="316" bestFit="1" customWidth="1"/>
    <col min="2571" max="2571" width="15.28515625" style="316" bestFit="1" customWidth="1"/>
    <col min="2572" max="2572" width="5.85546875" style="316" bestFit="1" customWidth="1"/>
    <col min="2573" max="2573" width="10.28515625" style="316" customWidth="1"/>
    <col min="2574" max="2574" width="3.42578125" style="316" bestFit="1" customWidth="1"/>
    <col min="2575" max="2576" width="4.28515625" style="316" bestFit="1" customWidth="1"/>
    <col min="2577" max="2577" width="3.7109375" style="316" bestFit="1" customWidth="1"/>
    <col min="2578" max="2578" width="10.5703125" style="316" customWidth="1"/>
    <col min="2579" max="2579" width="14" style="316" bestFit="1" customWidth="1"/>
    <col min="2580" max="2580" width="8.7109375" style="316" bestFit="1" customWidth="1"/>
    <col min="2581" max="2581" width="10.140625" style="316" bestFit="1" customWidth="1"/>
    <col min="2582" max="2817" width="9.140625" style="316"/>
    <col min="2818" max="2818" width="6.5703125" style="316" bestFit="1" customWidth="1"/>
    <col min="2819" max="2819" width="8.42578125" style="316" bestFit="1" customWidth="1"/>
    <col min="2820" max="2820" width="24.85546875" style="316" bestFit="1" customWidth="1"/>
    <col min="2821" max="2821" width="30.5703125" style="316" bestFit="1" customWidth="1"/>
    <col min="2822" max="2822" width="0" style="316" hidden="1" customWidth="1"/>
    <col min="2823" max="2823" width="8.85546875" style="316" customWidth="1"/>
    <col min="2824" max="2824" width="3.7109375" style="316" customWidth="1"/>
    <col min="2825" max="2825" width="12.140625" style="316" customWidth="1"/>
    <col min="2826" max="2826" width="20.140625" style="316" bestFit="1" customWidth="1"/>
    <col min="2827" max="2827" width="15.28515625" style="316" bestFit="1" customWidth="1"/>
    <col min="2828" max="2828" width="5.85546875" style="316" bestFit="1" customWidth="1"/>
    <col min="2829" max="2829" width="10.28515625" style="316" customWidth="1"/>
    <col min="2830" max="2830" width="3.42578125" style="316" bestFit="1" customWidth="1"/>
    <col min="2831" max="2832" width="4.28515625" style="316" bestFit="1" customWidth="1"/>
    <col min="2833" max="2833" width="3.7109375" style="316" bestFit="1" customWidth="1"/>
    <col min="2834" max="2834" width="10.5703125" style="316" customWidth="1"/>
    <col min="2835" max="2835" width="14" style="316" bestFit="1" customWidth="1"/>
    <col min="2836" max="2836" width="8.7109375" style="316" bestFit="1" customWidth="1"/>
    <col min="2837" max="2837" width="10.140625" style="316" bestFit="1" customWidth="1"/>
    <col min="2838" max="3073" width="9.140625" style="316"/>
    <col min="3074" max="3074" width="6.5703125" style="316" bestFit="1" customWidth="1"/>
    <col min="3075" max="3075" width="8.42578125" style="316" bestFit="1" customWidth="1"/>
    <col min="3076" max="3076" width="24.85546875" style="316" bestFit="1" customWidth="1"/>
    <col min="3077" max="3077" width="30.5703125" style="316" bestFit="1" customWidth="1"/>
    <col min="3078" max="3078" width="0" style="316" hidden="1" customWidth="1"/>
    <col min="3079" max="3079" width="8.85546875" style="316" customWidth="1"/>
    <col min="3080" max="3080" width="3.7109375" style="316" customWidth="1"/>
    <col min="3081" max="3081" width="12.140625" style="316" customWidth="1"/>
    <col min="3082" max="3082" width="20.140625" style="316" bestFit="1" customWidth="1"/>
    <col min="3083" max="3083" width="15.28515625" style="316" bestFit="1" customWidth="1"/>
    <col min="3084" max="3084" width="5.85546875" style="316" bestFit="1" customWidth="1"/>
    <col min="3085" max="3085" width="10.28515625" style="316" customWidth="1"/>
    <col min="3086" max="3086" width="3.42578125" style="316" bestFit="1" customWidth="1"/>
    <col min="3087" max="3088" width="4.28515625" style="316" bestFit="1" customWidth="1"/>
    <col min="3089" max="3089" width="3.7109375" style="316" bestFit="1" customWidth="1"/>
    <col min="3090" max="3090" width="10.5703125" style="316" customWidth="1"/>
    <col min="3091" max="3091" width="14" style="316" bestFit="1" customWidth="1"/>
    <col min="3092" max="3092" width="8.7109375" style="316" bestFit="1" customWidth="1"/>
    <col min="3093" max="3093" width="10.140625" style="316" bestFit="1" customWidth="1"/>
    <col min="3094" max="3329" width="9.140625" style="316"/>
    <col min="3330" max="3330" width="6.5703125" style="316" bestFit="1" customWidth="1"/>
    <col min="3331" max="3331" width="8.42578125" style="316" bestFit="1" customWidth="1"/>
    <col min="3332" max="3332" width="24.85546875" style="316" bestFit="1" customWidth="1"/>
    <col min="3333" max="3333" width="30.5703125" style="316" bestFit="1" customWidth="1"/>
    <col min="3334" max="3334" width="0" style="316" hidden="1" customWidth="1"/>
    <col min="3335" max="3335" width="8.85546875" style="316" customWidth="1"/>
    <col min="3336" max="3336" width="3.7109375" style="316" customWidth="1"/>
    <col min="3337" max="3337" width="12.140625" style="316" customWidth="1"/>
    <col min="3338" max="3338" width="20.140625" style="316" bestFit="1" customWidth="1"/>
    <col min="3339" max="3339" width="15.28515625" style="316" bestFit="1" customWidth="1"/>
    <col min="3340" max="3340" width="5.85546875" style="316" bestFit="1" customWidth="1"/>
    <col min="3341" max="3341" width="10.28515625" style="316" customWidth="1"/>
    <col min="3342" max="3342" width="3.42578125" style="316" bestFit="1" customWidth="1"/>
    <col min="3343" max="3344" width="4.28515625" style="316" bestFit="1" customWidth="1"/>
    <col min="3345" max="3345" width="3.7109375" style="316" bestFit="1" customWidth="1"/>
    <col min="3346" max="3346" width="10.5703125" style="316" customWidth="1"/>
    <col min="3347" max="3347" width="14" style="316" bestFit="1" customWidth="1"/>
    <col min="3348" max="3348" width="8.7109375" style="316" bestFit="1" customWidth="1"/>
    <col min="3349" max="3349" width="10.140625" style="316" bestFit="1" customWidth="1"/>
    <col min="3350" max="3585" width="9.140625" style="316"/>
    <col min="3586" max="3586" width="6.5703125" style="316" bestFit="1" customWidth="1"/>
    <col min="3587" max="3587" width="8.42578125" style="316" bestFit="1" customWidth="1"/>
    <col min="3588" max="3588" width="24.85546875" style="316" bestFit="1" customWidth="1"/>
    <col min="3589" max="3589" width="30.5703125" style="316" bestFit="1" customWidth="1"/>
    <col min="3590" max="3590" width="0" style="316" hidden="1" customWidth="1"/>
    <col min="3591" max="3591" width="8.85546875" style="316" customWidth="1"/>
    <col min="3592" max="3592" width="3.7109375" style="316" customWidth="1"/>
    <col min="3593" max="3593" width="12.140625" style="316" customWidth="1"/>
    <col min="3594" max="3594" width="20.140625" style="316" bestFit="1" customWidth="1"/>
    <col min="3595" max="3595" width="15.28515625" style="316" bestFit="1" customWidth="1"/>
    <col min="3596" max="3596" width="5.85546875" style="316" bestFit="1" customWidth="1"/>
    <col min="3597" max="3597" width="10.28515625" style="316" customWidth="1"/>
    <col min="3598" max="3598" width="3.42578125" style="316" bestFit="1" customWidth="1"/>
    <col min="3599" max="3600" width="4.28515625" style="316" bestFit="1" customWidth="1"/>
    <col min="3601" max="3601" width="3.7109375" style="316" bestFit="1" customWidth="1"/>
    <col min="3602" max="3602" width="10.5703125" style="316" customWidth="1"/>
    <col min="3603" max="3603" width="14" style="316" bestFit="1" customWidth="1"/>
    <col min="3604" max="3604" width="8.7109375" style="316" bestFit="1" customWidth="1"/>
    <col min="3605" max="3605" width="10.140625" style="316" bestFit="1" customWidth="1"/>
    <col min="3606" max="3841" width="9.140625" style="316"/>
    <col min="3842" max="3842" width="6.5703125" style="316" bestFit="1" customWidth="1"/>
    <col min="3843" max="3843" width="8.42578125" style="316" bestFit="1" customWidth="1"/>
    <col min="3844" max="3844" width="24.85546875" style="316" bestFit="1" customWidth="1"/>
    <col min="3845" max="3845" width="30.5703125" style="316" bestFit="1" customWidth="1"/>
    <col min="3846" max="3846" width="0" style="316" hidden="1" customWidth="1"/>
    <col min="3847" max="3847" width="8.85546875" style="316" customWidth="1"/>
    <col min="3848" max="3848" width="3.7109375" style="316" customWidth="1"/>
    <col min="3849" max="3849" width="12.140625" style="316" customWidth="1"/>
    <col min="3850" max="3850" width="20.140625" style="316" bestFit="1" customWidth="1"/>
    <col min="3851" max="3851" width="15.28515625" style="316" bestFit="1" customWidth="1"/>
    <col min="3852" max="3852" width="5.85546875" style="316" bestFit="1" customWidth="1"/>
    <col min="3853" max="3853" width="10.28515625" style="316" customWidth="1"/>
    <col min="3854" max="3854" width="3.42578125" style="316" bestFit="1" customWidth="1"/>
    <col min="3855" max="3856" width="4.28515625" style="316" bestFit="1" customWidth="1"/>
    <col min="3857" max="3857" width="3.7109375" style="316" bestFit="1" customWidth="1"/>
    <col min="3858" max="3858" width="10.5703125" style="316" customWidth="1"/>
    <col min="3859" max="3859" width="14" style="316" bestFit="1" customWidth="1"/>
    <col min="3860" max="3860" width="8.7109375" style="316" bestFit="1" customWidth="1"/>
    <col min="3861" max="3861" width="10.140625" style="316" bestFit="1" customWidth="1"/>
    <col min="3862" max="4097" width="9.140625" style="316"/>
    <col min="4098" max="4098" width="6.5703125" style="316" bestFit="1" customWidth="1"/>
    <col min="4099" max="4099" width="8.42578125" style="316" bestFit="1" customWidth="1"/>
    <col min="4100" max="4100" width="24.85546875" style="316" bestFit="1" customWidth="1"/>
    <col min="4101" max="4101" width="30.5703125" style="316" bestFit="1" customWidth="1"/>
    <col min="4102" max="4102" width="0" style="316" hidden="1" customWidth="1"/>
    <col min="4103" max="4103" width="8.85546875" style="316" customWidth="1"/>
    <col min="4104" max="4104" width="3.7109375" style="316" customWidth="1"/>
    <col min="4105" max="4105" width="12.140625" style="316" customWidth="1"/>
    <col min="4106" max="4106" width="20.140625" style="316" bestFit="1" customWidth="1"/>
    <col min="4107" max="4107" width="15.28515625" style="316" bestFit="1" customWidth="1"/>
    <col min="4108" max="4108" width="5.85546875" style="316" bestFit="1" customWidth="1"/>
    <col min="4109" max="4109" width="10.28515625" style="316" customWidth="1"/>
    <col min="4110" max="4110" width="3.42578125" style="316" bestFit="1" customWidth="1"/>
    <col min="4111" max="4112" width="4.28515625" style="316" bestFit="1" customWidth="1"/>
    <col min="4113" max="4113" width="3.7109375" style="316" bestFit="1" customWidth="1"/>
    <col min="4114" max="4114" width="10.5703125" style="316" customWidth="1"/>
    <col min="4115" max="4115" width="14" style="316" bestFit="1" customWidth="1"/>
    <col min="4116" max="4116" width="8.7109375" style="316" bestFit="1" customWidth="1"/>
    <col min="4117" max="4117" width="10.140625" style="316" bestFit="1" customWidth="1"/>
    <col min="4118" max="4353" width="9.140625" style="316"/>
    <col min="4354" max="4354" width="6.5703125" style="316" bestFit="1" customWidth="1"/>
    <col min="4355" max="4355" width="8.42578125" style="316" bestFit="1" customWidth="1"/>
    <col min="4356" max="4356" width="24.85546875" style="316" bestFit="1" customWidth="1"/>
    <col min="4357" max="4357" width="30.5703125" style="316" bestFit="1" customWidth="1"/>
    <col min="4358" max="4358" width="0" style="316" hidden="1" customWidth="1"/>
    <col min="4359" max="4359" width="8.85546875" style="316" customWidth="1"/>
    <col min="4360" max="4360" width="3.7109375" style="316" customWidth="1"/>
    <col min="4361" max="4361" width="12.140625" style="316" customWidth="1"/>
    <col min="4362" max="4362" width="20.140625" style="316" bestFit="1" customWidth="1"/>
    <col min="4363" max="4363" width="15.28515625" style="316" bestFit="1" customWidth="1"/>
    <col min="4364" max="4364" width="5.85546875" style="316" bestFit="1" customWidth="1"/>
    <col min="4365" max="4365" width="10.28515625" style="316" customWidth="1"/>
    <col min="4366" max="4366" width="3.42578125" style="316" bestFit="1" customWidth="1"/>
    <col min="4367" max="4368" width="4.28515625" style="316" bestFit="1" customWidth="1"/>
    <col min="4369" max="4369" width="3.7109375" style="316" bestFit="1" customWidth="1"/>
    <col min="4370" max="4370" width="10.5703125" style="316" customWidth="1"/>
    <col min="4371" max="4371" width="14" style="316" bestFit="1" customWidth="1"/>
    <col min="4372" max="4372" width="8.7109375" style="316" bestFit="1" customWidth="1"/>
    <col min="4373" max="4373" width="10.140625" style="316" bestFit="1" customWidth="1"/>
    <col min="4374" max="4609" width="9.140625" style="316"/>
    <col min="4610" max="4610" width="6.5703125" style="316" bestFit="1" customWidth="1"/>
    <col min="4611" max="4611" width="8.42578125" style="316" bestFit="1" customWidth="1"/>
    <col min="4612" max="4612" width="24.85546875" style="316" bestFit="1" customWidth="1"/>
    <col min="4613" max="4613" width="30.5703125" style="316" bestFit="1" customWidth="1"/>
    <col min="4614" max="4614" width="0" style="316" hidden="1" customWidth="1"/>
    <col min="4615" max="4615" width="8.85546875" style="316" customWidth="1"/>
    <col min="4616" max="4616" width="3.7109375" style="316" customWidth="1"/>
    <col min="4617" max="4617" width="12.140625" style="316" customWidth="1"/>
    <col min="4618" max="4618" width="20.140625" style="316" bestFit="1" customWidth="1"/>
    <col min="4619" max="4619" width="15.28515625" style="316" bestFit="1" customWidth="1"/>
    <col min="4620" max="4620" width="5.85546875" style="316" bestFit="1" customWidth="1"/>
    <col min="4621" max="4621" width="10.28515625" style="316" customWidth="1"/>
    <col min="4622" max="4622" width="3.42578125" style="316" bestFit="1" customWidth="1"/>
    <col min="4623" max="4624" width="4.28515625" style="316" bestFit="1" customWidth="1"/>
    <col min="4625" max="4625" width="3.7109375" style="316" bestFit="1" customWidth="1"/>
    <col min="4626" max="4626" width="10.5703125" style="316" customWidth="1"/>
    <col min="4627" max="4627" width="14" style="316" bestFit="1" customWidth="1"/>
    <col min="4628" max="4628" width="8.7109375" style="316" bestFit="1" customWidth="1"/>
    <col min="4629" max="4629" width="10.140625" style="316" bestFit="1" customWidth="1"/>
    <col min="4630" max="4865" width="9.140625" style="316"/>
    <col min="4866" max="4866" width="6.5703125" style="316" bestFit="1" customWidth="1"/>
    <col min="4867" max="4867" width="8.42578125" style="316" bestFit="1" customWidth="1"/>
    <col min="4868" max="4868" width="24.85546875" style="316" bestFit="1" customWidth="1"/>
    <col min="4869" max="4869" width="30.5703125" style="316" bestFit="1" customWidth="1"/>
    <col min="4870" max="4870" width="0" style="316" hidden="1" customWidth="1"/>
    <col min="4871" max="4871" width="8.85546875" style="316" customWidth="1"/>
    <col min="4872" max="4872" width="3.7109375" style="316" customWidth="1"/>
    <col min="4873" max="4873" width="12.140625" style="316" customWidth="1"/>
    <col min="4874" max="4874" width="20.140625" style="316" bestFit="1" customWidth="1"/>
    <col min="4875" max="4875" width="15.28515625" style="316" bestFit="1" customWidth="1"/>
    <col min="4876" max="4876" width="5.85546875" style="316" bestFit="1" customWidth="1"/>
    <col min="4877" max="4877" width="10.28515625" style="316" customWidth="1"/>
    <col min="4878" max="4878" width="3.42578125" style="316" bestFit="1" customWidth="1"/>
    <col min="4879" max="4880" width="4.28515625" style="316" bestFit="1" customWidth="1"/>
    <col min="4881" max="4881" width="3.7109375" style="316" bestFit="1" customWidth="1"/>
    <col min="4882" max="4882" width="10.5703125" style="316" customWidth="1"/>
    <col min="4883" max="4883" width="14" style="316" bestFit="1" customWidth="1"/>
    <col min="4884" max="4884" width="8.7109375" style="316" bestFit="1" customWidth="1"/>
    <col min="4885" max="4885" width="10.140625" style="316" bestFit="1" customWidth="1"/>
    <col min="4886" max="5121" width="9.140625" style="316"/>
    <col min="5122" max="5122" width="6.5703125" style="316" bestFit="1" customWidth="1"/>
    <col min="5123" max="5123" width="8.42578125" style="316" bestFit="1" customWidth="1"/>
    <col min="5124" max="5124" width="24.85546875" style="316" bestFit="1" customWidth="1"/>
    <col min="5125" max="5125" width="30.5703125" style="316" bestFit="1" customWidth="1"/>
    <col min="5126" max="5126" width="0" style="316" hidden="1" customWidth="1"/>
    <col min="5127" max="5127" width="8.85546875" style="316" customWidth="1"/>
    <col min="5128" max="5128" width="3.7109375" style="316" customWidth="1"/>
    <col min="5129" max="5129" width="12.140625" style="316" customWidth="1"/>
    <col min="5130" max="5130" width="20.140625" style="316" bestFit="1" customWidth="1"/>
    <col min="5131" max="5131" width="15.28515625" style="316" bestFit="1" customWidth="1"/>
    <col min="5132" max="5132" width="5.85546875" style="316" bestFit="1" customWidth="1"/>
    <col min="5133" max="5133" width="10.28515625" style="316" customWidth="1"/>
    <col min="5134" max="5134" width="3.42578125" style="316" bestFit="1" customWidth="1"/>
    <col min="5135" max="5136" width="4.28515625" style="316" bestFit="1" customWidth="1"/>
    <col min="5137" max="5137" width="3.7109375" style="316" bestFit="1" customWidth="1"/>
    <col min="5138" max="5138" width="10.5703125" style="316" customWidth="1"/>
    <col min="5139" max="5139" width="14" style="316" bestFit="1" customWidth="1"/>
    <col min="5140" max="5140" width="8.7109375" style="316" bestFit="1" customWidth="1"/>
    <col min="5141" max="5141" width="10.140625" style="316" bestFit="1" customWidth="1"/>
    <col min="5142" max="5377" width="9.140625" style="316"/>
    <col min="5378" max="5378" width="6.5703125" style="316" bestFit="1" customWidth="1"/>
    <col min="5379" max="5379" width="8.42578125" style="316" bestFit="1" customWidth="1"/>
    <col min="5380" max="5380" width="24.85546875" style="316" bestFit="1" customWidth="1"/>
    <col min="5381" max="5381" width="30.5703125" style="316" bestFit="1" customWidth="1"/>
    <col min="5382" max="5382" width="0" style="316" hidden="1" customWidth="1"/>
    <col min="5383" max="5383" width="8.85546875" style="316" customWidth="1"/>
    <col min="5384" max="5384" width="3.7109375" style="316" customWidth="1"/>
    <col min="5385" max="5385" width="12.140625" style="316" customWidth="1"/>
    <col min="5386" max="5386" width="20.140625" style="316" bestFit="1" customWidth="1"/>
    <col min="5387" max="5387" width="15.28515625" style="316" bestFit="1" customWidth="1"/>
    <col min="5388" max="5388" width="5.85546875" style="316" bestFit="1" customWidth="1"/>
    <col min="5389" max="5389" width="10.28515625" style="316" customWidth="1"/>
    <col min="5390" max="5390" width="3.42578125" style="316" bestFit="1" customWidth="1"/>
    <col min="5391" max="5392" width="4.28515625" style="316" bestFit="1" customWidth="1"/>
    <col min="5393" max="5393" width="3.7109375" style="316" bestFit="1" customWidth="1"/>
    <col min="5394" max="5394" width="10.5703125" style="316" customWidth="1"/>
    <col min="5395" max="5395" width="14" style="316" bestFit="1" customWidth="1"/>
    <col min="5396" max="5396" width="8.7109375" style="316" bestFit="1" customWidth="1"/>
    <col min="5397" max="5397" width="10.140625" style="316" bestFit="1" customWidth="1"/>
    <col min="5398" max="5633" width="9.140625" style="316"/>
    <col min="5634" max="5634" width="6.5703125" style="316" bestFit="1" customWidth="1"/>
    <col min="5635" max="5635" width="8.42578125" style="316" bestFit="1" customWidth="1"/>
    <col min="5636" max="5636" width="24.85546875" style="316" bestFit="1" customWidth="1"/>
    <col min="5637" max="5637" width="30.5703125" style="316" bestFit="1" customWidth="1"/>
    <col min="5638" max="5638" width="0" style="316" hidden="1" customWidth="1"/>
    <col min="5639" max="5639" width="8.85546875" style="316" customWidth="1"/>
    <col min="5640" max="5640" width="3.7109375" style="316" customWidth="1"/>
    <col min="5641" max="5641" width="12.140625" style="316" customWidth="1"/>
    <col min="5642" max="5642" width="20.140625" style="316" bestFit="1" customWidth="1"/>
    <col min="5643" max="5643" width="15.28515625" style="316" bestFit="1" customWidth="1"/>
    <col min="5644" max="5644" width="5.85546875" style="316" bestFit="1" customWidth="1"/>
    <col min="5645" max="5645" width="10.28515625" style="316" customWidth="1"/>
    <col min="5646" max="5646" width="3.42578125" style="316" bestFit="1" customWidth="1"/>
    <col min="5647" max="5648" width="4.28515625" style="316" bestFit="1" customWidth="1"/>
    <col min="5649" max="5649" width="3.7109375" style="316" bestFit="1" customWidth="1"/>
    <col min="5650" max="5650" width="10.5703125" style="316" customWidth="1"/>
    <col min="5651" max="5651" width="14" style="316" bestFit="1" customWidth="1"/>
    <col min="5652" max="5652" width="8.7109375" style="316" bestFit="1" customWidth="1"/>
    <col min="5653" max="5653" width="10.140625" style="316" bestFit="1" customWidth="1"/>
    <col min="5654" max="5889" width="9.140625" style="316"/>
    <col min="5890" max="5890" width="6.5703125" style="316" bestFit="1" customWidth="1"/>
    <col min="5891" max="5891" width="8.42578125" style="316" bestFit="1" customWidth="1"/>
    <col min="5892" max="5892" width="24.85546875" style="316" bestFit="1" customWidth="1"/>
    <col min="5893" max="5893" width="30.5703125" style="316" bestFit="1" customWidth="1"/>
    <col min="5894" max="5894" width="0" style="316" hidden="1" customWidth="1"/>
    <col min="5895" max="5895" width="8.85546875" style="316" customWidth="1"/>
    <col min="5896" max="5896" width="3.7109375" style="316" customWidth="1"/>
    <col min="5897" max="5897" width="12.140625" style="316" customWidth="1"/>
    <col min="5898" max="5898" width="20.140625" style="316" bestFit="1" customWidth="1"/>
    <col min="5899" max="5899" width="15.28515625" style="316" bestFit="1" customWidth="1"/>
    <col min="5900" max="5900" width="5.85546875" style="316" bestFit="1" customWidth="1"/>
    <col min="5901" max="5901" width="10.28515625" style="316" customWidth="1"/>
    <col min="5902" max="5902" width="3.42578125" style="316" bestFit="1" customWidth="1"/>
    <col min="5903" max="5904" width="4.28515625" style="316" bestFit="1" customWidth="1"/>
    <col min="5905" max="5905" width="3.7109375" style="316" bestFit="1" customWidth="1"/>
    <col min="5906" max="5906" width="10.5703125" style="316" customWidth="1"/>
    <col min="5907" max="5907" width="14" style="316" bestFit="1" customWidth="1"/>
    <col min="5908" max="5908" width="8.7109375" style="316" bestFit="1" customWidth="1"/>
    <col min="5909" max="5909" width="10.140625" style="316" bestFit="1" customWidth="1"/>
    <col min="5910" max="6145" width="9.140625" style="316"/>
    <col min="6146" max="6146" width="6.5703125" style="316" bestFit="1" customWidth="1"/>
    <col min="6147" max="6147" width="8.42578125" style="316" bestFit="1" customWidth="1"/>
    <col min="6148" max="6148" width="24.85546875" style="316" bestFit="1" customWidth="1"/>
    <col min="6149" max="6149" width="30.5703125" style="316" bestFit="1" customWidth="1"/>
    <col min="6150" max="6150" width="0" style="316" hidden="1" customWidth="1"/>
    <col min="6151" max="6151" width="8.85546875" style="316" customWidth="1"/>
    <col min="6152" max="6152" width="3.7109375" style="316" customWidth="1"/>
    <col min="6153" max="6153" width="12.140625" style="316" customWidth="1"/>
    <col min="6154" max="6154" width="20.140625" style="316" bestFit="1" customWidth="1"/>
    <col min="6155" max="6155" width="15.28515625" style="316" bestFit="1" customWidth="1"/>
    <col min="6156" max="6156" width="5.85546875" style="316" bestFit="1" customWidth="1"/>
    <col min="6157" max="6157" width="10.28515625" style="316" customWidth="1"/>
    <col min="6158" max="6158" width="3.42578125" style="316" bestFit="1" customWidth="1"/>
    <col min="6159" max="6160" width="4.28515625" style="316" bestFit="1" customWidth="1"/>
    <col min="6161" max="6161" width="3.7109375" style="316" bestFit="1" customWidth="1"/>
    <col min="6162" max="6162" width="10.5703125" style="316" customWidth="1"/>
    <col min="6163" max="6163" width="14" style="316" bestFit="1" customWidth="1"/>
    <col min="6164" max="6164" width="8.7109375" style="316" bestFit="1" customWidth="1"/>
    <col min="6165" max="6165" width="10.140625" style="316" bestFit="1" customWidth="1"/>
    <col min="6166" max="6401" width="9.140625" style="316"/>
    <col min="6402" max="6402" width="6.5703125" style="316" bestFit="1" customWidth="1"/>
    <col min="6403" max="6403" width="8.42578125" style="316" bestFit="1" customWidth="1"/>
    <col min="6404" max="6404" width="24.85546875" style="316" bestFit="1" customWidth="1"/>
    <col min="6405" max="6405" width="30.5703125" style="316" bestFit="1" customWidth="1"/>
    <col min="6406" max="6406" width="0" style="316" hidden="1" customWidth="1"/>
    <col min="6407" max="6407" width="8.85546875" style="316" customWidth="1"/>
    <col min="6408" max="6408" width="3.7109375" style="316" customWidth="1"/>
    <col min="6409" max="6409" width="12.140625" style="316" customWidth="1"/>
    <col min="6410" max="6410" width="20.140625" style="316" bestFit="1" customWidth="1"/>
    <col min="6411" max="6411" width="15.28515625" style="316" bestFit="1" customWidth="1"/>
    <col min="6412" max="6412" width="5.85546875" style="316" bestFit="1" customWidth="1"/>
    <col min="6413" max="6413" width="10.28515625" style="316" customWidth="1"/>
    <col min="6414" max="6414" width="3.42578125" style="316" bestFit="1" customWidth="1"/>
    <col min="6415" max="6416" width="4.28515625" style="316" bestFit="1" customWidth="1"/>
    <col min="6417" max="6417" width="3.7109375" style="316" bestFit="1" customWidth="1"/>
    <col min="6418" max="6418" width="10.5703125" style="316" customWidth="1"/>
    <col min="6419" max="6419" width="14" style="316" bestFit="1" customWidth="1"/>
    <col min="6420" max="6420" width="8.7109375" style="316" bestFit="1" customWidth="1"/>
    <col min="6421" max="6421" width="10.140625" style="316" bestFit="1" customWidth="1"/>
    <col min="6422" max="6657" width="9.140625" style="316"/>
    <col min="6658" max="6658" width="6.5703125" style="316" bestFit="1" customWidth="1"/>
    <col min="6659" max="6659" width="8.42578125" style="316" bestFit="1" customWidth="1"/>
    <col min="6660" max="6660" width="24.85546875" style="316" bestFit="1" customWidth="1"/>
    <col min="6661" max="6661" width="30.5703125" style="316" bestFit="1" customWidth="1"/>
    <col min="6662" max="6662" width="0" style="316" hidden="1" customWidth="1"/>
    <col min="6663" max="6663" width="8.85546875" style="316" customWidth="1"/>
    <col min="6664" max="6664" width="3.7109375" style="316" customWidth="1"/>
    <col min="6665" max="6665" width="12.140625" style="316" customWidth="1"/>
    <col min="6666" max="6666" width="20.140625" style="316" bestFit="1" customWidth="1"/>
    <col min="6667" max="6667" width="15.28515625" style="316" bestFit="1" customWidth="1"/>
    <col min="6668" max="6668" width="5.85546875" style="316" bestFit="1" customWidth="1"/>
    <col min="6669" max="6669" width="10.28515625" style="316" customWidth="1"/>
    <col min="6670" max="6670" width="3.42578125" style="316" bestFit="1" customWidth="1"/>
    <col min="6671" max="6672" width="4.28515625" style="316" bestFit="1" customWidth="1"/>
    <col min="6673" max="6673" width="3.7109375" style="316" bestFit="1" customWidth="1"/>
    <col min="6674" max="6674" width="10.5703125" style="316" customWidth="1"/>
    <col min="6675" max="6675" width="14" style="316" bestFit="1" customWidth="1"/>
    <col min="6676" max="6676" width="8.7109375" style="316" bestFit="1" customWidth="1"/>
    <col min="6677" max="6677" width="10.140625" style="316" bestFit="1" customWidth="1"/>
    <col min="6678" max="6913" width="9.140625" style="316"/>
    <col min="6914" max="6914" width="6.5703125" style="316" bestFit="1" customWidth="1"/>
    <col min="6915" max="6915" width="8.42578125" style="316" bestFit="1" customWidth="1"/>
    <col min="6916" max="6916" width="24.85546875" style="316" bestFit="1" customWidth="1"/>
    <col min="6917" max="6917" width="30.5703125" style="316" bestFit="1" customWidth="1"/>
    <col min="6918" max="6918" width="0" style="316" hidden="1" customWidth="1"/>
    <col min="6919" max="6919" width="8.85546875" style="316" customWidth="1"/>
    <col min="6920" max="6920" width="3.7109375" style="316" customWidth="1"/>
    <col min="6921" max="6921" width="12.140625" style="316" customWidth="1"/>
    <col min="6922" max="6922" width="20.140625" style="316" bestFit="1" customWidth="1"/>
    <col min="6923" max="6923" width="15.28515625" style="316" bestFit="1" customWidth="1"/>
    <col min="6924" max="6924" width="5.85546875" style="316" bestFit="1" customWidth="1"/>
    <col min="6925" max="6925" width="10.28515625" style="316" customWidth="1"/>
    <col min="6926" max="6926" width="3.42578125" style="316" bestFit="1" customWidth="1"/>
    <col min="6927" max="6928" width="4.28515625" style="316" bestFit="1" customWidth="1"/>
    <col min="6929" max="6929" width="3.7109375" style="316" bestFit="1" customWidth="1"/>
    <col min="6930" max="6930" width="10.5703125" style="316" customWidth="1"/>
    <col min="6931" max="6931" width="14" style="316" bestFit="1" customWidth="1"/>
    <col min="6932" max="6932" width="8.7109375" style="316" bestFit="1" customWidth="1"/>
    <col min="6933" max="6933" width="10.140625" style="316" bestFit="1" customWidth="1"/>
    <col min="6934" max="7169" width="9.140625" style="316"/>
    <col min="7170" max="7170" width="6.5703125" style="316" bestFit="1" customWidth="1"/>
    <col min="7171" max="7171" width="8.42578125" style="316" bestFit="1" customWidth="1"/>
    <col min="7172" max="7172" width="24.85546875" style="316" bestFit="1" customWidth="1"/>
    <col min="7173" max="7173" width="30.5703125" style="316" bestFit="1" customWidth="1"/>
    <col min="7174" max="7174" width="0" style="316" hidden="1" customWidth="1"/>
    <col min="7175" max="7175" width="8.85546875" style="316" customWidth="1"/>
    <col min="7176" max="7176" width="3.7109375" style="316" customWidth="1"/>
    <col min="7177" max="7177" width="12.140625" style="316" customWidth="1"/>
    <col min="7178" max="7178" width="20.140625" style="316" bestFit="1" customWidth="1"/>
    <col min="7179" max="7179" width="15.28515625" style="316" bestFit="1" customWidth="1"/>
    <col min="7180" max="7180" width="5.85546875" style="316" bestFit="1" customWidth="1"/>
    <col min="7181" max="7181" width="10.28515625" style="316" customWidth="1"/>
    <col min="7182" max="7182" width="3.42578125" style="316" bestFit="1" customWidth="1"/>
    <col min="7183" max="7184" width="4.28515625" style="316" bestFit="1" customWidth="1"/>
    <col min="7185" max="7185" width="3.7109375" style="316" bestFit="1" customWidth="1"/>
    <col min="7186" max="7186" width="10.5703125" style="316" customWidth="1"/>
    <col min="7187" max="7187" width="14" style="316" bestFit="1" customWidth="1"/>
    <col min="7188" max="7188" width="8.7109375" style="316" bestFit="1" customWidth="1"/>
    <col min="7189" max="7189" width="10.140625" style="316" bestFit="1" customWidth="1"/>
    <col min="7190" max="7425" width="9.140625" style="316"/>
    <col min="7426" max="7426" width="6.5703125" style="316" bestFit="1" customWidth="1"/>
    <col min="7427" max="7427" width="8.42578125" style="316" bestFit="1" customWidth="1"/>
    <col min="7428" max="7428" width="24.85546875" style="316" bestFit="1" customWidth="1"/>
    <col min="7429" max="7429" width="30.5703125" style="316" bestFit="1" customWidth="1"/>
    <col min="7430" max="7430" width="0" style="316" hidden="1" customWidth="1"/>
    <col min="7431" max="7431" width="8.85546875" style="316" customWidth="1"/>
    <col min="7432" max="7432" width="3.7109375" style="316" customWidth="1"/>
    <col min="7433" max="7433" width="12.140625" style="316" customWidth="1"/>
    <col min="7434" max="7434" width="20.140625" style="316" bestFit="1" customWidth="1"/>
    <col min="7435" max="7435" width="15.28515625" style="316" bestFit="1" customWidth="1"/>
    <col min="7436" max="7436" width="5.85546875" style="316" bestFit="1" customWidth="1"/>
    <col min="7437" max="7437" width="10.28515625" style="316" customWidth="1"/>
    <col min="7438" max="7438" width="3.42578125" style="316" bestFit="1" customWidth="1"/>
    <col min="7439" max="7440" width="4.28515625" style="316" bestFit="1" customWidth="1"/>
    <col min="7441" max="7441" width="3.7109375" style="316" bestFit="1" customWidth="1"/>
    <col min="7442" max="7442" width="10.5703125" style="316" customWidth="1"/>
    <col min="7443" max="7443" width="14" style="316" bestFit="1" customWidth="1"/>
    <col min="7444" max="7444" width="8.7109375" style="316" bestFit="1" customWidth="1"/>
    <col min="7445" max="7445" width="10.140625" style="316" bestFit="1" customWidth="1"/>
    <col min="7446" max="7681" width="9.140625" style="316"/>
    <col min="7682" max="7682" width="6.5703125" style="316" bestFit="1" customWidth="1"/>
    <col min="7683" max="7683" width="8.42578125" style="316" bestFit="1" customWidth="1"/>
    <col min="7684" max="7684" width="24.85546875" style="316" bestFit="1" customWidth="1"/>
    <col min="7685" max="7685" width="30.5703125" style="316" bestFit="1" customWidth="1"/>
    <col min="7686" max="7686" width="0" style="316" hidden="1" customWidth="1"/>
    <col min="7687" max="7687" width="8.85546875" style="316" customWidth="1"/>
    <col min="7688" max="7688" width="3.7109375" style="316" customWidth="1"/>
    <col min="7689" max="7689" width="12.140625" style="316" customWidth="1"/>
    <col min="7690" max="7690" width="20.140625" style="316" bestFit="1" customWidth="1"/>
    <col min="7691" max="7691" width="15.28515625" style="316" bestFit="1" customWidth="1"/>
    <col min="7692" max="7692" width="5.85546875" style="316" bestFit="1" customWidth="1"/>
    <col min="7693" max="7693" width="10.28515625" style="316" customWidth="1"/>
    <col min="7694" max="7694" width="3.42578125" style="316" bestFit="1" customWidth="1"/>
    <col min="7695" max="7696" width="4.28515625" style="316" bestFit="1" customWidth="1"/>
    <col min="7697" max="7697" width="3.7109375" style="316" bestFit="1" customWidth="1"/>
    <col min="7698" max="7698" width="10.5703125" style="316" customWidth="1"/>
    <col min="7699" max="7699" width="14" style="316" bestFit="1" customWidth="1"/>
    <col min="7700" max="7700" width="8.7109375" style="316" bestFit="1" customWidth="1"/>
    <col min="7701" max="7701" width="10.140625" style="316" bestFit="1" customWidth="1"/>
    <col min="7702" max="7937" width="9.140625" style="316"/>
    <col min="7938" max="7938" width="6.5703125" style="316" bestFit="1" customWidth="1"/>
    <col min="7939" max="7939" width="8.42578125" style="316" bestFit="1" customWidth="1"/>
    <col min="7940" max="7940" width="24.85546875" style="316" bestFit="1" customWidth="1"/>
    <col min="7941" max="7941" width="30.5703125" style="316" bestFit="1" customWidth="1"/>
    <col min="7942" max="7942" width="0" style="316" hidden="1" customWidth="1"/>
    <col min="7943" max="7943" width="8.85546875" style="316" customWidth="1"/>
    <col min="7944" max="7944" width="3.7109375" style="316" customWidth="1"/>
    <col min="7945" max="7945" width="12.140625" style="316" customWidth="1"/>
    <col min="7946" max="7946" width="20.140625" style="316" bestFit="1" customWidth="1"/>
    <col min="7947" max="7947" width="15.28515625" style="316" bestFit="1" customWidth="1"/>
    <col min="7948" max="7948" width="5.85546875" style="316" bestFit="1" customWidth="1"/>
    <col min="7949" max="7949" width="10.28515625" style="316" customWidth="1"/>
    <col min="7950" max="7950" width="3.42578125" style="316" bestFit="1" customWidth="1"/>
    <col min="7951" max="7952" width="4.28515625" style="316" bestFit="1" customWidth="1"/>
    <col min="7953" max="7953" width="3.7109375" style="316" bestFit="1" customWidth="1"/>
    <col min="7954" max="7954" width="10.5703125" style="316" customWidth="1"/>
    <col min="7955" max="7955" width="14" style="316" bestFit="1" customWidth="1"/>
    <col min="7956" max="7956" width="8.7109375" style="316" bestFit="1" customWidth="1"/>
    <col min="7957" max="7957" width="10.140625" style="316" bestFit="1" customWidth="1"/>
    <col min="7958" max="8193" width="9.140625" style="316"/>
    <col min="8194" max="8194" width="6.5703125" style="316" bestFit="1" customWidth="1"/>
    <col min="8195" max="8195" width="8.42578125" style="316" bestFit="1" customWidth="1"/>
    <col min="8196" max="8196" width="24.85546875" style="316" bestFit="1" customWidth="1"/>
    <col min="8197" max="8197" width="30.5703125" style="316" bestFit="1" customWidth="1"/>
    <col min="8198" max="8198" width="0" style="316" hidden="1" customWidth="1"/>
    <col min="8199" max="8199" width="8.85546875" style="316" customWidth="1"/>
    <col min="8200" max="8200" width="3.7109375" style="316" customWidth="1"/>
    <col min="8201" max="8201" width="12.140625" style="316" customWidth="1"/>
    <col min="8202" max="8202" width="20.140625" style="316" bestFit="1" customWidth="1"/>
    <col min="8203" max="8203" width="15.28515625" style="316" bestFit="1" customWidth="1"/>
    <col min="8204" max="8204" width="5.85546875" style="316" bestFit="1" customWidth="1"/>
    <col min="8205" max="8205" width="10.28515625" style="316" customWidth="1"/>
    <col min="8206" max="8206" width="3.42578125" style="316" bestFit="1" customWidth="1"/>
    <col min="8207" max="8208" width="4.28515625" style="316" bestFit="1" customWidth="1"/>
    <col min="8209" max="8209" width="3.7109375" style="316" bestFit="1" customWidth="1"/>
    <col min="8210" max="8210" width="10.5703125" style="316" customWidth="1"/>
    <col min="8211" max="8211" width="14" style="316" bestFit="1" customWidth="1"/>
    <col min="8212" max="8212" width="8.7109375" style="316" bestFit="1" customWidth="1"/>
    <col min="8213" max="8213" width="10.140625" style="316" bestFit="1" customWidth="1"/>
    <col min="8214" max="8449" width="9.140625" style="316"/>
    <col min="8450" max="8450" width="6.5703125" style="316" bestFit="1" customWidth="1"/>
    <col min="8451" max="8451" width="8.42578125" style="316" bestFit="1" customWidth="1"/>
    <col min="8452" max="8452" width="24.85546875" style="316" bestFit="1" customWidth="1"/>
    <col min="8453" max="8453" width="30.5703125" style="316" bestFit="1" customWidth="1"/>
    <col min="8454" max="8454" width="0" style="316" hidden="1" customWidth="1"/>
    <col min="8455" max="8455" width="8.85546875" style="316" customWidth="1"/>
    <col min="8456" max="8456" width="3.7109375" style="316" customWidth="1"/>
    <col min="8457" max="8457" width="12.140625" style="316" customWidth="1"/>
    <col min="8458" max="8458" width="20.140625" style="316" bestFit="1" customWidth="1"/>
    <col min="8459" max="8459" width="15.28515625" style="316" bestFit="1" customWidth="1"/>
    <col min="8460" max="8460" width="5.85546875" style="316" bestFit="1" customWidth="1"/>
    <col min="8461" max="8461" width="10.28515625" style="316" customWidth="1"/>
    <col min="8462" max="8462" width="3.42578125" style="316" bestFit="1" customWidth="1"/>
    <col min="8463" max="8464" width="4.28515625" style="316" bestFit="1" customWidth="1"/>
    <col min="8465" max="8465" width="3.7109375" style="316" bestFit="1" customWidth="1"/>
    <col min="8466" max="8466" width="10.5703125" style="316" customWidth="1"/>
    <col min="8467" max="8467" width="14" style="316" bestFit="1" customWidth="1"/>
    <col min="8468" max="8468" width="8.7109375" style="316" bestFit="1" customWidth="1"/>
    <col min="8469" max="8469" width="10.140625" style="316" bestFit="1" customWidth="1"/>
    <col min="8470" max="8705" width="9.140625" style="316"/>
    <col min="8706" max="8706" width="6.5703125" style="316" bestFit="1" customWidth="1"/>
    <col min="8707" max="8707" width="8.42578125" style="316" bestFit="1" customWidth="1"/>
    <col min="8708" max="8708" width="24.85546875" style="316" bestFit="1" customWidth="1"/>
    <col min="8709" max="8709" width="30.5703125" style="316" bestFit="1" customWidth="1"/>
    <col min="8710" max="8710" width="0" style="316" hidden="1" customWidth="1"/>
    <col min="8711" max="8711" width="8.85546875" style="316" customWidth="1"/>
    <col min="8712" max="8712" width="3.7109375" style="316" customWidth="1"/>
    <col min="8713" max="8713" width="12.140625" style="316" customWidth="1"/>
    <col min="8714" max="8714" width="20.140625" style="316" bestFit="1" customWidth="1"/>
    <col min="8715" max="8715" width="15.28515625" style="316" bestFit="1" customWidth="1"/>
    <col min="8716" max="8716" width="5.85546875" style="316" bestFit="1" customWidth="1"/>
    <col min="8717" max="8717" width="10.28515625" style="316" customWidth="1"/>
    <col min="8718" max="8718" width="3.42578125" style="316" bestFit="1" customWidth="1"/>
    <col min="8719" max="8720" width="4.28515625" style="316" bestFit="1" customWidth="1"/>
    <col min="8721" max="8721" width="3.7109375" style="316" bestFit="1" customWidth="1"/>
    <col min="8722" max="8722" width="10.5703125" style="316" customWidth="1"/>
    <col min="8723" max="8723" width="14" style="316" bestFit="1" customWidth="1"/>
    <col min="8724" max="8724" width="8.7109375" style="316" bestFit="1" customWidth="1"/>
    <col min="8725" max="8725" width="10.140625" style="316" bestFit="1" customWidth="1"/>
    <col min="8726" max="8961" width="9.140625" style="316"/>
    <col min="8962" max="8962" width="6.5703125" style="316" bestFit="1" customWidth="1"/>
    <col min="8963" max="8963" width="8.42578125" style="316" bestFit="1" customWidth="1"/>
    <col min="8964" max="8964" width="24.85546875" style="316" bestFit="1" customWidth="1"/>
    <col min="8965" max="8965" width="30.5703125" style="316" bestFit="1" customWidth="1"/>
    <col min="8966" max="8966" width="0" style="316" hidden="1" customWidth="1"/>
    <col min="8967" max="8967" width="8.85546875" style="316" customWidth="1"/>
    <col min="8968" max="8968" width="3.7109375" style="316" customWidth="1"/>
    <col min="8969" max="8969" width="12.140625" style="316" customWidth="1"/>
    <col min="8970" max="8970" width="20.140625" style="316" bestFit="1" customWidth="1"/>
    <col min="8971" max="8971" width="15.28515625" style="316" bestFit="1" customWidth="1"/>
    <col min="8972" max="8972" width="5.85546875" style="316" bestFit="1" customWidth="1"/>
    <col min="8973" max="8973" width="10.28515625" style="316" customWidth="1"/>
    <col min="8974" max="8974" width="3.42578125" style="316" bestFit="1" customWidth="1"/>
    <col min="8975" max="8976" width="4.28515625" style="316" bestFit="1" customWidth="1"/>
    <col min="8977" max="8977" width="3.7109375" style="316" bestFit="1" customWidth="1"/>
    <col min="8978" max="8978" width="10.5703125" style="316" customWidth="1"/>
    <col min="8979" max="8979" width="14" style="316" bestFit="1" customWidth="1"/>
    <col min="8980" max="8980" width="8.7109375" style="316" bestFit="1" customWidth="1"/>
    <col min="8981" max="8981" width="10.140625" style="316" bestFit="1" customWidth="1"/>
    <col min="8982" max="9217" width="9.140625" style="316"/>
    <col min="9218" max="9218" width="6.5703125" style="316" bestFit="1" customWidth="1"/>
    <col min="9219" max="9219" width="8.42578125" style="316" bestFit="1" customWidth="1"/>
    <col min="9220" max="9220" width="24.85546875" style="316" bestFit="1" customWidth="1"/>
    <col min="9221" max="9221" width="30.5703125" style="316" bestFit="1" customWidth="1"/>
    <col min="9222" max="9222" width="0" style="316" hidden="1" customWidth="1"/>
    <col min="9223" max="9223" width="8.85546875" style="316" customWidth="1"/>
    <col min="9224" max="9224" width="3.7109375" style="316" customWidth="1"/>
    <col min="9225" max="9225" width="12.140625" style="316" customWidth="1"/>
    <col min="9226" max="9226" width="20.140625" style="316" bestFit="1" customWidth="1"/>
    <col min="9227" max="9227" width="15.28515625" style="316" bestFit="1" customWidth="1"/>
    <col min="9228" max="9228" width="5.85546875" style="316" bestFit="1" customWidth="1"/>
    <col min="9229" max="9229" width="10.28515625" style="316" customWidth="1"/>
    <col min="9230" max="9230" width="3.42578125" style="316" bestFit="1" customWidth="1"/>
    <col min="9231" max="9232" width="4.28515625" style="316" bestFit="1" customWidth="1"/>
    <col min="9233" max="9233" width="3.7109375" style="316" bestFit="1" customWidth="1"/>
    <col min="9234" max="9234" width="10.5703125" style="316" customWidth="1"/>
    <col min="9235" max="9235" width="14" style="316" bestFit="1" customWidth="1"/>
    <col min="9236" max="9236" width="8.7109375" style="316" bestFit="1" customWidth="1"/>
    <col min="9237" max="9237" width="10.140625" style="316" bestFit="1" customWidth="1"/>
    <col min="9238" max="9473" width="9.140625" style="316"/>
    <col min="9474" max="9474" width="6.5703125" style="316" bestFit="1" customWidth="1"/>
    <col min="9475" max="9475" width="8.42578125" style="316" bestFit="1" customWidth="1"/>
    <col min="9476" max="9476" width="24.85546875" style="316" bestFit="1" customWidth="1"/>
    <col min="9477" max="9477" width="30.5703125" style="316" bestFit="1" customWidth="1"/>
    <col min="9478" max="9478" width="0" style="316" hidden="1" customWidth="1"/>
    <col min="9479" max="9479" width="8.85546875" style="316" customWidth="1"/>
    <col min="9480" max="9480" width="3.7109375" style="316" customWidth="1"/>
    <col min="9481" max="9481" width="12.140625" style="316" customWidth="1"/>
    <col min="9482" max="9482" width="20.140625" style="316" bestFit="1" customWidth="1"/>
    <col min="9483" max="9483" width="15.28515625" style="316" bestFit="1" customWidth="1"/>
    <col min="9484" max="9484" width="5.85546875" style="316" bestFit="1" customWidth="1"/>
    <col min="9485" max="9485" width="10.28515625" style="316" customWidth="1"/>
    <col min="9486" max="9486" width="3.42578125" style="316" bestFit="1" customWidth="1"/>
    <col min="9487" max="9488" width="4.28515625" style="316" bestFit="1" customWidth="1"/>
    <col min="9489" max="9489" width="3.7109375" style="316" bestFit="1" customWidth="1"/>
    <col min="9490" max="9490" width="10.5703125" style="316" customWidth="1"/>
    <col min="9491" max="9491" width="14" style="316" bestFit="1" customWidth="1"/>
    <col min="9492" max="9492" width="8.7109375" style="316" bestFit="1" customWidth="1"/>
    <col min="9493" max="9493" width="10.140625" style="316" bestFit="1" customWidth="1"/>
    <col min="9494" max="9729" width="9.140625" style="316"/>
    <col min="9730" max="9730" width="6.5703125" style="316" bestFit="1" customWidth="1"/>
    <col min="9731" max="9731" width="8.42578125" style="316" bestFit="1" customWidth="1"/>
    <col min="9732" max="9732" width="24.85546875" style="316" bestFit="1" customWidth="1"/>
    <col min="9733" max="9733" width="30.5703125" style="316" bestFit="1" customWidth="1"/>
    <col min="9734" max="9734" width="0" style="316" hidden="1" customWidth="1"/>
    <col min="9735" max="9735" width="8.85546875" style="316" customWidth="1"/>
    <col min="9736" max="9736" width="3.7109375" style="316" customWidth="1"/>
    <col min="9737" max="9737" width="12.140625" style="316" customWidth="1"/>
    <col min="9738" max="9738" width="20.140625" style="316" bestFit="1" customWidth="1"/>
    <col min="9739" max="9739" width="15.28515625" style="316" bestFit="1" customWidth="1"/>
    <col min="9740" max="9740" width="5.85546875" style="316" bestFit="1" customWidth="1"/>
    <col min="9741" max="9741" width="10.28515625" style="316" customWidth="1"/>
    <col min="9742" max="9742" width="3.42578125" style="316" bestFit="1" customWidth="1"/>
    <col min="9743" max="9744" width="4.28515625" style="316" bestFit="1" customWidth="1"/>
    <col min="9745" max="9745" width="3.7109375" style="316" bestFit="1" customWidth="1"/>
    <col min="9746" max="9746" width="10.5703125" style="316" customWidth="1"/>
    <col min="9747" max="9747" width="14" style="316" bestFit="1" customWidth="1"/>
    <col min="9748" max="9748" width="8.7109375" style="316" bestFit="1" customWidth="1"/>
    <col min="9749" max="9749" width="10.140625" style="316" bestFit="1" customWidth="1"/>
    <col min="9750" max="9985" width="9.140625" style="316"/>
    <col min="9986" max="9986" width="6.5703125" style="316" bestFit="1" customWidth="1"/>
    <col min="9987" max="9987" width="8.42578125" style="316" bestFit="1" customWidth="1"/>
    <col min="9988" max="9988" width="24.85546875" style="316" bestFit="1" customWidth="1"/>
    <col min="9989" max="9989" width="30.5703125" style="316" bestFit="1" customWidth="1"/>
    <col min="9990" max="9990" width="0" style="316" hidden="1" customWidth="1"/>
    <col min="9991" max="9991" width="8.85546875" style="316" customWidth="1"/>
    <col min="9992" max="9992" width="3.7109375" style="316" customWidth="1"/>
    <col min="9993" max="9993" width="12.140625" style="316" customWidth="1"/>
    <col min="9994" max="9994" width="20.140625" style="316" bestFit="1" customWidth="1"/>
    <col min="9995" max="9995" width="15.28515625" style="316" bestFit="1" customWidth="1"/>
    <col min="9996" max="9996" width="5.85546875" style="316" bestFit="1" customWidth="1"/>
    <col min="9997" max="9997" width="10.28515625" style="316" customWidth="1"/>
    <col min="9998" max="9998" width="3.42578125" style="316" bestFit="1" customWidth="1"/>
    <col min="9999" max="10000" width="4.28515625" style="316" bestFit="1" customWidth="1"/>
    <col min="10001" max="10001" width="3.7109375" style="316" bestFit="1" customWidth="1"/>
    <col min="10002" max="10002" width="10.5703125" style="316" customWidth="1"/>
    <col min="10003" max="10003" width="14" style="316" bestFit="1" customWidth="1"/>
    <col min="10004" max="10004" width="8.7109375" style="316" bestFit="1" customWidth="1"/>
    <col min="10005" max="10005" width="10.140625" style="316" bestFit="1" customWidth="1"/>
    <col min="10006" max="10241" width="9.140625" style="316"/>
    <col min="10242" max="10242" width="6.5703125" style="316" bestFit="1" customWidth="1"/>
    <col min="10243" max="10243" width="8.42578125" style="316" bestFit="1" customWidth="1"/>
    <col min="10244" max="10244" width="24.85546875" style="316" bestFit="1" customWidth="1"/>
    <col min="10245" max="10245" width="30.5703125" style="316" bestFit="1" customWidth="1"/>
    <col min="10246" max="10246" width="0" style="316" hidden="1" customWidth="1"/>
    <col min="10247" max="10247" width="8.85546875" style="316" customWidth="1"/>
    <col min="10248" max="10248" width="3.7109375" style="316" customWidth="1"/>
    <col min="10249" max="10249" width="12.140625" style="316" customWidth="1"/>
    <col min="10250" max="10250" width="20.140625" style="316" bestFit="1" customWidth="1"/>
    <col min="10251" max="10251" width="15.28515625" style="316" bestFit="1" customWidth="1"/>
    <col min="10252" max="10252" width="5.85546875" style="316" bestFit="1" customWidth="1"/>
    <col min="10253" max="10253" width="10.28515625" style="316" customWidth="1"/>
    <col min="10254" max="10254" width="3.42578125" style="316" bestFit="1" customWidth="1"/>
    <col min="10255" max="10256" width="4.28515625" style="316" bestFit="1" customWidth="1"/>
    <col min="10257" max="10257" width="3.7109375" style="316" bestFit="1" customWidth="1"/>
    <col min="10258" max="10258" width="10.5703125" style="316" customWidth="1"/>
    <col min="10259" max="10259" width="14" style="316" bestFit="1" customWidth="1"/>
    <col min="10260" max="10260" width="8.7109375" style="316" bestFit="1" customWidth="1"/>
    <col min="10261" max="10261" width="10.140625" style="316" bestFit="1" customWidth="1"/>
    <col min="10262" max="10497" width="9.140625" style="316"/>
    <col min="10498" max="10498" width="6.5703125" style="316" bestFit="1" customWidth="1"/>
    <col min="10499" max="10499" width="8.42578125" style="316" bestFit="1" customWidth="1"/>
    <col min="10500" max="10500" width="24.85546875" style="316" bestFit="1" customWidth="1"/>
    <col min="10501" max="10501" width="30.5703125" style="316" bestFit="1" customWidth="1"/>
    <col min="10502" max="10502" width="0" style="316" hidden="1" customWidth="1"/>
    <col min="10503" max="10503" width="8.85546875" style="316" customWidth="1"/>
    <col min="10504" max="10504" width="3.7109375" style="316" customWidth="1"/>
    <col min="10505" max="10505" width="12.140625" style="316" customWidth="1"/>
    <col min="10506" max="10506" width="20.140625" style="316" bestFit="1" customWidth="1"/>
    <col min="10507" max="10507" width="15.28515625" style="316" bestFit="1" customWidth="1"/>
    <col min="10508" max="10508" width="5.85546875" style="316" bestFit="1" customWidth="1"/>
    <col min="10509" max="10509" width="10.28515625" style="316" customWidth="1"/>
    <col min="10510" max="10510" width="3.42578125" style="316" bestFit="1" customWidth="1"/>
    <col min="10511" max="10512" width="4.28515625" style="316" bestFit="1" customWidth="1"/>
    <col min="10513" max="10513" width="3.7109375" style="316" bestFit="1" customWidth="1"/>
    <col min="10514" max="10514" width="10.5703125" style="316" customWidth="1"/>
    <col min="10515" max="10515" width="14" style="316" bestFit="1" customWidth="1"/>
    <col min="10516" max="10516" width="8.7109375" style="316" bestFit="1" customWidth="1"/>
    <col min="10517" max="10517" width="10.140625" style="316" bestFit="1" customWidth="1"/>
    <col min="10518" max="10753" width="9.140625" style="316"/>
    <col min="10754" max="10754" width="6.5703125" style="316" bestFit="1" customWidth="1"/>
    <col min="10755" max="10755" width="8.42578125" style="316" bestFit="1" customWidth="1"/>
    <col min="10756" max="10756" width="24.85546875" style="316" bestFit="1" customWidth="1"/>
    <col min="10757" max="10757" width="30.5703125" style="316" bestFit="1" customWidth="1"/>
    <col min="10758" max="10758" width="0" style="316" hidden="1" customWidth="1"/>
    <col min="10759" max="10759" width="8.85546875" style="316" customWidth="1"/>
    <col min="10760" max="10760" width="3.7109375" style="316" customWidth="1"/>
    <col min="10761" max="10761" width="12.140625" style="316" customWidth="1"/>
    <col min="10762" max="10762" width="20.140625" style="316" bestFit="1" customWidth="1"/>
    <col min="10763" max="10763" width="15.28515625" style="316" bestFit="1" customWidth="1"/>
    <col min="10764" max="10764" width="5.85546875" style="316" bestFit="1" customWidth="1"/>
    <col min="10765" max="10765" width="10.28515625" style="316" customWidth="1"/>
    <col min="10766" max="10766" width="3.42578125" style="316" bestFit="1" customWidth="1"/>
    <col min="10767" max="10768" width="4.28515625" style="316" bestFit="1" customWidth="1"/>
    <col min="10769" max="10769" width="3.7109375" style="316" bestFit="1" customWidth="1"/>
    <col min="10770" max="10770" width="10.5703125" style="316" customWidth="1"/>
    <col min="10771" max="10771" width="14" style="316" bestFit="1" customWidth="1"/>
    <col min="10772" max="10772" width="8.7109375" style="316" bestFit="1" customWidth="1"/>
    <col min="10773" max="10773" width="10.140625" style="316" bestFit="1" customWidth="1"/>
    <col min="10774" max="11009" width="9.140625" style="316"/>
    <col min="11010" max="11010" width="6.5703125" style="316" bestFit="1" customWidth="1"/>
    <col min="11011" max="11011" width="8.42578125" style="316" bestFit="1" customWidth="1"/>
    <col min="11012" max="11012" width="24.85546875" style="316" bestFit="1" customWidth="1"/>
    <col min="11013" max="11013" width="30.5703125" style="316" bestFit="1" customWidth="1"/>
    <col min="11014" max="11014" width="0" style="316" hidden="1" customWidth="1"/>
    <col min="11015" max="11015" width="8.85546875" style="316" customWidth="1"/>
    <col min="11016" max="11016" width="3.7109375" style="316" customWidth="1"/>
    <col min="11017" max="11017" width="12.140625" style="316" customWidth="1"/>
    <col min="11018" max="11018" width="20.140625" style="316" bestFit="1" customWidth="1"/>
    <col min="11019" max="11019" width="15.28515625" style="316" bestFit="1" customWidth="1"/>
    <col min="11020" max="11020" width="5.85546875" style="316" bestFit="1" customWidth="1"/>
    <col min="11021" max="11021" width="10.28515625" style="316" customWidth="1"/>
    <col min="11022" max="11022" width="3.42578125" style="316" bestFit="1" customWidth="1"/>
    <col min="11023" max="11024" width="4.28515625" style="316" bestFit="1" customWidth="1"/>
    <col min="11025" max="11025" width="3.7109375" style="316" bestFit="1" customWidth="1"/>
    <col min="11026" max="11026" width="10.5703125" style="316" customWidth="1"/>
    <col min="11027" max="11027" width="14" style="316" bestFit="1" customWidth="1"/>
    <col min="11028" max="11028" width="8.7109375" style="316" bestFit="1" customWidth="1"/>
    <col min="11029" max="11029" width="10.140625" style="316" bestFit="1" customWidth="1"/>
    <col min="11030" max="11265" width="9.140625" style="316"/>
    <col min="11266" max="11266" width="6.5703125" style="316" bestFit="1" customWidth="1"/>
    <col min="11267" max="11267" width="8.42578125" style="316" bestFit="1" customWidth="1"/>
    <col min="11268" max="11268" width="24.85546875" style="316" bestFit="1" customWidth="1"/>
    <col min="11269" max="11269" width="30.5703125" style="316" bestFit="1" customWidth="1"/>
    <col min="11270" max="11270" width="0" style="316" hidden="1" customWidth="1"/>
    <col min="11271" max="11271" width="8.85546875" style="316" customWidth="1"/>
    <col min="11272" max="11272" width="3.7109375" style="316" customWidth="1"/>
    <col min="11273" max="11273" width="12.140625" style="316" customWidth="1"/>
    <col min="11274" max="11274" width="20.140625" style="316" bestFit="1" customWidth="1"/>
    <col min="11275" max="11275" width="15.28515625" style="316" bestFit="1" customWidth="1"/>
    <col min="11276" max="11276" width="5.85546875" style="316" bestFit="1" customWidth="1"/>
    <col min="11277" max="11277" width="10.28515625" style="316" customWidth="1"/>
    <col min="11278" max="11278" width="3.42578125" style="316" bestFit="1" customWidth="1"/>
    <col min="11279" max="11280" width="4.28515625" style="316" bestFit="1" customWidth="1"/>
    <col min="11281" max="11281" width="3.7109375" style="316" bestFit="1" customWidth="1"/>
    <col min="11282" max="11282" width="10.5703125" style="316" customWidth="1"/>
    <col min="11283" max="11283" width="14" style="316" bestFit="1" customWidth="1"/>
    <col min="11284" max="11284" width="8.7109375" style="316" bestFit="1" customWidth="1"/>
    <col min="11285" max="11285" width="10.140625" style="316" bestFit="1" customWidth="1"/>
    <col min="11286" max="11521" width="9.140625" style="316"/>
    <col min="11522" max="11522" width="6.5703125" style="316" bestFit="1" customWidth="1"/>
    <col min="11523" max="11523" width="8.42578125" style="316" bestFit="1" customWidth="1"/>
    <col min="11524" max="11524" width="24.85546875" style="316" bestFit="1" customWidth="1"/>
    <col min="11525" max="11525" width="30.5703125" style="316" bestFit="1" customWidth="1"/>
    <col min="11526" max="11526" width="0" style="316" hidden="1" customWidth="1"/>
    <col min="11527" max="11527" width="8.85546875" style="316" customWidth="1"/>
    <col min="11528" max="11528" width="3.7109375" style="316" customWidth="1"/>
    <col min="11529" max="11529" width="12.140625" style="316" customWidth="1"/>
    <col min="11530" max="11530" width="20.140625" style="316" bestFit="1" customWidth="1"/>
    <col min="11531" max="11531" width="15.28515625" style="316" bestFit="1" customWidth="1"/>
    <col min="11532" max="11532" width="5.85546875" style="316" bestFit="1" customWidth="1"/>
    <col min="11533" max="11533" width="10.28515625" style="316" customWidth="1"/>
    <col min="11534" max="11534" width="3.42578125" style="316" bestFit="1" customWidth="1"/>
    <col min="11535" max="11536" width="4.28515625" style="316" bestFit="1" customWidth="1"/>
    <col min="11537" max="11537" width="3.7109375" style="316" bestFit="1" customWidth="1"/>
    <col min="11538" max="11538" width="10.5703125" style="316" customWidth="1"/>
    <col min="11539" max="11539" width="14" style="316" bestFit="1" customWidth="1"/>
    <col min="11540" max="11540" width="8.7109375" style="316" bestFit="1" customWidth="1"/>
    <col min="11541" max="11541" width="10.140625" style="316" bestFit="1" customWidth="1"/>
    <col min="11542" max="11777" width="9.140625" style="316"/>
    <col min="11778" max="11778" width="6.5703125" style="316" bestFit="1" customWidth="1"/>
    <col min="11779" max="11779" width="8.42578125" style="316" bestFit="1" customWidth="1"/>
    <col min="11780" max="11780" width="24.85546875" style="316" bestFit="1" customWidth="1"/>
    <col min="11781" max="11781" width="30.5703125" style="316" bestFit="1" customWidth="1"/>
    <col min="11782" max="11782" width="0" style="316" hidden="1" customWidth="1"/>
    <col min="11783" max="11783" width="8.85546875" style="316" customWidth="1"/>
    <col min="11784" max="11784" width="3.7109375" style="316" customWidth="1"/>
    <col min="11785" max="11785" width="12.140625" style="316" customWidth="1"/>
    <col min="11786" max="11786" width="20.140625" style="316" bestFit="1" customWidth="1"/>
    <col min="11787" max="11787" width="15.28515625" style="316" bestFit="1" customWidth="1"/>
    <col min="11788" max="11788" width="5.85546875" style="316" bestFit="1" customWidth="1"/>
    <col min="11789" max="11789" width="10.28515625" style="316" customWidth="1"/>
    <col min="11790" max="11790" width="3.42578125" style="316" bestFit="1" customWidth="1"/>
    <col min="11791" max="11792" width="4.28515625" style="316" bestFit="1" customWidth="1"/>
    <col min="11793" max="11793" width="3.7109375" style="316" bestFit="1" customWidth="1"/>
    <col min="11794" max="11794" width="10.5703125" style="316" customWidth="1"/>
    <col min="11795" max="11795" width="14" style="316" bestFit="1" customWidth="1"/>
    <col min="11796" max="11796" width="8.7109375" style="316" bestFit="1" customWidth="1"/>
    <col min="11797" max="11797" width="10.140625" style="316" bestFit="1" customWidth="1"/>
    <col min="11798" max="12033" width="9.140625" style="316"/>
    <col min="12034" max="12034" width="6.5703125" style="316" bestFit="1" customWidth="1"/>
    <col min="12035" max="12035" width="8.42578125" style="316" bestFit="1" customWidth="1"/>
    <col min="12036" max="12036" width="24.85546875" style="316" bestFit="1" customWidth="1"/>
    <col min="12037" max="12037" width="30.5703125" style="316" bestFit="1" customWidth="1"/>
    <col min="12038" max="12038" width="0" style="316" hidden="1" customWidth="1"/>
    <col min="12039" max="12039" width="8.85546875" style="316" customWidth="1"/>
    <col min="12040" max="12040" width="3.7109375" style="316" customWidth="1"/>
    <col min="12041" max="12041" width="12.140625" style="316" customWidth="1"/>
    <col min="12042" max="12042" width="20.140625" style="316" bestFit="1" customWidth="1"/>
    <col min="12043" max="12043" width="15.28515625" style="316" bestFit="1" customWidth="1"/>
    <col min="12044" max="12044" width="5.85546875" style="316" bestFit="1" customWidth="1"/>
    <col min="12045" max="12045" width="10.28515625" style="316" customWidth="1"/>
    <col min="12046" max="12046" width="3.42578125" style="316" bestFit="1" customWidth="1"/>
    <col min="12047" max="12048" width="4.28515625" style="316" bestFit="1" customWidth="1"/>
    <col min="12049" max="12049" width="3.7109375" style="316" bestFit="1" customWidth="1"/>
    <col min="12050" max="12050" width="10.5703125" style="316" customWidth="1"/>
    <col min="12051" max="12051" width="14" style="316" bestFit="1" customWidth="1"/>
    <col min="12052" max="12052" width="8.7109375" style="316" bestFit="1" customWidth="1"/>
    <col min="12053" max="12053" width="10.140625" style="316" bestFit="1" customWidth="1"/>
    <col min="12054" max="12289" width="9.140625" style="316"/>
    <col min="12290" max="12290" width="6.5703125" style="316" bestFit="1" customWidth="1"/>
    <col min="12291" max="12291" width="8.42578125" style="316" bestFit="1" customWidth="1"/>
    <col min="12292" max="12292" width="24.85546875" style="316" bestFit="1" customWidth="1"/>
    <col min="12293" max="12293" width="30.5703125" style="316" bestFit="1" customWidth="1"/>
    <col min="12294" max="12294" width="0" style="316" hidden="1" customWidth="1"/>
    <col min="12295" max="12295" width="8.85546875" style="316" customWidth="1"/>
    <col min="12296" max="12296" width="3.7109375" style="316" customWidth="1"/>
    <col min="12297" max="12297" width="12.140625" style="316" customWidth="1"/>
    <col min="12298" max="12298" width="20.140625" style="316" bestFit="1" customWidth="1"/>
    <col min="12299" max="12299" width="15.28515625" style="316" bestFit="1" customWidth="1"/>
    <col min="12300" max="12300" width="5.85546875" style="316" bestFit="1" customWidth="1"/>
    <col min="12301" max="12301" width="10.28515625" style="316" customWidth="1"/>
    <col min="12302" max="12302" width="3.42578125" style="316" bestFit="1" customWidth="1"/>
    <col min="12303" max="12304" width="4.28515625" style="316" bestFit="1" customWidth="1"/>
    <col min="12305" max="12305" width="3.7109375" style="316" bestFit="1" customWidth="1"/>
    <col min="12306" max="12306" width="10.5703125" style="316" customWidth="1"/>
    <col min="12307" max="12307" width="14" style="316" bestFit="1" customWidth="1"/>
    <col min="12308" max="12308" width="8.7109375" style="316" bestFit="1" customWidth="1"/>
    <col min="12309" max="12309" width="10.140625" style="316" bestFit="1" customWidth="1"/>
    <col min="12310" max="12545" width="9.140625" style="316"/>
    <col min="12546" max="12546" width="6.5703125" style="316" bestFit="1" customWidth="1"/>
    <col min="12547" max="12547" width="8.42578125" style="316" bestFit="1" customWidth="1"/>
    <col min="12548" max="12548" width="24.85546875" style="316" bestFit="1" customWidth="1"/>
    <col min="12549" max="12549" width="30.5703125" style="316" bestFit="1" customWidth="1"/>
    <col min="12550" max="12550" width="0" style="316" hidden="1" customWidth="1"/>
    <col min="12551" max="12551" width="8.85546875" style="316" customWidth="1"/>
    <col min="12552" max="12552" width="3.7109375" style="316" customWidth="1"/>
    <col min="12553" max="12553" width="12.140625" style="316" customWidth="1"/>
    <col min="12554" max="12554" width="20.140625" style="316" bestFit="1" customWidth="1"/>
    <col min="12555" max="12555" width="15.28515625" style="316" bestFit="1" customWidth="1"/>
    <col min="12556" max="12556" width="5.85546875" style="316" bestFit="1" customWidth="1"/>
    <col min="12557" max="12557" width="10.28515625" style="316" customWidth="1"/>
    <col min="12558" max="12558" width="3.42578125" style="316" bestFit="1" customWidth="1"/>
    <col min="12559" max="12560" width="4.28515625" style="316" bestFit="1" customWidth="1"/>
    <col min="12561" max="12561" width="3.7109375" style="316" bestFit="1" customWidth="1"/>
    <col min="12562" max="12562" width="10.5703125" style="316" customWidth="1"/>
    <col min="12563" max="12563" width="14" style="316" bestFit="1" customWidth="1"/>
    <col min="12564" max="12564" width="8.7109375" style="316" bestFit="1" customWidth="1"/>
    <col min="12565" max="12565" width="10.140625" style="316" bestFit="1" customWidth="1"/>
    <col min="12566" max="12801" width="9.140625" style="316"/>
    <col min="12802" max="12802" width="6.5703125" style="316" bestFit="1" customWidth="1"/>
    <col min="12803" max="12803" width="8.42578125" style="316" bestFit="1" customWidth="1"/>
    <col min="12804" max="12804" width="24.85546875" style="316" bestFit="1" customWidth="1"/>
    <col min="12805" max="12805" width="30.5703125" style="316" bestFit="1" customWidth="1"/>
    <col min="12806" max="12806" width="0" style="316" hidden="1" customWidth="1"/>
    <col min="12807" max="12807" width="8.85546875" style="316" customWidth="1"/>
    <col min="12808" max="12808" width="3.7109375" style="316" customWidth="1"/>
    <col min="12809" max="12809" width="12.140625" style="316" customWidth="1"/>
    <col min="12810" max="12810" width="20.140625" style="316" bestFit="1" customWidth="1"/>
    <col min="12811" max="12811" width="15.28515625" style="316" bestFit="1" customWidth="1"/>
    <col min="12812" max="12812" width="5.85546875" style="316" bestFit="1" customWidth="1"/>
    <col min="12813" max="12813" width="10.28515625" style="316" customWidth="1"/>
    <col min="12814" max="12814" width="3.42578125" style="316" bestFit="1" customWidth="1"/>
    <col min="12815" max="12816" width="4.28515625" style="316" bestFit="1" customWidth="1"/>
    <col min="12817" max="12817" width="3.7109375" style="316" bestFit="1" customWidth="1"/>
    <col min="12818" max="12818" width="10.5703125" style="316" customWidth="1"/>
    <col min="12819" max="12819" width="14" style="316" bestFit="1" customWidth="1"/>
    <col min="12820" max="12820" width="8.7109375" style="316" bestFit="1" customWidth="1"/>
    <col min="12821" max="12821" width="10.140625" style="316" bestFit="1" customWidth="1"/>
    <col min="12822" max="13057" width="9.140625" style="316"/>
    <col min="13058" max="13058" width="6.5703125" style="316" bestFit="1" customWidth="1"/>
    <col min="13059" max="13059" width="8.42578125" style="316" bestFit="1" customWidth="1"/>
    <col min="13060" max="13060" width="24.85546875" style="316" bestFit="1" customWidth="1"/>
    <col min="13061" max="13061" width="30.5703125" style="316" bestFit="1" customWidth="1"/>
    <col min="13062" max="13062" width="0" style="316" hidden="1" customWidth="1"/>
    <col min="13063" max="13063" width="8.85546875" style="316" customWidth="1"/>
    <col min="13064" max="13064" width="3.7109375" style="316" customWidth="1"/>
    <col min="13065" max="13065" width="12.140625" style="316" customWidth="1"/>
    <col min="13066" max="13066" width="20.140625" style="316" bestFit="1" customWidth="1"/>
    <col min="13067" max="13067" width="15.28515625" style="316" bestFit="1" customWidth="1"/>
    <col min="13068" max="13068" width="5.85546875" style="316" bestFit="1" customWidth="1"/>
    <col min="13069" max="13069" width="10.28515625" style="316" customWidth="1"/>
    <col min="13070" max="13070" width="3.42578125" style="316" bestFit="1" customWidth="1"/>
    <col min="13071" max="13072" width="4.28515625" style="316" bestFit="1" customWidth="1"/>
    <col min="13073" max="13073" width="3.7109375" style="316" bestFit="1" customWidth="1"/>
    <col min="13074" max="13074" width="10.5703125" style="316" customWidth="1"/>
    <col min="13075" max="13075" width="14" style="316" bestFit="1" customWidth="1"/>
    <col min="13076" max="13076" width="8.7109375" style="316" bestFit="1" customWidth="1"/>
    <col min="13077" max="13077" width="10.140625" style="316" bestFit="1" customWidth="1"/>
    <col min="13078" max="13313" width="9.140625" style="316"/>
    <col min="13314" max="13314" width="6.5703125" style="316" bestFit="1" customWidth="1"/>
    <col min="13315" max="13315" width="8.42578125" style="316" bestFit="1" customWidth="1"/>
    <col min="13316" max="13316" width="24.85546875" style="316" bestFit="1" customWidth="1"/>
    <col min="13317" max="13317" width="30.5703125" style="316" bestFit="1" customWidth="1"/>
    <col min="13318" max="13318" width="0" style="316" hidden="1" customWidth="1"/>
    <col min="13319" max="13319" width="8.85546875" style="316" customWidth="1"/>
    <col min="13320" max="13320" width="3.7109375" style="316" customWidth="1"/>
    <col min="13321" max="13321" width="12.140625" style="316" customWidth="1"/>
    <col min="13322" max="13322" width="20.140625" style="316" bestFit="1" customWidth="1"/>
    <col min="13323" max="13323" width="15.28515625" style="316" bestFit="1" customWidth="1"/>
    <col min="13324" max="13324" width="5.85546875" style="316" bestFit="1" customWidth="1"/>
    <col min="13325" max="13325" width="10.28515625" style="316" customWidth="1"/>
    <col min="13326" max="13326" width="3.42578125" style="316" bestFit="1" customWidth="1"/>
    <col min="13327" max="13328" width="4.28515625" style="316" bestFit="1" customWidth="1"/>
    <col min="13329" max="13329" width="3.7109375" style="316" bestFit="1" customWidth="1"/>
    <col min="13330" max="13330" width="10.5703125" style="316" customWidth="1"/>
    <col min="13331" max="13331" width="14" style="316" bestFit="1" customWidth="1"/>
    <col min="13332" max="13332" width="8.7109375" style="316" bestFit="1" customWidth="1"/>
    <col min="13333" max="13333" width="10.140625" style="316" bestFit="1" customWidth="1"/>
    <col min="13334" max="13569" width="9.140625" style="316"/>
    <col min="13570" max="13570" width="6.5703125" style="316" bestFit="1" customWidth="1"/>
    <col min="13571" max="13571" width="8.42578125" style="316" bestFit="1" customWidth="1"/>
    <col min="13572" max="13572" width="24.85546875" style="316" bestFit="1" customWidth="1"/>
    <col min="13573" max="13573" width="30.5703125" style="316" bestFit="1" customWidth="1"/>
    <col min="13574" max="13574" width="0" style="316" hidden="1" customWidth="1"/>
    <col min="13575" max="13575" width="8.85546875" style="316" customWidth="1"/>
    <col min="13576" max="13576" width="3.7109375" style="316" customWidth="1"/>
    <col min="13577" max="13577" width="12.140625" style="316" customWidth="1"/>
    <col min="13578" max="13578" width="20.140625" style="316" bestFit="1" customWidth="1"/>
    <col min="13579" max="13579" width="15.28515625" style="316" bestFit="1" customWidth="1"/>
    <col min="13580" max="13580" width="5.85546875" style="316" bestFit="1" customWidth="1"/>
    <col min="13581" max="13581" width="10.28515625" style="316" customWidth="1"/>
    <col min="13582" max="13582" width="3.42578125" style="316" bestFit="1" customWidth="1"/>
    <col min="13583" max="13584" width="4.28515625" style="316" bestFit="1" customWidth="1"/>
    <col min="13585" max="13585" width="3.7109375" style="316" bestFit="1" customWidth="1"/>
    <col min="13586" max="13586" width="10.5703125" style="316" customWidth="1"/>
    <col min="13587" max="13587" width="14" style="316" bestFit="1" customWidth="1"/>
    <col min="13588" max="13588" width="8.7109375" style="316" bestFit="1" customWidth="1"/>
    <col min="13589" max="13589" width="10.140625" style="316" bestFit="1" customWidth="1"/>
    <col min="13590" max="13825" width="9.140625" style="316"/>
    <col min="13826" max="13826" width="6.5703125" style="316" bestFit="1" customWidth="1"/>
    <col min="13827" max="13827" width="8.42578125" style="316" bestFit="1" customWidth="1"/>
    <col min="13828" max="13828" width="24.85546875" style="316" bestFit="1" customWidth="1"/>
    <col min="13829" max="13829" width="30.5703125" style="316" bestFit="1" customWidth="1"/>
    <col min="13830" max="13830" width="0" style="316" hidden="1" customWidth="1"/>
    <col min="13831" max="13831" width="8.85546875" style="316" customWidth="1"/>
    <col min="13832" max="13832" width="3.7109375" style="316" customWidth="1"/>
    <col min="13833" max="13833" width="12.140625" style="316" customWidth="1"/>
    <col min="13834" max="13834" width="20.140625" style="316" bestFit="1" customWidth="1"/>
    <col min="13835" max="13835" width="15.28515625" style="316" bestFit="1" customWidth="1"/>
    <col min="13836" max="13836" width="5.85546875" style="316" bestFit="1" customWidth="1"/>
    <col min="13837" max="13837" width="10.28515625" style="316" customWidth="1"/>
    <col min="13838" max="13838" width="3.42578125" style="316" bestFit="1" customWidth="1"/>
    <col min="13839" max="13840" width="4.28515625" style="316" bestFit="1" customWidth="1"/>
    <col min="13841" max="13841" width="3.7109375" style="316" bestFit="1" customWidth="1"/>
    <col min="13842" max="13842" width="10.5703125" style="316" customWidth="1"/>
    <col min="13843" max="13843" width="14" style="316" bestFit="1" customWidth="1"/>
    <col min="13844" max="13844" width="8.7109375" style="316" bestFit="1" customWidth="1"/>
    <col min="13845" max="13845" width="10.140625" style="316" bestFit="1" customWidth="1"/>
    <col min="13846" max="14081" width="9.140625" style="316"/>
    <col min="14082" max="14082" width="6.5703125" style="316" bestFit="1" customWidth="1"/>
    <col min="14083" max="14083" width="8.42578125" style="316" bestFit="1" customWidth="1"/>
    <col min="14084" max="14084" width="24.85546875" style="316" bestFit="1" customWidth="1"/>
    <col min="14085" max="14085" width="30.5703125" style="316" bestFit="1" customWidth="1"/>
    <col min="14086" max="14086" width="0" style="316" hidden="1" customWidth="1"/>
    <col min="14087" max="14087" width="8.85546875" style="316" customWidth="1"/>
    <col min="14088" max="14088" width="3.7109375" style="316" customWidth="1"/>
    <col min="14089" max="14089" width="12.140625" style="316" customWidth="1"/>
    <col min="14090" max="14090" width="20.140625" style="316" bestFit="1" customWidth="1"/>
    <col min="14091" max="14091" width="15.28515625" style="316" bestFit="1" customWidth="1"/>
    <col min="14092" max="14092" width="5.85546875" style="316" bestFit="1" customWidth="1"/>
    <col min="14093" max="14093" width="10.28515625" style="316" customWidth="1"/>
    <col min="14094" max="14094" width="3.42578125" style="316" bestFit="1" customWidth="1"/>
    <col min="14095" max="14096" width="4.28515625" style="316" bestFit="1" customWidth="1"/>
    <col min="14097" max="14097" width="3.7109375" style="316" bestFit="1" customWidth="1"/>
    <col min="14098" max="14098" width="10.5703125" style="316" customWidth="1"/>
    <col min="14099" max="14099" width="14" style="316" bestFit="1" customWidth="1"/>
    <col min="14100" max="14100" width="8.7109375" style="316" bestFit="1" customWidth="1"/>
    <col min="14101" max="14101" width="10.140625" style="316" bestFit="1" customWidth="1"/>
    <col min="14102" max="14337" width="9.140625" style="316"/>
    <col min="14338" max="14338" width="6.5703125" style="316" bestFit="1" customWidth="1"/>
    <col min="14339" max="14339" width="8.42578125" style="316" bestFit="1" customWidth="1"/>
    <col min="14340" max="14340" width="24.85546875" style="316" bestFit="1" customWidth="1"/>
    <col min="14341" max="14341" width="30.5703125" style="316" bestFit="1" customWidth="1"/>
    <col min="14342" max="14342" width="0" style="316" hidden="1" customWidth="1"/>
    <col min="14343" max="14343" width="8.85546875" style="316" customWidth="1"/>
    <col min="14344" max="14344" width="3.7109375" style="316" customWidth="1"/>
    <col min="14345" max="14345" width="12.140625" style="316" customWidth="1"/>
    <col min="14346" max="14346" width="20.140625" style="316" bestFit="1" customWidth="1"/>
    <col min="14347" max="14347" width="15.28515625" style="316" bestFit="1" customWidth="1"/>
    <col min="14348" max="14348" width="5.85546875" style="316" bestFit="1" customWidth="1"/>
    <col min="14349" max="14349" width="10.28515625" style="316" customWidth="1"/>
    <col min="14350" max="14350" width="3.42578125" style="316" bestFit="1" customWidth="1"/>
    <col min="14351" max="14352" width="4.28515625" style="316" bestFit="1" customWidth="1"/>
    <col min="14353" max="14353" width="3.7109375" style="316" bestFit="1" customWidth="1"/>
    <col min="14354" max="14354" width="10.5703125" style="316" customWidth="1"/>
    <col min="14355" max="14355" width="14" style="316" bestFit="1" customWidth="1"/>
    <col min="14356" max="14356" width="8.7109375" style="316" bestFit="1" customWidth="1"/>
    <col min="14357" max="14357" width="10.140625" style="316" bestFit="1" customWidth="1"/>
    <col min="14358" max="14593" width="9.140625" style="316"/>
    <col min="14594" max="14594" width="6.5703125" style="316" bestFit="1" customWidth="1"/>
    <col min="14595" max="14595" width="8.42578125" style="316" bestFit="1" customWidth="1"/>
    <col min="14596" max="14596" width="24.85546875" style="316" bestFit="1" customWidth="1"/>
    <col min="14597" max="14597" width="30.5703125" style="316" bestFit="1" customWidth="1"/>
    <col min="14598" max="14598" width="0" style="316" hidden="1" customWidth="1"/>
    <col min="14599" max="14599" width="8.85546875" style="316" customWidth="1"/>
    <col min="14600" max="14600" width="3.7109375" style="316" customWidth="1"/>
    <col min="14601" max="14601" width="12.140625" style="316" customWidth="1"/>
    <col min="14602" max="14602" width="20.140625" style="316" bestFit="1" customWidth="1"/>
    <col min="14603" max="14603" width="15.28515625" style="316" bestFit="1" customWidth="1"/>
    <col min="14604" max="14604" width="5.85546875" style="316" bestFit="1" customWidth="1"/>
    <col min="14605" max="14605" width="10.28515625" style="316" customWidth="1"/>
    <col min="14606" max="14606" width="3.42578125" style="316" bestFit="1" customWidth="1"/>
    <col min="14607" max="14608" width="4.28515625" style="316" bestFit="1" customWidth="1"/>
    <col min="14609" max="14609" width="3.7109375" style="316" bestFit="1" customWidth="1"/>
    <col min="14610" max="14610" width="10.5703125" style="316" customWidth="1"/>
    <col min="14611" max="14611" width="14" style="316" bestFit="1" customWidth="1"/>
    <col min="14612" max="14612" width="8.7109375" style="316" bestFit="1" customWidth="1"/>
    <col min="14613" max="14613" width="10.140625" style="316" bestFit="1" customWidth="1"/>
    <col min="14614" max="14849" width="9.140625" style="316"/>
    <col min="14850" max="14850" width="6.5703125" style="316" bestFit="1" customWidth="1"/>
    <col min="14851" max="14851" width="8.42578125" style="316" bestFit="1" customWidth="1"/>
    <col min="14852" max="14852" width="24.85546875" style="316" bestFit="1" customWidth="1"/>
    <col min="14853" max="14853" width="30.5703125" style="316" bestFit="1" customWidth="1"/>
    <col min="14854" max="14854" width="0" style="316" hidden="1" customWidth="1"/>
    <col min="14855" max="14855" width="8.85546875" style="316" customWidth="1"/>
    <col min="14856" max="14856" width="3.7109375" style="316" customWidth="1"/>
    <col min="14857" max="14857" width="12.140625" style="316" customWidth="1"/>
    <col min="14858" max="14858" width="20.140625" style="316" bestFit="1" customWidth="1"/>
    <col min="14859" max="14859" width="15.28515625" style="316" bestFit="1" customWidth="1"/>
    <col min="14860" max="14860" width="5.85546875" style="316" bestFit="1" customWidth="1"/>
    <col min="14861" max="14861" width="10.28515625" style="316" customWidth="1"/>
    <col min="14862" max="14862" width="3.42578125" style="316" bestFit="1" customWidth="1"/>
    <col min="14863" max="14864" width="4.28515625" style="316" bestFit="1" customWidth="1"/>
    <col min="14865" max="14865" width="3.7109375" style="316" bestFit="1" customWidth="1"/>
    <col min="14866" max="14866" width="10.5703125" style="316" customWidth="1"/>
    <col min="14867" max="14867" width="14" style="316" bestFit="1" customWidth="1"/>
    <col min="14868" max="14868" width="8.7109375" style="316" bestFit="1" customWidth="1"/>
    <col min="14869" max="14869" width="10.140625" style="316" bestFit="1" customWidth="1"/>
    <col min="14870" max="15105" width="9.140625" style="316"/>
    <col min="15106" max="15106" width="6.5703125" style="316" bestFit="1" customWidth="1"/>
    <col min="15107" max="15107" width="8.42578125" style="316" bestFit="1" customWidth="1"/>
    <col min="15108" max="15108" width="24.85546875" style="316" bestFit="1" customWidth="1"/>
    <col min="15109" max="15109" width="30.5703125" style="316" bestFit="1" customWidth="1"/>
    <col min="15110" max="15110" width="0" style="316" hidden="1" customWidth="1"/>
    <col min="15111" max="15111" width="8.85546875" style="316" customWidth="1"/>
    <col min="15112" max="15112" width="3.7109375" style="316" customWidth="1"/>
    <col min="15113" max="15113" width="12.140625" style="316" customWidth="1"/>
    <col min="15114" max="15114" width="20.140625" style="316" bestFit="1" customWidth="1"/>
    <col min="15115" max="15115" width="15.28515625" style="316" bestFit="1" customWidth="1"/>
    <col min="15116" max="15116" width="5.85546875" style="316" bestFit="1" customWidth="1"/>
    <col min="15117" max="15117" width="10.28515625" style="316" customWidth="1"/>
    <col min="15118" max="15118" width="3.42578125" style="316" bestFit="1" customWidth="1"/>
    <col min="15119" max="15120" width="4.28515625" style="316" bestFit="1" customWidth="1"/>
    <col min="15121" max="15121" width="3.7109375" style="316" bestFit="1" customWidth="1"/>
    <col min="15122" max="15122" width="10.5703125" style="316" customWidth="1"/>
    <col min="15123" max="15123" width="14" style="316" bestFit="1" customWidth="1"/>
    <col min="15124" max="15124" width="8.7109375" style="316" bestFit="1" customWidth="1"/>
    <col min="15125" max="15125" width="10.140625" style="316" bestFit="1" customWidth="1"/>
    <col min="15126" max="15361" width="9.140625" style="316"/>
    <col min="15362" max="15362" width="6.5703125" style="316" bestFit="1" customWidth="1"/>
    <col min="15363" max="15363" width="8.42578125" style="316" bestFit="1" customWidth="1"/>
    <col min="15364" max="15364" width="24.85546875" style="316" bestFit="1" customWidth="1"/>
    <col min="15365" max="15365" width="30.5703125" style="316" bestFit="1" customWidth="1"/>
    <col min="15366" max="15366" width="0" style="316" hidden="1" customWidth="1"/>
    <col min="15367" max="15367" width="8.85546875" style="316" customWidth="1"/>
    <col min="15368" max="15368" width="3.7109375" style="316" customWidth="1"/>
    <col min="15369" max="15369" width="12.140625" style="316" customWidth="1"/>
    <col min="15370" max="15370" width="20.140625" style="316" bestFit="1" customWidth="1"/>
    <col min="15371" max="15371" width="15.28515625" style="316" bestFit="1" customWidth="1"/>
    <col min="15372" max="15372" width="5.85546875" style="316" bestFit="1" customWidth="1"/>
    <col min="15373" max="15373" width="10.28515625" style="316" customWidth="1"/>
    <col min="15374" max="15374" width="3.42578125" style="316" bestFit="1" customWidth="1"/>
    <col min="15375" max="15376" width="4.28515625" style="316" bestFit="1" customWidth="1"/>
    <col min="15377" max="15377" width="3.7109375" style="316" bestFit="1" customWidth="1"/>
    <col min="15378" max="15378" width="10.5703125" style="316" customWidth="1"/>
    <col min="15379" max="15379" width="14" style="316" bestFit="1" customWidth="1"/>
    <col min="15380" max="15380" width="8.7109375" style="316" bestFit="1" customWidth="1"/>
    <col min="15381" max="15381" width="10.140625" style="316" bestFit="1" customWidth="1"/>
    <col min="15382" max="15617" width="9.140625" style="316"/>
    <col min="15618" max="15618" width="6.5703125" style="316" bestFit="1" customWidth="1"/>
    <col min="15619" max="15619" width="8.42578125" style="316" bestFit="1" customWidth="1"/>
    <col min="15620" max="15620" width="24.85546875" style="316" bestFit="1" customWidth="1"/>
    <col min="15621" max="15621" width="30.5703125" style="316" bestFit="1" customWidth="1"/>
    <col min="15622" max="15622" width="0" style="316" hidden="1" customWidth="1"/>
    <col min="15623" max="15623" width="8.85546875" style="316" customWidth="1"/>
    <col min="15624" max="15624" width="3.7109375" style="316" customWidth="1"/>
    <col min="15625" max="15625" width="12.140625" style="316" customWidth="1"/>
    <col min="15626" max="15626" width="20.140625" style="316" bestFit="1" customWidth="1"/>
    <col min="15627" max="15627" width="15.28515625" style="316" bestFit="1" customWidth="1"/>
    <col min="15628" max="15628" width="5.85546875" style="316" bestFit="1" customWidth="1"/>
    <col min="15629" max="15629" width="10.28515625" style="316" customWidth="1"/>
    <col min="15630" max="15630" width="3.42578125" style="316" bestFit="1" customWidth="1"/>
    <col min="15631" max="15632" width="4.28515625" style="316" bestFit="1" customWidth="1"/>
    <col min="15633" max="15633" width="3.7109375" style="316" bestFit="1" customWidth="1"/>
    <col min="15634" max="15634" width="10.5703125" style="316" customWidth="1"/>
    <col min="15635" max="15635" width="14" style="316" bestFit="1" customWidth="1"/>
    <col min="15636" max="15636" width="8.7109375" style="316" bestFit="1" customWidth="1"/>
    <col min="15637" max="15637" width="10.140625" style="316" bestFit="1" customWidth="1"/>
    <col min="15638" max="15873" width="9.140625" style="316"/>
    <col min="15874" max="15874" width="6.5703125" style="316" bestFit="1" customWidth="1"/>
    <col min="15875" max="15875" width="8.42578125" style="316" bestFit="1" customWidth="1"/>
    <col min="15876" max="15876" width="24.85546875" style="316" bestFit="1" customWidth="1"/>
    <col min="15877" max="15877" width="30.5703125" style="316" bestFit="1" customWidth="1"/>
    <col min="15878" max="15878" width="0" style="316" hidden="1" customWidth="1"/>
    <col min="15879" max="15879" width="8.85546875" style="316" customWidth="1"/>
    <col min="15880" max="15880" width="3.7109375" style="316" customWidth="1"/>
    <col min="15881" max="15881" width="12.140625" style="316" customWidth="1"/>
    <col min="15882" max="15882" width="20.140625" style="316" bestFit="1" customWidth="1"/>
    <col min="15883" max="15883" width="15.28515625" style="316" bestFit="1" customWidth="1"/>
    <col min="15884" max="15884" width="5.85546875" style="316" bestFit="1" customWidth="1"/>
    <col min="15885" max="15885" width="10.28515625" style="316" customWidth="1"/>
    <col min="15886" max="15886" width="3.42578125" style="316" bestFit="1" customWidth="1"/>
    <col min="15887" max="15888" width="4.28515625" style="316" bestFit="1" customWidth="1"/>
    <col min="15889" max="15889" width="3.7109375" style="316" bestFit="1" customWidth="1"/>
    <col min="15890" max="15890" width="10.5703125" style="316" customWidth="1"/>
    <col min="15891" max="15891" width="14" style="316" bestFit="1" customWidth="1"/>
    <col min="15892" max="15892" width="8.7109375" style="316" bestFit="1" customWidth="1"/>
    <col min="15893" max="15893" width="10.140625" style="316" bestFit="1" customWidth="1"/>
    <col min="15894" max="16129" width="9.140625" style="316"/>
    <col min="16130" max="16130" width="6.5703125" style="316" bestFit="1" customWidth="1"/>
    <col min="16131" max="16131" width="8.42578125" style="316" bestFit="1" customWidth="1"/>
    <col min="16132" max="16132" width="24.85546875" style="316" bestFit="1" customWidth="1"/>
    <col min="16133" max="16133" width="30.5703125" style="316" bestFit="1" customWidth="1"/>
    <col min="16134" max="16134" width="0" style="316" hidden="1" customWidth="1"/>
    <col min="16135" max="16135" width="8.85546875" style="316" customWidth="1"/>
    <col min="16136" max="16136" width="3.7109375" style="316" customWidth="1"/>
    <col min="16137" max="16137" width="12.140625" style="316" customWidth="1"/>
    <col min="16138" max="16138" width="20.140625" style="316" bestFit="1" customWidth="1"/>
    <col min="16139" max="16139" width="15.28515625" style="316" bestFit="1" customWidth="1"/>
    <col min="16140" max="16140" width="5.85546875" style="316" bestFit="1" customWidth="1"/>
    <col min="16141" max="16141" width="10.28515625" style="316" customWidth="1"/>
    <col min="16142" max="16142" width="3.42578125" style="316" bestFit="1" customWidth="1"/>
    <col min="16143" max="16144" width="4.28515625" style="316" bestFit="1" customWidth="1"/>
    <col min="16145" max="16145" width="3.7109375" style="316" bestFit="1" customWidth="1"/>
    <col min="16146" max="16146" width="10.5703125" style="316" customWidth="1"/>
    <col min="16147" max="16147" width="14" style="316" bestFit="1" customWidth="1"/>
    <col min="16148" max="16148" width="8.7109375" style="316" bestFit="1" customWidth="1"/>
    <col min="16149" max="16149" width="10.140625" style="316" bestFit="1" customWidth="1"/>
    <col min="16150" max="16384" width="9.140625" style="316"/>
  </cols>
  <sheetData>
    <row r="1" spans="1:22" ht="18.75" x14ac:dyDescent="0.3">
      <c r="A1" s="582"/>
      <c r="B1" s="498" t="s">
        <v>707</v>
      </c>
    </row>
    <row r="2" spans="1:22" ht="15.75" thickBot="1" x14ac:dyDescent="0.3"/>
    <row r="3" spans="1:22" s="335" customFormat="1" ht="39" thickBot="1" x14ac:dyDescent="0.3">
      <c r="A3" s="499" t="s">
        <v>327</v>
      </c>
      <c r="B3" s="500" t="s">
        <v>328</v>
      </c>
      <c r="C3" s="407" t="s">
        <v>329</v>
      </c>
      <c r="D3" s="407" t="s">
        <v>330</v>
      </c>
      <c r="E3" s="407" t="s">
        <v>490</v>
      </c>
      <c r="F3" s="407" t="s">
        <v>331</v>
      </c>
      <c r="G3" s="407" t="s">
        <v>698</v>
      </c>
      <c r="H3" s="500" t="s">
        <v>332</v>
      </c>
      <c r="I3" s="500" t="s">
        <v>333</v>
      </c>
      <c r="J3" s="500" t="s">
        <v>334</v>
      </c>
      <c r="K3" s="407" t="s">
        <v>335</v>
      </c>
      <c r="L3" s="500" t="s">
        <v>336</v>
      </c>
      <c r="M3" s="500" t="s">
        <v>337</v>
      </c>
      <c r="N3" s="500" t="s">
        <v>338</v>
      </c>
      <c r="O3" s="500" t="s">
        <v>339</v>
      </c>
      <c r="P3" s="500" t="s">
        <v>340</v>
      </c>
      <c r="Q3" s="500" t="s">
        <v>341</v>
      </c>
      <c r="R3" s="500" t="s">
        <v>342</v>
      </c>
      <c r="S3" s="500" t="s">
        <v>343</v>
      </c>
      <c r="T3" s="584" t="s">
        <v>344</v>
      </c>
      <c r="U3" s="585" t="s">
        <v>345</v>
      </c>
      <c r="V3" s="654" t="s">
        <v>346</v>
      </c>
    </row>
    <row r="4" spans="1:22" s="509" customFormat="1" ht="140.25" x14ac:dyDescent="0.25">
      <c r="A4" s="586">
        <v>1</v>
      </c>
      <c r="B4" s="508" t="s">
        <v>708</v>
      </c>
      <c r="C4" s="603" t="s">
        <v>347</v>
      </c>
      <c r="D4" s="603" t="s">
        <v>709</v>
      </c>
      <c r="E4" s="508"/>
      <c r="F4" s="508" t="s">
        <v>350</v>
      </c>
      <c r="G4" s="508" t="s">
        <v>702</v>
      </c>
      <c r="H4" s="508" t="s">
        <v>710</v>
      </c>
      <c r="I4" s="508" t="s">
        <v>88</v>
      </c>
      <c r="J4" s="508" t="s">
        <v>711</v>
      </c>
      <c r="K4" s="398">
        <v>15978</v>
      </c>
      <c r="L4" s="508" t="s">
        <v>354</v>
      </c>
      <c r="M4" s="508" t="s">
        <v>365</v>
      </c>
      <c r="N4" s="587" t="s">
        <v>349</v>
      </c>
      <c r="O4" s="587" t="s">
        <v>349</v>
      </c>
      <c r="P4" s="587" t="s">
        <v>349</v>
      </c>
      <c r="Q4" s="587" t="s">
        <v>682</v>
      </c>
      <c r="R4" s="504" t="s">
        <v>445</v>
      </c>
      <c r="S4" s="587" t="s">
        <v>350</v>
      </c>
      <c r="T4" s="504" t="s">
        <v>792</v>
      </c>
      <c r="U4" s="587" t="s">
        <v>350</v>
      </c>
      <c r="V4" s="485" t="s">
        <v>350</v>
      </c>
    </row>
    <row r="5" spans="1:22" s="509" customFormat="1" ht="153" x14ac:dyDescent="0.25">
      <c r="A5" s="586">
        <v>2</v>
      </c>
      <c r="B5" s="508" t="s">
        <v>718</v>
      </c>
      <c r="C5" s="603" t="s">
        <v>347</v>
      </c>
      <c r="D5" s="603" t="s">
        <v>719</v>
      </c>
      <c r="E5" s="508"/>
      <c r="F5" s="508" t="s">
        <v>350</v>
      </c>
      <c r="G5" s="508" t="s">
        <v>702</v>
      </c>
      <c r="H5" s="508" t="s">
        <v>720</v>
      </c>
      <c r="I5" s="508" t="s">
        <v>88</v>
      </c>
      <c r="J5" s="508" t="s">
        <v>721</v>
      </c>
      <c r="K5" s="398">
        <v>25358</v>
      </c>
      <c r="L5" s="508" t="s">
        <v>369</v>
      </c>
      <c r="M5" s="508" t="s">
        <v>365</v>
      </c>
      <c r="N5" s="587" t="s">
        <v>349</v>
      </c>
      <c r="O5" s="587" t="s">
        <v>349</v>
      </c>
      <c r="P5" s="587" t="s">
        <v>349</v>
      </c>
      <c r="Q5" s="587" t="s">
        <v>682</v>
      </c>
      <c r="R5" s="504" t="s">
        <v>722</v>
      </c>
      <c r="S5" s="587" t="s">
        <v>349</v>
      </c>
      <c r="T5" s="504" t="s">
        <v>792</v>
      </c>
      <c r="U5" s="587" t="s">
        <v>350</v>
      </c>
      <c r="V5" s="294" t="s">
        <v>723</v>
      </c>
    </row>
    <row r="6" spans="1:22" s="555" customFormat="1" ht="140.25" x14ac:dyDescent="0.25">
      <c r="A6" s="507">
        <v>3</v>
      </c>
      <c r="B6" s="508" t="s">
        <v>712</v>
      </c>
      <c r="C6" s="603" t="s">
        <v>347</v>
      </c>
      <c r="D6" s="603" t="s">
        <v>713</v>
      </c>
      <c r="E6" s="508"/>
      <c r="F6" s="508" t="s">
        <v>350</v>
      </c>
      <c r="G6" s="508" t="s">
        <v>699</v>
      </c>
      <c r="H6" s="508" t="s">
        <v>467</v>
      </c>
      <c r="I6" s="508" t="s">
        <v>88</v>
      </c>
      <c r="J6" s="508" t="s">
        <v>714</v>
      </c>
      <c r="K6" s="398">
        <v>33903</v>
      </c>
      <c r="L6" s="508" t="s">
        <v>687</v>
      </c>
      <c r="M6" s="508" t="s">
        <v>365</v>
      </c>
      <c r="N6" s="587" t="s">
        <v>349</v>
      </c>
      <c r="O6" s="587" t="s">
        <v>349</v>
      </c>
      <c r="P6" s="587" t="s">
        <v>349</v>
      </c>
      <c r="Q6" s="587" t="s">
        <v>682</v>
      </c>
      <c r="R6" s="504" t="s">
        <v>445</v>
      </c>
      <c r="S6" s="587" t="s">
        <v>349</v>
      </c>
      <c r="T6" s="504" t="s">
        <v>792</v>
      </c>
      <c r="U6" s="587" t="s">
        <v>350</v>
      </c>
      <c r="V6" s="485" t="s">
        <v>350</v>
      </c>
    </row>
    <row r="7" spans="1:22" s="555" customFormat="1" ht="153" x14ac:dyDescent="0.25">
      <c r="A7" s="507">
        <v>4</v>
      </c>
      <c r="B7" s="508" t="s">
        <v>715</v>
      </c>
      <c r="C7" s="603" t="s">
        <v>347</v>
      </c>
      <c r="D7" s="603" t="s">
        <v>724</v>
      </c>
      <c r="E7" s="508"/>
      <c r="F7" s="508" t="s">
        <v>350</v>
      </c>
      <c r="G7" s="508" t="s">
        <v>699</v>
      </c>
      <c r="H7" s="508" t="s">
        <v>679</v>
      </c>
      <c r="I7" s="508" t="s">
        <v>88</v>
      </c>
      <c r="J7" s="508" t="s">
        <v>717</v>
      </c>
      <c r="K7" s="398">
        <v>42474</v>
      </c>
      <c r="L7" s="508" t="s">
        <v>681</v>
      </c>
      <c r="M7" s="508" t="s">
        <v>365</v>
      </c>
      <c r="N7" s="587" t="s">
        <v>349</v>
      </c>
      <c r="O7" s="587" t="s">
        <v>349</v>
      </c>
      <c r="P7" s="587" t="s">
        <v>349</v>
      </c>
      <c r="Q7" s="587" t="s">
        <v>682</v>
      </c>
      <c r="R7" s="504" t="s">
        <v>722</v>
      </c>
      <c r="S7" s="587" t="s">
        <v>349</v>
      </c>
      <c r="T7" s="504" t="s">
        <v>792</v>
      </c>
      <c r="U7" s="587" t="s">
        <v>350</v>
      </c>
      <c r="V7" s="294" t="s">
        <v>723</v>
      </c>
    </row>
    <row r="8" spans="1:22" s="357" customFormat="1" x14ac:dyDescent="0.25">
      <c r="A8" s="419"/>
      <c r="B8" s="420"/>
      <c r="C8" s="588"/>
      <c r="D8" s="588"/>
      <c r="E8" s="420"/>
      <c r="F8" s="420"/>
      <c r="G8" s="420"/>
      <c r="H8" s="420"/>
      <c r="I8" s="420"/>
      <c r="J8" s="420"/>
      <c r="K8" s="510"/>
      <c r="L8" s="420"/>
      <c r="M8" s="420"/>
      <c r="N8" s="420"/>
      <c r="O8" s="420"/>
      <c r="P8" s="420"/>
      <c r="Q8" s="420"/>
      <c r="R8" s="420"/>
      <c r="S8" s="420"/>
      <c r="T8" s="588"/>
      <c r="U8" s="420"/>
      <c r="V8" s="339"/>
    </row>
    <row r="9" spans="1:22" s="357" customFormat="1" x14ac:dyDescent="0.25">
      <c r="A9" s="419"/>
      <c r="B9" s="420"/>
      <c r="C9" s="588"/>
      <c r="D9" s="588"/>
      <c r="E9" s="420"/>
      <c r="F9" s="420"/>
      <c r="G9" s="420"/>
      <c r="H9" s="420"/>
      <c r="I9" s="420"/>
      <c r="J9" s="420"/>
      <c r="K9" s="510"/>
      <c r="L9" s="420"/>
      <c r="M9" s="420"/>
      <c r="N9" s="420"/>
      <c r="O9" s="420"/>
      <c r="P9" s="420"/>
      <c r="Q9" s="420"/>
      <c r="R9" s="420"/>
      <c r="S9" s="420"/>
      <c r="T9" s="588"/>
      <c r="U9" s="420"/>
      <c r="V9" s="339"/>
    </row>
    <row r="10" spans="1:22" s="357" customFormat="1" x14ac:dyDescent="0.25">
      <c r="A10" s="419"/>
      <c r="B10" s="420"/>
      <c r="C10" s="588"/>
      <c r="D10" s="588"/>
      <c r="E10" s="420"/>
      <c r="F10" s="420"/>
      <c r="G10" s="420"/>
      <c r="H10" s="420"/>
      <c r="I10" s="420"/>
      <c r="J10" s="420"/>
      <c r="K10" s="510"/>
      <c r="L10" s="420"/>
      <c r="M10" s="420"/>
      <c r="N10" s="420"/>
      <c r="O10" s="420"/>
      <c r="P10" s="420"/>
      <c r="Q10" s="420"/>
      <c r="R10" s="420"/>
      <c r="S10" s="420"/>
      <c r="T10" s="588"/>
      <c r="U10" s="420"/>
      <c r="V10" s="339"/>
    </row>
    <row r="11" spans="1:22" s="357" customFormat="1" x14ac:dyDescent="0.25">
      <c r="A11" s="419"/>
      <c r="B11" s="420"/>
      <c r="C11" s="588"/>
      <c r="D11" s="588"/>
      <c r="E11" s="420"/>
      <c r="F11" s="420"/>
      <c r="G11" s="420"/>
      <c r="H11" s="420"/>
      <c r="I11" s="420"/>
      <c r="J11" s="420"/>
      <c r="K11" s="510"/>
      <c r="L11" s="420"/>
      <c r="M11" s="420"/>
      <c r="N11" s="420"/>
      <c r="O11" s="420"/>
      <c r="P11" s="420"/>
      <c r="Q11" s="420"/>
      <c r="R11" s="420"/>
      <c r="S11" s="420"/>
      <c r="T11" s="588"/>
      <c r="U11" s="420"/>
      <c r="V11" s="339"/>
    </row>
    <row r="12" spans="1:22" s="357" customFormat="1" x14ac:dyDescent="0.25">
      <c r="A12" s="419"/>
      <c r="B12" s="420"/>
      <c r="C12" s="588"/>
      <c r="D12" s="588"/>
      <c r="E12" s="420"/>
      <c r="F12" s="420"/>
      <c r="G12" s="420"/>
      <c r="H12" s="420"/>
      <c r="I12" s="420"/>
      <c r="J12" s="420"/>
      <c r="K12" s="510"/>
      <c r="L12" s="420"/>
      <c r="M12" s="420"/>
      <c r="N12" s="420"/>
      <c r="O12" s="420"/>
      <c r="P12" s="420"/>
      <c r="Q12" s="420"/>
      <c r="R12" s="420"/>
      <c r="S12" s="420"/>
      <c r="T12" s="588"/>
      <c r="U12" s="420"/>
      <c r="V12" s="339"/>
    </row>
    <row r="13" spans="1:22" s="357" customFormat="1" x14ac:dyDescent="0.25">
      <c r="A13" s="419"/>
      <c r="B13" s="420"/>
      <c r="C13" s="588"/>
      <c r="D13" s="588"/>
      <c r="E13" s="420"/>
      <c r="F13" s="420"/>
      <c r="G13" s="420"/>
      <c r="H13" s="420"/>
      <c r="I13" s="420"/>
      <c r="J13" s="420"/>
      <c r="K13" s="510"/>
      <c r="L13" s="420"/>
      <c r="M13" s="420"/>
      <c r="N13" s="420"/>
      <c r="O13" s="420"/>
      <c r="P13" s="420"/>
      <c r="Q13" s="420"/>
      <c r="R13" s="420"/>
      <c r="S13" s="420"/>
      <c r="T13" s="588"/>
      <c r="U13" s="420"/>
      <c r="V13" s="339"/>
    </row>
    <row r="14" spans="1:22" s="357" customFormat="1" x14ac:dyDescent="0.25">
      <c r="A14" s="419"/>
      <c r="B14" s="420"/>
      <c r="C14" s="588"/>
      <c r="D14" s="588"/>
      <c r="E14" s="420"/>
      <c r="F14" s="420"/>
      <c r="G14" s="420"/>
      <c r="H14" s="420"/>
      <c r="I14" s="420"/>
      <c r="J14" s="420"/>
      <c r="K14" s="510"/>
      <c r="L14" s="420"/>
      <c r="M14" s="420"/>
      <c r="N14" s="420"/>
      <c r="O14" s="420"/>
      <c r="P14" s="420"/>
      <c r="Q14" s="420"/>
      <c r="R14" s="420"/>
      <c r="S14" s="420"/>
      <c r="T14" s="588"/>
      <c r="U14" s="420"/>
      <c r="V14" s="339"/>
    </row>
    <row r="15" spans="1:22" s="357" customFormat="1" x14ac:dyDescent="0.25">
      <c r="A15" s="419"/>
      <c r="B15" s="420"/>
      <c r="C15" s="588"/>
      <c r="D15" s="588"/>
      <c r="E15" s="420"/>
      <c r="F15" s="420"/>
      <c r="G15" s="420"/>
      <c r="H15" s="420"/>
      <c r="I15" s="420"/>
      <c r="J15" s="420"/>
      <c r="K15" s="510"/>
      <c r="L15" s="420"/>
      <c r="M15" s="420"/>
      <c r="N15" s="420"/>
      <c r="O15" s="420"/>
      <c r="P15" s="420"/>
      <c r="Q15" s="420"/>
      <c r="R15" s="420"/>
      <c r="S15" s="420"/>
      <c r="T15" s="588"/>
      <c r="U15" s="420"/>
      <c r="V15" s="339"/>
    </row>
    <row r="16" spans="1:22" s="357" customFormat="1" x14ac:dyDescent="0.25">
      <c r="A16" s="419"/>
      <c r="B16" s="420"/>
      <c r="C16" s="588"/>
      <c r="D16" s="588"/>
      <c r="E16" s="420"/>
      <c r="F16" s="420"/>
      <c r="G16" s="420"/>
      <c r="H16" s="420"/>
      <c r="I16" s="420"/>
      <c r="J16" s="420"/>
      <c r="K16" s="510"/>
      <c r="L16" s="420"/>
      <c r="M16" s="420"/>
      <c r="N16" s="420"/>
      <c r="O16" s="420"/>
      <c r="P16" s="420"/>
      <c r="Q16" s="420"/>
      <c r="R16" s="420"/>
      <c r="S16" s="420"/>
      <c r="T16" s="588"/>
      <c r="U16" s="420"/>
      <c r="V16" s="339"/>
    </row>
    <row r="17" spans="1:22" s="357" customFormat="1" x14ac:dyDescent="0.25">
      <c r="A17" s="419"/>
      <c r="B17" s="420"/>
      <c r="C17" s="588"/>
      <c r="D17" s="588"/>
      <c r="E17" s="420"/>
      <c r="F17" s="420"/>
      <c r="G17" s="420"/>
      <c r="H17" s="420"/>
      <c r="I17" s="420"/>
      <c r="J17" s="420"/>
      <c r="K17" s="510"/>
      <c r="L17" s="420"/>
      <c r="M17" s="420"/>
      <c r="N17" s="420"/>
      <c r="O17" s="420"/>
      <c r="P17" s="420"/>
      <c r="Q17" s="420"/>
      <c r="R17" s="420"/>
      <c r="S17" s="420"/>
      <c r="T17" s="588"/>
      <c r="U17" s="420"/>
      <c r="V17" s="339"/>
    </row>
    <row r="18" spans="1:22" s="357" customFormat="1" x14ac:dyDescent="0.25">
      <c r="A18" s="419"/>
      <c r="B18" s="340"/>
      <c r="C18" s="588"/>
      <c r="D18" s="589"/>
      <c r="E18" s="420"/>
      <c r="F18" s="420"/>
      <c r="G18" s="420"/>
      <c r="H18" s="340"/>
      <c r="I18" s="340"/>
      <c r="J18" s="340"/>
      <c r="K18" s="510"/>
      <c r="L18" s="420"/>
      <c r="M18" s="420"/>
      <c r="N18" s="420"/>
      <c r="O18" s="420"/>
      <c r="P18" s="420"/>
      <c r="Q18" s="420"/>
      <c r="R18" s="420"/>
      <c r="S18" s="340"/>
      <c r="T18" s="588"/>
      <c r="U18" s="420"/>
      <c r="V18" s="339"/>
    </row>
    <row r="19" spans="1:22" s="357" customFormat="1" x14ac:dyDescent="0.25">
      <c r="A19" s="419"/>
      <c r="B19" s="420"/>
      <c r="C19" s="588"/>
      <c r="D19" s="588"/>
      <c r="E19" s="420"/>
      <c r="F19" s="420"/>
      <c r="G19" s="420"/>
      <c r="H19" s="420"/>
      <c r="I19" s="420"/>
      <c r="J19" s="420"/>
      <c r="K19" s="510"/>
      <c r="L19" s="420"/>
      <c r="M19" s="420"/>
      <c r="N19" s="420"/>
      <c r="O19" s="420"/>
      <c r="P19" s="420"/>
      <c r="Q19" s="420"/>
      <c r="R19" s="420"/>
      <c r="S19" s="420"/>
      <c r="T19" s="588"/>
      <c r="U19" s="420"/>
      <c r="V19" s="339"/>
    </row>
    <row r="20" spans="1:22" s="357" customFormat="1" x14ac:dyDescent="0.25">
      <c r="A20" s="419"/>
      <c r="B20" s="420"/>
      <c r="C20" s="588"/>
      <c r="D20" s="588"/>
      <c r="E20" s="420"/>
      <c r="F20" s="420"/>
      <c r="G20" s="420"/>
      <c r="H20" s="420"/>
      <c r="I20" s="420"/>
      <c r="J20" s="420"/>
      <c r="K20" s="510"/>
      <c r="L20" s="420"/>
      <c r="M20" s="420"/>
      <c r="N20" s="420"/>
      <c r="O20" s="420"/>
      <c r="P20" s="420"/>
      <c r="Q20" s="420"/>
      <c r="R20" s="420"/>
      <c r="S20" s="420"/>
      <c r="T20" s="588"/>
      <c r="U20" s="420"/>
      <c r="V20" s="339"/>
    </row>
    <row r="21" spans="1:22" s="357" customFormat="1" x14ac:dyDescent="0.25">
      <c r="A21" s="419"/>
      <c r="B21" s="420"/>
      <c r="C21" s="588"/>
      <c r="D21" s="588"/>
      <c r="E21" s="420"/>
      <c r="F21" s="420"/>
      <c r="G21" s="420"/>
      <c r="H21" s="420"/>
      <c r="I21" s="420"/>
      <c r="J21" s="420"/>
      <c r="K21" s="510"/>
      <c r="L21" s="420"/>
      <c r="M21" s="420"/>
      <c r="N21" s="420"/>
      <c r="O21" s="420"/>
      <c r="P21" s="420"/>
      <c r="Q21" s="420"/>
      <c r="R21" s="420"/>
      <c r="S21" s="420"/>
      <c r="T21" s="588"/>
      <c r="U21" s="420"/>
      <c r="V21" s="339"/>
    </row>
    <row r="23" spans="1:22" x14ac:dyDescent="0.25">
      <c r="A23" s="419"/>
      <c r="B23" s="420"/>
    </row>
  </sheetData>
  <pageMargins left="0.7" right="0.7" top="0.75" bottom="0.75" header="0.3" footer="0.3"/>
  <pageSetup paperSize="9" scale="6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C44"/>
  <sheetViews>
    <sheetView zoomScale="85" zoomScaleNormal="85" workbookViewId="0">
      <selection activeCell="E9" sqref="E9"/>
    </sheetView>
  </sheetViews>
  <sheetFormatPr defaultRowHeight="15" x14ac:dyDescent="0.25"/>
  <cols>
    <col min="1" max="1" width="6.140625" style="328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16" customWidth="1"/>
    <col min="7" max="7" width="18.42578125" style="316" customWidth="1"/>
    <col min="8" max="8" width="14.7109375" style="316" customWidth="1"/>
    <col min="9" max="9" width="11.7109375" style="316" customWidth="1"/>
    <col min="10" max="10" width="12.85546875" style="316" customWidth="1"/>
    <col min="11" max="12" width="13.5703125" style="316" customWidth="1"/>
    <col min="13" max="13" width="13.42578125" style="316" bestFit="1" customWidth="1"/>
    <col min="14" max="26" width="9.140625" style="316"/>
    <col min="27" max="27" width="9.7109375" style="316" bestFit="1" customWidth="1"/>
    <col min="28" max="16384" width="9.140625" style="316"/>
  </cols>
  <sheetData>
    <row r="2" spans="1:14" ht="18.75" x14ac:dyDescent="0.3">
      <c r="B2" s="317" t="s">
        <v>552</v>
      </c>
    </row>
    <row r="3" spans="1:14" x14ac:dyDescent="0.25">
      <c r="A3" s="341"/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320"/>
      <c r="M3" s="319"/>
      <c r="N3" s="321"/>
    </row>
    <row r="4" spans="1:14" s="328" customFormat="1" x14ac:dyDescent="0.25">
      <c r="A4" s="322"/>
      <c r="B4" s="1097" t="s">
        <v>1</v>
      </c>
      <c r="C4" s="1057" t="s">
        <v>2</v>
      </c>
      <c r="D4" s="1099"/>
      <c r="E4" s="323" t="s">
        <v>923</v>
      </c>
      <c r="F4" s="324" t="s">
        <v>4</v>
      </c>
      <c r="G4" s="324" t="s">
        <v>5</v>
      </c>
      <c r="H4" s="324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6"/>
      <c r="N4" s="327"/>
    </row>
    <row r="5" spans="1:14" ht="91.15" customHeight="1" x14ac:dyDescent="0.25">
      <c r="A5" s="329"/>
      <c r="B5" s="1098"/>
      <c r="C5" s="330" t="s">
        <v>11</v>
      </c>
      <c r="D5" s="330" t="s">
        <v>12</v>
      </c>
      <c r="E5" s="324" t="s">
        <v>924</v>
      </c>
      <c r="F5" s="324" t="s">
        <v>14</v>
      </c>
      <c r="G5" s="324" t="s">
        <v>15</v>
      </c>
      <c r="H5" s="324" t="s">
        <v>925</v>
      </c>
      <c r="I5" s="331" t="s">
        <v>17</v>
      </c>
      <c r="J5" s="331" t="s">
        <v>18</v>
      </c>
      <c r="K5" s="331" t="s">
        <v>19</v>
      </c>
      <c r="L5" s="331" t="s">
        <v>20</v>
      </c>
      <c r="M5" s="324" t="s">
        <v>21</v>
      </c>
      <c r="N5" s="321"/>
    </row>
    <row r="6" spans="1:14" s="328" customFormat="1" x14ac:dyDescent="0.25">
      <c r="A6" s="511">
        <v>1</v>
      </c>
      <c r="B6" s="512" t="s">
        <v>553</v>
      </c>
      <c r="C6" s="513">
        <f>C13+C14</f>
        <v>2113</v>
      </c>
      <c r="D6" s="513">
        <f>+F13+F14</f>
        <v>2356038</v>
      </c>
      <c r="E6" s="513">
        <f>SUM(F6:L6)</f>
        <v>365963</v>
      </c>
      <c r="F6" s="513">
        <v>35000</v>
      </c>
      <c r="G6" s="513">
        <f>10825+70420</f>
        <v>81245</v>
      </c>
      <c r="H6" s="513">
        <f>166820-10825-12398-35000</f>
        <v>108597</v>
      </c>
      <c r="I6" s="513">
        <v>11958</v>
      </c>
      <c r="J6" s="513">
        <v>440</v>
      </c>
      <c r="K6" s="513">
        <f>152399-70420</f>
        <v>81979</v>
      </c>
      <c r="L6" s="513">
        <v>46744</v>
      </c>
      <c r="M6" s="514">
        <v>20</v>
      </c>
      <c r="N6" s="327"/>
    </row>
    <row r="7" spans="1:14" x14ac:dyDescent="0.25">
      <c r="A7" s="325"/>
      <c r="B7" s="516"/>
      <c r="C7" s="518"/>
      <c r="D7" s="518"/>
      <c r="E7" s="517"/>
      <c r="F7" s="518"/>
      <c r="G7" s="518"/>
      <c r="H7" s="518"/>
      <c r="I7" s="518"/>
      <c r="J7" s="518"/>
      <c r="K7" s="518"/>
      <c r="L7" s="518"/>
      <c r="M7" s="517"/>
      <c r="N7" s="321"/>
    </row>
    <row r="8" spans="1:14" x14ac:dyDescent="0.25">
      <c r="A8" s="336"/>
      <c r="B8" s="520"/>
      <c r="C8" s="520"/>
      <c r="D8" s="520"/>
      <c r="E8" s="523"/>
      <c r="F8" s="520"/>
      <c r="G8" s="520"/>
      <c r="H8" s="520"/>
      <c r="I8" s="520"/>
      <c r="J8" s="520"/>
      <c r="K8" s="521"/>
      <c r="L8" s="521"/>
      <c r="M8" s="357"/>
      <c r="N8" s="321"/>
    </row>
    <row r="9" spans="1:14" x14ac:dyDescent="0.25">
      <c r="A9" s="341"/>
      <c r="B9" s="319"/>
      <c r="C9" s="319"/>
      <c r="D9" s="319"/>
      <c r="E9" s="522"/>
      <c r="F9" s="319"/>
      <c r="G9" s="520"/>
      <c r="H9" s="520"/>
      <c r="I9" s="520"/>
      <c r="J9" s="520"/>
      <c r="K9" s="521"/>
      <c r="L9" s="521"/>
      <c r="M9" s="520"/>
      <c r="N9" s="321"/>
    </row>
    <row r="10" spans="1:14" x14ac:dyDescent="0.25">
      <c r="A10" s="341"/>
      <c r="B10" s="524" t="s">
        <v>23</v>
      </c>
      <c r="C10" s="319"/>
      <c r="D10" s="319"/>
      <c r="E10" s="319"/>
      <c r="F10" s="319"/>
      <c r="G10" s="520"/>
      <c r="H10" s="520"/>
      <c r="I10" s="520"/>
      <c r="J10" s="525" t="s">
        <v>420</v>
      </c>
      <c r="K10" s="520"/>
      <c r="L10" s="520"/>
      <c r="M10" s="520"/>
    </row>
    <row r="12" spans="1:14" s="328" customFormat="1" ht="72" x14ac:dyDescent="0.25">
      <c r="A12" s="329"/>
      <c r="B12" s="655" t="s">
        <v>421</v>
      </c>
      <c r="C12" s="329" t="s">
        <v>422</v>
      </c>
      <c r="D12" s="324" t="s">
        <v>423</v>
      </c>
      <c r="E12" s="324" t="s">
        <v>424</v>
      </c>
      <c r="F12" s="324" t="s">
        <v>425</v>
      </c>
      <c r="G12" s="324" t="s">
        <v>518</v>
      </c>
      <c r="H12" s="347"/>
      <c r="I12" s="336"/>
      <c r="J12" s="329" t="s">
        <v>427</v>
      </c>
      <c r="K12" s="324" t="s">
        <v>428</v>
      </c>
      <c r="L12" s="336"/>
      <c r="M12" s="336"/>
    </row>
    <row r="13" spans="1:14" s="335" customFormat="1" ht="30" x14ac:dyDescent="0.25">
      <c r="A13" s="485">
        <v>1</v>
      </c>
      <c r="B13" s="656" t="s">
        <v>554</v>
      </c>
      <c r="C13" s="399">
        <v>1080</v>
      </c>
      <c r="D13" s="485">
        <v>1980</v>
      </c>
      <c r="E13" s="485">
        <v>2010</v>
      </c>
      <c r="F13" s="399">
        <f>C13*1000</f>
        <v>1080000</v>
      </c>
      <c r="G13" s="1105">
        <f>+G6+H6+K6+L6-G15</f>
        <v>313588</v>
      </c>
      <c r="H13" s="657"/>
      <c r="J13" s="1107" t="s">
        <v>555</v>
      </c>
      <c r="K13" s="1109">
        <v>1776</v>
      </c>
    </row>
    <row r="14" spans="1:14" s="335" customFormat="1" ht="45" x14ac:dyDescent="0.25">
      <c r="A14" s="485" t="s">
        <v>124</v>
      </c>
      <c r="B14" s="656" t="s">
        <v>556</v>
      </c>
      <c r="C14" s="399">
        <v>1033</v>
      </c>
      <c r="D14" s="485">
        <v>2010</v>
      </c>
      <c r="E14" s="485">
        <v>2014</v>
      </c>
      <c r="F14" s="399">
        <v>1276038</v>
      </c>
      <c r="G14" s="1106"/>
      <c r="H14" s="657"/>
      <c r="J14" s="1108"/>
      <c r="K14" s="1110"/>
    </row>
    <row r="15" spans="1:14" s="555" customFormat="1" ht="30" x14ac:dyDescent="0.25">
      <c r="A15" s="485" t="s">
        <v>134</v>
      </c>
      <c r="B15" s="531" t="s">
        <v>557</v>
      </c>
      <c r="C15" s="399">
        <v>0</v>
      </c>
      <c r="D15" s="485"/>
      <c r="E15" s="485"/>
      <c r="F15" s="485">
        <v>0</v>
      </c>
      <c r="G15" s="399">
        <v>4977</v>
      </c>
      <c r="J15" s="485" t="s">
        <v>88</v>
      </c>
      <c r="K15" s="485">
        <v>0</v>
      </c>
    </row>
    <row r="16" spans="1:14" s="659" customFormat="1" x14ac:dyDescent="0.25">
      <c r="A16" s="572"/>
      <c r="B16" s="540" t="s">
        <v>324</v>
      </c>
      <c r="C16" s="489">
        <f>SUM(C13:C15)</f>
        <v>2113</v>
      </c>
      <c r="D16" s="658"/>
      <c r="E16" s="658"/>
      <c r="F16" s="489">
        <f>SUM(F13:F15)</f>
        <v>2356038</v>
      </c>
      <c r="G16" s="489">
        <f>SUM(G13:G15)</f>
        <v>318565</v>
      </c>
      <c r="J16" s="572"/>
      <c r="K16" s="489">
        <f>SUM(K13:K15)</f>
        <v>1776</v>
      </c>
    </row>
    <row r="17" spans="1:29" s="555" customFormat="1" x14ac:dyDescent="0.25">
      <c r="A17" s="400"/>
      <c r="B17" s="660"/>
      <c r="G17" s="533"/>
    </row>
    <row r="18" spans="1:29" s="357" customFormat="1" ht="15" customHeight="1" thickBot="1" x14ac:dyDescent="0.3">
      <c r="A18" s="339"/>
      <c r="B18" s="358"/>
      <c r="C18" s="359"/>
      <c r="D18" s="358"/>
      <c r="G18" s="556"/>
      <c r="H18" s="556"/>
      <c r="I18" s="358"/>
      <c r="J18" s="358"/>
      <c r="K18" s="360"/>
      <c r="L18" s="361"/>
      <c r="M18" s="361"/>
      <c r="N18" s="362"/>
    </row>
    <row r="19" spans="1:29" s="366" customFormat="1" ht="15" customHeight="1" thickBot="1" x14ac:dyDescent="0.3">
      <c r="A19" s="1061"/>
      <c r="B19" s="1063" t="s">
        <v>24</v>
      </c>
      <c r="C19" s="1065" t="s">
        <v>28</v>
      </c>
      <c r="D19" s="1066"/>
      <c r="E19" s="1067"/>
      <c r="F19" s="1067"/>
      <c r="G19" s="1067"/>
      <c r="H19" s="1067"/>
      <c r="I19" s="1067"/>
      <c r="J19" s="1067"/>
      <c r="K19" s="1067"/>
      <c r="L19" s="1068"/>
      <c r="M19" s="1068"/>
      <c r="N19" s="1068"/>
      <c r="O19" s="1067"/>
      <c r="P19" s="1067"/>
      <c r="Q19" s="1067"/>
      <c r="R19" s="1068"/>
      <c r="S19" s="363"/>
      <c r="T19" s="363"/>
      <c r="U19" s="364"/>
      <c r="V19" s="1073" t="s">
        <v>29</v>
      </c>
      <c r="W19" s="1074"/>
      <c r="X19" s="1074"/>
      <c r="Y19" s="1074"/>
      <c r="Z19" s="1074"/>
      <c r="AA19" s="1075"/>
      <c r="AB19" s="365"/>
      <c r="AC19" s="365"/>
    </row>
    <row r="20" spans="1:29" s="375" customFormat="1" ht="116.25" thickTop="1" thickBot="1" x14ac:dyDescent="0.3">
      <c r="A20" s="1062"/>
      <c r="B20" s="1064"/>
      <c r="C20" s="1076" t="s">
        <v>31</v>
      </c>
      <c r="D20" s="1077"/>
      <c r="E20" s="1078"/>
      <c r="F20" s="1079" t="s">
        <v>32</v>
      </c>
      <c r="G20" s="1080"/>
      <c r="H20" s="1081"/>
      <c r="I20" s="1082" t="s">
        <v>33</v>
      </c>
      <c r="J20" s="1083"/>
      <c r="K20" s="1084"/>
      <c r="L20" s="1085" t="s">
        <v>34</v>
      </c>
      <c r="M20" s="1086"/>
      <c r="N20" s="1087"/>
      <c r="O20" s="1088" t="s">
        <v>35</v>
      </c>
      <c r="P20" s="1089"/>
      <c r="Q20" s="1090"/>
      <c r="R20" s="367" t="s">
        <v>36</v>
      </c>
      <c r="S20" s="368" t="s">
        <v>37</v>
      </c>
      <c r="T20" s="369" t="s">
        <v>38</v>
      </c>
      <c r="U20" s="370" t="s">
        <v>39</v>
      </c>
      <c r="V20" s="371" t="s">
        <v>40</v>
      </c>
      <c r="W20" s="372" t="s">
        <v>41</v>
      </c>
      <c r="X20" s="372" t="s">
        <v>42</v>
      </c>
      <c r="Y20" s="372" t="s">
        <v>43</v>
      </c>
      <c r="Z20" s="372" t="s">
        <v>44</v>
      </c>
      <c r="AA20" s="373" t="s">
        <v>45</v>
      </c>
      <c r="AB20" s="374"/>
      <c r="AC20" s="374"/>
    </row>
    <row r="21" spans="1:29" s="366" customFormat="1" ht="15.75" thickBot="1" x14ac:dyDescent="0.3">
      <c r="A21" s="376"/>
      <c r="B21" s="478" t="s">
        <v>46</v>
      </c>
      <c r="C21" s="378" t="s">
        <v>47</v>
      </c>
      <c r="D21" s="379" t="s">
        <v>48</v>
      </c>
      <c r="E21" s="379" t="s">
        <v>49</v>
      </c>
      <c r="F21" s="378" t="s">
        <v>47</v>
      </c>
      <c r="G21" s="379" t="s">
        <v>48</v>
      </c>
      <c r="H21" s="380" t="s">
        <v>49</v>
      </c>
      <c r="I21" s="381" t="s">
        <v>47</v>
      </c>
      <c r="J21" s="382" t="s">
        <v>48</v>
      </c>
      <c r="K21" s="383" t="s">
        <v>49</v>
      </c>
      <c r="L21" s="378" t="s">
        <v>47</v>
      </c>
      <c r="M21" s="364" t="s">
        <v>48</v>
      </c>
      <c r="N21" s="383" t="s">
        <v>49</v>
      </c>
      <c r="O21" s="378" t="s">
        <v>47</v>
      </c>
      <c r="P21" s="364" t="s">
        <v>48</v>
      </c>
      <c r="Q21" s="383" t="s">
        <v>49</v>
      </c>
      <c r="R21" s="382" t="s">
        <v>47</v>
      </c>
      <c r="S21" s="384" t="s">
        <v>47</v>
      </c>
      <c r="T21" s="385" t="s">
        <v>48</v>
      </c>
      <c r="U21" s="379" t="s">
        <v>49</v>
      </c>
      <c r="V21" s="479"/>
      <c r="W21" s="364"/>
      <c r="X21" s="479"/>
      <c r="Y21" s="364"/>
      <c r="Z21" s="479"/>
      <c r="AA21" s="661"/>
      <c r="AB21" s="365"/>
      <c r="AC21" s="365"/>
    </row>
    <row r="22" spans="1:29" s="334" customFormat="1" ht="30" x14ac:dyDescent="0.25">
      <c r="A22" s="481" t="s">
        <v>51</v>
      </c>
      <c r="B22" s="656" t="s">
        <v>554</v>
      </c>
      <c r="C22" s="1112">
        <v>20000</v>
      </c>
      <c r="D22" s="1112">
        <v>5000</v>
      </c>
      <c r="E22" s="390">
        <v>0</v>
      </c>
      <c r="F22" s="1112">
        <v>20000</v>
      </c>
      <c r="G22" s="1112">
        <v>5000</v>
      </c>
      <c r="H22" s="390">
        <v>0</v>
      </c>
      <c r="I22" s="1112">
        <v>20000</v>
      </c>
      <c r="J22" s="1112">
        <v>5000</v>
      </c>
      <c r="K22" s="390">
        <v>0</v>
      </c>
      <c r="L22" s="390">
        <v>0</v>
      </c>
      <c r="M22" s="390">
        <v>0</v>
      </c>
      <c r="N22" s="390">
        <v>0</v>
      </c>
      <c r="O22" s="390">
        <v>0</v>
      </c>
      <c r="P22" s="390">
        <v>0</v>
      </c>
      <c r="Q22" s="392">
        <v>0</v>
      </c>
      <c r="R22" s="392">
        <v>0</v>
      </c>
      <c r="S22" s="390">
        <v>0</v>
      </c>
      <c r="T22" s="392">
        <v>0</v>
      </c>
      <c r="U22" s="1114">
        <f>K13</f>
        <v>1776</v>
      </c>
      <c r="V22" s="1112">
        <v>2100</v>
      </c>
      <c r="W22" s="389">
        <v>0</v>
      </c>
      <c r="X22" s="390">
        <v>0</v>
      </c>
      <c r="Y22" s="390">
        <v>0</v>
      </c>
      <c r="Z22" s="390">
        <v>0</v>
      </c>
      <c r="AA22" s="1111">
        <v>1500</v>
      </c>
    </row>
    <row r="23" spans="1:29" s="400" customFormat="1" ht="45" x14ac:dyDescent="0.25">
      <c r="A23" s="485" t="s">
        <v>124</v>
      </c>
      <c r="B23" s="656" t="s">
        <v>556</v>
      </c>
      <c r="C23" s="1113"/>
      <c r="D23" s="1113"/>
      <c r="E23" s="390">
        <v>0</v>
      </c>
      <c r="F23" s="1113"/>
      <c r="G23" s="1113"/>
      <c r="H23" s="398">
        <v>0</v>
      </c>
      <c r="I23" s="1113"/>
      <c r="J23" s="1113"/>
      <c r="K23" s="398">
        <v>0</v>
      </c>
      <c r="L23" s="398">
        <v>0</v>
      </c>
      <c r="M23" s="398">
        <v>0</v>
      </c>
      <c r="N23" s="398">
        <v>0</v>
      </c>
      <c r="O23" s="399">
        <v>0</v>
      </c>
      <c r="P23" s="399">
        <v>0</v>
      </c>
      <c r="Q23" s="399">
        <v>0</v>
      </c>
      <c r="R23" s="399">
        <v>0</v>
      </c>
      <c r="S23" s="399">
        <v>0</v>
      </c>
      <c r="T23" s="399">
        <v>0</v>
      </c>
      <c r="U23" s="1115"/>
      <c r="V23" s="1113"/>
      <c r="W23" s="399">
        <v>0</v>
      </c>
      <c r="X23" s="399">
        <v>0</v>
      </c>
      <c r="Y23" s="399">
        <v>0</v>
      </c>
      <c r="Z23" s="399">
        <v>0</v>
      </c>
      <c r="AA23" s="1111"/>
    </row>
    <row r="24" spans="1:29" s="600" customFormat="1" ht="37.9" customHeight="1" x14ac:dyDescent="0.25">
      <c r="B24" s="662"/>
      <c r="C24" s="602"/>
      <c r="D24" s="602"/>
      <c r="E24" s="602"/>
      <c r="F24" s="602"/>
      <c r="G24" s="602"/>
      <c r="H24" s="602"/>
      <c r="I24" s="602"/>
      <c r="J24" s="602"/>
      <c r="K24" s="602"/>
      <c r="L24" s="602"/>
      <c r="M24" s="602"/>
      <c r="N24" s="602"/>
      <c r="O24" s="602"/>
      <c r="P24" s="602"/>
      <c r="Q24" s="602"/>
      <c r="R24" s="602"/>
      <c r="S24" s="602"/>
      <c r="T24" s="602"/>
      <c r="V24" s="602"/>
      <c r="W24" s="602"/>
      <c r="X24" s="602"/>
      <c r="Y24" s="602"/>
      <c r="Z24" s="602"/>
      <c r="AA24" s="602"/>
    </row>
    <row r="25" spans="1:29" s="600" customFormat="1" ht="37.9" customHeight="1" x14ac:dyDescent="0.25">
      <c r="B25" s="601"/>
      <c r="C25" s="602"/>
      <c r="D25" s="602"/>
      <c r="E25" s="602"/>
      <c r="F25" s="602"/>
      <c r="G25" s="602"/>
      <c r="H25" s="602"/>
      <c r="I25" s="602"/>
      <c r="J25" s="602"/>
      <c r="K25" s="602"/>
      <c r="L25" s="602"/>
      <c r="M25" s="602"/>
      <c r="N25" s="602"/>
      <c r="O25" s="602"/>
      <c r="P25" s="602"/>
      <c r="Q25" s="602"/>
      <c r="R25" s="602"/>
      <c r="S25" s="602"/>
      <c r="T25" s="602"/>
      <c r="V25" s="602"/>
      <c r="W25" s="602"/>
      <c r="X25" s="602"/>
      <c r="Y25" s="602"/>
      <c r="Z25" s="602"/>
      <c r="AA25" s="602"/>
    </row>
    <row r="26" spans="1:29" s="357" customFormat="1" ht="37.9" customHeight="1" x14ac:dyDescent="0.25">
      <c r="A26" s="339"/>
      <c r="B26" s="358"/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6"/>
    </row>
    <row r="27" spans="1:29" s="357" customFormat="1" ht="37.9" customHeight="1" x14ac:dyDescent="0.25">
      <c r="A27" s="339"/>
      <c r="B27" s="358"/>
      <c r="C27" s="556"/>
      <c r="D27" s="556"/>
      <c r="E27" s="556"/>
      <c r="F27" s="556"/>
      <c r="G27" s="556"/>
      <c r="H27" s="556"/>
      <c r="I27" s="556"/>
      <c r="J27" s="556"/>
      <c r="K27" s="556"/>
      <c r="L27" s="556"/>
      <c r="M27" s="556"/>
      <c r="N27" s="556"/>
    </row>
    <row r="28" spans="1:29" s="357" customFormat="1" ht="37.9" customHeight="1" x14ac:dyDescent="0.25">
      <c r="A28" s="339"/>
      <c r="B28" s="358"/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</row>
    <row r="29" spans="1:29" s="357" customFormat="1" ht="37.9" customHeight="1" x14ac:dyDescent="0.25">
      <c r="A29" s="339"/>
      <c r="B29" s="358"/>
      <c r="C29" s="556"/>
      <c r="D29" s="556"/>
      <c r="E29" s="556"/>
      <c r="F29" s="556"/>
      <c r="G29" s="556"/>
      <c r="H29" s="556"/>
      <c r="I29" s="556"/>
      <c r="J29" s="556"/>
      <c r="K29" s="556"/>
      <c r="L29" s="556"/>
      <c r="M29" s="556"/>
      <c r="N29" s="556"/>
    </row>
    <row r="30" spans="1:29" s="357" customFormat="1" ht="37.9" customHeight="1" x14ac:dyDescent="0.25">
      <c r="A30" s="339"/>
      <c r="B30" s="358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56"/>
    </row>
    <row r="31" spans="1:29" s="357" customFormat="1" x14ac:dyDescent="0.25">
      <c r="A31" s="339"/>
    </row>
    <row r="32" spans="1:29" s="357" customFormat="1" x14ac:dyDescent="0.25">
      <c r="A32" s="339"/>
    </row>
    <row r="33" spans="1:1" s="357" customFormat="1" x14ac:dyDescent="0.25">
      <c r="A33" s="339"/>
    </row>
    <row r="34" spans="1:1" s="357" customFormat="1" x14ac:dyDescent="0.25">
      <c r="A34" s="339"/>
    </row>
    <row r="35" spans="1:1" s="357" customFormat="1" x14ac:dyDescent="0.25">
      <c r="A35" s="339"/>
    </row>
    <row r="36" spans="1:1" s="357" customFormat="1" x14ac:dyDescent="0.25">
      <c r="A36" s="339"/>
    </row>
    <row r="37" spans="1:1" s="357" customFormat="1" x14ac:dyDescent="0.25">
      <c r="A37" s="339"/>
    </row>
    <row r="38" spans="1:1" s="357" customFormat="1" x14ac:dyDescent="0.25">
      <c r="A38" s="339"/>
    </row>
    <row r="39" spans="1:1" s="357" customFormat="1" x14ac:dyDescent="0.25">
      <c r="A39" s="339"/>
    </row>
    <row r="40" spans="1:1" s="357" customFormat="1" x14ac:dyDescent="0.25">
      <c r="A40" s="339"/>
    </row>
    <row r="41" spans="1:1" s="357" customFormat="1" x14ac:dyDescent="0.25">
      <c r="A41" s="339"/>
    </row>
    <row r="42" spans="1:1" s="357" customFormat="1" x14ac:dyDescent="0.25">
      <c r="A42" s="339"/>
    </row>
    <row r="43" spans="1:1" s="357" customFormat="1" x14ac:dyDescent="0.25">
      <c r="A43" s="339"/>
    </row>
    <row r="44" spans="1:1" s="357" customFormat="1" x14ac:dyDescent="0.25">
      <c r="A44" s="339"/>
    </row>
  </sheetData>
  <mergeCells count="23">
    <mergeCell ref="AA22:AA23"/>
    <mergeCell ref="V19:AA19"/>
    <mergeCell ref="C20:E20"/>
    <mergeCell ref="F20:H20"/>
    <mergeCell ref="I20:K20"/>
    <mergeCell ref="L20:N20"/>
    <mergeCell ref="O20:Q20"/>
    <mergeCell ref="C22:C23"/>
    <mergeCell ref="F22:F23"/>
    <mergeCell ref="I22:I23"/>
    <mergeCell ref="U22:U23"/>
    <mergeCell ref="V22:V23"/>
    <mergeCell ref="G22:G23"/>
    <mergeCell ref="J22:J23"/>
    <mergeCell ref="D22:D23"/>
    <mergeCell ref="B4:B5"/>
    <mergeCell ref="C4:D4"/>
    <mergeCell ref="G13:G14"/>
    <mergeCell ref="A19:A20"/>
    <mergeCell ref="B19:B20"/>
    <mergeCell ref="C19:R19"/>
    <mergeCell ref="J13:J14"/>
    <mergeCell ref="K13:K14"/>
  </mergeCells>
  <pageMargins left="0.25" right="0.22" top="0.74803149606299213" bottom="0.74803149606299213" header="0.31496062992125984" footer="0.31496062992125984"/>
  <pageSetup paperSize="9" scale="74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pane ySplit="3" topLeftCell="A4" activePane="bottomLeft" state="frozenSplit"/>
      <selection pane="bottomLeft" activeCell="F1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583" bestFit="1" customWidth="1"/>
    <col min="4" max="4" width="30.5703125" style="583" bestFit="1" customWidth="1"/>
    <col min="5" max="5" width="10.5703125" style="328" hidden="1" customWidth="1"/>
    <col min="6" max="6" width="8.85546875" style="328" customWidth="1"/>
    <col min="7" max="7" width="9.7109375" style="328" customWidth="1"/>
    <col min="8" max="8" width="3.7109375" style="328" customWidth="1"/>
    <col min="9" max="9" width="12.140625" style="328" customWidth="1"/>
    <col min="10" max="10" width="20.140625" style="328" bestFit="1" customWidth="1"/>
    <col min="11" max="11" width="15.28515625" style="328" bestFit="1" customWidth="1"/>
    <col min="12" max="12" width="5.85546875" style="328" bestFit="1" customWidth="1"/>
    <col min="13" max="13" width="10.28515625" style="328" customWidth="1"/>
    <col min="14" max="14" width="3.42578125" style="328" bestFit="1" customWidth="1"/>
    <col min="15" max="16" width="4.28515625" style="328" bestFit="1" customWidth="1"/>
    <col min="17" max="17" width="3.7109375" style="328" bestFit="1" customWidth="1"/>
    <col min="18" max="18" width="10.5703125" style="328" customWidth="1"/>
    <col min="19" max="19" width="14" style="328" bestFit="1" customWidth="1"/>
    <col min="20" max="20" width="8.7109375" style="583" bestFit="1" customWidth="1"/>
    <col min="21" max="21" width="10.140625" style="328" bestFit="1" customWidth="1"/>
    <col min="22" max="257" width="9.140625" style="316"/>
    <col min="258" max="258" width="6.5703125" style="316" bestFit="1" customWidth="1"/>
    <col min="259" max="259" width="8.42578125" style="316" bestFit="1" customWidth="1"/>
    <col min="260" max="260" width="24.85546875" style="316" bestFit="1" customWidth="1"/>
    <col min="261" max="261" width="30.5703125" style="316" bestFit="1" customWidth="1"/>
    <col min="262" max="262" width="0" style="316" hidden="1" customWidth="1"/>
    <col min="263" max="263" width="8.85546875" style="316" customWidth="1"/>
    <col min="264" max="264" width="3.7109375" style="316" customWidth="1"/>
    <col min="265" max="265" width="12.140625" style="316" customWidth="1"/>
    <col min="266" max="266" width="20.140625" style="316" bestFit="1" customWidth="1"/>
    <col min="267" max="267" width="15.28515625" style="316" bestFit="1" customWidth="1"/>
    <col min="268" max="268" width="5.85546875" style="316" bestFit="1" customWidth="1"/>
    <col min="269" max="269" width="10.28515625" style="316" customWidth="1"/>
    <col min="270" max="270" width="3.42578125" style="316" bestFit="1" customWidth="1"/>
    <col min="271" max="272" width="4.28515625" style="316" bestFit="1" customWidth="1"/>
    <col min="273" max="273" width="3.7109375" style="316" bestFit="1" customWidth="1"/>
    <col min="274" max="274" width="10.5703125" style="316" customWidth="1"/>
    <col min="275" max="275" width="14" style="316" bestFit="1" customWidth="1"/>
    <col min="276" max="276" width="8.7109375" style="316" bestFit="1" customWidth="1"/>
    <col min="277" max="277" width="10.140625" style="316" bestFit="1" customWidth="1"/>
    <col min="278" max="513" width="9.140625" style="316"/>
    <col min="514" max="514" width="6.5703125" style="316" bestFit="1" customWidth="1"/>
    <col min="515" max="515" width="8.42578125" style="316" bestFit="1" customWidth="1"/>
    <col min="516" max="516" width="24.85546875" style="316" bestFit="1" customWidth="1"/>
    <col min="517" max="517" width="30.5703125" style="316" bestFit="1" customWidth="1"/>
    <col min="518" max="518" width="0" style="316" hidden="1" customWidth="1"/>
    <col min="519" max="519" width="8.85546875" style="316" customWidth="1"/>
    <col min="520" max="520" width="3.7109375" style="316" customWidth="1"/>
    <col min="521" max="521" width="12.140625" style="316" customWidth="1"/>
    <col min="522" max="522" width="20.140625" style="316" bestFit="1" customWidth="1"/>
    <col min="523" max="523" width="15.28515625" style="316" bestFit="1" customWidth="1"/>
    <col min="524" max="524" width="5.85546875" style="316" bestFit="1" customWidth="1"/>
    <col min="525" max="525" width="10.28515625" style="316" customWidth="1"/>
    <col min="526" max="526" width="3.42578125" style="316" bestFit="1" customWidth="1"/>
    <col min="527" max="528" width="4.28515625" style="316" bestFit="1" customWidth="1"/>
    <col min="529" max="529" width="3.7109375" style="316" bestFit="1" customWidth="1"/>
    <col min="530" max="530" width="10.5703125" style="316" customWidth="1"/>
    <col min="531" max="531" width="14" style="316" bestFit="1" customWidth="1"/>
    <col min="532" max="532" width="8.7109375" style="316" bestFit="1" customWidth="1"/>
    <col min="533" max="533" width="10.140625" style="316" bestFit="1" customWidth="1"/>
    <col min="534" max="769" width="9.140625" style="316"/>
    <col min="770" max="770" width="6.5703125" style="316" bestFit="1" customWidth="1"/>
    <col min="771" max="771" width="8.42578125" style="316" bestFit="1" customWidth="1"/>
    <col min="772" max="772" width="24.85546875" style="316" bestFit="1" customWidth="1"/>
    <col min="773" max="773" width="30.5703125" style="316" bestFit="1" customWidth="1"/>
    <col min="774" max="774" width="0" style="316" hidden="1" customWidth="1"/>
    <col min="775" max="775" width="8.85546875" style="316" customWidth="1"/>
    <col min="776" max="776" width="3.7109375" style="316" customWidth="1"/>
    <col min="777" max="777" width="12.140625" style="316" customWidth="1"/>
    <col min="778" max="778" width="20.140625" style="316" bestFit="1" customWidth="1"/>
    <col min="779" max="779" width="15.28515625" style="316" bestFit="1" customWidth="1"/>
    <col min="780" max="780" width="5.85546875" style="316" bestFit="1" customWidth="1"/>
    <col min="781" max="781" width="10.28515625" style="316" customWidth="1"/>
    <col min="782" max="782" width="3.42578125" style="316" bestFit="1" customWidth="1"/>
    <col min="783" max="784" width="4.28515625" style="316" bestFit="1" customWidth="1"/>
    <col min="785" max="785" width="3.7109375" style="316" bestFit="1" customWidth="1"/>
    <col min="786" max="786" width="10.5703125" style="316" customWidth="1"/>
    <col min="787" max="787" width="14" style="316" bestFit="1" customWidth="1"/>
    <col min="788" max="788" width="8.7109375" style="316" bestFit="1" customWidth="1"/>
    <col min="789" max="789" width="10.140625" style="316" bestFit="1" customWidth="1"/>
    <col min="790" max="1025" width="9.140625" style="316"/>
    <col min="1026" max="1026" width="6.5703125" style="316" bestFit="1" customWidth="1"/>
    <col min="1027" max="1027" width="8.42578125" style="316" bestFit="1" customWidth="1"/>
    <col min="1028" max="1028" width="24.85546875" style="316" bestFit="1" customWidth="1"/>
    <col min="1029" max="1029" width="30.5703125" style="316" bestFit="1" customWidth="1"/>
    <col min="1030" max="1030" width="0" style="316" hidden="1" customWidth="1"/>
    <col min="1031" max="1031" width="8.85546875" style="316" customWidth="1"/>
    <col min="1032" max="1032" width="3.7109375" style="316" customWidth="1"/>
    <col min="1033" max="1033" width="12.140625" style="316" customWidth="1"/>
    <col min="1034" max="1034" width="20.140625" style="316" bestFit="1" customWidth="1"/>
    <col min="1035" max="1035" width="15.28515625" style="316" bestFit="1" customWidth="1"/>
    <col min="1036" max="1036" width="5.85546875" style="316" bestFit="1" customWidth="1"/>
    <col min="1037" max="1037" width="10.28515625" style="316" customWidth="1"/>
    <col min="1038" max="1038" width="3.42578125" style="316" bestFit="1" customWidth="1"/>
    <col min="1039" max="1040" width="4.28515625" style="316" bestFit="1" customWidth="1"/>
    <col min="1041" max="1041" width="3.7109375" style="316" bestFit="1" customWidth="1"/>
    <col min="1042" max="1042" width="10.5703125" style="316" customWidth="1"/>
    <col min="1043" max="1043" width="14" style="316" bestFit="1" customWidth="1"/>
    <col min="1044" max="1044" width="8.7109375" style="316" bestFit="1" customWidth="1"/>
    <col min="1045" max="1045" width="10.140625" style="316" bestFit="1" customWidth="1"/>
    <col min="1046" max="1281" width="9.140625" style="316"/>
    <col min="1282" max="1282" width="6.5703125" style="316" bestFit="1" customWidth="1"/>
    <col min="1283" max="1283" width="8.42578125" style="316" bestFit="1" customWidth="1"/>
    <col min="1284" max="1284" width="24.85546875" style="316" bestFit="1" customWidth="1"/>
    <col min="1285" max="1285" width="30.5703125" style="316" bestFit="1" customWidth="1"/>
    <col min="1286" max="1286" width="0" style="316" hidden="1" customWidth="1"/>
    <col min="1287" max="1287" width="8.85546875" style="316" customWidth="1"/>
    <col min="1288" max="1288" width="3.7109375" style="316" customWidth="1"/>
    <col min="1289" max="1289" width="12.140625" style="316" customWidth="1"/>
    <col min="1290" max="1290" width="20.140625" style="316" bestFit="1" customWidth="1"/>
    <col min="1291" max="1291" width="15.28515625" style="316" bestFit="1" customWidth="1"/>
    <col min="1292" max="1292" width="5.85546875" style="316" bestFit="1" customWidth="1"/>
    <col min="1293" max="1293" width="10.28515625" style="316" customWidth="1"/>
    <col min="1294" max="1294" width="3.42578125" style="316" bestFit="1" customWidth="1"/>
    <col min="1295" max="1296" width="4.28515625" style="316" bestFit="1" customWidth="1"/>
    <col min="1297" max="1297" width="3.7109375" style="316" bestFit="1" customWidth="1"/>
    <col min="1298" max="1298" width="10.5703125" style="316" customWidth="1"/>
    <col min="1299" max="1299" width="14" style="316" bestFit="1" customWidth="1"/>
    <col min="1300" max="1300" width="8.7109375" style="316" bestFit="1" customWidth="1"/>
    <col min="1301" max="1301" width="10.140625" style="316" bestFit="1" customWidth="1"/>
    <col min="1302" max="1537" width="9.140625" style="316"/>
    <col min="1538" max="1538" width="6.5703125" style="316" bestFit="1" customWidth="1"/>
    <col min="1539" max="1539" width="8.42578125" style="316" bestFit="1" customWidth="1"/>
    <col min="1540" max="1540" width="24.85546875" style="316" bestFit="1" customWidth="1"/>
    <col min="1541" max="1541" width="30.5703125" style="316" bestFit="1" customWidth="1"/>
    <col min="1542" max="1542" width="0" style="316" hidden="1" customWidth="1"/>
    <col min="1543" max="1543" width="8.85546875" style="316" customWidth="1"/>
    <col min="1544" max="1544" width="3.7109375" style="316" customWidth="1"/>
    <col min="1545" max="1545" width="12.140625" style="316" customWidth="1"/>
    <col min="1546" max="1546" width="20.140625" style="316" bestFit="1" customWidth="1"/>
    <col min="1547" max="1547" width="15.28515625" style="316" bestFit="1" customWidth="1"/>
    <col min="1548" max="1548" width="5.85546875" style="316" bestFit="1" customWidth="1"/>
    <col min="1549" max="1549" width="10.28515625" style="316" customWidth="1"/>
    <col min="1550" max="1550" width="3.42578125" style="316" bestFit="1" customWidth="1"/>
    <col min="1551" max="1552" width="4.28515625" style="316" bestFit="1" customWidth="1"/>
    <col min="1553" max="1553" width="3.7109375" style="316" bestFit="1" customWidth="1"/>
    <col min="1554" max="1554" width="10.5703125" style="316" customWidth="1"/>
    <col min="1555" max="1555" width="14" style="316" bestFit="1" customWidth="1"/>
    <col min="1556" max="1556" width="8.7109375" style="316" bestFit="1" customWidth="1"/>
    <col min="1557" max="1557" width="10.140625" style="316" bestFit="1" customWidth="1"/>
    <col min="1558" max="1793" width="9.140625" style="316"/>
    <col min="1794" max="1794" width="6.5703125" style="316" bestFit="1" customWidth="1"/>
    <col min="1795" max="1795" width="8.42578125" style="316" bestFit="1" customWidth="1"/>
    <col min="1796" max="1796" width="24.85546875" style="316" bestFit="1" customWidth="1"/>
    <col min="1797" max="1797" width="30.5703125" style="316" bestFit="1" customWidth="1"/>
    <col min="1798" max="1798" width="0" style="316" hidden="1" customWidth="1"/>
    <col min="1799" max="1799" width="8.85546875" style="316" customWidth="1"/>
    <col min="1800" max="1800" width="3.7109375" style="316" customWidth="1"/>
    <col min="1801" max="1801" width="12.140625" style="316" customWidth="1"/>
    <col min="1802" max="1802" width="20.140625" style="316" bestFit="1" customWidth="1"/>
    <col min="1803" max="1803" width="15.28515625" style="316" bestFit="1" customWidth="1"/>
    <col min="1804" max="1804" width="5.85546875" style="316" bestFit="1" customWidth="1"/>
    <col min="1805" max="1805" width="10.28515625" style="316" customWidth="1"/>
    <col min="1806" max="1806" width="3.42578125" style="316" bestFit="1" customWidth="1"/>
    <col min="1807" max="1808" width="4.28515625" style="316" bestFit="1" customWidth="1"/>
    <col min="1809" max="1809" width="3.7109375" style="316" bestFit="1" customWidth="1"/>
    <col min="1810" max="1810" width="10.5703125" style="316" customWidth="1"/>
    <col min="1811" max="1811" width="14" style="316" bestFit="1" customWidth="1"/>
    <col min="1812" max="1812" width="8.7109375" style="316" bestFit="1" customWidth="1"/>
    <col min="1813" max="1813" width="10.140625" style="316" bestFit="1" customWidth="1"/>
    <col min="1814" max="2049" width="9.140625" style="316"/>
    <col min="2050" max="2050" width="6.5703125" style="316" bestFit="1" customWidth="1"/>
    <col min="2051" max="2051" width="8.42578125" style="316" bestFit="1" customWidth="1"/>
    <col min="2052" max="2052" width="24.85546875" style="316" bestFit="1" customWidth="1"/>
    <col min="2053" max="2053" width="30.5703125" style="316" bestFit="1" customWidth="1"/>
    <col min="2054" max="2054" width="0" style="316" hidden="1" customWidth="1"/>
    <col min="2055" max="2055" width="8.85546875" style="316" customWidth="1"/>
    <col min="2056" max="2056" width="3.7109375" style="316" customWidth="1"/>
    <col min="2057" max="2057" width="12.140625" style="316" customWidth="1"/>
    <col min="2058" max="2058" width="20.140625" style="316" bestFit="1" customWidth="1"/>
    <col min="2059" max="2059" width="15.28515625" style="316" bestFit="1" customWidth="1"/>
    <col min="2060" max="2060" width="5.85546875" style="316" bestFit="1" customWidth="1"/>
    <col min="2061" max="2061" width="10.28515625" style="316" customWidth="1"/>
    <col min="2062" max="2062" width="3.42578125" style="316" bestFit="1" customWidth="1"/>
    <col min="2063" max="2064" width="4.28515625" style="316" bestFit="1" customWidth="1"/>
    <col min="2065" max="2065" width="3.7109375" style="316" bestFit="1" customWidth="1"/>
    <col min="2066" max="2066" width="10.5703125" style="316" customWidth="1"/>
    <col min="2067" max="2067" width="14" style="316" bestFit="1" customWidth="1"/>
    <col min="2068" max="2068" width="8.7109375" style="316" bestFit="1" customWidth="1"/>
    <col min="2069" max="2069" width="10.140625" style="316" bestFit="1" customWidth="1"/>
    <col min="2070" max="2305" width="9.140625" style="316"/>
    <col min="2306" max="2306" width="6.5703125" style="316" bestFit="1" customWidth="1"/>
    <col min="2307" max="2307" width="8.42578125" style="316" bestFit="1" customWidth="1"/>
    <col min="2308" max="2308" width="24.85546875" style="316" bestFit="1" customWidth="1"/>
    <col min="2309" max="2309" width="30.5703125" style="316" bestFit="1" customWidth="1"/>
    <col min="2310" max="2310" width="0" style="316" hidden="1" customWidth="1"/>
    <col min="2311" max="2311" width="8.85546875" style="316" customWidth="1"/>
    <col min="2312" max="2312" width="3.7109375" style="316" customWidth="1"/>
    <col min="2313" max="2313" width="12.140625" style="316" customWidth="1"/>
    <col min="2314" max="2314" width="20.140625" style="316" bestFit="1" customWidth="1"/>
    <col min="2315" max="2315" width="15.28515625" style="316" bestFit="1" customWidth="1"/>
    <col min="2316" max="2316" width="5.85546875" style="316" bestFit="1" customWidth="1"/>
    <col min="2317" max="2317" width="10.28515625" style="316" customWidth="1"/>
    <col min="2318" max="2318" width="3.42578125" style="316" bestFit="1" customWidth="1"/>
    <col min="2319" max="2320" width="4.28515625" style="316" bestFit="1" customWidth="1"/>
    <col min="2321" max="2321" width="3.7109375" style="316" bestFit="1" customWidth="1"/>
    <col min="2322" max="2322" width="10.5703125" style="316" customWidth="1"/>
    <col min="2323" max="2323" width="14" style="316" bestFit="1" customWidth="1"/>
    <col min="2324" max="2324" width="8.7109375" style="316" bestFit="1" customWidth="1"/>
    <col min="2325" max="2325" width="10.140625" style="316" bestFit="1" customWidth="1"/>
    <col min="2326" max="2561" width="9.140625" style="316"/>
    <col min="2562" max="2562" width="6.5703125" style="316" bestFit="1" customWidth="1"/>
    <col min="2563" max="2563" width="8.42578125" style="316" bestFit="1" customWidth="1"/>
    <col min="2564" max="2564" width="24.85546875" style="316" bestFit="1" customWidth="1"/>
    <col min="2565" max="2565" width="30.5703125" style="316" bestFit="1" customWidth="1"/>
    <col min="2566" max="2566" width="0" style="316" hidden="1" customWidth="1"/>
    <col min="2567" max="2567" width="8.85546875" style="316" customWidth="1"/>
    <col min="2568" max="2568" width="3.7109375" style="316" customWidth="1"/>
    <col min="2569" max="2569" width="12.140625" style="316" customWidth="1"/>
    <col min="2570" max="2570" width="20.140625" style="316" bestFit="1" customWidth="1"/>
    <col min="2571" max="2571" width="15.28515625" style="316" bestFit="1" customWidth="1"/>
    <col min="2572" max="2572" width="5.85546875" style="316" bestFit="1" customWidth="1"/>
    <col min="2573" max="2573" width="10.28515625" style="316" customWidth="1"/>
    <col min="2574" max="2574" width="3.42578125" style="316" bestFit="1" customWidth="1"/>
    <col min="2575" max="2576" width="4.28515625" style="316" bestFit="1" customWidth="1"/>
    <col min="2577" max="2577" width="3.7109375" style="316" bestFit="1" customWidth="1"/>
    <col min="2578" max="2578" width="10.5703125" style="316" customWidth="1"/>
    <col min="2579" max="2579" width="14" style="316" bestFit="1" customWidth="1"/>
    <col min="2580" max="2580" width="8.7109375" style="316" bestFit="1" customWidth="1"/>
    <col min="2581" max="2581" width="10.140625" style="316" bestFit="1" customWidth="1"/>
    <col min="2582" max="2817" width="9.140625" style="316"/>
    <col min="2818" max="2818" width="6.5703125" style="316" bestFit="1" customWidth="1"/>
    <col min="2819" max="2819" width="8.42578125" style="316" bestFit="1" customWidth="1"/>
    <col min="2820" max="2820" width="24.85546875" style="316" bestFit="1" customWidth="1"/>
    <col min="2821" max="2821" width="30.5703125" style="316" bestFit="1" customWidth="1"/>
    <col min="2822" max="2822" width="0" style="316" hidden="1" customWidth="1"/>
    <col min="2823" max="2823" width="8.85546875" style="316" customWidth="1"/>
    <col min="2824" max="2824" width="3.7109375" style="316" customWidth="1"/>
    <col min="2825" max="2825" width="12.140625" style="316" customWidth="1"/>
    <col min="2826" max="2826" width="20.140625" style="316" bestFit="1" customWidth="1"/>
    <col min="2827" max="2827" width="15.28515625" style="316" bestFit="1" customWidth="1"/>
    <col min="2828" max="2828" width="5.85546875" style="316" bestFit="1" customWidth="1"/>
    <col min="2829" max="2829" width="10.28515625" style="316" customWidth="1"/>
    <col min="2830" max="2830" width="3.42578125" style="316" bestFit="1" customWidth="1"/>
    <col min="2831" max="2832" width="4.28515625" style="316" bestFit="1" customWidth="1"/>
    <col min="2833" max="2833" width="3.7109375" style="316" bestFit="1" customWidth="1"/>
    <col min="2834" max="2834" width="10.5703125" style="316" customWidth="1"/>
    <col min="2835" max="2835" width="14" style="316" bestFit="1" customWidth="1"/>
    <col min="2836" max="2836" width="8.7109375" style="316" bestFit="1" customWidth="1"/>
    <col min="2837" max="2837" width="10.140625" style="316" bestFit="1" customWidth="1"/>
    <col min="2838" max="3073" width="9.140625" style="316"/>
    <col min="3074" max="3074" width="6.5703125" style="316" bestFit="1" customWidth="1"/>
    <col min="3075" max="3075" width="8.42578125" style="316" bestFit="1" customWidth="1"/>
    <col min="3076" max="3076" width="24.85546875" style="316" bestFit="1" customWidth="1"/>
    <col min="3077" max="3077" width="30.5703125" style="316" bestFit="1" customWidth="1"/>
    <col min="3078" max="3078" width="0" style="316" hidden="1" customWidth="1"/>
    <col min="3079" max="3079" width="8.85546875" style="316" customWidth="1"/>
    <col min="3080" max="3080" width="3.7109375" style="316" customWidth="1"/>
    <col min="3081" max="3081" width="12.140625" style="316" customWidth="1"/>
    <col min="3082" max="3082" width="20.140625" style="316" bestFit="1" customWidth="1"/>
    <col min="3083" max="3083" width="15.28515625" style="316" bestFit="1" customWidth="1"/>
    <col min="3084" max="3084" width="5.85546875" style="316" bestFit="1" customWidth="1"/>
    <col min="3085" max="3085" width="10.28515625" style="316" customWidth="1"/>
    <col min="3086" max="3086" width="3.42578125" style="316" bestFit="1" customWidth="1"/>
    <col min="3087" max="3088" width="4.28515625" style="316" bestFit="1" customWidth="1"/>
    <col min="3089" max="3089" width="3.7109375" style="316" bestFit="1" customWidth="1"/>
    <col min="3090" max="3090" width="10.5703125" style="316" customWidth="1"/>
    <col min="3091" max="3091" width="14" style="316" bestFit="1" customWidth="1"/>
    <col min="3092" max="3092" width="8.7109375" style="316" bestFit="1" customWidth="1"/>
    <col min="3093" max="3093" width="10.140625" style="316" bestFit="1" customWidth="1"/>
    <col min="3094" max="3329" width="9.140625" style="316"/>
    <col min="3330" max="3330" width="6.5703125" style="316" bestFit="1" customWidth="1"/>
    <col min="3331" max="3331" width="8.42578125" style="316" bestFit="1" customWidth="1"/>
    <col min="3332" max="3332" width="24.85546875" style="316" bestFit="1" customWidth="1"/>
    <col min="3333" max="3333" width="30.5703125" style="316" bestFit="1" customWidth="1"/>
    <col min="3334" max="3334" width="0" style="316" hidden="1" customWidth="1"/>
    <col min="3335" max="3335" width="8.85546875" style="316" customWidth="1"/>
    <col min="3336" max="3336" width="3.7109375" style="316" customWidth="1"/>
    <col min="3337" max="3337" width="12.140625" style="316" customWidth="1"/>
    <col min="3338" max="3338" width="20.140625" style="316" bestFit="1" customWidth="1"/>
    <col min="3339" max="3339" width="15.28515625" style="316" bestFit="1" customWidth="1"/>
    <col min="3340" max="3340" width="5.85546875" style="316" bestFit="1" customWidth="1"/>
    <col min="3341" max="3341" width="10.28515625" style="316" customWidth="1"/>
    <col min="3342" max="3342" width="3.42578125" style="316" bestFit="1" customWidth="1"/>
    <col min="3343" max="3344" width="4.28515625" style="316" bestFit="1" customWidth="1"/>
    <col min="3345" max="3345" width="3.7109375" style="316" bestFit="1" customWidth="1"/>
    <col min="3346" max="3346" width="10.5703125" style="316" customWidth="1"/>
    <col min="3347" max="3347" width="14" style="316" bestFit="1" customWidth="1"/>
    <col min="3348" max="3348" width="8.7109375" style="316" bestFit="1" customWidth="1"/>
    <col min="3349" max="3349" width="10.140625" style="316" bestFit="1" customWidth="1"/>
    <col min="3350" max="3585" width="9.140625" style="316"/>
    <col min="3586" max="3586" width="6.5703125" style="316" bestFit="1" customWidth="1"/>
    <col min="3587" max="3587" width="8.42578125" style="316" bestFit="1" customWidth="1"/>
    <col min="3588" max="3588" width="24.85546875" style="316" bestFit="1" customWidth="1"/>
    <col min="3589" max="3589" width="30.5703125" style="316" bestFit="1" customWidth="1"/>
    <col min="3590" max="3590" width="0" style="316" hidden="1" customWidth="1"/>
    <col min="3591" max="3591" width="8.85546875" style="316" customWidth="1"/>
    <col min="3592" max="3592" width="3.7109375" style="316" customWidth="1"/>
    <col min="3593" max="3593" width="12.140625" style="316" customWidth="1"/>
    <col min="3594" max="3594" width="20.140625" style="316" bestFit="1" customWidth="1"/>
    <col min="3595" max="3595" width="15.28515625" style="316" bestFit="1" customWidth="1"/>
    <col min="3596" max="3596" width="5.85546875" style="316" bestFit="1" customWidth="1"/>
    <col min="3597" max="3597" width="10.28515625" style="316" customWidth="1"/>
    <col min="3598" max="3598" width="3.42578125" style="316" bestFit="1" customWidth="1"/>
    <col min="3599" max="3600" width="4.28515625" style="316" bestFit="1" customWidth="1"/>
    <col min="3601" max="3601" width="3.7109375" style="316" bestFit="1" customWidth="1"/>
    <col min="3602" max="3602" width="10.5703125" style="316" customWidth="1"/>
    <col min="3603" max="3603" width="14" style="316" bestFit="1" customWidth="1"/>
    <col min="3604" max="3604" width="8.7109375" style="316" bestFit="1" customWidth="1"/>
    <col min="3605" max="3605" width="10.140625" style="316" bestFit="1" customWidth="1"/>
    <col min="3606" max="3841" width="9.140625" style="316"/>
    <col min="3842" max="3842" width="6.5703125" style="316" bestFit="1" customWidth="1"/>
    <col min="3843" max="3843" width="8.42578125" style="316" bestFit="1" customWidth="1"/>
    <col min="3844" max="3844" width="24.85546875" style="316" bestFit="1" customWidth="1"/>
    <col min="3845" max="3845" width="30.5703125" style="316" bestFit="1" customWidth="1"/>
    <col min="3846" max="3846" width="0" style="316" hidden="1" customWidth="1"/>
    <col min="3847" max="3847" width="8.85546875" style="316" customWidth="1"/>
    <col min="3848" max="3848" width="3.7109375" style="316" customWidth="1"/>
    <col min="3849" max="3849" width="12.140625" style="316" customWidth="1"/>
    <col min="3850" max="3850" width="20.140625" style="316" bestFit="1" customWidth="1"/>
    <col min="3851" max="3851" width="15.28515625" style="316" bestFit="1" customWidth="1"/>
    <col min="3852" max="3852" width="5.85546875" style="316" bestFit="1" customWidth="1"/>
    <col min="3853" max="3853" width="10.28515625" style="316" customWidth="1"/>
    <col min="3854" max="3854" width="3.42578125" style="316" bestFit="1" customWidth="1"/>
    <col min="3855" max="3856" width="4.28515625" style="316" bestFit="1" customWidth="1"/>
    <col min="3857" max="3857" width="3.7109375" style="316" bestFit="1" customWidth="1"/>
    <col min="3858" max="3858" width="10.5703125" style="316" customWidth="1"/>
    <col min="3859" max="3859" width="14" style="316" bestFit="1" customWidth="1"/>
    <col min="3860" max="3860" width="8.7109375" style="316" bestFit="1" customWidth="1"/>
    <col min="3861" max="3861" width="10.140625" style="316" bestFit="1" customWidth="1"/>
    <col min="3862" max="4097" width="9.140625" style="316"/>
    <col min="4098" max="4098" width="6.5703125" style="316" bestFit="1" customWidth="1"/>
    <col min="4099" max="4099" width="8.42578125" style="316" bestFit="1" customWidth="1"/>
    <col min="4100" max="4100" width="24.85546875" style="316" bestFit="1" customWidth="1"/>
    <col min="4101" max="4101" width="30.5703125" style="316" bestFit="1" customWidth="1"/>
    <col min="4102" max="4102" width="0" style="316" hidden="1" customWidth="1"/>
    <col min="4103" max="4103" width="8.85546875" style="316" customWidth="1"/>
    <col min="4104" max="4104" width="3.7109375" style="316" customWidth="1"/>
    <col min="4105" max="4105" width="12.140625" style="316" customWidth="1"/>
    <col min="4106" max="4106" width="20.140625" style="316" bestFit="1" customWidth="1"/>
    <col min="4107" max="4107" width="15.28515625" style="316" bestFit="1" customWidth="1"/>
    <col min="4108" max="4108" width="5.85546875" style="316" bestFit="1" customWidth="1"/>
    <col min="4109" max="4109" width="10.28515625" style="316" customWidth="1"/>
    <col min="4110" max="4110" width="3.42578125" style="316" bestFit="1" customWidth="1"/>
    <col min="4111" max="4112" width="4.28515625" style="316" bestFit="1" customWidth="1"/>
    <col min="4113" max="4113" width="3.7109375" style="316" bestFit="1" customWidth="1"/>
    <col min="4114" max="4114" width="10.5703125" style="316" customWidth="1"/>
    <col min="4115" max="4115" width="14" style="316" bestFit="1" customWidth="1"/>
    <col min="4116" max="4116" width="8.7109375" style="316" bestFit="1" customWidth="1"/>
    <col min="4117" max="4117" width="10.140625" style="316" bestFit="1" customWidth="1"/>
    <col min="4118" max="4353" width="9.140625" style="316"/>
    <col min="4354" max="4354" width="6.5703125" style="316" bestFit="1" customWidth="1"/>
    <col min="4355" max="4355" width="8.42578125" style="316" bestFit="1" customWidth="1"/>
    <col min="4356" max="4356" width="24.85546875" style="316" bestFit="1" customWidth="1"/>
    <col min="4357" max="4357" width="30.5703125" style="316" bestFit="1" customWidth="1"/>
    <col min="4358" max="4358" width="0" style="316" hidden="1" customWidth="1"/>
    <col min="4359" max="4359" width="8.85546875" style="316" customWidth="1"/>
    <col min="4360" max="4360" width="3.7109375" style="316" customWidth="1"/>
    <col min="4361" max="4361" width="12.140625" style="316" customWidth="1"/>
    <col min="4362" max="4362" width="20.140625" style="316" bestFit="1" customWidth="1"/>
    <col min="4363" max="4363" width="15.28515625" style="316" bestFit="1" customWidth="1"/>
    <col min="4364" max="4364" width="5.85546875" style="316" bestFit="1" customWidth="1"/>
    <col min="4365" max="4365" width="10.28515625" style="316" customWidth="1"/>
    <col min="4366" max="4366" width="3.42578125" style="316" bestFit="1" customWidth="1"/>
    <col min="4367" max="4368" width="4.28515625" style="316" bestFit="1" customWidth="1"/>
    <col min="4369" max="4369" width="3.7109375" style="316" bestFit="1" customWidth="1"/>
    <col min="4370" max="4370" width="10.5703125" style="316" customWidth="1"/>
    <col min="4371" max="4371" width="14" style="316" bestFit="1" customWidth="1"/>
    <col min="4372" max="4372" width="8.7109375" style="316" bestFit="1" customWidth="1"/>
    <col min="4373" max="4373" width="10.140625" style="316" bestFit="1" customWidth="1"/>
    <col min="4374" max="4609" width="9.140625" style="316"/>
    <col min="4610" max="4610" width="6.5703125" style="316" bestFit="1" customWidth="1"/>
    <col min="4611" max="4611" width="8.42578125" style="316" bestFit="1" customWidth="1"/>
    <col min="4612" max="4612" width="24.85546875" style="316" bestFit="1" customWidth="1"/>
    <col min="4613" max="4613" width="30.5703125" style="316" bestFit="1" customWidth="1"/>
    <col min="4614" max="4614" width="0" style="316" hidden="1" customWidth="1"/>
    <col min="4615" max="4615" width="8.85546875" style="316" customWidth="1"/>
    <col min="4616" max="4616" width="3.7109375" style="316" customWidth="1"/>
    <col min="4617" max="4617" width="12.140625" style="316" customWidth="1"/>
    <col min="4618" max="4618" width="20.140625" style="316" bestFit="1" customWidth="1"/>
    <col min="4619" max="4619" width="15.28515625" style="316" bestFit="1" customWidth="1"/>
    <col min="4620" max="4620" width="5.85546875" style="316" bestFit="1" customWidth="1"/>
    <col min="4621" max="4621" width="10.28515625" style="316" customWidth="1"/>
    <col min="4622" max="4622" width="3.42578125" style="316" bestFit="1" customWidth="1"/>
    <col min="4623" max="4624" width="4.28515625" style="316" bestFit="1" customWidth="1"/>
    <col min="4625" max="4625" width="3.7109375" style="316" bestFit="1" customWidth="1"/>
    <col min="4626" max="4626" width="10.5703125" style="316" customWidth="1"/>
    <col min="4627" max="4627" width="14" style="316" bestFit="1" customWidth="1"/>
    <col min="4628" max="4628" width="8.7109375" style="316" bestFit="1" customWidth="1"/>
    <col min="4629" max="4629" width="10.140625" style="316" bestFit="1" customWidth="1"/>
    <col min="4630" max="4865" width="9.140625" style="316"/>
    <col min="4866" max="4866" width="6.5703125" style="316" bestFit="1" customWidth="1"/>
    <col min="4867" max="4867" width="8.42578125" style="316" bestFit="1" customWidth="1"/>
    <col min="4868" max="4868" width="24.85546875" style="316" bestFit="1" customWidth="1"/>
    <col min="4869" max="4869" width="30.5703125" style="316" bestFit="1" customWidth="1"/>
    <col min="4870" max="4870" width="0" style="316" hidden="1" customWidth="1"/>
    <col min="4871" max="4871" width="8.85546875" style="316" customWidth="1"/>
    <col min="4872" max="4872" width="3.7109375" style="316" customWidth="1"/>
    <col min="4873" max="4873" width="12.140625" style="316" customWidth="1"/>
    <col min="4874" max="4874" width="20.140625" style="316" bestFit="1" customWidth="1"/>
    <col min="4875" max="4875" width="15.28515625" style="316" bestFit="1" customWidth="1"/>
    <col min="4876" max="4876" width="5.85546875" style="316" bestFit="1" customWidth="1"/>
    <col min="4877" max="4877" width="10.28515625" style="316" customWidth="1"/>
    <col min="4878" max="4878" width="3.42578125" style="316" bestFit="1" customWidth="1"/>
    <col min="4879" max="4880" width="4.28515625" style="316" bestFit="1" customWidth="1"/>
    <col min="4881" max="4881" width="3.7109375" style="316" bestFit="1" customWidth="1"/>
    <col min="4882" max="4882" width="10.5703125" style="316" customWidth="1"/>
    <col min="4883" max="4883" width="14" style="316" bestFit="1" customWidth="1"/>
    <col min="4884" max="4884" width="8.7109375" style="316" bestFit="1" customWidth="1"/>
    <col min="4885" max="4885" width="10.140625" style="316" bestFit="1" customWidth="1"/>
    <col min="4886" max="5121" width="9.140625" style="316"/>
    <col min="5122" max="5122" width="6.5703125" style="316" bestFit="1" customWidth="1"/>
    <col min="5123" max="5123" width="8.42578125" style="316" bestFit="1" customWidth="1"/>
    <col min="5124" max="5124" width="24.85546875" style="316" bestFit="1" customWidth="1"/>
    <col min="5125" max="5125" width="30.5703125" style="316" bestFit="1" customWidth="1"/>
    <col min="5126" max="5126" width="0" style="316" hidden="1" customWidth="1"/>
    <col min="5127" max="5127" width="8.85546875" style="316" customWidth="1"/>
    <col min="5128" max="5128" width="3.7109375" style="316" customWidth="1"/>
    <col min="5129" max="5129" width="12.140625" style="316" customWidth="1"/>
    <col min="5130" max="5130" width="20.140625" style="316" bestFit="1" customWidth="1"/>
    <col min="5131" max="5131" width="15.28515625" style="316" bestFit="1" customWidth="1"/>
    <col min="5132" max="5132" width="5.85546875" style="316" bestFit="1" customWidth="1"/>
    <col min="5133" max="5133" width="10.28515625" style="316" customWidth="1"/>
    <col min="5134" max="5134" width="3.42578125" style="316" bestFit="1" customWidth="1"/>
    <col min="5135" max="5136" width="4.28515625" style="316" bestFit="1" customWidth="1"/>
    <col min="5137" max="5137" width="3.7109375" style="316" bestFit="1" customWidth="1"/>
    <col min="5138" max="5138" width="10.5703125" style="316" customWidth="1"/>
    <col min="5139" max="5139" width="14" style="316" bestFit="1" customWidth="1"/>
    <col min="5140" max="5140" width="8.7109375" style="316" bestFit="1" customWidth="1"/>
    <col min="5141" max="5141" width="10.140625" style="316" bestFit="1" customWidth="1"/>
    <col min="5142" max="5377" width="9.140625" style="316"/>
    <col min="5378" max="5378" width="6.5703125" style="316" bestFit="1" customWidth="1"/>
    <col min="5379" max="5379" width="8.42578125" style="316" bestFit="1" customWidth="1"/>
    <col min="5380" max="5380" width="24.85546875" style="316" bestFit="1" customWidth="1"/>
    <col min="5381" max="5381" width="30.5703125" style="316" bestFit="1" customWidth="1"/>
    <col min="5382" max="5382" width="0" style="316" hidden="1" customWidth="1"/>
    <col min="5383" max="5383" width="8.85546875" style="316" customWidth="1"/>
    <col min="5384" max="5384" width="3.7109375" style="316" customWidth="1"/>
    <col min="5385" max="5385" width="12.140625" style="316" customWidth="1"/>
    <col min="5386" max="5386" width="20.140625" style="316" bestFit="1" customWidth="1"/>
    <col min="5387" max="5387" width="15.28515625" style="316" bestFit="1" customWidth="1"/>
    <col min="5388" max="5388" width="5.85546875" style="316" bestFit="1" customWidth="1"/>
    <col min="5389" max="5389" width="10.28515625" style="316" customWidth="1"/>
    <col min="5390" max="5390" width="3.42578125" style="316" bestFit="1" customWidth="1"/>
    <col min="5391" max="5392" width="4.28515625" style="316" bestFit="1" customWidth="1"/>
    <col min="5393" max="5393" width="3.7109375" style="316" bestFit="1" customWidth="1"/>
    <col min="5394" max="5394" width="10.5703125" style="316" customWidth="1"/>
    <col min="5395" max="5395" width="14" style="316" bestFit="1" customWidth="1"/>
    <col min="5396" max="5396" width="8.7109375" style="316" bestFit="1" customWidth="1"/>
    <col min="5397" max="5397" width="10.140625" style="316" bestFit="1" customWidth="1"/>
    <col min="5398" max="5633" width="9.140625" style="316"/>
    <col min="5634" max="5634" width="6.5703125" style="316" bestFit="1" customWidth="1"/>
    <col min="5635" max="5635" width="8.42578125" style="316" bestFit="1" customWidth="1"/>
    <col min="5636" max="5636" width="24.85546875" style="316" bestFit="1" customWidth="1"/>
    <col min="5637" max="5637" width="30.5703125" style="316" bestFit="1" customWidth="1"/>
    <col min="5638" max="5638" width="0" style="316" hidden="1" customWidth="1"/>
    <col min="5639" max="5639" width="8.85546875" style="316" customWidth="1"/>
    <col min="5640" max="5640" width="3.7109375" style="316" customWidth="1"/>
    <col min="5641" max="5641" width="12.140625" style="316" customWidth="1"/>
    <col min="5642" max="5642" width="20.140625" style="316" bestFit="1" customWidth="1"/>
    <col min="5643" max="5643" width="15.28515625" style="316" bestFit="1" customWidth="1"/>
    <col min="5644" max="5644" width="5.85546875" style="316" bestFit="1" customWidth="1"/>
    <col min="5645" max="5645" width="10.28515625" style="316" customWidth="1"/>
    <col min="5646" max="5646" width="3.42578125" style="316" bestFit="1" customWidth="1"/>
    <col min="5647" max="5648" width="4.28515625" style="316" bestFit="1" customWidth="1"/>
    <col min="5649" max="5649" width="3.7109375" style="316" bestFit="1" customWidth="1"/>
    <col min="5650" max="5650" width="10.5703125" style="316" customWidth="1"/>
    <col min="5651" max="5651" width="14" style="316" bestFit="1" customWidth="1"/>
    <col min="5652" max="5652" width="8.7109375" style="316" bestFit="1" customWidth="1"/>
    <col min="5653" max="5653" width="10.140625" style="316" bestFit="1" customWidth="1"/>
    <col min="5654" max="5889" width="9.140625" style="316"/>
    <col min="5890" max="5890" width="6.5703125" style="316" bestFit="1" customWidth="1"/>
    <col min="5891" max="5891" width="8.42578125" style="316" bestFit="1" customWidth="1"/>
    <col min="5892" max="5892" width="24.85546875" style="316" bestFit="1" customWidth="1"/>
    <col min="5893" max="5893" width="30.5703125" style="316" bestFit="1" customWidth="1"/>
    <col min="5894" max="5894" width="0" style="316" hidden="1" customWidth="1"/>
    <col min="5895" max="5895" width="8.85546875" style="316" customWidth="1"/>
    <col min="5896" max="5896" width="3.7109375" style="316" customWidth="1"/>
    <col min="5897" max="5897" width="12.140625" style="316" customWidth="1"/>
    <col min="5898" max="5898" width="20.140625" style="316" bestFit="1" customWidth="1"/>
    <col min="5899" max="5899" width="15.28515625" style="316" bestFit="1" customWidth="1"/>
    <col min="5900" max="5900" width="5.85546875" style="316" bestFit="1" customWidth="1"/>
    <col min="5901" max="5901" width="10.28515625" style="316" customWidth="1"/>
    <col min="5902" max="5902" width="3.42578125" style="316" bestFit="1" customWidth="1"/>
    <col min="5903" max="5904" width="4.28515625" style="316" bestFit="1" customWidth="1"/>
    <col min="5905" max="5905" width="3.7109375" style="316" bestFit="1" customWidth="1"/>
    <col min="5906" max="5906" width="10.5703125" style="316" customWidth="1"/>
    <col min="5907" max="5907" width="14" style="316" bestFit="1" customWidth="1"/>
    <col min="5908" max="5908" width="8.7109375" style="316" bestFit="1" customWidth="1"/>
    <col min="5909" max="5909" width="10.140625" style="316" bestFit="1" customWidth="1"/>
    <col min="5910" max="6145" width="9.140625" style="316"/>
    <col min="6146" max="6146" width="6.5703125" style="316" bestFit="1" customWidth="1"/>
    <col min="6147" max="6147" width="8.42578125" style="316" bestFit="1" customWidth="1"/>
    <col min="6148" max="6148" width="24.85546875" style="316" bestFit="1" customWidth="1"/>
    <col min="6149" max="6149" width="30.5703125" style="316" bestFit="1" customWidth="1"/>
    <col min="6150" max="6150" width="0" style="316" hidden="1" customWidth="1"/>
    <col min="6151" max="6151" width="8.85546875" style="316" customWidth="1"/>
    <col min="6152" max="6152" width="3.7109375" style="316" customWidth="1"/>
    <col min="6153" max="6153" width="12.140625" style="316" customWidth="1"/>
    <col min="6154" max="6154" width="20.140625" style="316" bestFit="1" customWidth="1"/>
    <col min="6155" max="6155" width="15.28515625" style="316" bestFit="1" customWidth="1"/>
    <col min="6156" max="6156" width="5.85546875" style="316" bestFit="1" customWidth="1"/>
    <col min="6157" max="6157" width="10.28515625" style="316" customWidth="1"/>
    <col min="6158" max="6158" width="3.42578125" style="316" bestFit="1" customWidth="1"/>
    <col min="6159" max="6160" width="4.28515625" style="316" bestFit="1" customWidth="1"/>
    <col min="6161" max="6161" width="3.7109375" style="316" bestFit="1" customWidth="1"/>
    <col min="6162" max="6162" width="10.5703125" style="316" customWidth="1"/>
    <col min="6163" max="6163" width="14" style="316" bestFit="1" customWidth="1"/>
    <col min="6164" max="6164" width="8.7109375" style="316" bestFit="1" customWidth="1"/>
    <col min="6165" max="6165" width="10.140625" style="316" bestFit="1" customWidth="1"/>
    <col min="6166" max="6401" width="9.140625" style="316"/>
    <col min="6402" max="6402" width="6.5703125" style="316" bestFit="1" customWidth="1"/>
    <col min="6403" max="6403" width="8.42578125" style="316" bestFit="1" customWidth="1"/>
    <col min="6404" max="6404" width="24.85546875" style="316" bestFit="1" customWidth="1"/>
    <col min="6405" max="6405" width="30.5703125" style="316" bestFit="1" customWidth="1"/>
    <col min="6406" max="6406" width="0" style="316" hidden="1" customWidth="1"/>
    <col min="6407" max="6407" width="8.85546875" style="316" customWidth="1"/>
    <col min="6408" max="6408" width="3.7109375" style="316" customWidth="1"/>
    <col min="6409" max="6409" width="12.140625" style="316" customWidth="1"/>
    <col min="6410" max="6410" width="20.140625" style="316" bestFit="1" customWidth="1"/>
    <col min="6411" max="6411" width="15.28515625" style="316" bestFit="1" customWidth="1"/>
    <col min="6412" max="6412" width="5.85546875" style="316" bestFit="1" customWidth="1"/>
    <col min="6413" max="6413" width="10.28515625" style="316" customWidth="1"/>
    <col min="6414" max="6414" width="3.42578125" style="316" bestFit="1" customWidth="1"/>
    <col min="6415" max="6416" width="4.28515625" style="316" bestFit="1" customWidth="1"/>
    <col min="6417" max="6417" width="3.7109375" style="316" bestFit="1" customWidth="1"/>
    <col min="6418" max="6418" width="10.5703125" style="316" customWidth="1"/>
    <col min="6419" max="6419" width="14" style="316" bestFit="1" customWidth="1"/>
    <col min="6420" max="6420" width="8.7109375" style="316" bestFit="1" customWidth="1"/>
    <col min="6421" max="6421" width="10.140625" style="316" bestFit="1" customWidth="1"/>
    <col min="6422" max="6657" width="9.140625" style="316"/>
    <col min="6658" max="6658" width="6.5703125" style="316" bestFit="1" customWidth="1"/>
    <col min="6659" max="6659" width="8.42578125" style="316" bestFit="1" customWidth="1"/>
    <col min="6660" max="6660" width="24.85546875" style="316" bestFit="1" customWidth="1"/>
    <col min="6661" max="6661" width="30.5703125" style="316" bestFit="1" customWidth="1"/>
    <col min="6662" max="6662" width="0" style="316" hidden="1" customWidth="1"/>
    <col min="6663" max="6663" width="8.85546875" style="316" customWidth="1"/>
    <col min="6664" max="6664" width="3.7109375" style="316" customWidth="1"/>
    <col min="6665" max="6665" width="12.140625" style="316" customWidth="1"/>
    <col min="6666" max="6666" width="20.140625" style="316" bestFit="1" customWidth="1"/>
    <col min="6667" max="6667" width="15.28515625" style="316" bestFit="1" customWidth="1"/>
    <col min="6668" max="6668" width="5.85546875" style="316" bestFit="1" customWidth="1"/>
    <col min="6669" max="6669" width="10.28515625" style="316" customWidth="1"/>
    <col min="6670" max="6670" width="3.42578125" style="316" bestFit="1" customWidth="1"/>
    <col min="6671" max="6672" width="4.28515625" style="316" bestFit="1" customWidth="1"/>
    <col min="6673" max="6673" width="3.7109375" style="316" bestFit="1" customWidth="1"/>
    <col min="6674" max="6674" width="10.5703125" style="316" customWidth="1"/>
    <col min="6675" max="6675" width="14" style="316" bestFit="1" customWidth="1"/>
    <col min="6676" max="6676" width="8.7109375" style="316" bestFit="1" customWidth="1"/>
    <col min="6677" max="6677" width="10.140625" style="316" bestFit="1" customWidth="1"/>
    <col min="6678" max="6913" width="9.140625" style="316"/>
    <col min="6914" max="6914" width="6.5703125" style="316" bestFit="1" customWidth="1"/>
    <col min="6915" max="6915" width="8.42578125" style="316" bestFit="1" customWidth="1"/>
    <col min="6916" max="6916" width="24.85546875" style="316" bestFit="1" customWidth="1"/>
    <col min="6917" max="6917" width="30.5703125" style="316" bestFit="1" customWidth="1"/>
    <col min="6918" max="6918" width="0" style="316" hidden="1" customWidth="1"/>
    <col min="6919" max="6919" width="8.85546875" style="316" customWidth="1"/>
    <col min="6920" max="6920" width="3.7109375" style="316" customWidth="1"/>
    <col min="6921" max="6921" width="12.140625" style="316" customWidth="1"/>
    <col min="6922" max="6922" width="20.140625" style="316" bestFit="1" customWidth="1"/>
    <col min="6923" max="6923" width="15.28515625" style="316" bestFit="1" customWidth="1"/>
    <col min="6924" max="6924" width="5.85546875" style="316" bestFit="1" customWidth="1"/>
    <col min="6925" max="6925" width="10.28515625" style="316" customWidth="1"/>
    <col min="6926" max="6926" width="3.42578125" style="316" bestFit="1" customWidth="1"/>
    <col min="6927" max="6928" width="4.28515625" style="316" bestFit="1" customWidth="1"/>
    <col min="6929" max="6929" width="3.7109375" style="316" bestFit="1" customWidth="1"/>
    <col min="6930" max="6930" width="10.5703125" style="316" customWidth="1"/>
    <col min="6931" max="6931" width="14" style="316" bestFit="1" customWidth="1"/>
    <col min="6932" max="6932" width="8.7109375" style="316" bestFit="1" customWidth="1"/>
    <col min="6933" max="6933" width="10.140625" style="316" bestFit="1" customWidth="1"/>
    <col min="6934" max="7169" width="9.140625" style="316"/>
    <col min="7170" max="7170" width="6.5703125" style="316" bestFit="1" customWidth="1"/>
    <col min="7171" max="7171" width="8.42578125" style="316" bestFit="1" customWidth="1"/>
    <col min="7172" max="7172" width="24.85546875" style="316" bestFit="1" customWidth="1"/>
    <col min="7173" max="7173" width="30.5703125" style="316" bestFit="1" customWidth="1"/>
    <col min="7174" max="7174" width="0" style="316" hidden="1" customWidth="1"/>
    <col min="7175" max="7175" width="8.85546875" style="316" customWidth="1"/>
    <col min="7176" max="7176" width="3.7109375" style="316" customWidth="1"/>
    <col min="7177" max="7177" width="12.140625" style="316" customWidth="1"/>
    <col min="7178" max="7178" width="20.140625" style="316" bestFit="1" customWidth="1"/>
    <col min="7179" max="7179" width="15.28515625" style="316" bestFit="1" customWidth="1"/>
    <col min="7180" max="7180" width="5.85546875" style="316" bestFit="1" customWidth="1"/>
    <col min="7181" max="7181" width="10.28515625" style="316" customWidth="1"/>
    <col min="7182" max="7182" width="3.42578125" style="316" bestFit="1" customWidth="1"/>
    <col min="7183" max="7184" width="4.28515625" style="316" bestFit="1" customWidth="1"/>
    <col min="7185" max="7185" width="3.7109375" style="316" bestFit="1" customWidth="1"/>
    <col min="7186" max="7186" width="10.5703125" style="316" customWidth="1"/>
    <col min="7187" max="7187" width="14" style="316" bestFit="1" customWidth="1"/>
    <col min="7188" max="7188" width="8.7109375" style="316" bestFit="1" customWidth="1"/>
    <col min="7189" max="7189" width="10.140625" style="316" bestFit="1" customWidth="1"/>
    <col min="7190" max="7425" width="9.140625" style="316"/>
    <col min="7426" max="7426" width="6.5703125" style="316" bestFit="1" customWidth="1"/>
    <col min="7427" max="7427" width="8.42578125" style="316" bestFit="1" customWidth="1"/>
    <col min="7428" max="7428" width="24.85546875" style="316" bestFit="1" customWidth="1"/>
    <col min="7429" max="7429" width="30.5703125" style="316" bestFit="1" customWidth="1"/>
    <col min="7430" max="7430" width="0" style="316" hidden="1" customWidth="1"/>
    <col min="7431" max="7431" width="8.85546875" style="316" customWidth="1"/>
    <col min="7432" max="7432" width="3.7109375" style="316" customWidth="1"/>
    <col min="7433" max="7433" width="12.140625" style="316" customWidth="1"/>
    <col min="7434" max="7434" width="20.140625" style="316" bestFit="1" customWidth="1"/>
    <col min="7435" max="7435" width="15.28515625" style="316" bestFit="1" customWidth="1"/>
    <col min="7436" max="7436" width="5.85546875" style="316" bestFit="1" customWidth="1"/>
    <col min="7437" max="7437" width="10.28515625" style="316" customWidth="1"/>
    <col min="7438" max="7438" width="3.42578125" style="316" bestFit="1" customWidth="1"/>
    <col min="7439" max="7440" width="4.28515625" style="316" bestFit="1" customWidth="1"/>
    <col min="7441" max="7441" width="3.7109375" style="316" bestFit="1" customWidth="1"/>
    <col min="7442" max="7442" width="10.5703125" style="316" customWidth="1"/>
    <col min="7443" max="7443" width="14" style="316" bestFit="1" customWidth="1"/>
    <col min="7444" max="7444" width="8.7109375" style="316" bestFit="1" customWidth="1"/>
    <col min="7445" max="7445" width="10.140625" style="316" bestFit="1" customWidth="1"/>
    <col min="7446" max="7681" width="9.140625" style="316"/>
    <col min="7682" max="7682" width="6.5703125" style="316" bestFit="1" customWidth="1"/>
    <col min="7683" max="7683" width="8.42578125" style="316" bestFit="1" customWidth="1"/>
    <col min="7684" max="7684" width="24.85546875" style="316" bestFit="1" customWidth="1"/>
    <col min="7685" max="7685" width="30.5703125" style="316" bestFit="1" customWidth="1"/>
    <col min="7686" max="7686" width="0" style="316" hidden="1" customWidth="1"/>
    <col min="7687" max="7687" width="8.85546875" style="316" customWidth="1"/>
    <col min="7688" max="7688" width="3.7109375" style="316" customWidth="1"/>
    <col min="7689" max="7689" width="12.140625" style="316" customWidth="1"/>
    <col min="7690" max="7690" width="20.140625" style="316" bestFit="1" customWidth="1"/>
    <col min="7691" max="7691" width="15.28515625" style="316" bestFit="1" customWidth="1"/>
    <col min="7692" max="7692" width="5.85546875" style="316" bestFit="1" customWidth="1"/>
    <col min="7693" max="7693" width="10.28515625" style="316" customWidth="1"/>
    <col min="7694" max="7694" width="3.42578125" style="316" bestFit="1" customWidth="1"/>
    <col min="7695" max="7696" width="4.28515625" style="316" bestFit="1" customWidth="1"/>
    <col min="7697" max="7697" width="3.7109375" style="316" bestFit="1" customWidth="1"/>
    <col min="7698" max="7698" width="10.5703125" style="316" customWidth="1"/>
    <col min="7699" max="7699" width="14" style="316" bestFit="1" customWidth="1"/>
    <col min="7700" max="7700" width="8.7109375" style="316" bestFit="1" customWidth="1"/>
    <col min="7701" max="7701" width="10.140625" style="316" bestFit="1" customWidth="1"/>
    <col min="7702" max="7937" width="9.140625" style="316"/>
    <col min="7938" max="7938" width="6.5703125" style="316" bestFit="1" customWidth="1"/>
    <col min="7939" max="7939" width="8.42578125" style="316" bestFit="1" customWidth="1"/>
    <col min="7940" max="7940" width="24.85546875" style="316" bestFit="1" customWidth="1"/>
    <col min="7941" max="7941" width="30.5703125" style="316" bestFit="1" customWidth="1"/>
    <col min="7942" max="7942" width="0" style="316" hidden="1" customWidth="1"/>
    <col min="7943" max="7943" width="8.85546875" style="316" customWidth="1"/>
    <col min="7944" max="7944" width="3.7109375" style="316" customWidth="1"/>
    <col min="7945" max="7945" width="12.140625" style="316" customWidth="1"/>
    <col min="7946" max="7946" width="20.140625" style="316" bestFit="1" customWidth="1"/>
    <col min="7947" max="7947" width="15.28515625" style="316" bestFit="1" customWidth="1"/>
    <col min="7948" max="7948" width="5.85546875" style="316" bestFit="1" customWidth="1"/>
    <col min="7949" max="7949" width="10.28515625" style="316" customWidth="1"/>
    <col min="7950" max="7950" width="3.42578125" style="316" bestFit="1" customWidth="1"/>
    <col min="7951" max="7952" width="4.28515625" style="316" bestFit="1" customWidth="1"/>
    <col min="7953" max="7953" width="3.7109375" style="316" bestFit="1" customWidth="1"/>
    <col min="7954" max="7954" width="10.5703125" style="316" customWidth="1"/>
    <col min="7955" max="7955" width="14" style="316" bestFit="1" customWidth="1"/>
    <col min="7956" max="7956" width="8.7109375" style="316" bestFit="1" customWidth="1"/>
    <col min="7957" max="7957" width="10.140625" style="316" bestFit="1" customWidth="1"/>
    <col min="7958" max="8193" width="9.140625" style="316"/>
    <col min="8194" max="8194" width="6.5703125" style="316" bestFit="1" customWidth="1"/>
    <col min="8195" max="8195" width="8.42578125" style="316" bestFit="1" customWidth="1"/>
    <col min="8196" max="8196" width="24.85546875" style="316" bestFit="1" customWidth="1"/>
    <col min="8197" max="8197" width="30.5703125" style="316" bestFit="1" customWidth="1"/>
    <col min="8198" max="8198" width="0" style="316" hidden="1" customWidth="1"/>
    <col min="8199" max="8199" width="8.85546875" style="316" customWidth="1"/>
    <col min="8200" max="8200" width="3.7109375" style="316" customWidth="1"/>
    <col min="8201" max="8201" width="12.140625" style="316" customWidth="1"/>
    <col min="8202" max="8202" width="20.140625" style="316" bestFit="1" customWidth="1"/>
    <col min="8203" max="8203" width="15.28515625" style="316" bestFit="1" customWidth="1"/>
    <col min="8204" max="8204" width="5.85546875" style="316" bestFit="1" customWidth="1"/>
    <col min="8205" max="8205" width="10.28515625" style="316" customWidth="1"/>
    <col min="8206" max="8206" width="3.42578125" style="316" bestFit="1" customWidth="1"/>
    <col min="8207" max="8208" width="4.28515625" style="316" bestFit="1" customWidth="1"/>
    <col min="8209" max="8209" width="3.7109375" style="316" bestFit="1" customWidth="1"/>
    <col min="8210" max="8210" width="10.5703125" style="316" customWidth="1"/>
    <col min="8211" max="8211" width="14" style="316" bestFit="1" customWidth="1"/>
    <col min="8212" max="8212" width="8.7109375" style="316" bestFit="1" customWidth="1"/>
    <col min="8213" max="8213" width="10.140625" style="316" bestFit="1" customWidth="1"/>
    <col min="8214" max="8449" width="9.140625" style="316"/>
    <col min="8450" max="8450" width="6.5703125" style="316" bestFit="1" customWidth="1"/>
    <col min="8451" max="8451" width="8.42578125" style="316" bestFit="1" customWidth="1"/>
    <col min="8452" max="8452" width="24.85546875" style="316" bestFit="1" customWidth="1"/>
    <col min="8453" max="8453" width="30.5703125" style="316" bestFit="1" customWidth="1"/>
    <col min="8454" max="8454" width="0" style="316" hidden="1" customWidth="1"/>
    <col min="8455" max="8455" width="8.85546875" style="316" customWidth="1"/>
    <col min="8456" max="8456" width="3.7109375" style="316" customWidth="1"/>
    <col min="8457" max="8457" width="12.140625" style="316" customWidth="1"/>
    <col min="8458" max="8458" width="20.140625" style="316" bestFit="1" customWidth="1"/>
    <col min="8459" max="8459" width="15.28515625" style="316" bestFit="1" customWidth="1"/>
    <col min="8460" max="8460" width="5.85546875" style="316" bestFit="1" customWidth="1"/>
    <col min="8461" max="8461" width="10.28515625" style="316" customWidth="1"/>
    <col min="8462" max="8462" width="3.42578125" style="316" bestFit="1" customWidth="1"/>
    <col min="8463" max="8464" width="4.28515625" style="316" bestFit="1" customWidth="1"/>
    <col min="8465" max="8465" width="3.7109375" style="316" bestFit="1" customWidth="1"/>
    <col min="8466" max="8466" width="10.5703125" style="316" customWidth="1"/>
    <col min="8467" max="8467" width="14" style="316" bestFit="1" customWidth="1"/>
    <col min="8468" max="8468" width="8.7109375" style="316" bestFit="1" customWidth="1"/>
    <col min="8469" max="8469" width="10.140625" style="316" bestFit="1" customWidth="1"/>
    <col min="8470" max="8705" width="9.140625" style="316"/>
    <col min="8706" max="8706" width="6.5703125" style="316" bestFit="1" customWidth="1"/>
    <col min="8707" max="8707" width="8.42578125" style="316" bestFit="1" customWidth="1"/>
    <col min="8708" max="8708" width="24.85546875" style="316" bestFit="1" customWidth="1"/>
    <col min="8709" max="8709" width="30.5703125" style="316" bestFit="1" customWidth="1"/>
    <col min="8710" max="8710" width="0" style="316" hidden="1" customWidth="1"/>
    <col min="8711" max="8711" width="8.85546875" style="316" customWidth="1"/>
    <col min="8712" max="8712" width="3.7109375" style="316" customWidth="1"/>
    <col min="8713" max="8713" width="12.140625" style="316" customWidth="1"/>
    <col min="8714" max="8714" width="20.140625" style="316" bestFit="1" customWidth="1"/>
    <col min="8715" max="8715" width="15.28515625" style="316" bestFit="1" customWidth="1"/>
    <col min="8716" max="8716" width="5.85546875" style="316" bestFit="1" customWidth="1"/>
    <col min="8717" max="8717" width="10.28515625" style="316" customWidth="1"/>
    <col min="8718" max="8718" width="3.42578125" style="316" bestFit="1" customWidth="1"/>
    <col min="8719" max="8720" width="4.28515625" style="316" bestFit="1" customWidth="1"/>
    <col min="8721" max="8721" width="3.7109375" style="316" bestFit="1" customWidth="1"/>
    <col min="8722" max="8722" width="10.5703125" style="316" customWidth="1"/>
    <col min="8723" max="8723" width="14" style="316" bestFit="1" customWidth="1"/>
    <col min="8724" max="8724" width="8.7109375" style="316" bestFit="1" customWidth="1"/>
    <col min="8725" max="8725" width="10.140625" style="316" bestFit="1" customWidth="1"/>
    <col min="8726" max="8961" width="9.140625" style="316"/>
    <col min="8962" max="8962" width="6.5703125" style="316" bestFit="1" customWidth="1"/>
    <col min="8963" max="8963" width="8.42578125" style="316" bestFit="1" customWidth="1"/>
    <col min="8964" max="8964" width="24.85546875" style="316" bestFit="1" customWidth="1"/>
    <col min="8965" max="8965" width="30.5703125" style="316" bestFit="1" customWidth="1"/>
    <col min="8966" max="8966" width="0" style="316" hidden="1" customWidth="1"/>
    <col min="8967" max="8967" width="8.85546875" style="316" customWidth="1"/>
    <col min="8968" max="8968" width="3.7109375" style="316" customWidth="1"/>
    <col min="8969" max="8969" width="12.140625" style="316" customWidth="1"/>
    <col min="8970" max="8970" width="20.140625" style="316" bestFit="1" customWidth="1"/>
    <col min="8971" max="8971" width="15.28515625" style="316" bestFit="1" customWidth="1"/>
    <col min="8972" max="8972" width="5.85546875" style="316" bestFit="1" customWidth="1"/>
    <col min="8973" max="8973" width="10.28515625" style="316" customWidth="1"/>
    <col min="8974" max="8974" width="3.42578125" style="316" bestFit="1" customWidth="1"/>
    <col min="8975" max="8976" width="4.28515625" style="316" bestFit="1" customWidth="1"/>
    <col min="8977" max="8977" width="3.7109375" style="316" bestFit="1" customWidth="1"/>
    <col min="8978" max="8978" width="10.5703125" style="316" customWidth="1"/>
    <col min="8979" max="8979" width="14" style="316" bestFit="1" customWidth="1"/>
    <col min="8980" max="8980" width="8.7109375" style="316" bestFit="1" customWidth="1"/>
    <col min="8981" max="8981" width="10.140625" style="316" bestFit="1" customWidth="1"/>
    <col min="8982" max="9217" width="9.140625" style="316"/>
    <col min="9218" max="9218" width="6.5703125" style="316" bestFit="1" customWidth="1"/>
    <col min="9219" max="9219" width="8.42578125" style="316" bestFit="1" customWidth="1"/>
    <col min="9220" max="9220" width="24.85546875" style="316" bestFit="1" customWidth="1"/>
    <col min="9221" max="9221" width="30.5703125" style="316" bestFit="1" customWidth="1"/>
    <col min="9222" max="9222" width="0" style="316" hidden="1" customWidth="1"/>
    <col min="9223" max="9223" width="8.85546875" style="316" customWidth="1"/>
    <col min="9224" max="9224" width="3.7109375" style="316" customWidth="1"/>
    <col min="9225" max="9225" width="12.140625" style="316" customWidth="1"/>
    <col min="9226" max="9226" width="20.140625" style="316" bestFit="1" customWidth="1"/>
    <col min="9227" max="9227" width="15.28515625" style="316" bestFit="1" customWidth="1"/>
    <col min="9228" max="9228" width="5.85546875" style="316" bestFit="1" customWidth="1"/>
    <col min="9229" max="9229" width="10.28515625" style="316" customWidth="1"/>
    <col min="9230" max="9230" width="3.42578125" style="316" bestFit="1" customWidth="1"/>
    <col min="9231" max="9232" width="4.28515625" style="316" bestFit="1" customWidth="1"/>
    <col min="9233" max="9233" width="3.7109375" style="316" bestFit="1" customWidth="1"/>
    <col min="9234" max="9234" width="10.5703125" style="316" customWidth="1"/>
    <col min="9235" max="9235" width="14" style="316" bestFit="1" customWidth="1"/>
    <col min="9236" max="9236" width="8.7109375" style="316" bestFit="1" customWidth="1"/>
    <col min="9237" max="9237" width="10.140625" style="316" bestFit="1" customWidth="1"/>
    <col min="9238" max="9473" width="9.140625" style="316"/>
    <col min="9474" max="9474" width="6.5703125" style="316" bestFit="1" customWidth="1"/>
    <col min="9475" max="9475" width="8.42578125" style="316" bestFit="1" customWidth="1"/>
    <col min="9476" max="9476" width="24.85546875" style="316" bestFit="1" customWidth="1"/>
    <col min="9477" max="9477" width="30.5703125" style="316" bestFit="1" customWidth="1"/>
    <col min="9478" max="9478" width="0" style="316" hidden="1" customWidth="1"/>
    <col min="9479" max="9479" width="8.85546875" style="316" customWidth="1"/>
    <col min="9480" max="9480" width="3.7109375" style="316" customWidth="1"/>
    <col min="9481" max="9481" width="12.140625" style="316" customWidth="1"/>
    <col min="9482" max="9482" width="20.140625" style="316" bestFit="1" customWidth="1"/>
    <col min="9483" max="9483" width="15.28515625" style="316" bestFit="1" customWidth="1"/>
    <col min="9484" max="9484" width="5.85546875" style="316" bestFit="1" customWidth="1"/>
    <col min="9485" max="9485" width="10.28515625" style="316" customWidth="1"/>
    <col min="9486" max="9486" width="3.42578125" style="316" bestFit="1" customWidth="1"/>
    <col min="9487" max="9488" width="4.28515625" style="316" bestFit="1" customWidth="1"/>
    <col min="9489" max="9489" width="3.7109375" style="316" bestFit="1" customWidth="1"/>
    <col min="9490" max="9490" width="10.5703125" style="316" customWidth="1"/>
    <col min="9491" max="9491" width="14" style="316" bestFit="1" customWidth="1"/>
    <col min="9492" max="9492" width="8.7109375" style="316" bestFit="1" customWidth="1"/>
    <col min="9493" max="9493" width="10.140625" style="316" bestFit="1" customWidth="1"/>
    <col min="9494" max="9729" width="9.140625" style="316"/>
    <col min="9730" max="9730" width="6.5703125" style="316" bestFit="1" customWidth="1"/>
    <col min="9731" max="9731" width="8.42578125" style="316" bestFit="1" customWidth="1"/>
    <col min="9732" max="9732" width="24.85546875" style="316" bestFit="1" customWidth="1"/>
    <col min="9733" max="9733" width="30.5703125" style="316" bestFit="1" customWidth="1"/>
    <col min="9734" max="9734" width="0" style="316" hidden="1" customWidth="1"/>
    <col min="9735" max="9735" width="8.85546875" style="316" customWidth="1"/>
    <col min="9736" max="9736" width="3.7109375" style="316" customWidth="1"/>
    <col min="9737" max="9737" width="12.140625" style="316" customWidth="1"/>
    <col min="9738" max="9738" width="20.140625" style="316" bestFit="1" customWidth="1"/>
    <col min="9739" max="9739" width="15.28515625" style="316" bestFit="1" customWidth="1"/>
    <col min="9740" max="9740" width="5.85546875" style="316" bestFit="1" customWidth="1"/>
    <col min="9741" max="9741" width="10.28515625" style="316" customWidth="1"/>
    <col min="9742" max="9742" width="3.42578125" style="316" bestFit="1" customWidth="1"/>
    <col min="9743" max="9744" width="4.28515625" style="316" bestFit="1" customWidth="1"/>
    <col min="9745" max="9745" width="3.7109375" style="316" bestFit="1" customWidth="1"/>
    <col min="9746" max="9746" width="10.5703125" style="316" customWidth="1"/>
    <col min="9747" max="9747" width="14" style="316" bestFit="1" customWidth="1"/>
    <col min="9748" max="9748" width="8.7109375" style="316" bestFit="1" customWidth="1"/>
    <col min="9749" max="9749" width="10.140625" style="316" bestFit="1" customWidth="1"/>
    <col min="9750" max="9985" width="9.140625" style="316"/>
    <col min="9986" max="9986" width="6.5703125" style="316" bestFit="1" customWidth="1"/>
    <col min="9987" max="9987" width="8.42578125" style="316" bestFit="1" customWidth="1"/>
    <col min="9988" max="9988" width="24.85546875" style="316" bestFit="1" customWidth="1"/>
    <col min="9989" max="9989" width="30.5703125" style="316" bestFit="1" customWidth="1"/>
    <col min="9990" max="9990" width="0" style="316" hidden="1" customWidth="1"/>
    <col min="9991" max="9991" width="8.85546875" style="316" customWidth="1"/>
    <col min="9992" max="9992" width="3.7109375" style="316" customWidth="1"/>
    <col min="9993" max="9993" width="12.140625" style="316" customWidth="1"/>
    <col min="9994" max="9994" width="20.140625" style="316" bestFit="1" customWidth="1"/>
    <col min="9995" max="9995" width="15.28515625" style="316" bestFit="1" customWidth="1"/>
    <col min="9996" max="9996" width="5.85546875" style="316" bestFit="1" customWidth="1"/>
    <col min="9997" max="9997" width="10.28515625" style="316" customWidth="1"/>
    <col min="9998" max="9998" width="3.42578125" style="316" bestFit="1" customWidth="1"/>
    <col min="9999" max="10000" width="4.28515625" style="316" bestFit="1" customWidth="1"/>
    <col min="10001" max="10001" width="3.7109375" style="316" bestFit="1" customWidth="1"/>
    <col min="10002" max="10002" width="10.5703125" style="316" customWidth="1"/>
    <col min="10003" max="10003" width="14" style="316" bestFit="1" customWidth="1"/>
    <col min="10004" max="10004" width="8.7109375" style="316" bestFit="1" customWidth="1"/>
    <col min="10005" max="10005" width="10.140625" style="316" bestFit="1" customWidth="1"/>
    <col min="10006" max="10241" width="9.140625" style="316"/>
    <col min="10242" max="10242" width="6.5703125" style="316" bestFit="1" customWidth="1"/>
    <col min="10243" max="10243" width="8.42578125" style="316" bestFit="1" customWidth="1"/>
    <col min="10244" max="10244" width="24.85546875" style="316" bestFit="1" customWidth="1"/>
    <col min="10245" max="10245" width="30.5703125" style="316" bestFit="1" customWidth="1"/>
    <col min="10246" max="10246" width="0" style="316" hidden="1" customWidth="1"/>
    <col min="10247" max="10247" width="8.85546875" style="316" customWidth="1"/>
    <col min="10248" max="10248" width="3.7109375" style="316" customWidth="1"/>
    <col min="10249" max="10249" width="12.140625" style="316" customWidth="1"/>
    <col min="10250" max="10250" width="20.140625" style="316" bestFit="1" customWidth="1"/>
    <col min="10251" max="10251" width="15.28515625" style="316" bestFit="1" customWidth="1"/>
    <col min="10252" max="10252" width="5.85546875" style="316" bestFit="1" customWidth="1"/>
    <col min="10253" max="10253" width="10.28515625" style="316" customWidth="1"/>
    <col min="10254" max="10254" width="3.42578125" style="316" bestFit="1" customWidth="1"/>
    <col min="10255" max="10256" width="4.28515625" style="316" bestFit="1" customWidth="1"/>
    <col min="10257" max="10257" width="3.7109375" style="316" bestFit="1" customWidth="1"/>
    <col min="10258" max="10258" width="10.5703125" style="316" customWidth="1"/>
    <col min="10259" max="10259" width="14" style="316" bestFit="1" customWidth="1"/>
    <col min="10260" max="10260" width="8.7109375" style="316" bestFit="1" customWidth="1"/>
    <col min="10261" max="10261" width="10.140625" style="316" bestFit="1" customWidth="1"/>
    <col min="10262" max="10497" width="9.140625" style="316"/>
    <col min="10498" max="10498" width="6.5703125" style="316" bestFit="1" customWidth="1"/>
    <col min="10499" max="10499" width="8.42578125" style="316" bestFit="1" customWidth="1"/>
    <col min="10500" max="10500" width="24.85546875" style="316" bestFit="1" customWidth="1"/>
    <col min="10501" max="10501" width="30.5703125" style="316" bestFit="1" customWidth="1"/>
    <col min="10502" max="10502" width="0" style="316" hidden="1" customWidth="1"/>
    <col min="10503" max="10503" width="8.85546875" style="316" customWidth="1"/>
    <col min="10504" max="10504" width="3.7109375" style="316" customWidth="1"/>
    <col min="10505" max="10505" width="12.140625" style="316" customWidth="1"/>
    <col min="10506" max="10506" width="20.140625" style="316" bestFit="1" customWidth="1"/>
    <col min="10507" max="10507" width="15.28515625" style="316" bestFit="1" customWidth="1"/>
    <col min="10508" max="10508" width="5.85546875" style="316" bestFit="1" customWidth="1"/>
    <col min="10509" max="10509" width="10.28515625" style="316" customWidth="1"/>
    <col min="10510" max="10510" width="3.42578125" style="316" bestFit="1" customWidth="1"/>
    <col min="10511" max="10512" width="4.28515625" style="316" bestFit="1" customWidth="1"/>
    <col min="10513" max="10513" width="3.7109375" style="316" bestFit="1" customWidth="1"/>
    <col min="10514" max="10514" width="10.5703125" style="316" customWidth="1"/>
    <col min="10515" max="10515" width="14" style="316" bestFit="1" customWidth="1"/>
    <col min="10516" max="10516" width="8.7109375" style="316" bestFit="1" customWidth="1"/>
    <col min="10517" max="10517" width="10.140625" style="316" bestFit="1" customWidth="1"/>
    <col min="10518" max="10753" width="9.140625" style="316"/>
    <col min="10754" max="10754" width="6.5703125" style="316" bestFit="1" customWidth="1"/>
    <col min="10755" max="10755" width="8.42578125" style="316" bestFit="1" customWidth="1"/>
    <col min="10756" max="10756" width="24.85546875" style="316" bestFit="1" customWidth="1"/>
    <col min="10757" max="10757" width="30.5703125" style="316" bestFit="1" customWidth="1"/>
    <col min="10758" max="10758" width="0" style="316" hidden="1" customWidth="1"/>
    <col min="10759" max="10759" width="8.85546875" style="316" customWidth="1"/>
    <col min="10760" max="10760" width="3.7109375" style="316" customWidth="1"/>
    <col min="10761" max="10761" width="12.140625" style="316" customWidth="1"/>
    <col min="10762" max="10762" width="20.140625" style="316" bestFit="1" customWidth="1"/>
    <col min="10763" max="10763" width="15.28515625" style="316" bestFit="1" customWidth="1"/>
    <col min="10764" max="10764" width="5.85546875" style="316" bestFit="1" customWidth="1"/>
    <col min="10765" max="10765" width="10.28515625" style="316" customWidth="1"/>
    <col min="10766" max="10766" width="3.42578125" style="316" bestFit="1" customWidth="1"/>
    <col min="10767" max="10768" width="4.28515625" style="316" bestFit="1" customWidth="1"/>
    <col min="10769" max="10769" width="3.7109375" style="316" bestFit="1" customWidth="1"/>
    <col min="10770" max="10770" width="10.5703125" style="316" customWidth="1"/>
    <col min="10771" max="10771" width="14" style="316" bestFit="1" customWidth="1"/>
    <col min="10772" max="10772" width="8.7109375" style="316" bestFit="1" customWidth="1"/>
    <col min="10773" max="10773" width="10.140625" style="316" bestFit="1" customWidth="1"/>
    <col min="10774" max="11009" width="9.140625" style="316"/>
    <col min="11010" max="11010" width="6.5703125" style="316" bestFit="1" customWidth="1"/>
    <col min="11011" max="11011" width="8.42578125" style="316" bestFit="1" customWidth="1"/>
    <col min="11012" max="11012" width="24.85546875" style="316" bestFit="1" customWidth="1"/>
    <col min="11013" max="11013" width="30.5703125" style="316" bestFit="1" customWidth="1"/>
    <col min="11014" max="11014" width="0" style="316" hidden="1" customWidth="1"/>
    <col min="11015" max="11015" width="8.85546875" style="316" customWidth="1"/>
    <col min="11016" max="11016" width="3.7109375" style="316" customWidth="1"/>
    <col min="11017" max="11017" width="12.140625" style="316" customWidth="1"/>
    <col min="11018" max="11018" width="20.140625" style="316" bestFit="1" customWidth="1"/>
    <col min="11019" max="11019" width="15.28515625" style="316" bestFit="1" customWidth="1"/>
    <col min="11020" max="11020" width="5.85546875" style="316" bestFit="1" customWidth="1"/>
    <col min="11021" max="11021" width="10.28515625" style="316" customWidth="1"/>
    <col min="11022" max="11022" width="3.42578125" style="316" bestFit="1" customWidth="1"/>
    <col min="11023" max="11024" width="4.28515625" style="316" bestFit="1" customWidth="1"/>
    <col min="11025" max="11025" width="3.7109375" style="316" bestFit="1" customWidth="1"/>
    <col min="11026" max="11026" width="10.5703125" style="316" customWidth="1"/>
    <col min="11027" max="11027" width="14" style="316" bestFit="1" customWidth="1"/>
    <col min="11028" max="11028" width="8.7109375" style="316" bestFit="1" customWidth="1"/>
    <col min="11029" max="11029" width="10.140625" style="316" bestFit="1" customWidth="1"/>
    <col min="11030" max="11265" width="9.140625" style="316"/>
    <col min="11266" max="11266" width="6.5703125" style="316" bestFit="1" customWidth="1"/>
    <col min="11267" max="11267" width="8.42578125" style="316" bestFit="1" customWidth="1"/>
    <col min="11268" max="11268" width="24.85546875" style="316" bestFit="1" customWidth="1"/>
    <col min="11269" max="11269" width="30.5703125" style="316" bestFit="1" customWidth="1"/>
    <col min="11270" max="11270" width="0" style="316" hidden="1" customWidth="1"/>
    <col min="11271" max="11271" width="8.85546875" style="316" customWidth="1"/>
    <col min="11272" max="11272" width="3.7109375" style="316" customWidth="1"/>
    <col min="11273" max="11273" width="12.140625" style="316" customWidth="1"/>
    <col min="11274" max="11274" width="20.140625" style="316" bestFit="1" customWidth="1"/>
    <col min="11275" max="11275" width="15.28515625" style="316" bestFit="1" customWidth="1"/>
    <col min="11276" max="11276" width="5.85546875" style="316" bestFit="1" customWidth="1"/>
    <col min="11277" max="11277" width="10.28515625" style="316" customWidth="1"/>
    <col min="11278" max="11278" width="3.42578125" style="316" bestFit="1" customWidth="1"/>
    <col min="11279" max="11280" width="4.28515625" style="316" bestFit="1" customWidth="1"/>
    <col min="11281" max="11281" width="3.7109375" style="316" bestFit="1" customWidth="1"/>
    <col min="11282" max="11282" width="10.5703125" style="316" customWidth="1"/>
    <col min="11283" max="11283" width="14" style="316" bestFit="1" customWidth="1"/>
    <col min="11284" max="11284" width="8.7109375" style="316" bestFit="1" customWidth="1"/>
    <col min="11285" max="11285" width="10.140625" style="316" bestFit="1" customWidth="1"/>
    <col min="11286" max="11521" width="9.140625" style="316"/>
    <col min="11522" max="11522" width="6.5703125" style="316" bestFit="1" customWidth="1"/>
    <col min="11523" max="11523" width="8.42578125" style="316" bestFit="1" customWidth="1"/>
    <col min="11524" max="11524" width="24.85546875" style="316" bestFit="1" customWidth="1"/>
    <col min="11525" max="11525" width="30.5703125" style="316" bestFit="1" customWidth="1"/>
    <col min="11526" max="11526" width="0" style="316" hidden="1" customWidth="1"/>
    <col min="11527" max="11527" width="8.85546875" style="316" customWidth="1"/>
    <col min="11528" max="11528" width="3.7109375" style="316" customWidth="1"/>
    <col min="11529" max="11529" width="12.140625" style="316" customWidth="1"/>
    <col min="11530" max="11530" width="20.140625" style="316" bestFit="1" customWidth="1"/>
    <col min="11531" max="11531" width="15.28515625" style="316" bestFit="1" customWidth="1"/>
    <col min="11532" max="11532" width="5.85546875" style="316" bestFit="1" customWidth="1"/>
    <col min="11533" max="11533" width="10.28515625" style="316" customWidth="1"/>
    <col min="11534" max="11534" width="3.42578125" style="316" bestFit="1" customWidth="1"/>
    <col min="11535" max="11536" width="4.28515625" style="316" bestFit="1" customWidth="1"/>
    <col min="11537" max="11537" width="3.7109375" style="316" bestFit="1" customWidth="1"/>
    <col min="11538" max="11538" width="10.5703125" style="316" customWidth="1"/>
    <col min="11539" max="11539" width="14" style="316" bestFit="1" customWidth="1"/>
    <col min="11540" max="11540" width="8.7109375" style="316" bestFit="1" customWidth="1"/>
    <col min="11541" max="11541" width="10.140625" style="316" bestFit="1" customWidth="1"/>
    <col min="11542" max="11777" width="9.140625" style="316"/>
    <col min="11778" max="11778" width="6.5703125" style="316" bestFit="1" customWidth="1"/>
    <col min="11779" max="11779" width="8.42578125" style="316" bestFit="1" customWidth="1"/>
    <col min="11780" max="11780" width="24.85546875" style="316" bestFit="1" customWidth="1"/>
    <col min="11781" max="11781" width="30.5703125" style="316" bestFit="1" customWidth="1"/>
    <col min="11782" max="11782" width="0" style="316" hidden="1" customWidth="1"/>
    <col min="11783" max="11783" width="8.85546875" style="316" customWidth="1"/>
    <col min="11784" max="11784" width="3.7109375" style="316" customWidth="1"/>
    <col min="11785" max="11785" width="12.140625" style="316" customWidth="1"/>
    <col min="11786" max="11786" width="20.140625" style="316" bestFit="1" customWidth="1"/>
    <col min="11787" max="11787" width="15.28515625" style="316" bestFit="1" customWidth="1"/>
    <col min="11788" max="11788" width="5.85546875" style="316" bestFit="1" customWidth="1"/>
    <col min="11789" max="11789" width="10.28515625" style="316" customWidth="1"/>
    <col min="11790" max="11790" width="3.42578125" style="316" bestFit="1" customWidth="1"/>
    <col min="11791" max="11792" width="4.28515625" style="316" bestFit="1" customWidth="1"/>
    <col min="11793" max="11793" width="3.7109375" style="316" bestFit="1" customWidth="1"/>
    <col min="11794" max="11794" width="10.5703125" style="316" customWidth="1"/>
    <col min="11795" max="11795" width="14" style="316" bestFit="1" customWidth="1"/>
    <col min="11796" max="11796" width="8.7109375" style="316" bestFit="1" customWidth="1"/>
    <col min="11797" max="11797" width="10.140625" style="316" bestFit="1" customWidth="1"/>
    <col min="11798" max="12033" width="9.140625" style="316"/>
    <col min="12034" max="12034" width="6.5703125" style="316" bestFit="1" customWidth="1"/>
    <col min="12035" max="12035" width="8.42578125" style="316" bestFit="1" customWidth="1"/>
    <col min="12036" max="12036" width="24.85546875" style="316" bestFit="1" customWidth="1"/>
    <col min="12037" max="12037" width="30.5703125" style="316" bestFit="1" customWidth="1"/>
    <col min="12038" max="12038" width="0" style="316" hidden="1" customWidth="1"/>
    <col min="12039" max="12039" width="8.85546875" style="316" customWidth="1"/>
    <col min="12040" max="12040" width="3.7109375" style="316" customWidth="1"/>
    <col min="12041" max="12041" width="12.140625" style="316" customWidth="1"/>
    <col min="12042" max="12042" width="20.140625" style="316" bestFit="1" customWidth="1"/>
    <col min="12043" max="12043" width="15.28515625" style="316" bestFit="1" customWidth="1"/>
    <col min="12044" max="12044" width="5.85546875" style="316" bestFit="1" customWidth="1"/>
    <col min="12045" max="12045" width="10.28515625" style="316" customWidth="1"/>
    <col min="12046" max="12046" width="3.42578125" style="316" bestFit="1" customWidth="1"/>
    <col min="12047" max="12048" width="4.28515625" style="316" bestFit="1" customWidth="1"/>
    <col min="12049" max="12049" width="3.7109375" style="316" bestFit="1" customWidth="1"/>
    <col min="12050" max="12050" width="10.5703125" style="316" customWidth="1"/>
    <col min="12051" max="12051" width="14" style="316" bestFit="1" customWidth="1"/>
    <col min="12052" max="12052" width="8.7109375" style="316" bestFit="1" customWidth="1"/>
    <col min="12053" max="12053" width="10.140625" style="316" bestFit="1" customWidth="1"/>
    <col min="12054" max="12289" width="9.140625" style="316"/>
    <col min="12290" max="12290" width="6.5703125" style="316" bestFit="1" customWidth="1"/>
    <col min="12291" max="12291" width="8.42578125" style="316" bestFit="1" customWidth="1"/>
    <col min="12292" max="12292" width="24.85546875" style="316" bestFit="1" customWidth="1"/>
    <col min="12293" max="12293" width="30.5703125" style="316" bestFit="1" customWidth="1"/>
    <col min="12294" max="12294" width="0" style="316" hidden="1" customWidth="1"/>
    <col min="12295" max="12295" width="8.85546875" style="316" customWidth="1"/>
    <col min="12296" max="12296" width="3.7109375" style="316" customWidth="1"/>
    <col min="12297" max="12297" width="12.140625" style="316" customWidth="1"/>
    <col min="12298" max="12298" width="20.140625" style="316" bestFit="1" customWidth="1"/>
    <col min="12299" max="12299" width="15.28515625" style="316" bestFit="1" customWidth="1"/>
    <col min="12300" max="12300" width="5.85546875" style="316" bestFit="1" customWidth="1"/>
    <col min="12301" max="12301" width="10.28515625" style="316" customWidth="1"/>
    <col min="12302" max="12302" width="3.42578125" style="316" bestFit="1" customWidth="1"/>
    <col min="12303" max="12304" width="4.28515625" style="316" bestFit="1" customWidth="1"/>
    <col min="12305" max="12305" width="3.7109375" style="316" bestFit="1" customWidth="1"/>
    <col min="12306" max="12306" width="10.5703125" style="316" customWidth="1"/>
    <col min="12307" max="12307" width="14" style="316" bestFit="1" customWidth="1"/>
    <col min="12308" max="12308" width="8.7109375" style="316" bestFit="1" customWidth="1"/>
    <col min="12309" max="12309" width="10.140625" style="316" bestFit="1" customWidth="1"/>
    <col min="12310" max="12545" width="9.140625" style="316"/>
    <col min="12546" max="12546" width="6.5703125" style="316" bestFit="1" customWidth="1"/>
    <col min="12547" max="12547" width="8.42578125" style="316" bestFit="1" customWidth="1"/>
    <col min="12548" max="12548" width="24.85546875" style="316" bestFit="1" customWidth="1"/>
    <col min="12549" max="12549" width="30.5703125" style="316" bestFit="1" customWidth="1"/>
    <col min="12550" max="12550" width="0" style="316" hidden="1" customWidth="1"/>
    <col min="12551" max="12551" width="8.85546875" style="316" customWidth="1"/>
    <col min="12552" max="12552" width="3.7109375" style="316" customWidth="1"/>
    <col min="12553" max="12553" width="12.140625" style="316" customWidth="1"/>
    <col min="12554" max="12554" width="20.140625" style="316" bestFit="1" customWidth="1"/>
    <col min="12555" max="12555" width="15.28515625" style="316" bestFit="1" customWidth="1"/>
    <col min="12556" max="12556" width="5.85546875" style="316" bestFit="1" customWidth="1"/>
    <col min="12557" max="12557" width="10.28515625" style="316" customWidth="1"/>
    <col min="12558" max="12558" width="3.42578125" style="316" bestFit="1" customWidth="1"/>
    <col min="12559" max="12560" width="4.28515625" style="316" bestFit="1" customWidth="1"/>
    <col min="12561" max="12561" width="3.7109375" style="316" bestFit="1" customWidth="1"/>
    <col min="12562" max="12562" width="10.5703125" style="316" customWidth="1"/>
    <col min="12563" max="12563" width="14" style="316" bestFit="1" customWidth="1"/>
    <col min="12564" max="12564" width="8.7109375" style="316" bestFit="1" customWidth="1"/>
    <col min="12565" max="12565" width="10.140625" style="316" bestFit="1" customWidth="1"/>
    <col min="12566" max="12801" width="9.140625" style="316"/>
    <col min="12802" max="12802" width="6.5703125" style="316" bestFit="1" customWidth="1"/>
    <col min="12803" max="12803" width="8.42578125" style="316" bestFit="1" customWidth="1"/>
    <col min="12804" max="12804" width="24.85546875" style="316" bestFit="1" customWidth="1"/>
    <col min="12805" max="12805" width="30.5703125" style="316" bestFit="1" customWidth="1"/>
    <col min="12806" max="12806" width="0" style="316" hidden="1" customWidth="1"/>
    <col min="12807" max="12807" width="8.85546875" style="316" customWidth="1"/>
    <col min="12808" max="12808" width="3.7109375" style="316" customWidth="1"/>
    <col min="12809" max="12809" width="12.140625" style="316" customWidth="1"/>
    <col min="12810" max="12810" width="20.140625" style="316" bestFit="1" customWidth="1"/>
    <col min="12811" max="12811" width="15.28515625" style="316" bestFit="1" customWidth="1"/>
    <col min="12812" max="12812" width="5.85546875" style="316" bestFit="1" customWidth="1"/>
    <col min="12813" max="12813" width="10.28515625" style="316" customWidth="1"/>
    <col min="12814" max="12814" width="3.42578125" style="316" bestFit="1" customWidth="1"/>
    <col min="12815" max="12816" width="4.28515625" style="316" bestFit="1" customWidth="1"/>
    <col min="12817" max="12817" width="3.7109375" style="316" bestFit="1" customWidth="1"/>
    <col min="12818" max="12818" width="10.5703125" style="316" customWidth="1"/>
    <col min="12819" max="12819" width="14" style="316" bestFit="1" customWidth="1"/>
    <col min="12820" max="12820" width="8.7109375" style="316" bestFit="1" customWidth="1"/>
    <col min="12821" max="12821" width="10.140625" style="316" bestFit="1" customWidth="1"/>
    <col min="12822" max="13057" width="9.140625" style="316"/>
    <col min="13058" max="13058" width="6.5703125" style="316" bestFit="1" customWidth="1"/>
    <col min="13059" max="13059" width="8.42578125" style="316" bestFit="1" customWidth="1"/>
    <col min="13060" max="13060" width="24.85546875" style="316" bestFit="1" customWidth="1"/>
    <col min="13061" max="13061" width="30.5703125" style="316" bestFit="1" customWidth="1"/>
    <col min="13062" max="13062" width="0" style="316" hidden="1" customWidth="1"/>
    <col min="13063" max="13063" width="8.85546875" style="316" customWidth="1"/>
    <col min="13064" max="13064" width="3.7109375" style="316" customWidth="1"/>
    <col min="13065" max="13065" width="12.140625" style="316" customWidth="1"/>
    <col min="13066" max="13066" width="20.140625" style="316" bestFit="1" customWidth="1"/>
    <col min="13067" max="13067" width="15.28515625" style="316" bestFit="1" customWidth="1"/>
    <col min="13068" max="13068" width="5.85546875" style="316" bestFit="1" customWidth="1"/>
    <col min="13069" max="13069" width="10.28515625" style="316" customWidth="1"/>
    <col min="13070" max="13070" width="3.42578125" style="316" bestFit="1" customWidth="1"/>
    <col min="13071" max="13072" width="4.28515625" style="316" bestFit="1" customWidth="1"/>
    <col min="13073" max="13073" width="3.7109375" style="316" bestFit="1" customWidth="1"/>
    <col min="13074" max="13074" width="10.5703125" style="316" customWidth="1"/>
    <col min="13075" max="13075" width="14" style="316" bestFit="1" customWidth="1"/>
    <col min="13076" max="13076" width="8.7109375" style="316" bestFit="1" customWidth="1"/>
    <col min="13077" max="13077" width="10.140625" style="316" bestFit="1" customWidth="1"/>
    <col min="13078" max="13313" width="9.140625" style="316"/>
    <col min="13314" max="13314" width="6.5703125" style="316" bestFit="1" customWidth="1"/>
    <col min="13315" max="13315" width="8.42578125" style="316" bestFit="1" customWidth="1"/>
    <col min="13316" max="13316" width="24.85546875" style="316" bestFit="1" customWidth="1"/>
    <col min="13317" max="13317" width="30.5703125" style="316" bestFit="1" customWidth="1"/>
    <col min="13318" max="13318" width="0" style="316" hidden="1" customWidth="1"/>
    <col min="13319" max="13319" width="8.85546875" style="316" customWidth="1"/>
    <col min="13320" max="13320" width="3.7109375" style="316" customWidth="1"/>
    <col min="13321" max="13321" width="12.140625" style="316" customWidth="1"/>
    <col min="13322" max="13322" width="20.140625" style="316" bestFit="1" customWidth="1"/>
    <col min="13323" max="13323" width="15.28515625" style="316" bestFit="1" customWidth="1"/>
    <col min="13324" max="13324" width="5.85546875" style="316" bestFit="1" customWidth="1"/>
    <col min="13325" max="13325" width="10.28515625" style="316" customWidth="1"/>
    <col min="13326" max="13326" width="3.42578125" style="316" bestFit="1" customWidth="1"/>
    <col min="13327" max="13328" width="4.28515625" style="316" bestFit="1" customWidth="1"/>
    <col min="13329" max="13329" width="3.7109375" style="316" bestFit="1" customWidth="1"/>
    <col min="13330" max="13330" width="10.5703125" style="316" customWidth="1"/>
    <col min="13331" max="13331" width="14" style="316" bestFit="1" customWidth="1"/>
    <col min="13332" max="13332" width="8.7109375" style="316" bestFit="1" customWidth="1"/>
    <col min="13333" max="13333" width="10.140625" style="316" bestFit="1" customWidth="1"/>
    <col min="13334" max="13569" width="9.140625" style="316"/>
    <col min="13570" max="13570" width="6.5703125" style="316" bestFit="1" customWidth="1"/>
    <col min="13571" max="13571" width="8.42578125" style="316" bestFit="1" customWidth="1"/>
    <col min="13572" max="13572" width="24.85546875" style="316" bestFit="1" customWidth="1"/>
    <col min="13573" max="13573" width="30.5703125" style="316" bestFit="1" customWidth="1"/>
    <col min="13574" max="13574" width="0" style="316" hidden="1" customWidth="1"/>
    <col min="13575" max="13575" width="8.85546875" style="316" customWidth="1"/>
    <col min="13576" max="13576" width="3.7109375" style="316" customWidth="1"/>
    <col min="13577" max="13577" width="12.140625" style="316" customWidth="1"/>
    <col min="13578" max="13578" width="20.140625" style="316" bestFit="1" customWidth="1"/>
    <col min="13579" max="13579" width="15.28515625" style="316" bestFit="1" customWidth="1"/>
    <col min="13580" max="13580" width="5.85546875" style="316" bestFit="1" customWidth="1"/>
    <col min="13581" max="13581" width="10.28515625" style="316" customWidth="1"/>
    <col min="13582" max="13582" width="3.42578125" style="316" bestFit="1" customWidth="1"/>
    <col min="13583" max="13584" width="4.28515625" style="316" bestFit="1" customWidth="1"/>
    <col min="13585" max="13585" width="3.7109375" style="316" bestFit="1" customWidth="1"/>
    <col min="13586" max="13586" width="10.5703125" style="316" customWidth="1"/>
    <col min="13587" max="13587" width="14" style="316" bestFit="1" customWidth="1"/>
    <col min="13588" max="13588" width="8.7109375" style="316" bestFit="1" customWidth="1"/>
    <col min="13589" max="13589" width="10.140625" style="316" bestFit="1" customWidth="1"/>
    <col min="13590" max="13825" width="9.140625" style="316"/>
    <col min="13826" max="13826" width="6.5703125" style="316" bestFit="1" customWidth="1"/>
    <col min="13827" max="13827" width="8.42578125" style="316" bestFit="1" customWidth="1"/>
    <col min="13828" max="13828" width="24.85546875" style="316" bestFit="1" customWidth="1"/>
    <col min="13829" max="13829" width="30.5703125" style="316" bestFit="1" customWidth="1"/>
    <col min="13830" max="13830" width="0" style="316" hidden="1" customWidth="1"/>
    <col min="13831" max="13831" width="8.85546875" style="316" customWidth="1"/>
    <col min="13832" max="13832" width="3.7109375" style="316" customWidth="1"/>
    <col min="13833" max="13833" width="12.140625" style="316" customWidth="1"/>
    <col min="13834" max="13834" width="20.140625" style="316" bestFit="1" customWidth="1"/>
    <col min="13835" max="13835" width="15.28515625" style="316" bestFit="1" customWidth="1"/>
    <col min="13836" max="13836" width="5.85546875" style="316" bestFit="1" customWidth="1"/>
    <col min="13837" max="13837" width="10.28515625" style="316" customWidth="1"/>
    <col min="13838" max="13838" width="3.42578125" style="316" bestFit="1" customWidth="1"/>
    <col min="13839" max="13840" width="4.28515625" style="316" bestFit="1" customWidth="1"/>
    <col min="13841" max="13841" width="3.7109375" style="316" bestFit="1" customWidth="1"/>
    <col min="13842" max="13842" width="10.5703125" style="316" customWidth="1"/>
    <col min="13843" max="13843" width="14" style="316" bestFit="1" customWidth="1"/>
    <col min="13844" max="13844" width="8.7109375" style="316" bestFit="1" customWidth="1"/>
    <col min="13845" max="13845" width="10.140625" style="316" bestFit="1" customWidth="1"/>
    <col min="13846" max="14081" width="9.140625" style="316"/>
    <col min="14082" max="14082" width="6.5703125" style="316" bestFit="1" customWidth="1"/>
    <col min="14083" max="14083" width="8.42578125" style="316" bestFit="1" customWidth="1"/>
    <col min="14084" max="14084" width="24.85546875" style="316" bestFit="1" customWidth="1"/>
    <col min="14085" max="14085" width="30.5703125" style="316" bestFit="1" customWidth="1"/>
    <col min="14086" max="14086" width="0" style="316" hidden="1" customWidth="1"/>
    <col min="14087" max="14087" width="8.85546875" style="316" customWidth="1"/>
    <col min="14088" max="14088" width="3.7109375" style="316" customWidth="1"/>
    <col min="14089" max="14089" width="12.140625" style="316" customWidth="1"/>
    <col min="14090" max="14090" width="20.140625" style="316" bestFit="1" customWidth="1"/>
    <col min="14091" max="14091" width="15.28515625" style="316" bestFit="1" customWidth="1"/>
    <col min="14092" max="14092" width="5.85546875" style="316" bestFit="1" customWidth="1"/>
    <col min="14093" max="14093" width="10.28515625" style="316" customWidth="1"/>
    <col min="14094" max="14094" width="3.42578125" style="316" bestFit="1" customWidth="1"/>
    <col min="14095" max="14096" width="4.28515625" style="316" bestFit="1" customWidth="1"/>
    <col min="14097" max="14097" width="3.7109375" style="316" bestFit="1" customWidth="1"/>
    <col min="14098" max="14098" width="10.5703125" style="316" customWidth="1"/>
    <col min="14099" max="14099" width="14" style="316" bestFit="1" customWidth="1"/>
    <col min="14100" max="14100" width="8.7109375" style="316" bestFit="1" customWidth="1"/>
    <col min="14101" max="14101" width="10.140625" style="316" bestFit="1" customWidth="1"/>
    <col min="14102" max="14337" width="9.140625" style="316"/>
    <col min="14338" max="14338" width="6.5703125" style="316" bestFit="1" customWidth="1"/>
    <col min="14339" max="14339" width="8.42578125" style="316" bestFit="1" customWidth="1"/>
    <col min="14340" max="14340" width="24.85546875" style="316" bestFit="1" customWidth="1"/>
    <col min="14341" max="14341" width="30.5703125" style="316" bestFit="1" customWidth="1"/>
    <col min="14342" max="14342" width="0" style="316" hidden="1" customWidth="1"/>
    <col min="14343" max="14343" width="8.85546875" style="316" customWidth="1"/>
    <col min="14344" max="14344" width="3.7109375" style="316" customWidth="1"/>
    <col min="14345" max="14345" width="12.140625" style="316" customWidth="1"/>
    <col min="14346" max="14346" width="20.140625" style="316" bestFit="1" customWidth="1"/>
    <col min="14347" max="14347" width="15.28515625" style="316" bestFit="1" customWidth="1"/>
    <col min="14348" max="14348" width="5.85546875" style="316" bestFit="1" customWidth="1"/>
    <col min="14349" max="14349" width="10.28515625" style="316" customWidth="1"/>
    <col min="14350" max="14350" width="3.42578125" style="316" bestFit="1" customWidth="1"/>
    <col min="14351" max="14352" width="4.28515625" style="316" bestFit="1" customWidth="1"/>
    <col min="14353" max="14353" width="3.7109375" style="316" bestFit="1" customWidth="1"/>
    <col min="14354" max="14354" width="10.5703125" style="316" customWidth="1"/>
    <col min="14355" max="14355" width="14" style="316" bestFit="1" customWidth="1"/>
    <col min="14356" max="14356" width="8.7109375" style="316" bestFit="1" customWidth="1"/>
    <col min="14357" max="14357" width="10.140625" style="316" bestFit="1" customWidth="1"/>
    <col min="14358" max="14593" width="9.140625" style="316"/>
    <col min="14594" max="14594" width="6.5703125" style="316" bestFit="1" customWidth="1"/>
    <col min="14595" max="14595" width="8.42578125" style="316" bestFit="1" customWidth="1"/>
    <col min="14596" max="14596" width="24.85546875" style="316" bestFit="1" customWidth="1"/>
    <col min="14597" max="14597" width="30.5703125" style="316" bestFit="1" customWidth="1"/>
    <col min="14598" max="14598" width="0" style="316" hidden="1" customWidth="1"/>
    <col min="14599" max="14599" width="8.85546875" style="316" customWidth="1"/>
    <col min="14600" max="14600" width="3.7109375" style="316" customWidth="1"/>
    <col min="14601" max="14601" width="12.140625" style="316" customWidth="1"/>
    <col min="14602" max="14602" width="20.140625" style="316" bestFit="1" customWidth="1"/>
    <col min="14603" max="14603" width="15.28515625" style="316" bestFit="1" customWidth="1"/>
    <col min="14604" max="14604" width="5.85546875" style="316" bestFit="1" customWidth="1"/>
    <col min="14605" max="14605" width="10.28515625" style="316" customWidth="1"/>
    <col min="14606" max="14606" width="3.42578125" style="316" bestFit="1" customWidth="1"/>
    <col min="14607" max="14608" width="4.28515625" style="316" bestFit="1" customWidth="1"/>
    <col min="14609" max="14609" width="3.7109375" style="316" bestFit="1" customWidth="1"/>
    <col min="14610" max="14610" width="10.5703125" style="316" customWidth="1"/>
    <col min="14611" max="14611" width="14" style="316" bestFit="1" customWidth="1"/>
    <col min="14612" max="14612" width="8.7109375" style="316" bestFit="1" customWidth="1"/>
    <col min="14613" max="14613" width="10.140625" style="316" bestFit="1" customWidth="1"/>
    <col min="14614" max="14849" width="9.140625" style="316"/>
    <col min="14850" max="14850" width="6.5703125" style="316" bestFit="1" customWidth="1"/>
    <col min="14851" max="14851" width="8.42578125" style="316" bestFit="1" customWidth="1"/>
    <col min="14852" max="14852" width="24.85546875" style="316" bestFit="1" customWidth="1"/>
    <col min="14853" max="14853" width="30.5703125" style="316" bestFit="1" customWidth="1"/>
    <col min="14854" max="14854" width="0" style="316" hidden="1" customWidth="1"/>
    <col min="14855" max="14855" width="8.85546875" style="316" customWidth="1"/>
    <col min="14856" max="14856" width="3.7109375" style="316" customWidth="1"/>
    <col min="14857" max="14857" width="12.140625" style="316" customWidth="1"/>
    <col min="14858" max="14858" width="20.140625" style="316" bestFit="1" customWidth="1"/>
    <col min="14859" max="14859" width="15.28515625" style="316" bestFit="1" customWidth="1"/>
    <col min="14860" max="14860" width="5.85546875" style="316" bestFit="1" customWidth="1"/>
    <col min="14861" max="14861" width="10.28515625" style="316" customWidth="1"/>
    <col min="14862" max="14862" width="3.42578125" style="316" bestFit="1" customWidth="1"/>
    <col min="14863" max="14864" width="4.28515625" style="316" bestFit="1" customWidth="1"/>
    <col min="14865" max="14865" width="3.7109375" style="316" bestFit="1" customWidth="1"/>
    <col min="14866" max="14866" width="10.5703125" style="316" customWidth="1"/>
    <col min="14867" max="14867" width="14" style="316" bestFit="1" customWidth="1"/>
    <col min="14868" max="14868" width="8.7109375" style="316" bestFit="1" customWidth="1"/>
    <col min="14869" max="14869" width="10.140625" style="316" bestFit="1" customWidth="1"/>
    <col min="14870" max="15105" width="9.140625" style="316"/>
    <col min="15106" max="15106" width="6.5703125" style="316" bestFit="1" customWidth="1"/>
    <col min="15107" max="15107" width="8.42578125" style="316" bestFit="1" customWidth="1"/>
    <col min="15108" max="15108" width="24.85546875" style="316" bestFit="1" customWidth="1"/>
    <col min="15109" max="15109" width="30.5703125" style="316" bestFit="1" customWidth="1"/>
    <col min="15110" max="15110" width="0" style="316" hidden="1" customWidth="1"/>
    <col min="15111" max="15111" width="8.85546875" style="316" customWidth="1"/>
    <col min="15112" max="15112" width="3.7109375" style="316" customWidth="1"/>
    <col min="15113" max="15113" width="12.140625" style="316" customWidth="1"/>
    <col min="15114" max="15114" width="20.140625" style="316" bestFit="1" customWidth="1"/>
    <col min="15115" max="15115" width="15.28515625" style="316" bestFit="1" customWidth="1"/>
    <col min="15116" max="15116" width="5.85546875" style="316" bestFit="1" customWidth="1"/>
    <col min="15117" max="15117" width="10.28515625" style="316" customWidth="1"/>
    <col min="15118" max="15118" width="3.42578125" style="316" bestFit="1" customWidth="1"/>
    <col min="15119" max="15120" width="4.28515625" style="316" bestFit="1" customWidth="1"/>
    <col min="15121" max="15121" width="3.7109375" style="316" bestFit="1" customWidth="1"/>
    <col min="15122" max="15122" width="10.5703125" style="316" customWidth="1"/>
    <col min="15123" max="15123" width="14" style="316" bestFit="1" customWidth="1"/>
    <col min="15124" max="15124" width="8.7109375" style="316" bestFit="1" customWidth="1"/>
    <col min="15125" max="15125" width="10.140625" style="316" bestFit="1" customWidth="1"/>
    <col min="15126" max="15361" width="9.140625" style="316"/>
    <col min="15362" max="15362" width="6.5703125" style="316" bestFit="1" customWidth="1"/>
    <col min="15363" max="15363" width="8.42578125" style="316" bestFit="1" customWidth="1"/>
    <col min="15364" max="15364" width="24.85546875" style="316" bestFit="1" customWidth="1"/>
    <col min="15365" max="15365" width="30.5703125" style="316" bestFit="1" customWidth="1"/>
    <col min="15366" max="15366" width="0" style="316" hidden="1" customWidth="1"/>
    <col min="15367" max="15367" width="8.85546875" style="316" customWidth="1"/>
    <col min="15368" max="15368" width="3.7109375" style="316" customWidth="1"/>
    <col min="15369" max="15369" width="12.140625" style="316" customWidth="1"/>
    <col min="15370" max="15370" width="20.140625" style="316" bestFit="1" customWidth="1"/>
    <col min="15371" max="15371" width="15.28515625" style="316" bestFit="1" customWidth="1"/>
    <col min="15372" max="15372" width="5.85546875" style="316" bestFit="1" customWidth="1"/>
    <col min="15373" max="15373" width="10.28515625" style="316" customWidth="1"/>
    <col min="15374" max="15374" width="3.42578125" style="316" bestFit="1" customWidth="1"/>
    <col min="15375" max="15376" width="4.28515625" style="316" bestFit="1" customWidth="1"/>
    <col min="15377" max="15377" width="3.7109375" style="316" bestFit="1" customWidth="1"/>
    <col min="15378" max="15378" width="10.5703125" style="316" customWidth="1"/>
    <col min="15379" max="15379" width="14" style="316" bestFit="1" customWidth="1"/>
    <col min="15380" max="15380" width="8.7109375" style="316" bestFit="1" customWidth="1"/>
    <col min="15381" max="15381" width="10.140625" style="316" bestFit="1" customWidth="1"/>
    <col min="15382" max="15617" width="9.140625" style="316"/>
    <col min="15618" max="15618" width="6.5703125" style="316" bestFit="1" customWidth="1"/>
    <col min="15619" max="15619" width="8.42578125" style="316" bestFit="1" customWidth="1"/>
    <col min="15620" max="15620" width="24.85546875" style="316" bestFit="1" customWidth="1"/>
    <col min="15621" max="15621" width="30.5703125" style="316" bestFit="1" customWidth="1"/>
    <col min="15622" max="15622" width="0" style="316" hidden="1" customWidth="1"/>
    <col min="15623" max="15623" width="8.85546875" style="316" customWidth="1"/>
    <col min="15624" max="15624" width="3.7109375" style="316" customWidth="1"/>
    <col min="15625" max="15625" width="12.140625" style="316" customWidth="1"/>
    <col min="15626" max="15626" width="20.140625" style="316" bestFit="1" customWidth="1"/>
    <col min="15627" max="15627" width="15.28515625" style="316" bestFit="1" customWidth="1"/>
    <col min="15628" max="15628" width="5.85546875" style="316" bestFit="1" customWidth="1"/>
    <col min="15629" max="15629" width="10.28515625" style="316" customWidth="1"/>
    <col min="15630" max="15630" width="3.42578125" style="316" bestFit="1" customWidth="1"/>
    <col min="15631" max="15632" width="4.28515625" style="316" bestFit="1" customWidth="1"/>
    <col min="15633" max="15633" width="3.7109375" style="316" bestFit="1" customWidth="1"/>
    <col min="15634" max="15634" width="10.5703125" style="316" customWidth="1"/>
    <col min="15635" max="15635" width="14" style="316" bestFit="1" customWidth="1"/>
    <col min="15636" max="15636" width="8.7109375" style="316" bestFit="1" customWidth="1"/>
    <col min="15637" max="15637" width="10.140625" style="316" bestFit="1" customWidth="1"/>
    <col min="15638" max="15873" width="9.140625" style="316"/>
    <col min="15874" max="15874" width="6.5703125" style="316" bestFit="1" customWidth="1"/>
    <col min="15875" max="15875" width="8.42578125" style="316" bestFit="1" customWidth="1"/>
    <col min="15876" max="15876" width="24.85546875" style="316" bestFit="1" customWidth="1"/>
    <col min="15877" max="15877" width="30.5703125" style="316" bestFit="1" customWidth="1"/>
    <col min="15878" max="15878" width="0" style="316" hidden="1" customWidth="1"/>
    <col min="15879" max="15879" width="8.85546875" style="316" customWidth="1"/>
    <col min="15880" max="15880" width="3.7109375" style="316" customWidth="1"/>
    <col min="15881" max="15881" width="12.140625" style="316" customWidth="1"/>
    <col min="15882" max="15882" width="20.140625" style="316" bestFit="1" customWidth="1"/>
    <col min="15883" max="15883" width="15.28515625" style="316" bestFit="1" customWidth="1"/>
    <col min="15884" max="15884" width="5.85546875" style="316" bestFit="1" customWidth="1"/>
    <col min="15885" max="15885" width="10.28515625" style="316" customWidth="1"/>
    <col min="15886" max="15886" width="3.42578125" style="316" bestFit="1" customWidth="1"/>
    <col min="15887" max="15888" width="4.28515625" style="316" bestFit="1" customWidth="1"/>
    <col min="15889" max="15889" width="3.7109375" style="316" bestFit="1" customWidth="1"/>
    <col min="15890" max="15890" width="10.5703125" style="316" customWidth="1"/>
    <col min="15891" max="15891" width="14" style="316" bestFit="1" customWidth="1"/>
    <col min="15892" max="15892" width="8.7109375" style="316" bestFit="1" customWidth="1"/>
    <col min="15893" max="15893" width="10.140625" style="316" bestFit="1" customWidth="1"/>
    <col min="15894" max="16129" width="9.140625" style="316"/>
    <col min="16130" max="16130" width="6.5703125" style="316" bestFit="1" customWidth="1"/>
    <col min="16131" max="16131" width="8.42578125" style="316" bestFit="1" customWidth="1"/>
    <col min="16132" max="16132" width="24.85546875" style="316" bestFit="1" customWidth="1"/>
    <col min="16133" max="16133" width="30.5703125" style="316" bestFit="1" customWidth="1"/>
    <col min="16134" max="16134" width="0" style="316" hidden="1" customWidth="1"/>
    <col min="16135" max="16135" width="8.85546875" style="316" customWidth="1"/>
    <col min="16136" max="16136" width="3.7109375" style="316" customWidth="1"/>
    <col min="16137" max="16137" width="12.140625" style="316" customWidth="1"/>
    <col min="16138" max="16138" width="20.140625" style="316" bestFit="1" customWidth="1"/>
    <col min="16139" max="16139" width="15.28515625" style="316" bestFit="1" customWidth="1"/>
    <col min="16140" max="16140" width="5.85546875" style="316" bestFit="1" customWidth="1"/>
    <col min="16141" max="16141" width="10.28515625" style="316" customWidth="1"/>
    <col min="16142" max="16142" width="3.42578125" style="316" bestFit="1" customWidth="1"/>
    <col min="16143" max="16144" width="4.28515625" style="316" bestFit="1" customWidth="1"/>
    <col min="16145" max="16145" width="3.7109375" style="316" bestFit="1" customWidth="1"/>
    <col min="16146" max="16146" width="10.5703125" style="316" customWidth="1"/>
    <col min="16147" max="16147" width="14" style="316" bestFit="1" customWidth="1"/>
    <col min="16148" max="16148" width="8.7109375" style="316" bestFit="1" customWidth="1"/>
    <col min="16149" max="16149" width="10.140625" style="316" bestFit="1" customWidth="1"/>
    <col min="16150" max="16384" width="9.140625" style="316"/>
  </cols>
  <sheetData>
    <row r="1" spans="1:21" ht="18.75" x14ac:dyDescent="0.3">
      <c r="A1" s="582"/>
      <c r="B1" s="498" t="s">
        <v>725</v>
      </c>
    </row>
    <row r="2" spans="1:21" ht="15.75" thickBot="1" x14ac:dyDescent="0.3"/>
    <row r="3" spans="1:21" s="335" customFormat="1" ht="39" thickBot="1" x14ac:dyDescent="0.3">
      <c r="A3" s="499" t="s">
        <v>327</v>
      </c>
      <c r="B3" s="500" t="s">
        <v>328</v>
      </c>
      <c r="C3" s="407" t="s">
        <v>329</v>
      </c>
      <c r="D3" s="407" t="s">
        <v>330</v>
      </c>
      <c r="E3" s="407" t="s">
        <v>490</v>
      </c>
      <c r="F3" s="407" t="s">
        <v>331</v>
      </c>
      <c r="G3" s="407" t="s">
        <v>698</v>
      </c>
      <c r="H3" s="500" t="s">
        <v>332</v>
      </c>
      <c r="I3" s="500" t="s">
        <v>333</v>
      </c>
      <c r="J3" s="500" t="s">
        <v>334</v>
      </c>
      <c r="K3" s="407" t="s">
        <v>335</v>
      </c>
      <c r="L3" s="500" t="s">
        <v>336</v>
      </c>
      <c r="M3" s="500" t="s">
        <v>337</v>
      </c>
      <c r="N3" s="500" t="s">
        <v>338</v>
      </c>
      <c r="O3" s="500" t="s">
        <v>339</v>
      </c>
      <c r="P3" s="500" t="s">
        <v>340</v>
      </c>
      <c r="Q3" s="500" t="s">
        <v>341</v>
      </c>
      <c r="R3" s="500" t="s">
        <v>342</v>
      </c>
      <c r="S3" s="500" t="s">
        <v>343</v>
      </c>
      <c r="T3" s="584" t="s">
        <v>344</v>
      </c>
      <c r="U3" s="585" t="s">
        <v>345</v>
      </c>
    </row>
    <row r="4" spans="1:21" s="509" customFormat="1" ht="140.25" x14ac:dyDescent="0.25">
      <c r="A4" s="586">
        <v>1</v>
      </c>
      <c r="B4" s="587" t="s">
        <v>726</v>
      </c>
      <c r="C4" s="504" t="s">
        <v>347</v>
      </c>
      <c r="D4" s="504" t="s">
        <v>716</v>
      </c>
      <c r="E4" s="587"/>
      <c r="F4" s="587" t="s">
        <v>350</v>
      </c>
      <c r="G4" s="587" t="s">
        <v>699</v>
      </c>
      <c r="H4" s="587" t="s">
        <v>679</v>
      </c>
      <c r="I4" s="587" t="s">
        <v>88</v>
      </c>
      <c r="J4" s="587" t="s">
        <v>727</v>
      </c>
      <c r="K4" s="390">
        <v>42474</v>
      </c>
      <c r="L4" s="587" t="s">
        <v>681</v>
      </c>
      <c r="M4" s="508" t="s">
        <v>365</v>
      </c>
      <c r="N4" s="587" t="s">
        <v>349</v>
      </c>
      <c r="O4" s="587" t="s">
        <v>349</v>
      </c>
      <c r="P4" s="587" t="s">
        <v>349</v>
      </c>
      <c r="Q4" s="587" t="s">
        <v>682</v>
      </c>
      <c r="R4" s="504" t="s">
        <v>728</v>
      </c>
      <c r="S4" s="587" t="s">
        <v>349</v>
      </c>
      <c r="T4" s="504" t="s">
        <v>792</v>
      </c>
      <c r="U4" s="587" t="s">
        <v>350</v>
      </c>
    </row>
    <row r="5" spans="1:21" s="357" customFormat="1" x14ac:dyDescent="0.25">
      <c r="A5" s="419"/>
      <c r="B5" s="420"/>
      <c r="C5" s="588"/>
      <c r="D5" s="588"/>
      <c r="E5" s="420"/>
      <c r="F5" s="420"/>
      <c r="G5" s="420"/>
      <c r="H5" s="420"/>
      <c r="I5" s="420"/>
      <c r="J5" s="420"/>
      <c r="K5" s="510"/>
      <c r="L5" s="420"/>
      <c r="M5" s="420"/>
      <c r="N5" s="420"/>
      <c r="O5" s="420"/>
      <c r="P5" s="420"/>
      <c r="Q5" s="420"/>
      <c r="R5" s="420"/>
      <c r="S5" s="420"/>
      <c r="T5" s="588"/>
      <c r="U5" s="420"/>
    </row>
    <row r="6" spans="1:21" s="357" customFormat="1" x14ac:dyDescent="0.25">
      <c r="A6" s="419"/>
      <c r="B6" s="420"/>
      <c r="C6" s="588"/>
      <c r="D6" s="588"/>
      <c r="E6" s="420"/>
      <c r="F6" s="420"/>
      <c r="G6" s="420"/>
      <c r="H6" s="420"/>
      <c r="I6" s="420"/>
      <c r="J6" s="420"/>
      <c r="K6" s="510"/>
      <c r="L6" s="420"/>
      <c r="M6" s="420"/>
      <c r="N6" s="420"/>
      <c r="O6" s="420"/>
      <c r="P6" s="420"/>
      <c r="Q6" s="420"/>
      <c r="R6" s="420"/>
      <c r="S6" s="420"/>
      <c r="T6" s="588"/>
      <c r="U6" s="420"/>
    </row>
    <row r="7" spans="1:21" s="357" customFormat="1" x14ac:dyDescent="0.25">
      <c r="A7" s="419"/>
      <c r="B7" s="420"/>
      <c r="C7" s="588"/>
      <c r="D7" s="588"/>
      <c r="E7" s="420"/>
      <c r="F7" s="420"/>
      <c r="G7" s="420"/>
      <c r="H7" s="420"/>
      <c r="I7" s="420"/>
      <c r="J7" s="420"/>
      <c r="K7" s="510"/>
      <c r="L7" s="420"/>
      <c r="M7" s="420"/>
      <c r="N7" s="420"/>
      <c r="O7" s="420"/>
      <c r="P7" s="420"/>
      <c r="Q7" s="420"/>
      <c r="R7" s="420"/>
      <c r="S7" s="420"/>
      <c r="T7" s="588"/>
      <c r="U7" s="420"/>
    </row>
    <row r="8" spans="1:21" s="357" customFormat="1" x14ac:dyDescent="0.25">
      <c r="A8" s="419"/>
      <c r="B8" s="420"/>
      <c r="C8" s="588"/>
      <c r="D8" s="588"/>
      <c r="E8" s="420"/>
      <c r="F8" s="420"/>
      <c r="G8" s="420"/>
      <c r="H8" s="420"/>
      <c r="I8" s="420"/>
      <c r="J8" s="420"/>
      <c r="K8" s="510"/>
      <c r="L8" s="420"/>
      <c r="M8" s="420"/>
      <c r="N8" s="420"/>
      <c r="O8" s="420"/>
      <c r="P8" s="420"/>
      <c r="Q8" s="420"/>
      <c r="R8" s="420"/>
      <c r="S8" s="420"/>
      <c r="T8" s="588"/>
      <c r="U8" s="420"/>
    </row>
    <row r="9" spans="1:21" s="357" customFormat="1" x14ac:dyDescent="0.25">
      <c r="A9" s="419"/>
      <c r="B9" s="420"/>
      <c r="C9" s="588"/>
      <c r="D9" s="588"/>
      <c r="E9" s="420"/>
      <c r="F9" s="420"/>
      <c r="G9" s="420"/>
      <c r="H9" s="420"/>
      <c r="I9" s="420"/>
      <c r="J9" s="420"/>
      <c r="K9" s="510"/>
      <c r="L9" s="420"/>
      <c r="M9" s="420"/>
      <c r="N9" s="420"/>
      <c r="O9" s="420"/>
      <c r="P9" s="420"/>
      <c r="Q9" s="420"/>
      <c r="R9" s="420"/>
      <c r="S9" s="420"/>
      <c r="T9" s="588"/>
      <c r="U9" s="420"/>
    </row>
    <row r="10" spans="1:21" s="357" customFormat="1" x14ac:dyDescent="0.25">
      <c r="A10" s="419"/>
      <c r="B10" s="420"/>
      <c r="C10" s="588"/>
      <c r="D10" s="588"/>
      <c r="E10" s="420"/>
      <c r="F10" s="420"/>
      <c r="G10" s="420"/>
      <c r="H10" s="420"/>
      <c r="I10" s="420"/>
      <c r="J10" s="420"/>
      <c r="K10" s="510"/>
      <c r="L10" s="420"/>
      <c r="M10" s="420"/>
      <c r="N10" s="420"/>
      <c r="O10" s="420"/>
      <c r="P10" s="420"/>
      <c r="Q10" s="420"/>
      <c r="R10" s="420"/>
      <c r="S10" s="420"/>
      <c r="T10" s="588"/>
      <c r="U10" s="420"/>
    </row>
    <row r="11" spans="1:21" s="357" customFormat="1" x14ac:dyDescent="0.25">
      <c r="A11" s="419"/>
      <c r="B11" s="420"/>
      <c r="C11" s="588"/>
      <c r="D11" s="588"/>
      <c r="E11" s="420"/>
      <c r="F11" s="420"/>
      <c r="G11" s="420"/>
      <c r="H11" s="420"/>
      <c r="I11" s="420"/>
      <c r="J11" s="420"/>
      <c r="K11" s="510"/>
      <c r="L11" s="420"/>
      <c r="M11" s="420"/>
      <c r="N11" s="420"/>
      <c r="O11" s="420"/>
      <c r="P11" s="420"/>
      <c r="Q11" s="420"/>
      <c r="R11" s="420"/>
      <c r="S11" s="420"/>
      <c r="T11" s="588"/>
      <c r="U11" s="420"/>
    </row>
    <row r="12" spans="1:21" s="357" customFormat="1" x14ac:dyDescent="0.25">
      <c r="A12" s="419"/>
      <c r="B12" s="420"/>
      <c r="C12" s="588"/>
      <c r="D12" s="588"/>
      <c r="E12" s="420"/>
      <c r="F12" s="420"/>
      <c r="G12" s="420"/>
      <c r="H12" s="420"/>
      <c r="I12" s="420"/>
      <c r="J12" s="420"/>
      <c r="K12" s="510"/>
      <c r="L12" s="420"/>
      <c r="M12" s="420"/>
      <c r="N12" s="420"/>
      <c r="O12" s="420"/>
      <c r="P12" s="420"/>
      <c r="Q12" s="420"/>
      <c r="R12" s="420"/>
      <c r="S12" s="420"/>
      <c r="T12" s="588"/>
      <c r="U12" s="420"/>
    </row>
    <row r="13" spans="1:21" s="357" customFormat="1" x14ac:dyDescent="0.25">
      <c r="A13" s="419"/>
      <c r="B13" s="420"/>
      <c r="C13" s="588"/>
      <c r="D13" s="588"/>
      <c r="E13" s="420"/>
      <c r="F13" s="420"/>
      <c r="G13" s="420"/>
      <c r="H13" s="420"/>
      <c r="I13" s="420"/>
      <c r="J13" s="420"/>
      <c r="K13" s="510"/>
      <c r="L13" s="420"/>
      <c r="M13" s="420"/>
      <c r="N13" s="420"/>
      <c r="O13" s="420"/>
      <c r="P13" s="420"/>
      <c r="Q13" s="420"/>
      <c r="R13" s="420"/>
      <c r="S13" s="420"/>
      <c r="T13" s="588"/>
      <c r="U13" s="420"/>
    </row>
    <row r="14" spans="1:21" s="357" customFormat="1" x14ac:dyDescent="0.25">
      <c r="A14" s="419"/>
      <c r="B14" s="420"/>
      <c r="C14" s="588"/>
      <c r="D14" s="588"/>
      <c r="E14" s="420"/>
      <c r="F14" s="420"/>
      <c r="G14" s="420"/>
      <c r="H14" s="420"/>
      <c r="I14" s="420"/>
      <c r="J14" s="420"/>
      <c r="K14" s="510"/>
      <c r="L14" s="420"/>
      <c r="M14" s="420"/>
      <c r="N14" s="420"/>
      <c r="O14" s="420"/>
      <c r="P14" s="420"/>
      <c r="Q14" s="420"/>
      <c r="R14" s="420"/>
      <c r="S14" s="420"/>
      <c r="T14" s="588"/>
      <c r="U14" s="420"/>
    </row>
    <row r="15" spans="1:21" s="357" customFormat="1" x14ac:dyDescent="0.25">
      <c r="A15" s="419"/>
      <c r="B15" s="420"/>
      <c r="C15" s="588"/>
      <c r="D15" s="588"/>
      <c r="E15" s="420"/>
      <c r="F15" s="420"/>
      <c r="G15" s="420"/>
      <c r="H15" s="420"/>
      <c r="I15" s="420"/>
      <c r="J15" s="420"/>
      <c r="K15" s="510"/>
      <c r="L15" s="420"/>
      <c r="M15" s="420"/>
      <c r="N15" s="420"/>
      <c r="O15" s="420"/>
      <c r="P15" s="420"/>
      <c r="Q15" s="420"/>
      <c r="R15" s="420"/>
      <c r="S15" s="420"/>
      <c r="T15" s="588"/>
      <c r="U15" s="420"/>
    </row>
    <row r="16" spans="1:21" s="357" customFormat="1" x14ac:dyDescent="0.25">
      <c r="A16" s="419"/>
      <c r="B16" s="420"/>
      <c r="C16" s="588"/>
      <c r="D16" s="588"/>
      <c r="E16" s="420"/>
      <c r="F16" s="420"/>
      <c r="G16" s="420"/>
      <c r="H16" s="420"/>
      <c r="I16" s="420"/>
      <c r="J16" s="420"/>
      <c r="K16" s="510"/>
      <c r="L16" s="420"/>
      <c r="M16" s="420"/>
      <c r="N16" s="420"/>
      <c r="O16" s="420"/>
      <c r="P16" s="420"/>
      <c r="Q16" s="420"/>
      <c r="R16" s="420"/>
      <c r="S16" s="420"/>
      <c r="T16" s="588"/>
      <c r="U16" s="420"/>
    </row>
    <row r="17" spans="1:21" s="357" customFormat="1" x14ac:dyDescent="0.25">
      <c r="A17" s="419"/>
      <c r="B17" s="420"/>
      <c r="C17" s="588"/>
      <c r="D17" s="588"/>
      <c r="E17" s="420"/>
      <c r="F17" s="420"/>
      <c r="G17" s="420"/>
      <c r="H17" s="420"/>
      <c r="I17" s="420"/>
      <c r="J17" s="420"/>
      <c r="K17" s="510"/>
      <c r="L17" s="420"/>
      <c r="M17" s="420"/>
      <c r="N17" s="420"/>
      <c r="O17" s="420"/>
      <c r="P17" s="420"/>
      <c r="Q17" s="420"/>
      <c r="R17" s="420"/>
      <c r="S17" s="420"/>
      <c r="T17" s="588"/>
      <c r="U17" s="420"/>
    </row>
    <row r="18" spans="1:21" s="357" customFormat="1" x14ac:dyDescent="0.25">
      <c r="A18" s="419"/>
      <c r="B18" s="340"/>
      <c r="C18" s="588"/>
      <c r="D18" s="589"/>
      <c r="E18" s="420"/>
      <c r="F18" s="420"/>
      <c r="G18" s="420"/>
      <c r="H18" s="340"/>
      <c r="I18" s="340"/>
      <c r="J18" s="340"/>
      <c r="K18" s="510"/>
      <c r="L18" s="420"/>
      <c r="M18" s="420"/>
      <c r="N18" s="420"/>
      <c r="O18" s="420"/>
      <c r="P18" s="420"/>
      <c r="Q18" s="420"/>
      <c r="R18" s="420"/>
      <c r="S18" s="340"/>
      <c r="T18" s="588"/>
      <c r="U18" s="420"/>
    </row>
    <row r="19" spans="1:21" s="357" customFormat="1" x14ac:dyDescent="0.25">
      <c r="A19" s="419"/>
      <c r="B19" s="420"/>
      <c r="C19" s="588"/>
      <c r="D19" s="588"/>
      <c r="E19" s="420"/>
      <c r="F19" s="420"/>
      <c r="G19" s="420"/>
      <c r="H19" s="420"/>
      <c r="I19" s="420"/>
      <c r="J19" s="420"/>
      <c r="K19" s="510"/>
      <c r="L19" s="420"/>
      <c r="M19" s="420"/>
      <c r="N19" s="420"/>
      <c r="O19" s="420"/>
      <c r="P19" s="420"/>
      <c r="Q19" s="420"/>
      <c r="R19" s="420"/>
      <c r="S19" s="420"/>
      <c r="T19" s="588"/>
      <c r="U19" s="420"/>
    </row>
    <row r="20" spans="1:21" s="357" customFormat="1" x14ac:dyDescent="0.25">
      <c r="A20" s="419"/>
      <c r="B20" s="420"/>
      <c r="C20" s="588"/>
      <c r="D20" s="588"/>
      <c r="E20" s="420"/>
      <c r="F20" s="420"/>
      <c r="G20" s="420"/>
      <c r="H20" s="420"/>
      <c r="I20" s="420"/>
      <c r="J20" s="420"/>
      <c r="K20" s="510"/>
      <c r="L20" s="420"/>
      <c r="M20" s="420"/>
      <c r="N20" s="420"/>
      <c r="O20" s="420"/>
      <c r="P20" s="420"/>
      <c r="Q20" s="420"/>
      <c r="R20" s="420"/>
      <c r="S20" s="420"/>
      <c r="T20" s="588"/>
      <c r="U20" s="420"/>
    </row>
    <row r="21" spans="1:21" s="357" customFormat="1" x14ac:dyDescent="0.25">
      <c r="A21" s="419"/>
      <c r="B21" s="420"/>
      <c r="C21" s="588"/>
      <c r="D21" s="588"/>
      <c r="E21" s="420"/>
      <c r="F21" s="420"/>
      <c r="G21" s="420"/>
      <c r="H21" s="420"/>
      <c r="I21" s="420"/>
      <c r="J21" s="420"/>
      <c r="K21" s="510"/>
      <c r="L21" s="420"/>
      <c r="M21" s="420"/>
      <c r="N21" s="420"/>
      <c r="O21" s="420"/>
      <c r="P21" s="420"/>
      <c r="Q21" s="420"/>
      <c r="R21" s="420"/>
      <c r="S21" s="420"/>
      <c r="T21" s="588"/>
      <c r="U21" s="420"/>
    </row>
    <row r="23" spans="1:21" x14ac:dyDescent="0.25">
      <c r="A23" s="419"/>
      <c r="B23" s="420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C47"/>
  <sheetViews>
    <sheetView zoomScale="85" zoomScaleNormal="85" workbookViewId="0">
      <selection activeCell="E9" sqref="E9"/>
    </sheetView>
  </sheetViews>
  <sheetFormatPr defaultRowHeight="15" x14ac:dyDescent="0.25"/>
  <cols>
    <col min="1" max="1" width="6.140625" style="316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16" customWidth="1"/>
    <col min="7" max="7" width="16.7109375" style="316" customWidth="1"/>
    <col min="8" max="8" width="14.7109375" style="316" customWidth="1"/>
    <col min="9" max="9" width="11.7109375" style="316" customWidth="1"/>
    <col min="10" max="10" width="12.85546875" style="316" customWidth="1"/>
    <col min="11" max="12" width="13.5703125" style="316" customWidth="1"/>
    <col min="13" max="13" width="13.5703125" style="316" bestFit="1" customWidth="1"/>
    <col min="14" max="14" width="9.28515625" style="316" bestFit="1" customWidth="1"/>
    <col min="15" max="15" width="9.5703125" style="316" bestFit="1" customWidth="1"/>
    <col min="16" max="17" width="9.28515625" style="316" bestFit="1" customWidth="1"/>
    <col min="18" max="18" width="12" style="316" customWidth="1"/>
    <col min="19" max="19" width="10.85546875" style="316" bestFit="1" customWidth="1"/>
    <col min="20" max="20" width="10" style="316" bestFit="1" customWidth="1"/>
    <col min="21" max="21" width="9.28515625" style="316" bestFit="1" customWidth="1"/>
    <col min="22" max="22" width="10.7109375" style="316" bestFit="1" customWidth="1"/>
    <col min="23" max="26" width="9.28515625" style="316" bestFit="1" customWidth="1"/>
    <col min="27" max="27" width="9.5703125" style="316" bestFit="1" customWidth="1"/>
    <col min="28" max="16384" width="9.140625" style="316"/>
  </cols>
  <sheetData>
    <row r="2" spans="1:14" ht="18.75" x14ac:dyDescent="0.3">
      <c r="B2" s="317" t="s">
        <v>558</v>
      </c>
    </row>
    <row r="3" spans="1:14" x14ac:dyDescent="0.25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320"/>
      <c r="M3" s="319"/>
      <c r="N3" s="321"/>
    </row>
    <row r="4" spans="1:14" s="328" customFormat="1" x14ac:dyDescent="0.25">
      <c r="A4" s="322"/>
      <c r="B4" s="1097" t="s">
        <v>1</v>
      </c>
      <c r="C4" s="1057" t="s">
        <v>2</v>
      </c>
      <c r="D4" s="1099"/>
      <c r="E4" s="323" t="s">
        <v>923</v>
      </c>
      <c r="F4" s="324" t="s">
        <v>4</v>
      </c>
      <c r="G4" s="324" t="s">
        <v>5</v>
      </c>
      <c r="H4" s="324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6"/>
      <c r="N4" s="327"/>
    </row>
    <row r="5" spans="1:14" ht="91.15" customHeight="1" x14ac:dyDescent="0.25">
      <c r="A5" s="329"/>
      <c r="B5" s="1098"/>
      <c r="C5" s="330" t="s">
        <v>11</v>
      </c>
      <c r="D5" s="330" t="s">
        <v>12</v>
      </c>
      <c r="E5" s="324" t="s">
        <v>924</v>
      </c>
      <c r="F5" s="324" t="s">
        <v>14</v>
      </c>
      <c r="G5" s="324" t="s">
        <v>15</v>
      </c>
      <c r="H5" s="324" t="s">
        <v>925</v>
      </c>
      <c r="I5" s="331" t="s">
        <v>17</v>
      </c>
      <c r="J5" s="331" t="s">
        <v>18</v>
      </c>
      <c r="K5" s="331" t="s">
        <v>19</v>
      </c>
      <c r="L5" s="331" t="s">
        <v>20</v>
      </c>
      <c r="M5" s="324" t="s">
        <v>21</v>
      </c>
      <c r="N5" s="321"/>
    </row>
    <row r="6" spans="1:14" s="328" customFormat="1" x14ac:dyDescent="0.25">
      <c r="A6" s="511">
        <v>1</v>
      </c>
      <c r="B6" s="512" t="s">
        <v>559</v>
      </c>
      <c r="C6" s="518">
        <f>C19</f>
        <v>10325</v>
      </c>
      <c r="D6" s="518">
        <f>F19</f>
        <v>5974246</v>
      </c>
      <c r="E6" s="518">
        <f>SUM(F6:L6)</f>
        <v>944547</v>
      </c>
      <c r="F6" s="518">
        <v>45000</v>
      </c>
      <c r="G6" s="518">
        <v>121738</v>
      </c>
      <c r="H6" s="518">
        <v>136463</v>
      </c>
      <c r="I6" s="518">
        <v>81531</v>
      </c>
      <c r="J6" s="518">
        <v>9415</v>
      </c>
      <c r="K6" s="518">
        <v>473450</v>
      </c>
      <c r="L6" s="518">
        <v>76950</v>
      </c>
      <c r="M6" s="325">
        <v>63</v>
      </c>
      <c r="N6" s="327"/>
    </row>
    <row r="7" spans="1:14" x14ac:dyDescent="0.25">
      <c r="A7" s="516"/>
      <c r="B7" s="516"/>
      <c r="C7" s="518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321"/>
    </row>
    <row r="8" spans="1:14" x14ac:dyDescent="0.25">
      <c r="A8" s="520"/>
      <c r="B8" s="520"/>
      <c r="C8" s="520"/>
      <c r="D8" s="520"/>
      <c r="E8" s="523"/>
      <c r="F8" s="520"/>
      <c r="G8" s="520"/>
      <c r="H8" s="520"/>
      <c r="I8" s="523"/>
      <c r="J8" s="520"/>
      <c r="K8" s="521"/>
      <c r="L8" s="521"/>
      <c r="M8" s="357"/>
      <c r="N8" s="321"/>
    </row>
    <row r="9" spans="1:14" x14ac:dyDescent="0.25">
      <c r="A9" s="319"/>
      <c r="B9" s="319"/>
      <c r="C9" s="319"/>
      <c r="D9" s="319"/>
      <c r="E9" s="522"/>
      <c r="F9" s="319"/>
      <c r="G9" s="520"/>
      <c r="H9" s="520"/>
      <c r="I9" s="520"/>
      <c r="J9" s="520"/>
      <c r="K9" s="521"/>
      <c r="L9" s="521"/>
      <c r="M9" s="520"/>
      <c r="N9" s="321"/>
    </row>
    <row r="10" spans="1:14" x14ac:dyDescent="0.25">
      <c r="A10" s="319"/>
      <c r="B10" s="524" t="s">
        <v>419</v>
      </c>
      <c r="C10" s="319"/>
      <c r="D10" s="319"/>
      <c r="E10" s="319"/>
      <c r="F10" s="319"/>
      <c r="G10" s="520"/>
      <c r="H10" s="520"/>
      <c r="I10" s="520"/>
      <c r="J10" s="525" t="s">
        <v>420</v>
      </c>
      <c r="K10" s="520"/>
      <c r="L10" s="520"/>
      <c r="M10" s="520"/>
    </row>
    <row r="12" spans="1:14" s="328" customFormat="1" ht="72" x14ac:dyDescent="0.25">
      <c r="A12" s="329"/>
      <c r="B12" s="655" t="s">
        <v>421</v>
      </c>
      <c r="C12" s="329" t="s">
        <v>422</v>
      </c>
      <c r="D12" s="324" t="s">
        <v>423</v>
      </c>
      <c r="E12" s="324" t="s">
        <v>424</v>
      </c>
      <c r="F12" s="324" t="s">
        <v>425</v>
      </c>
      <c r="G12" s="324" t="s">
        <v>518</v>
      </c>
      <c r="H12" s="528"/>
      <c r="I12" s="336"/>
      <c r="J12" s="329" t="s">
        <v>427</v>
      </c>
      <c r="K12" s="324" t="s">
        <v>428</v>
      </c>
      <c r="L12" s="336"/>
      <c r="M12" s="336"/>
    </row>
    <row r="13" spans="1:14" s="509" customFormat="1" ht="28.5" x14ac:dyDescent="0.25">
      <c r="A13" s="485">
        <v>1</v>
      </c>
      <c r="B13" s="323" t="s">
        <v>560</v>
      </c>
      <c r="C13" s="577">
        <v>4836</v>
      </c>
      <c r="D13" s="346">
        <v>2007</v>
      </c>
      <c r="E13" s="346">
        <v>2016</v>
      </c>
      <c r="F13" s="333">
        <f>C13*1000</f>
        <v>4836000</v>
      </c>
      <c r="G13" s="333">
        <v>646881</v>
      </c>
      <c r="H13" s="624"/>
      <c r="I13" s="663"/>
      <c r="J13" s="485" t="s">
        <v>88</v>
      </c>
      <c r="K13" s="399">
        <v>0</v>
      </c>
      <c r="L13" s="530"/>
      <c r="M13" s="530"/>
    </row>
    <row r="14" spans="1:14" s="509" customFormat="1" ht="30" x14ac:dyDescent="0.25">
      <c r="A14" s="485" t="s">
        <v>124</v>
      </c>
      <c r="B14" s="323" t="s">
        <v>561</v>
      </c>
      <c r="C14" s="577">
        <v>1023</v>
      </c>
      <c r="D14" s="346">
        <v>2007</v>
      </c>
      <c r="E14" s="323"/>
      <c r="F14" s="333">
        <f>C14*1000</f>
        <v>1023000</v>
      </c>
      <c r="G14" s="333">
        <v>161720</v>
      </c>
      <c r="H14" s="624"/>
      <c r="I14" s="530"/>
      <c r="J14" s="294" t="s">
        <v>826</v>
      </c>
      <c r="K14" s="399">
        <v>3450</v>
      </c>
      <c r="L14" s="530"/>
      <c r="M14" s="530"/>
    </row>
    <row r="15" spans="1:14" ht="28.5" x14ac:dyDescent="0.25">
      <c r="A15" s="485" t="s">
        <v>134</v>
      </c>
      <c r="B15" s="323" t="s">
        <v>562</v>
      </c>
      <c r="C15" s="577">
        <v>4200</v>
      </c>
      <c r="D15" s="346">
        <v>2007</v>
      </c>
      <c r="E15" s="333"/>
      <c r="F15" s="333">
        <v>105230</v>
      </c>
      <c r="G15" s="333">
        <v>0</v>
      </c>
      <c r="H15" s="624"/>
      <c r="I15" s="520"/>
      <c r="J15" s="485" t="s">
        <v>88</v>
      </c>
      <c r="K15" s="333">
        <v>0</v>
      </c>
      <c r="L15" s="520"/>
      <c r="M15" s="520"/>
    </row>
    <row r="16" spans="1:14" ht="28.5" x14ac:dyDescent="0.25">
      <c r="A16" s="485" t="s">
        <v>139</v>
      </c>
      <c r="B16" s="323" t="s">
        <v>563</v>
      </c>
      <c r="C16" s="577">
        <v>266</v>
      </c>
      <c r="D16" s="346">
        <v>2011</v>
      </c>
      <c r="E16" s="333"/>
      <c r="F16" s="333">
        <v>10016</v>
      </c>
      <c r="G16" s="333">
        <v>0</v>
      </c>
      <c r="H16" s="347"/>
      <c r="I16" s="520"/>
      <c r="J16" s="485" t="s">
        <v>88</v>
      </c>
      <c r="K16" s="333">
        <v>0</v>
      </c>
      <c r="L16" s="520"/>
      <c r="M16" s="520"/>
    </row>
    <row r="17" spans="1:29" ht="28.5" x14ac:dyDescent="0.25">
      <c r="A17" s="485" t="s">
        <v>150</v>
      </c>
      <c r="B17" s="323" t="s">
        <v>827</v>
      </c>
      <c r="C17" s="577"/>
      <c r="D17" s="346">
        <v>2011</v>
      </c>
      <c r="E17" s="333"/>
      <c r="F17" s="333">
        <v>10800</v>
      </c>
      <c r="G17" s="333">
        <v>0</v>
      </c>
      <c r="H17" s="347"/>
      <c r="I17" s="520"/>
      <c r="J17" s="485" t="s">
        <v>88</v>
      </c>
      <c r="K17" s="333">
        <v>0</v>
      </c>
      <c r="L17" s="520"/>
      <c r="M17" s="520"/>
    </row>
    <row r="18" spans="1:29" ht="42.75" x14ac:dyDescent="0.25">
      <c r="A18" s="485" t="s">
        <v>158</v>
      </c>
      <c r="B18" s="323" t="s">
        <v>829</v>
      </c>
      <c r="C18" s="577"/>
      <c r="D18" s="346">
        <v>2016</v>
      </c>
      <c r="E18" s="333"/>
      <c r="F18" s="333">
        <v>0</v>
      </c>
      <c r="G18" s="333">
        <v>16660</v>
      </c>
      <c r="H18" s="347"/>
      <c r="I18" s="520"/>
      <c r="J18" s="485" t="s">
        <v>88</v>
      </c>
      <c r="K18" s="333">
        <v>0</v>
      </c>
      <c r="L18" s="520"/>
      <c r="M18" s="520"/>
    </row>
    <row r="19" spans="1:29" s="318" customFormat="1" x14ac:dyDescent="0.25">
      <c r="A19" s="572"/>
      <c r="B19" s="664" t="s">
        <v>324</v>
      </c>
      <c r="C19" s="665">
        <f>SUM(C13:C16)</f>
        <v>10325</v>
      </c>
      <c r="D19" s="666"/>
      <c r="E19" s="667"/>
      <c r="F19" s="667">
        <f>SUM(F13:F16)</f>
        <v>5974246</v>
      </c>
      <c r="G19" s="667">
        <f>SUM(G13:G16)</f>
        <v>808601</v>
      </c>
      <c r="H19" s="668"/>
      <c r="I19" s="525"/>
      <c r="J19" s="322"/>
      <c r="K19" s="594">
        <f>SUM(K13:K16)</f>
        <v>3450</v>
      </c>
      <c r="L19" s="525"/>
      <c r="M19" s="525"/>
    </row>
    <row r="20" spans="1:29" s="555" customFormat="1" x14ac:dyDescent="0.25">
      <c r="B20" s="660"/>
      <c r="G20" s="533"/>
      <c r="H20" s="669"/>
    </row>
    <row r="21" spans="1:29" s="357" customFormat="1" ht="15" customHeight="1" thickBot="1" x14ac:dyDescent="0.3">
      <c r="B21" s="358"/>
      <c r="C21" s="359"/>
      <c r="D21" s="358"/>
      <c r="G21" s="358"/>
      <c r="H21" s="358"/>
      <c r="I21" s="358"/>
      <c r="J21" s="358"/>
      <c r="K21" s="360"/>
      <c r="L21" s="361"/>
      <c r="M21" s="361"/>
      <c r="N21" s="362"/>
    </row>
    <row r="22" spans="1:29" s="366" customFormat="1" ht="15" customHeight="1" thickBot="1" x14ac:dyDescent="0.3">
      <c r="A22" s="1061"/>
      <c r="B22" s="1063" t="s">
        <v>24</v>
      </c>
      <c r="C22" s="1065" t="s">
        <v>28</v>
      </c>
      <c r="D22" s="1066"/>
      <c r="E22" s="1067"/>
      <c r="F22" s="1067"/>
      <c r="G22" s="1067"/>
      <c r="H22" s="1067"/>
      <c r="I22" s="1067"/>
      <c r="J22" s="1067"/>
      <c r="K22" s="1067"/>
      <c r="L22" s="1068"/>
      <c r="M22" s="1068"/>
      <c r="N22" s="1068"/>
      <c r="O22" s="1067"/>
      <c r="P22" s="1067"/>
      <c r="Q22" s="1067"/>
      <c r="R22" s="1068"/>
      <c r="S22" s="363"/>
      <c r="T22" s="363"/>
      <c r="U22" s="364"/>
      <c r="V22" s="1073" t="s">
        <v>29</v>
      </c>
      <c r="W22" s="1074"/>
      <c r="X22" s="1074"/>
      <c r="Y22" s="1074"/>
      <c r="Z22" s="1074"/>
      <c r="AA22" s="1075"/>
      <c r="AB22" s="365"/>
      <c r="AC22" s="365"/>
    </row>
    <row r="23" spans="1:29" s="375" customFormat="1" ht="116.25" thickTop="1" thickBot="1" x14ac:dyDescent="0.3">
      <c r="A23" s="1062"/>
      <c r="B23" s="1064"/>
      <c r="C23" s="1076" t="s">
        <v>31</v>
      </c>
      <c r="D23" s="1077"/>
      <c r="E23" s="1078"/>
      <c r="F23" s="1079" t="s">
        <v>32</v>
      </c>
      <c r="G23" s="1080"/>
      <c r="H23" s="1081"/>
      <c r="I23" s="1082" t="s">
        <v>33</v>
      </c>
      <c r="J23" s="1083"/>
      <c r="K23" s="1084"/>
      <c r="L23" s="1085" t="s">
        <v>34</v>
      </c>
      <c r="M23" s="1086"/>
      <c r="N23" s="1087"/>
      <c r="O23" s="1088" t="s">
        <v>35</v>
      </c>
      <c r="P23" s="1089"/>
      <c r="Q23" s="1090"/>
      <c r="R23" s="367" t="s">
        <v>36</v>
      </c>
      <c r="S23" s="368" t="s">
        <v>37</v>
      </c>
      <c r="T23" s="369" t="s">
        <v>38</v>
      </c>
      <c r="U23" s="370" t="s">
        <v>39</v>
      </c>
      <c r="V23" s="371" t="s">
        <v>40</v>
      </c>
      <c r="W23" s="372" t="s">
        <v>41</v>
      </c>
      <c r="X23" s="372" t="s">
        <v>42</v>
      </c>
      <c r="Y23" s="372" t="s">
        <v>43</v>
      </c>
      <c r="Z23" s="372" t="s">
        <v>44</v>
      </c>
      <c r="AA23" s="373" t="s">
        <v>45</v>
      </c>
      <c r="AB23" s="374"/>
      <c r="AC23" s="374"/>
    </row>
    <row r="24" spans="1:29" s="366" customFormat="1" ht="15.75" thickBot="1" x14ac:dyDescent="0.3">
      <c r="A24" s="376"/>
      <c r="B24" s="478" t="s">
        <v>46</v>
      </c>
      <c r="C24" s="378" t="s">
        <v>47</v>
      </c>
      <c r="D24" s="379" t="s">
        <v>48</v>
      </c>
      <c r="E24" s="379" t="s">
        <v>49</v>
      </c>
      <c r="F24" s="378" t="s">
        <v>47</v>
      </c>
      <c r="G24" s="379" t="s">
        <v>48</v>
      </c>
      <c r="H24" s="380" t="s">
        <v>49</v>
      </c>
      <c r="I24" s="381" t="s">
        <v>47</v>
      </c>
      <c r="J24" s="382" t="s">
        <v>48</v>
      </c>
      <c r="K24" s="383" t="s">
        <v>49</v>
      </c>
      <c r="L24" s="378" t="s">
        <v>47</v>
      </c>
      <c r="M24" s="364" t="s">
        <v>48</v>
      </c>
      <c r="N24" s="383" t="s">
        <v>49</v>
      </c>
      <c r="O24" s="378" t="s">
        <v>47</v>
      </c>
      <c r="P24" s="364" t="s">
        <v>48</v>
      </c>
      <c r="Q24" s="383" t="s">
        <v>49</v>
      </c>
      <c r="R24" s="382" t="s">
        <v>47</v>
      </c>
      <c r="S24" s="384" t="s">
        <v>47</v>
      </c>
      <c r="T24" s="385" t="s">
        <v>48</v>
      </c>
      <c r="U24" s="379" t="s">
        <v>49</v>
      </c>
      <c r="V24" s="479"/>
      <c r="W24" s="364"/>
      <c r="X24" s="479"/>
      <c r="Y24" s="364"/>
      <c r="Z24" s="479"/>
      <c r="AA24" s="480" t="s">
        <v>50</v>
      </c>
      <c r="AB24" s="365"/>
      <c r="AC24" s="365"/>
    </row>
    <row r="25" spans="1:29" s="334" customFormat="1" ht="28.5" x14ac:dyDescent="0.25">
      <c r="A25" s="481" t="s">
        <v>51</v>
      </c>
      <c r="B25" s="323" t="s">
        <v>560</v>
      </c>
      <c r="C25" s="483">
        <v>100000</v>
      </c>
      <c r="D25" s="483">
        <v>4000</v>
      </c>
      <c r="E25" s="390">
        <v>0</v>
      </c>
      <c r="F25" s="391">
        <v>100000</v>
      </c>
      <c r="G25" s="391">
        <v>4000</v>
      </c>
      <c r="H25" s="390">
        <v>0</v>
      </c>
      <c r="I25" s="391">
        <v>50000</v>
      </c>
      <c r="J25" s="391">
        <v>4000</v>
      </c>
      <c r="K25" s="390">
        <v>0</v>
      </c>
      <c r="L25" s="390">
        <v>0</v>
      </c>
      <c r="M25" s="390">
        <v>0</v>
      </c>
      <c r="N25" s="390">
        <v>0</v>
      </c>
      <c r="O25" s="391">
        <v>5000</v>
      </c>
      <c r="P25" s="390">
        <v>0</v>
      </c>
      <c r="Q25" s="392">
        <v>0</v>
      </c>
      <c r="R25" s="581">
        <v>4000</v>
      </c>
      <c r="S25" s="390">
        <v>0</v>
      </c>
      <c r="T25" s="392">
        <v>0</v>
      </c>
      <c r="U25" s="670">
        <v>0</v>
      </c>
      <c r="V25" s="391">
        <v>10000</v>
      </c>
      <c r="W25" s="389">
        <v>0</v>
      </c>
      <c r="X25" s="390">
        <v>0</v>
      </c>
      <c r="Y25" s="390">
        <v>0</v>
      </c>
      <c r="Z25" s="390">
        <v>0</v>
      </c>
      <c r="AA25" s="484">
        <v>2000</v>
      </c>
    </row>
    <row r="26" spans="1:29" s="400" customFormat="1" ht="28.5" x14ac:dyDescent="0.25">
      <c r="A26" s="485" t="s">
        <v>124</v>
      </c>
      <c r="B26" s="323" t="s">
        <v>561</v>
      </c>
      <c r="C26" s="483">
        <v>10000</v>
      </c>
      <c r="D26" s="483">
        <v>2000</v>
      </c>
      <c r="E26" s="390">
        <v>0</v>
      </c>
      <c r="F26" s="487">
        <v>10000</v>
      </c>
      <c r="G26" s="487">
        <v>2000</v>
      </c>
      <c r="H26" s="398">
        <v>0</v>
      </c>
      <c r="I26" s="487">
        <v>5000</v>
      </c>
      <c r="J26" s="487">
        <v>2000</v>
      </c>
      <c r="K26" s="398">
        <v>0</v>
      </c>
      <c r="L26" s="398">
        <v>0</v>
      </c>
      <c r="M26" s="398">
        <v>0</v>
      </c>
      <c r="N26" s="398">
        <v>0</v>
      </c>
      <c r="O26" s="399">
        <v>0</v>
      </c>
      <c r="P26" s="399">
        <v>0</v>
      </c>
      <c r="Q26" s="399">
        <v>0</v>
      </c>
      <c r="R26" s="399">
        <v>0</v>
      </c>
      <c r="S26" s="399">
        <v>0</v>
      </c>
      <c r="T26" s="399">
        <v>0</v>
      </c>
      <c r="U26" s="670">
        <v>0</v>
      </c>
      <c r="V26" s="488">
        <v>4000</v>
      </c>
      <c r="W26" s="399">
        <v>0</v>
      </c>
      <c r="X26" s="399">
        <v>0</v>
      </c>
      <c r="Y26" s="399">
        <v>0</v>
      </c>
      <c r="Z26" s="399">
        <v>0</v>
      </c>
      <c r="AA26" s="489">
        <v>1000</v>
      </c>
    </row>
    <row r="27" spans="1:29" s="671" customFormat="1" ht="28.5" x14ac:dyDescent="0.25">
      <c r="A27" s="490">
        <v>3</v>
      </c>
      <c r="B27" s="323" t="s">
        <v>562</v>
      </c>
      <c r="C27" s="398">
        <v>0</v>
      </c>
      <c r="D27" s="398">
        <v>0</v>
      </c>
      <c r="E27" s="398">
        <v>0</v>
      </c>
      <c r="F27" s="398">
        <v>0</v>
      </c>
      <c r="G27" s="398">
        <v>0</v>
      </c>
      <c r="H27" s="398">
        <v>0</v>
      </c>
      <c r="I27" s="398">
        <v>0</v>
      </c>
      <c r="J27" s="398">
        <v>0</v>
      </c>
      <c r="K27" s="398">
        <v>0</v>
      </c>
      <c r="L27" s="398">
        <v>0</v>
      </c>
      <c r="M27" s="398">
        <v>0</v>
      </c>
      <c r="N27" s="398">
        <v>0</v>
      </c>
      <c r="O27" s="398">
        <v>0</v>
      </c>
      <c r="P27" s="398">
        <v>0</v>
      </c>
      <c r="Q27" s="398">
        <v>0</v>
      </c>
      <c r="R27" s="398">
        <v>0</v>
      </c>
      <c r="S27" s="398">
        <v>0</v>
      </c>
      <c r="T27" s="398">
        <v>0</v>
      </c>
      <c r="U27" s="670">
        <v>0</v>
      </c>
      <c r="V27" s="398">
        <v>0</v>
      </c>
      <c r="W27" s="398">
        <v>0</v>
      </c>
      <c r="X27" s="398">
        <v>0</v>
      </c>
      <c r="Y27" s="398">
        <v>0</v>
      </c>
      <c r="Z27" s="398">
        <v>0</v>
      </c>
      <c r="AA27" s="398">
        <v>0</v>
      </c>
    </row>
    <row r="28" spans="1:29" s="600" customFormat="1" ht="28.5" x14ac:dyDescent="0.2">
      <c r="A28" s="672">
        <v>4</v>
      </c>
      <c r="B28" s="673" t="s">
        <v>563</v>
      </c>
      <c r="C28" s="398">
        <v>0</v>
      </c>
      <c r="D28" s="398">
        <v>0</v>
      </c>
      <c r="E28" s="398">
        <v>0</v>
      </c>
      <c r="F28" s="398">
        <v>0</v>
      </c>
      <c r="G28" s="398">
        <v>0</v>
      </c>
      <c r="H28" s="398">
        <v>0</v>
      </c>
      <c r="I28" s="398">
        <v>0</v>
      </c>
      <c r="J28" s="398">
        <v>0</v>
      </c>
      <c r="K28" s="398">
        <v>0</v>
      </c>
      <c r="L28" s="398">
        <v>0</v>
      </c>
      <c r="M28" s="398">
        <v>0</v>
      </c>
      <c r="N28" s="398">
        <v>0</v>
      </c>
      <c r="O28" s="398">
        <v>0</v>
      </c>
      <c r="P28" s="398">
        <v>0</v>
      </c>
      <c r="Q28" s="398">
        <v>0</v>
      </c>
      <c r="R28" s="398">
        <v>0</v>
      </c>
      <c r="S28" s="398">
        <v>0</v>
      </c>
      <c r="T28" s="398">
        <v>0</v>
      </c>
      <c r="U28" s="670">
        <v>0</v>
      </c>
      <c r="V28" s="398">
        <v>0</v>
      </c>
      <c r="W28" s="398">
        <v>0</v>
      </c>
      <c r="X28" s="398">
        <v>0</v>
      </c>
      <c r="Y28" s="398">
        <v>0</v>
      </c>
      <c r="Z28" s="398">
        <v>0</v>
      </c>
      <c r="AA28" s="398">
        <v>0</v>
      </c>
    </row>
    <row r="29" spans="1:29" s="357" customFormat="1" ht="37.9" customHeight="1" x14ac:dyDescent="0.25">
      <c r="A29" s="485" t="s">
        <v>150</v>
      </c>
      <c r="B29" s="323" t="s">
        <v>827</v>
      </c>
      <c r="C29" s="398">
        <v>0</v>
      </c>
      <c r="D29" s="398">
        <v>0</v>
      </c>
      <c r="E29" s="398">
        <v>0</v>
      </c>
      <c r="F29" s="398">
        <v>0</v>
      </c>
      <c r="G29" s="398">
        <v>0</v>
      </c>
      <c r="H29" s="398">
        <v>0</v>
      </c>
      <c r="I29" s="398">
        <v>0</v>
      </c>
      <c r="J29" s="398">
        <v>0</v>
      </c>
      <c r="K29" s="398">
        <v>0</v>
      </c>
      <c r="L29" s="398">
        <v>0</v>
      </c>
      <c r="M29" s="398">
        <v>0</v>
      </c>
      <c r="N29" s="398">
        <v>0</v>
      </c>
      <c r="O29" s="398">
        <v>0</v>
      </c>
      <c r="P29" s="398">
        <v>0</v>
      </c>
      <c r="Q29" s="398">
        <v>0</v>
      </c>
      <c r="R29" s="398">
        <v>0</v>
      </c>
      <c r="S29" s="398">
        <v>0</v>
      </c>
      <c r="T29" s="398">
        <v>0</v>
      </c>
      <c r="U29" s="670">
        <v>0</v>
      </c>
      <c r="V29" s="398">
        <v>0</v>
      </c>
      <c r="W29" s="398">
        <v>0</v>
      </c>
      <c r="X29" s="398">
        <v>0</v>
      </c>
      <c r="Y29" s="398">
        <v>0</v>
      </c>
      <c r="Z29" s="398">
        <v>0</v>
      </c>
      <c r="AA29" s="398">
        <v>0</v>
      </c>
    </row>
    <row r="30" spans="1:29" s="357" customFormat="1" ht="37.9" customHeight="1" x14ac:dyDescent="0.25">
      <c r="A30" s="485" t="s">
        <v>158</v>
      </c>
      <c r="B30" s="323" t="s">
        <v>828</v>
      </c>
      <c r="C30" s="398">
        <v>0</v>
      </c>
      <c r="D30" s="398">
        <v>0</v>
      </c>
      <c r="E30" s="398">
        <v>0</v>
      </c>
      <c r="F30" s="398">
        <v>0</v>
      </c>
      <c r="G30" s="398">
        <v>0</v>
      </c>
      <c r="H30" s="398">
        <v>0</v>
      </c>
      <c r="I30" s="398">
        <v>0</v>
      </c>
      <c r="J30" s="398">
        <v>0</v>
      </c>
      <c r="K30" s="398">
        <v>0</v>
      </c>
      <c r="L30" s="398">
        <v>0</v>
      </c>
      <c r="M30" s="398">
        <v>0</v>
      </c>
      <c r="N30" s="398">
        <v>0</v>
      </c>
      <c r="O30" s="398">
        <v>0</v>
      </c>
      <c r="P30" s="398">
        <v>0</v>
      </c>
      <c r="Q30" s="398">
        <v>0</v>
      </c>
      <c r="R30" s="398">
        <v>0</v>
      </c>
      <c r="S30" s="398">
        <v>0</v>
      </c>
      <c r="T30" s="398">
        <v>0</v>
      </c>
      <c r="U30" s="670">
        <v>0</v>
      </c>
      <c r="V30" s="398">
        <v>0</v>
      </c>
      <c r="W30" s="398">
        <v>0</v>
      </c>
      <c r="X30" s="398">
        <v>0</v>
      </c>
      <c r="Y30" s="398">
        <v>0</v>
      </c>
      <c r="Z30" s="398">
        <v>0</v>
      </c>
      <c r="AA30" s="398">
        <v>0</v>
      </c>
    </row>
    <row r="31" spans="1:29" s="674" customFormat="1" ht="15.75" x14ac:dyDescent="0.25">
      <c r="A31" s="401"/>
      <c r="B31" s="401" t="s">
        <v>324</v>
      </c>
      <c r="C31" s="402">
        <f t="shared" ref="C31:AA31" si="0">SUM(C25:C30)</f>
        <v>110000</v>
      </c>
      <c r="D31" s="402">
        <f t="shared" si="0"/>
        <v>6000</v>
      </c>
      <c r="E31" s="402">
        <f t="shared" si="0"/>
        <v>0</v>
      </c>
      <c r="F31" s="402">
        <f t="shared" si="0"/>
        <v>110000</v>
      </c>
      <c r="G31" s="402">
        <f t="shared" si="0"/>
        <v>6000</v>
      </c>
      <c r="H31" s="402">
        <f t="shared" si="0"/>
        <v>0</v>
      </c>
      <c r="I31" s="402">
        <f t="shared" si="0"/>
        <v>55000</v>
      </c>
      <c r="J31" s="402">
        <f t="shared" si="0"/>
        <v>6000</v>
      </c>
      <c r="K31" s="402">
        <f t="shared" si="0"/>
        <v>0</v>
      </c>
      <c r="L31" s="402">
        <f t="shared" si="0"/>
        <v>0</v>
      </c>
      <c r="M31" s="402">
        <f t="shared" si="0"/>
        <v>0</v>
      </c>
      <c r="N31" s="402">
        <f t="shared" si="0"/>
        <v>0</v>
      </c>
      <c r="O31" s="402">
        <f t="shared" si="0"/>
        <v>5000</v>
      </c>
      <c r="P31" s="402">
        <f t="shared" si="0"/>
        <v>0</v>
      </c>
      <c r="Q31" s="402">
        <f t="shared" si="0"/>
        <v>0</v>
      </c>
      <c r="R31" s="402">
        <f t="shared" si="0"/>
        <v>4000</v>
      </c>
      <c r="S31" s="402">
        <f t="shared" si="0"/>
        <v>0</v>
      </c>
      <c r="T31" s="402">
        <f t="shared" si="0"/>
        <v>0</v>
      </c>
      <c r="U31" s="402">
        <f t="shared" si="0"/>
        <v>0</v>
      </c>
      <c r="V31" s="402">
        <f t="shared" si="0"/>
        <v>14000</v>
      </c>
      <c r="W31" s="402">
        <f t="shared" si="0"/>
        <v>0</v>
      </c>
      <c r="X31" s="402">
        <f t="shared" si="0"/>
        <v>0</v>
      </c>
      <c r="Y31" s="402">
        <f t="shared" si="0"/>
        <v>0</v>
      </c>
      <c r="Z31" s="402">
        <f t="shared" si="0"/>
        <v>0</v>
      </c>
      <c r="AA31" s="402">
        <f t="shared" si="0"/>
        <v>3000</v>
      </c>
    </row>
    <row r="32" spans="1:29" s="357" customFormat="1" ht="37.9" customHeight="1" x14ac:dyDescent="0.25">
      <c r="B32" s="358"/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</row>
    <row r="33" spans="2:14" s="357" customFormat="1" ht="37.9" customHeight="1" x14ac:dyDescent="0.25">
      <c r="B33" s="358"/>
      <c r="C33" s="556"/>
      <c r="D33" s="556"/>
      <c r="E33" s="556"/>
      <c r="F33" s="556"/>
      <c r="G33" s="556"/>
      <c r="H33" s="556"/>
      <c r="I33" s="556"/>
      <c r="J33" s="556"/>
      <c r="K33" s="556"/>
      <c r="L33" s="556"/>
      <c r="M33" s="556"/>
      <c r="N33" s="556"/>
    </row>
    <row r="34" spans="2:14" s="357" customFormat="1" x14ac:dyDescent="0.25"/>
    <row r="35" spans="2:14" s="357" customFormat="1" x14ac:dyDescent="0.25"/>
    <row r="36" spans="2:14" s="357" customFormat="1" x14ac:dyDescent="0.25"/>
    <row r="37" spans="2:14" s="357" customFormat="1" x14ac:dyDescent="0.25"/>
    <row r="38" spans="2:14" s="357" customFormat="1" x14ac:dyDescent="0.25"/>
    <row r="39" spans="2:14" s="357" customFormat="1" x14ac:dyDescent="0.25"/>
    <row r="40" spans="2:14" s="357" customFormat="1" x14ac:dyDescent="0.25"/>
    <row r="41" spans="2:14" s="357" customFormat="1" x14ac:dyDescent="0.25"/>
    <row r="42" spans="2:14" s="357" customFormat="1" x14ac:dyDescent="0.25"/>
    <row r="43" spans="2:14" s="357" customFormat="1" x14ac:dyDescent="0.25"/>
    <row r="44" spans="2:14" s="357" customFormat="1" x14ac:dyDescent="0.25"/>
    <row r="45" spans="2:14" s="357" customFormat="1" x14ac:dyDescent="0.25"/>
    <row r="46" spans="2:14" s="357" customFormat="1" x14ac:dyDescent="0.25"/>
    <row r="47" spans="2:14" s="357" customFormat="1" x14ac:dyDescent="0.25"/>
  </sheetData>
  <mergeCells count="11">
    <mergeCell ref="B4:B5"/>
    <mergeCell ref="C4:D4"/>
    <mergeCell ref="A22:A23"/>
    <mergeCell ref="B22:B23"/>
    <mergeCell ref="C22:R22"/>
    <mergeCell ref="V22:AA22"/>
    <mergeCell ref="C23:E23"/>
    <mergeCell ref="F23:H23"/>
    <mergeCell ref="I23:K23"/>
    <mergeCell ref="L23:N23"/>
    <mergeCell ref="O23:Q23"/>
  </mergeCells>
  <pageMargins left="0.25" right="0.22" top="0.74803149606299213" bottom="0.74803149606299213" header="0.31496062992125984" footer="0.31496062992125984"/>
  <pageSetup paperSize="9" scale="44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pane ySplit="3" topLeftCell="A4" activePane="bottomLeft" state="frozenSplit"/>
      <selection pane="bottomLeft" activeCell="D1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583" bestFit="1" customWidth="1"/>
    <col min="4" max="4" width="30.5703125" style="583" bestFit="1" customWidth="1"/>
    <col min="5" max="5" width="10.5703125" style="328" hidden="1" customWidth="1"/>
    <col min="6" max="6" width="8.85546875" style="328" customWidth="1"/>
    <col min="7" max="7" width="10" style="328" customWidth="1"/>
    <col min="8" max="8" width="3.7109375" style="328" customWidth="1"/>
    <col min="9" max="9" width="12.140625" style="328" customWidth="1"/>
    <col min="10" max="10" width="20.140625" style="328" bestFit="1" customWidth="1"/>
    <col min="11" max="11" width="15.28515625" style="328" bestFit="1" customWidth="1"/>
    <col min="12" max="12" width="5.85546875" style="328" bestFit="1" customWidth="1"/>
    <col min="13" max="13" width="10.28515625" style="328" customWidth="1"/>
    <col min="14" max="14" width="3.42578125" style="328" bestFit="1" customWidth="1"/>
    <col min="15" max="16" width="4.28515625" style="328" bestFit="1" customWidth="1"/>
    <col min="17" max="17" width="3.7109375" style="328" bestFit="1" customWidth="1"/>
    <col min="18" max="18" width="10.5703125" style="328" customWidth="1"/>
    <col min="19" max="19" width="14" style="328" bestFit="1" customWidth="1"/>
    <col min="20" max="20" width="8.7109375" style="583" bestFit="1" customWidth="1"/>
    <col min="21" max="21" width="10.140625" style="328" bestFit="1" customWidth="1"/>
    <col min="22" max="257" width="9.140625" style="316"/>
    <col min="258" max="258" width="6.5703125" style="316" bestFit="1" customWidth="1"/>
    <col min="259" max="259" width="8.42578125" style="316" bestFit="1" customWidth="1"/>
    <col min="260" max="260" width="24.85546875" style="316" bestFit="1" customWidth="1"/>
    <col min="261" max="261" width="30.5703125" style="316" bestFit="1" customWidth="1"/>
    <col min="262" max="262" width="0" style="316" hidden="1" customWidth="1"/>
    <col min="263" max="263" width="8.85546875" style="316" customWidth="1"/>
    <col min="264" max="264" width="3.7109375" style="316" customWidth="1"/>
    <col min="265" max="265" width="12.140625" style="316" customWidth="1"/>
    <col min="266" max="266" width="20.140625" style="316" bestFit="1" customWidth="1"/>
    <col min="267" max="267" width="15.28515625" style="316" bestFit="1" customWidth="1"/>
    <col min="268" max="268" width="5.85546875" style="316" bestFit="1" customWidth="1"/>
    <col min="269" max="269" width="10.28515625" style="316" customWidth="1"/>
    <col min="270" max="270" width="3.42578125" style="316" bestFit="1" customWidth="1"/>
    <col min="271" max="272" width="4.28515625" style="316" bestFit="1" customWidth="1"/>
    <col min="273" max="273" width="3.7109375" style="316" bestFit="1" customWidth="1"/>
    <col min="274" max="274" width="10.5703125" style="316" customWidth="1"/>
    <col min="275" max="275" width="14" style="316" bestFit="1" customWidth="1"/>
    <col min="276" max="276" width="8.7109375" style="316" bestFit="1" customWidth="1"/>
    <col min="277" max="277" width="10.140625" style="316" bestFit="1" customWidth="1"/>
    <col min="278" max="513" width="9.140625" style="316"/>
    <col min="514" max="514" width="6.5703125" style="316" bestFit="1" customWidth="1"/>
    <col min="515" max="515" width="8.42578125" style="316" bestFit="1" customWidth="1"/>
    <col min="516" max="516" width="24.85546875" style="316" bestFit="1" customWidth="1"/>
    <col min="517" max="517" width="30.5703125" style="316" bestFit="1" customWidth="1"/>
    <col min="518" max="518" width="0" style="316" hidden="1" customWidth="1"/>
    <col min="519" max="519" width="8.85546875" style="316" customWidth="1"/>
    <col min="520" max="520" width="3.7109375" style="316" customWidth="1"/>
    <col min="521" max="521" width="12.140625" style="316" customWidth="1"/>
    <col min="522" max="522" width="20.140625" style="316" bestFit="1" customWidth="1"/>
    <col min="523" max="523" width="15.28515625" style="316" bestFit="1" customWidth="1"/>
    <col min="524" max="524" width="5.85546875" style="316" bestFit="1" customWidth="1"/>
    <col min="525" max="525" width="10.28515625" style="316" customWidth="1"/>
    <col min="526" max="526" width="3.42578125" style="316" bestFit="1" customWidth="1"/>
    <col min="527" max="528" width="4.28515625" style="316" bestFit="1" customWidth="1"/>
    <col min="529" max="529" width="3.7109375" style="316" bestFit="1" customWidth="1"/>
    <col min="530" max="530" width="10.5703125" style="316" customWidth="1"/>
    <col min="531" max="531" width="14" style="316" bestFit="1" customWidth="1"/>
    <col min="532" max="532" width="8.7109375" style="316" bestFit="1" customWidth="1"/>
    <col min="533" max="533" width="10.140625" style="316" bestFit="1" customWidth="1"/>
    <col min="534" max="769" width="9.140625" style="316"/>
    <col min="770" max="770" width="6.5703125" style="316" bestFit="1" customWidth="1"/>
    <col min="771" max="771" width="8.42578125" style="316" bestFit="1" customWidth="1"/>
    <col min="772" max="772" width="24.85546875" style="316" bestFit="1" customWidth="1"/>
    <col min="773" max="773" width="30.5703125" style="316" bestFit="1" customWidth="1"/>
    <col min="774" max="774" width="0" style="316" hidden="1" customWidth="1"/>
    <col min="775" max="775" width="8.85546875" style="316" customWidth="1"/>
    <col min="776" max="776" width="3.7109375" style="316" customWidth="1"/>
    <col min="777" max="777" width="12.140625" style="316" customWidth="1"/>
    <col min="778" max="778" width="20.140625" style="316" bestFit="1" customWidth="1"/>
    <col min="779" max="779" width="15.28515625" style="316" bestFit="1" customWidth="1"/>
    <col min="780" max="780" width="5.85546875" style="316" bestFit="1" customWidth="1"/>
    <col min="781" max="781" width="10.28515625" style="316" customWidth="1"/>
    <col min="782" max="782" width="3.42578125" style="316" bestFit="1" customWidth="1"/>
    <col min="783" max="784" width="4.28515625" style="316" bestFit="1" customWidth="1"/>
    <col min="785" max="785" width="3.7109375" style="316" bestFit="1" customWidth="1"/>
    <col min="786" max="786" width="10.5703125" style="316" customWidth="1"/>
    <col min="787" max="787" width="14" style="316" bestFit="1" customWidth="1"/>
    <col min="788" max="788" width="8.7109375" style="316" bestFit="1" customWidth="1"/>
    <col min="789" max="789" width="10.140625" style="316" bestFit="1" customWidth="1"/>
    <col min="790" max="1025" width="9.140625" style="316"/>
    <col min="1026" max="1026" width="6.5703125" style="316" bestFit="1" customWidth="1"/>
    <col min="1027" max="1027" width="8.42578125" style="316" bestFit="1" customWidth="1"/>
    <col min="1028" max="1028" width="24.85546875" style="316" bestFit="1" customWidth="1"/>
    <col min="1029" max="1029" width="30.5703125" style="316" bestFit="1" customWidth="1"/>
    <col min="1030" max="1030" width="0" style="316" hidden="1" customWidth="1"/>
    <col min="1031" max="1031" width="8.85546875" style="316" customWidth="1"/>
    <col min="1032" max="1032" width="3.7109375" style="316" customWidth="1"/>
    <col min="1033" max="1033" width="12.140625" style="316" customWidth="1"/>
    <col min="1034" max="1034" width="20.140625" style="316" bestFit="1" customWidth="1"/>
    <col min="1035" max="1035" width="15.28515625" style="316" bestFit="1" customWidth="1"/>
    <col min="1036" max="1036" width="5.85546875" style="316" bestFit="1" customWidth="1"/>
    <col min="1037" max="1037" width="10.28515625" style="316" customWidth="1"/>
    <col min="1038" max="1038" width="3.42578125" style="316" bestFit="1" customWidth="1"/>
    <col min="1039" max="1040" width="4.28515625" style="316" bestFit="1" customWidth="1"/>
    <col min="1041" max="1041" width="3.7109375" style="316" bestFit="1" customWidth="1"/>
    <col min="1042" max="1042" width="10.5703125" style="316" customWidth="1"/>
    <col min="1043" max="1043" width="14" style="316" bestFit="1" customWidth="1"/>
    <col min="1044" max="1044" width="8.7109375" style="316" bestFit="1" customWidth="1"/>
    <col min="1045" max="1045" width="10.140625" style="316" bestFit="1" customWidth="1"/>
    <col min="1046" max="1281" width="9.140625" style="316"/>
    <col min="1282" max="1282" width="6.5703125" style="316" bestFit="1" customWidth="1"/>
    <col min="1283" max="1283" width="8.42578125" style="316" bestFit="1" customWidth="1"/>
    <col min="1284" max="1284" width="24.85546875" style="316" bestFit="1" customWidth="1"/>
    <col min="1285" max="1285" width="30.5703125" style="316" bestFit="1" customWidth="1"/>
    <col min="1286" max="1286" width="0" style="316" hidden="1" customWidth="1"/>
    <col min="1287" max="1287" width="8.85546875" style="316" customWidth="1"/>
    <col min="1288" max="1288" width="3.7109375" style="316" customWidth="1"/>
    <col min="1289" max="1289" width="12.140625" style="316" customWidth="1"/>
    <col min="1290" max="1290" width="20.140625" style="316" bestFit="1" customWidth="1"/>
    <col min="1291" max="1291" width="15.28515625" style="316" bestFit="1" customWidth="1"/>
    <col min="1292" max="1292" width="5.85546875" style="316" bestFit="1" customWidth="1"/>
    <col min="1293" max="1293" width="10.28515625" style="316" customWidth="1"/>
    <col min="1294" max="1294" width="3.42578125" style="316" bestFit="1" customWidth="1"/>
    <col min="1295" max="1296" width="4.28515625" style="316" bestFit="1" customWidth="1"/>
    <col min="1297" max="1297" width="3.7109375" style="316" bestFit="1" customWidth="1"/>
    <col min="1298" max="1298" width="10.5703125" style="316" customWidth="1"/>
    <col min="1299" max="1299" width="14" style="316" bestFit="1" customWidth="1"/>
    <col min="1300" max="1300" width="8.7109375" style="316" bestFit="1" customWidth="1"/>
    <col min="1301" max="1301" width="10.140625" style="316" bestFit="1" customWidth="1"/>
    <col min="1302" max="1537" width="9.140625" style="316"/>
    <col min="1538" max="1538" width="6.5703125" style="316" bestFit="1" customWidth="1"/>
    <col min="1539" max="1539" width="8.42578125" style="316" bestFit="1" customWidth="1"/>
    <col min="1540" max="1540" width="24.85546875" style="316" bestFit="1" customWidth="1"/>
    <col min="1541" max="1541" width="30.5703125" style="316" bestFit="1" customWidth="1"/>
    <col min="1542" max="1542" width="0" style="316" hidden="1" customWidth="1"/>
    <col min="1543" max="1543" width="8.85546875" style="316" customWidth="1"/>
    <col min="1544" max="1544" width="3.7109375" style="316" customWidth="1"/>
    <col min="1545" max="1545" width="12.140625" style="316" customWidth="1"/>
    <col min="1546" max="1546" width="20.140625" style="316" bestFit="1" customWidth="1"/>
    <col min="1547" max="1547" width="15.28515625" style="316" bestFit="1" customWidth="1"/>
    <col min="1548" max="1548" width="5.85546875" style="316" bestFit="1" customWidth="1"/>
    <col min="1549" max="1549" width="10.28515625" style="316" customWidth="1"/>
    <col min="1550" max="1550" width="3.42578125" style="316" bestFit="1" customWidth="1"/>
    <col min="1551" max="1552" width="4.28515625" style="316" bestFit="1" customWidth="1"/>
    <col min="1553" max="1553" width="3.7109375" style="316" bestFit="1" customWidth="1"/>
    <col min="1554" max="1554" width="10.5703125" style="316" customWidth="1"/>
    <col min="1555" max="1555" width="14" style="316" bestFit="1" customWidth="1"/>
    <col min="1556" max="1556" width="8.7109375" style="316" bestFit="1" customWidth="1"/>
    <col min="1557" max="1557" width="10.140625" style="316" bestFit="1" customWidth="1"/>
    <col min="1558" max="1793" width="9.140625" style="316"/>
    <col min="1794" max="1794" width="6.5703125" style="316" bestFit="1" customWidth="1"/>
    <col min="1795" max="1795" width="8.42578125" style="316" bestFit="1" customWidth="1"/>
    <col min="1796" max="1796" width="24.85546875" style="316" bestFit="1" customWidth="1"/>
    <col min="1797" max="1797" width="30.5703125" style="316" bestFit="1" customWidth="1"/>
    <col min="1798" max="1798" width="0" style="316" hidden="1" customWidth="1"/>
    <col min="1799" max="1799" width="8.85546875" style="316" customWidth="1"/>
    <col min="1800" max="1800" width="3.7109375" style="316" customWidth="1"/>
    <col min="1801" max="1801" width="12.140625" style="316" customWidth="1"/>
    <col min="1802" max="1802" width="20.140625" style="316" bestFit="1" customWidth="1"/>
    <col min="1803" max="1803" width="15.28515625" style="316" bestFit="1" customWidth="1"/>
    <col min="1804" max="1804" width="5.85546875" style="316" bestFit="1" customWidth="1"/>
    <col min="1805" max="1805" width="10.28515625" style="316" customWidth="1"/>
    <col min="1806" max="1806" width="3.42578125" style="316" bestFit="1" customWidth="1"/>
    <col min="1807" max="1808" width="4.28515625" style="316" bestFit="1" customWidth="1"/>
    <col min="1809" max="1809" width="3.7109375" style="316" bestFit="1" customWidth="1"/>
    <col min="1810" max="1810" width="10.5703125" style="316" customWidth="1"/>
    <col min="1811" max="1811" width="14" style="316" bestFit="1" customWidth="1"/>
    <col min="1812" max="1812" width="8.7109375" style="316" bestFit="1" customWidth="1"/>
    <col min="1813" max="1813" width="10.140625" style="316" bestFit="1" customWidth="1"/>
    <col min="1814" max="2049" width="9.140625" style="316"/>
    <col min="2050" max="2050" width="6.5703125" style="316" bestFit="1" customWidth="1"/>
    <col min="2051" max="2051" width="8.42578125" style="316" bestFit="1" customWidth="1"/>
    <col min="2052" max="2052" width="24.85546875" style="316" bestFit="1" customWidth="1"/>
    <col min="2053" max="2053" width="30.5703125" style="316" bestFit="1" customWidth="1"/>
    <col min="2054" max="2054" width="0" style="316" hidden="1" customWidth="1"/>
    <col min="2055" max="2055" width="8.85546875" style="316" customWidth="1"/>
    <col min="2056" max="2056" width="3.7109375" style="316" customWidth="1"/>
    <col min="2057" max="2057" width="12.140625" style="316" customWidth="1"/>
    <col min="2058" max="2058" width="20.140625" style="316" bestFit="1" customWidth="1"/>
    <col min="2059" max="2059" width="15.28515625" style="316" bestFit="1" customWidth="1"/>
    <col min="2060" max="2060" width="5.85546875" style="316" bestFit="1" customWidth="1"/>
    <col min="2061" max="2061" width="10.28515625" style="316" customWidth="1"/>
    <col min="2062" max="2062" width="3.42578125" style="316" bestFit="1" customWidth="1"/>
    <col min="2063" max="2064" width="4.28515625" style="316" bestFit="1" customWidth="1"/>
    <col min="2065" max="2065" width="3.7109375" style="316" bestFit="1" customWidth="1"/>
    <col min="2066" max="2066" width="10.5703125" style="316" customWidth="1"/>
    <col min="2067" max="2067" width="14" style="316" bestFit="1" customWidth="1"/>
    <col min="2068" max="2068" width="8.7109375" style="316" bestFit="1" customWidth="1"/>
    <col min="2069" max="2069" width="10.140625" style="316" bestFit="1" customWidth="1"/>
    <col min="2070" max="2305" width="9.140625" style="316"/>
    <col min="2306" max="2306" width="6.5703125" style="316" bestFit="1" customWidth="1"/>
    <col min="2307" max="2307" width="8.42578125" style="316" bestFit="1" customWidth="1"/>
    <col min="2308" max="2308" width="24.85546875" style="316" bestFit="1" customWidth="1"/>
    <col min="2309" max="2309" width="30.5703125" style="316" bestFit="1" customWidth="1"/>
    <col min="2310" max="2310" width="0" style="316" hidden="1" customWidth="1"/>
    <col min="2311" max="2311" width="8.85546875" style="316" customWidth="1"/>
    <col min="2312" max="2312" width="3.7109375" style="316" customWidth="1"/>
    <col min="2313" max="2313" width="12.140625" style="316" customWidth="1"/>
    <col min="2314" max="2314" width="20.140625" style="316" bestFit="1" customWidth="1"/>
    <col min="2315" max="2315" width="15.28515625" style="316" bestFit="1" customWidth="1"/>
    <col min="2316" max="2316" width="5.85546875" style="316" bestFit="1" customWidth="1"/>
    <col min="2317" max="2317" width="10.28515625" style="316" customWidth="1"/>
    <col min="2318" max="2318" width="3.42578125" style="316" bestFit="1" customWidth="1"/>
    <col min="2319" max="2320" width="4.28515625" style="316" bestFit="1" customWidth="1"/>
    <col min="2321" max="2321" width="3.7109375" style="316" bestFit="1" customWidth="1"/>
    <col min="2322" max="2322" width="10.5703125" style="316" customWidth="1"/>
    <col min="2323" max="2323" width="14" style="316" bestFit="1" customWidth="1"/>
    <col min="2324" max="2324" width="8.7109375" style="316" bestFit="1" customWidth="1"/>
    <col min="2325" max="2325" width="10.140625" style="316" bestFit="1" customWidth="1"/>
    <col min="2326" max="2561" width="9.140625" style="316"/>
    <col min="2562" max="2562" width="6.5703125" style="316" bestFit="1" customWidth="1"/>
    <col min="2563" max="2563" width="8.42578125" style="316" bestFit="1" customWidth="1"/>
    <col min="2564" max="2564" width="24.85546875" style="316" bestFit="1" customWidth="1"/>
    <col min="2565" max="2565" width="30.5703125" style="316" bestFit="1" customWidth="1"/>
    <col min="2566" max="2566" width="0" style="316" hidden="1" customWidth="1"/>
    <col min="2567" max="2567" width="8.85546875" style="316" customWidth="1"/>
    <col min="2568" max="2568" width="3.7109375" style="316" customWidth="1"/>
    <col min="2569" max="2569" width="12.140625" style="316" customWidth="1"/>
    <col min="2570" max="2570" width="20.140625" style="316" bestFit="1" customWidth="1"/>
    <col min="2571" max="2571" width="15.28515625" style="316" bestFit="1" customWidth="1"/>
    <col min="2572" max="2572" width="5.85546875" style="316" bestFit="1" customWidth="1"/>
    <col min="2573" max="2573" width="10.28515625" style="316" customWidth="1"/>
    <col min="2574" max="2574" width="3.42578125" style="316" bestFit="1" customWidth="1"/>
    <col min="2575" max="2576" width="4.28515625" style="316" bestFit="1" customWidth="1"/>
    <col min="2577" max="2577" width="3.7109375" style="316" bestFit="1" customWidth="1"/>
    <col min="2578" max="2578" width="10.5703125" style="316" customWidth="1"/>
    <col min="2579" max="2579" width="14" style="316" bestFit="1" customWidth="1"/>
    <col min="2580" max="2580" width="8.7109375" style="316" bestFit="1" customWidth="1"/>
    <col min="2581" max="2581" width="10.140625" style="316" bestFit="1" customWidth="1"/>
    <col min="2582" max="2817" width="9.140625" style="316"/>
    <col min="2818" max="2818" width="6.5703125" style="316" bestFit="1" customWidth="1"/>
    <col min="2819" max="2819" width="8.42578125" style="316" bestFit="1" customWidth="1"/>
    <col min="2820" max="2820" width="24.85546875" style="316" bestFit="1" customWidth="1"/>
    <col min="2821" max="2821" width="30.5703125" style="316" bestFit="1" customWidth="1"/>
    <col min="2822" max="2822" width="0" style="316" hidden="1" customWidth="1"/>
    <col min="2823" max="2823" width="8.85546875" style="316" customWidth="1"/>
    <col min="2824" max="2824" width="3.7109375" style="316" customWidth="1"/>
    <col min="2825" max="2825" width="12.140625" style="316" customWidth="1"/>
    <col min="2826" max="2826" width="20.140625" style="316" bestFit="1" customWidth="1"/>
    <col min="2827" max="2827" width="15.28515625" style="316" bestFit="1" customWidth="1"/>
    <col min="2828" max="2828" width="5.85546875" style="316" bestFit="1" customWidth="1"/>
    <col min="2829" max="2829" width="10.28515625" style="316" customWidth="1"/>
    <col min="2830" max="2830" width="3.42578125" style="316" bestFit="1" customWidth="1"/>
    <col min="2831" max="2832" width="4.28515625" style="316" bestFit="1" customWidth="1"/>
    <col min="2833" max="2833" width="3.7109375" style="316" bestFit="1" customWidth="1"/>
    <col min="2834" max="2834" width="10.5703125" style="316" customWidth="1"/>
    <col min="2835" max="2835" width="14" style="316" bestFit="1" customWidth="1"/>
    <col min="2836" max="2836" width="8.7109375" style="316" bestFit="1" customWidth="1"/>
    <col min="2837" max="2837" width="10.140625" style="316" bestFit="1" customWidth="1"/>
    <col min="2838" max="3073" width="9.140625" style="316"/>
    <col min="3074" max="3074" width="6.5703125" style="316" bestFit="1" customWidth="1"/>
    <col min="3075" max="3075" width="8.42578125" style="316" bestFit="1" customWidth="1"/>
    <col min="3076" max="3076" width="24.85546875" style="316" bestFit="1" customWidth="1"/>
    <col min="3077" max="3077" width="30.5703125" style="316" bestFit="1" customWidth="1"/>
    <col min="3078" max="3078" width="0" style="316" hidden="1" customWidth="1"/>
    <col min="3079" max="3079" width="8.85546875" style="316" customWidth="1"/>
    <col min="3080" max="3080" width="3.7109375" style="316" customWidth="1"/>
    <col min="3081" max="3081" width="12.140625" style="316" customWidth="1"/>
    <col min="3082" max="3082" width="20.140625" style="316" bestFit="1" customWidth="1"/>
    <col min="3083" max="3083" width="15.28515625" style="316" bestFit="1" customWidth="1"/>
    <col min="3084" max="3084" width="5.85546875" style="316" bestFit="1" customWidth="1"/>
    <col min="3085" max="3085" width="10.28515625" style="316" customWidth="1"/>
    <col min="3086" max="3086" width="3.42578125" style="316" bestFit="1" customWidth="1"/>
    <col min="3087" max="3088" width="4.28515625" style="316" bestFit="1" customWidth="1"/>
    <col min="3089" max="3089" width="3.7109375" style="316" bestFit="1" customWidth="1"/>
    <col min="3090" max="3090" width="10.5703125" style="316" customWidth="1"/>
    <col min="3091" max="3091" width="14" style="316" bestFit="1" customWidth="1"/>
    <col min="3092" max="3092" width="8.7109375" style="316" bestFit="1" customWidth="1"/>
    <col min="3093" max="3093" width="10.140625" style="316" bestFit="1" customWidth="1"/>
    <col min="3094" max="3329" width="9.140625" style="316"/>
    <col min="3330" max="3330" width="6.5703125" style="316" bestFit="1" customWidth="1"/>
    <col min="3331" max="3331" width="8.42578125" style="316" bestFit="1" customWidth="1"/>
    <col min="3332" max="3332" width="24.85546875" style="316" bestFit="1" customWidth="1"/>
    <col min="3333" max="3333" width="30.5703125" style="316" bestFit="1" customWidth="1"/>
    <col min="3334" max="3334" width="0" style="316" hidden="1" customWidth="1"/>
    <col min="3335" max="3335" width="8.85546875" style="316" customWidth="1"/>
    <col min="3336" max="3336" width="3.7109375" style="316" customWidth="1"/>
    <col min="3337" max="3337" width="12.140625" style="316" customWidth="1"/>
    <col min="3338" max="3338" width="20.140625" style="316" bestFit="1" customWidth="1"/>
    <col min="3339" max="3339" width="15.28515625" style="316" bestFit="1" customWidth="1"/>
    <col min="3340" max="3340" width="5.85546875" style="316" bestFit="1" customWidth="1"/>
    <col min="3341" max="3341" width="10.28515625" style="316" customWidth="1"/>
    <col min="3342" max="3342" width="3.42578125" style="316" bestFit="1" customWidth="1"/>
    <col min="3343" max="3344" width="4.28515625" style="316" bestFit="1" customWidth="1"/>
    <col min="3345" max="3345" width="3.7109375" style="316" bestFit="1" customWidth="1"/>
    <col min="3346" max="3346" width="10.5703125" style="316" customWidth="1"/>
    <col min="3347" max="3347" width="14" style="316" bestFit="1" customWidth="1"/>
    <col min="3348" max="3348" width="8.7109375" style="316" bestFit="1" customWidth="1"/>
    <col min="3349" max="3349" width="10.140625" style="316" bestFit="1" customWidth="1"/>
    <col min="3350" max="3585" width="9.140625" style="316"/>
    <col min="3586" max="3586" width="6.5703125" style="316" bestFit="1" customWidth="1"/>
    <col min="3587" max="3587" width="8.42578125" style="316" bestFit="1" customWidth="1"/>
    <col min="3588" max="3588" width="24.85546875" style="316" bestFit="1" customWidth="1"/>
    <col min="3589" max="3589" width="30.5703125" style="316" bestFit="1" customWidth="1"/>
    <col min="3590" max="3590" width="0" style="316" hidden="1" customWidth="1"/>
    <col min="3591" max="3591" width="8.85546875" style="316" customWidth="1"/>
    <col min="3592" max="3592" width="3.7109375" style="316" customWidth="1"/>
    <col min="3593" max="3593" width="12.140625" style="316" customWidth="1"/>
    <col min="3594" max="3594" width="20.140625" style="316" bestFit="1" customWidth="1"/>
    <col min="3595" max="3595" width="15.28515625" style="316" bestFit="1" customWidth="1"/>
    <col min="3596" max="3596" width="5.85546875" style="316" bestFit="1" customWidth="1"/>
    <col min="3597" max="3597" width="10.28515625" style="316" customWidth="1"/>
    <col min="3598" max="3598" width="3.42578125" style="316" bestFit="1" customWidth="1"/>
    <col min="3599" max="3600" width="4.28515625" style="316" bestFit="1" customWidth="1"/>
    <col min="3601" max="3601" width="3.7109375" style="316" bestFit="1" customWidth="1"/>
    <col min="3602" max="3602" width="10.5703125" style="316" customWidth="1"/>
    <col min="3603" max="3603" width="14" style="316" bestFit="1" customWidth="1"/>
    <col min="3604" max="3604" width="8.7109375" style="316" bestFit="1" customWidth="1"/>
    <col min="3605" max="3605" width="10.140625" style="316" bestFit="1" customWidth="1"/>
    <col min="3606" max="3841" width="9.140625" style="316"/>
    <col min="3842" max="3842" width="6.5703125" style="316" bestFit="1" customWidth="1"/>
    <col min="3843" max="3843" width="8.42578125" style="316" bestFit="1" customWidth="1"/>
    <col min="3844" max="3844" width="24.85546875" style="316" bestFit="1" customWidth="1"/>
    <col min="3845" max="3845" width="30.5703125" style="316" bestFit="1" customWidth="1"/>
    <col min="3846" max="3846" width="0" style="316" hidden="1" customWidth="1"/>
    <col min="3847" max="3847" width="8.85546875" style="316" customWidth="1"/>
    <col min="3848" max="3848" width="3.7109375" style="316" customWidth="1"/>
    <col min="3849" max="3849" width="12.140625" style="316" customWidth="1"/>
    <col min="3850" max="3850" width="20.140625" style="316" bestFit="1" customWidth="1"/>
    <col min="3851" max="3851" width="15.28515625" style="316" bestFit="1" customWidth="1"/>
    <col min="3852" max="3852" width="5.85546875" style="316" bestFit="1" customWidth="1"/>
    <col min="3853" max="3853" width="10.28515625" style="316" customWidth="1"/>
    <col min="3854" max="3854" width="3.42578125" style="316" bestFit="1" customWidth="1"/>
    <col min="3855" max="3856" width="4.28515625" style="316" bestFit="1" customWidth="1"/>
    <col min="3857" max="3857" width="3.7109375" style="316" bestFit="1" customWidth="1"/>
    <col min="3858" max="3858" width="10.5703125" style="316" customWidth="1"/>
    <col min="3859" max="3859" width="14" style="316" bestFit="1" customWidth="1"/>
    <col min="3860" max="3860" width="8.7109375" style="316" bestFit="1" customWidth="1"/>
    <col min="3861" max="3861" width="10.140625" style="316" bestFit="1" customWidth="1"/>
    <col min="3862" max="4097" width="9.140625" style="316"/>
    <col min="4098" max="4098" width="6.5703125" style="316" bestFit="1" customWidth="1"/>
    <col min="4099" max="4099" width="8.42578125" style="316" bestFit="1" customWidth="1"/>
    <col min="4100" max="4100" width="24.85546875" style="316" bestFit="1" customWidth="1"/>
    <col min="4101" max="4101" width="30.5703125" style="316" bestFit="1" customWidth="1"/>
    <col min="4102" max="4102" width="0" style="316" hidden="1" customWidth="1"/>
    <col min="4103" max="4103" width="8.85546875" style="316" customWidth="1"/>
    <col min="4104" max="4104" width="3.7109375" style="316" customWidth="1"/>
    <col min="4105" max="4105" width="12.140625" style="316" customWidth="1"/>
    <col min="4106" max="4106" width="20.140625" style="316" bestFit="1" customWidth="1"/>
    <col min="4107" max="4107" width="15.28515625" style="316" bestFit="1" customWidth="1"/>
    <col min="4108" max="4108" width="5.85546875" style="316" bestFit="1" customWidth="1"/>
    <col min="4109" max="4109" width="10.28515625" style="316" customWidth="1"/>
    <col min="4110" max="4110" width="3.42578125" style="316" bestFit="1" customWidth="1"/>
    <col min="4111" max="4112" width="4.28515625" style="316" bestFit="1" customWidth="1"/>
    <col min="4113" max="4113" width="3.7109375" style="316" bestFit="1" customWidth="1"/>
    <col min="4114" max="4114" width="10.5703125" style="316" customWidth="1"/>
    <col min="4115" max="4115" width="14" style="316" bestFit="1" customWidth="1"/>
    <col min="4116" max="4116" width="8.7109375" style="316" bestFit="1" customWidth="1"/>
    <col min="4117" max="4117" width="10.140625" style="316" bestFit="1" customWidth="1"/>
    <col min="4118" max="4353" width="9.140625" style="316"/>
    <col min="4354" max="4354" width="6.5703125" style="316" bestFit="1" customWidth="1"/>
    <col min="4355" max="4355" width="8.42578125" style="316" bestFit="1" customWidth="1"/>
    <col min="4356" max="4356" width="24.85546875" style="316" bestFit="1" customWidth="1"/>
    <col min="4357" max="4357" width="30.5703125" style="316" bestFit="1" customWidth="1"/>
    <col min="4358" max="4358" width="0" style="316" hidden="1" customWidth="1"/>
    <col min="4359" max="4359" width="8.85546875" style="316" customWidth="1"/>
    <col min="4360" max="4360" width="3.7109375" style="316" customWidth="1"/>
    <col min="4361" max="4361" width="12.140625" style="316" customWidth="1"/>
    <col min="4362" max="4362" width="20.140625" style="316" bestFit="1" customWidth="1"/>
    <col min="4363" max="4363" width="15.28515625" style="316" bestFit="1" customWidth="1"/>
    <col min="4364" max="4364" width="5.85546875" style="316" bestFit="1" customWidth="1"/>
    <col min="4365" max="4365" width="10.28515625" style="316" customWidth="1"/>
    <col min="4366" max="4366" width="3.42578125" style="316" bestFit="1" customWidth="1"/>
    <col min="4367" max="4368" width="4.28515625" style="316" bestFit="1" customWidth="1"/>
    <col min="4369" max="4369" width="3.7109375" style="316" bestFit="1" customWidth="1"/>
    <col min="4370" max="4370" width="10.5703125" style="316" customWidth="1"/>
    <col min="4371" max="4371" width="14" style="316" bestFit="1" customWidth="1"/>
    <col min="4372" max="4372" width="8.7109375" style="316" bestFit="1" customWidth="1"/>
    <col min="4373" max="4373" width="10.140625" style="316" bestFit="1" customWidth="1"/>
    <col min="4374" max="4609" width="9.140625" style="316"/>
    <col min="4610" max="4610" width="6.5703125" style="316" bestFit="1" customWidth="1"/>
    <col min="4611" max="4611" width="8.42578125" style="316" bestFit="1" customWidth="1"/>
    <col min="4612" max="4612" width="24.85546875" style="316" bestFit="1" customWidth="1"/>
    <col min="4613" max="4613" width="30.5703125" style="316" bestFit="1" customWidth="1"/>
    <col min="4614" max="4614" width="0" style="316" hidden="1" customWidth="1"/>
    <col min="4615" max="4615" width="8.85546875" style="316" customWidth="1"/>
    <col min="4616" max="4616" width="3.7109375" style="316" customWidth="1"/>
    <col min="4617" max="4617" width="12.140625" style="316" customWidth="1"/>
    <col min="4618" max="4618" width="20.140625" style="316" bestFit="1" customWidth="1"/>
    <col min="4619" max="4619" width="15.28515625" style="316" bestFit="1" customWidth="1"/>
    <col min="4620" max="4620" width="5.85546875" style="316" bestFit="1" customWidth="1"/>
    <col min="4621" max="4621" width="10.28515625" style="316" customWidth="1"/>
    <col min="4622" max="4622" width="3.42578125" style="316" bestFit="1" customWidth="1"/>
    <col min="4623" max="4624" width="4.28515625" style="316" bestFit="1" customWidth="1"/>
    <col min="4625" max="4625" width="3.7109375" style="316" bestFit="1" customWidth="1"/>
    <col min="4626" max="4626" width="10.5703125" style="316" customWidth="1"/>
    <col min="4627" max="4627" width="14" style="316" bestFit="1" customWidth="1"/>
    <col min="4628" max="4628" width="8.7109375" style="316" bestFit="1" customWidth="1"/>
    <col min="4629" max="4629" width="10.140625" style="316" bestFit="1" customWidth="1"/>
    <col min="4630" max="4865" width="9.140625" style="316"/>
    <col min="4866" max="4866" width="6.5703125" style="316" bestFit="1" customWidth="1"/>
    <col min="4867" max="4867" width="8.42578125" style="316" bestFit="1" customWidth="1"/>
    <col min="4868" max="4868" width="24.85546875" style="316" bestFit="1" customWidth="1"/>
    <col min="4869" max="4869" width="30.5703125" style="316" bestFit="1" customWidth="1"/>
    <col min="4870" max="4870" width="0" style="316" hidden="1" customWidth="1"/>
    <col min="4871" max="4871" width="8.85546875" style="316" customWidth="1"/>
    <col min="4872" max="4872" width="3.7109375" style="316" customWidth="1"/>
    <col min="4873" max="4873" width="12.140625" style="316" customWidth="1"/>
    <col min="4874" max="4874" width="20.140625" style="316" bestFit="1" customWidth="1"/>
    <col min="4875" max="4875" width="15.28515625" style="316" bestFit="1" customWidth="1"/>
    <col min="4876" max="4876" width="5.85546875" style="316" bestFit="1" customWidth="1"/>
    <col min="4877" max="4877" width="10.28515625" style="316" customWidth="1"/>
    <col min="4878" max="4878" width="3.42578125" style="316" bestFit="1" customWidth="1"/>
    <col min="4879" max="4880" width="4.28515625" style="316" bestFit="1" customWidth="1"/>
    <col min="4881" max="4881" width="3.7109375" style="316" bestFit="1" customWidth="1"/>
    <col min="4882" max="4882" width="10.5703125" style="316" customWidth="1"/>
    <col min="4883" max="4883" width="14" style="316" bestFit="1" customWidth="1"/>
    <col min="4884" max="4884" width="8.7109375" style="316" bestFit="1" customWidth="1"/>
    <col min="4885" max="4885" width="10.140625" style="316" bestFit="1" customWidth="1"/>
    <col min="4886" max="5121" width="9.140625" style="316"/>
    <col min="5122" max="5122" width="6.5703125" style="316" bestFit="1" customWidth="1"/>
    <col min="5123" max="5123" width="8.42578125" style="316" bestFit="1" customWidth="1"/>
    <col min="5124" max="5124" width="24.85546875" style="316" bestFit="1" customWidth="1"/>
    <col min="5125" max="5125" width="30.5703125" style="316" bestFit="1" customWidth="1"/>
    <col min="5126" max="5126" width="0" style="316" hidden="1" customWidth="1"/>
    <col min="5127" max="5127" width="8.85546875" style="316" customWidth="1"/>
    <col min="5128" max="5128" width="3.7109375" style="316" customWidth="1"/>
    <col min="5129" max="5129" width="12.140625" style="316" customWidth="1"/>
    <col min="5130" max="5130" width="20.140625" style="316" bestFit="1" customWidth="1"/>
    <col min="5131" max="5131" width="15.28515625" style="316" bestFit="1" customWidth="1"/>
    <col min="5132" max="5132" width="5.85546875" style="316" bestFit="1" customWidth="1"/>
    <col min="5133" max="5133" width="10.28515625" style="316" customWidth="1"/>
    <col min="5134" max="5134" width="3.42578125" style="316" bestFit="1" customWidth="1"/>
    <col min="5135" max="5136" width="4.28515625" style="316" bestFit="1" customWidth="1"/>
    <col min="5137" max="5137" width="3.7109375" style="316" bestFit="1" customWidth="1"/>
    <col min="5138" max="5138" width="10.5703125" style="316" customWidth="1"/>
    <col min="5139" max="5139" width="14" style="316" bestFit="1" customWidth="1"/>
    <col min="5140" max="5140" width="8.7109375" style="316" bestFit="1" customWidth="1"/>
    <col min="5141" max="5141" width="10.140625" style="316" bestFit="1" customWidth="1"/>
    <col min="5142" max="5377" width="9.140625" style="316"/>
    <col min="5378" max="5378" width="6.5703125" style="316" bestFit="1" customWidth="1"/>
    <col min="5379" max="5379" width="8.42578125" style="316" bestFit="1" customWidth="1"/>
    <col min="5380" max="5380" width="24.85546875" style="316" bestFit="1" customWidth="1"/>
    <col min="5381" max="5381" width="30.5703125" style="316" bestFit="1" customWidth="1"/>
    <col min="5382" max="5382" width="0" style="316" hidden="1" customWidth="1"/>
    <col min="5383" max="5383" width="8.85546875" style="316" customWidth="1"/>
    <col min="5384" max="5384" width="3.7109375" style="316" customWidth="1"/>
    <col min="5385" max="5385" width="12.140625" style="316" customWidth="1"/>
    <col min="5386" max="5386" width="20.140625" style="316" bestFit="1" customWidth="1"/>
    <col min="5387" max="5387" width="15.28515625" style="316" bestFit="1" customWidth="1"/>
    <col min="5388" max="5388" width="5.85546875" style="316" bestFit="1" customWidth="1"/>
    <col min="5389" max="5389" width="10.28515625" style="316" customWidth="1"/>
    <col min="5390" max="5390" width="3.42578125" style="316" bestFit="1" customWidth="1"/>
    <col min="5391" max="5392" width="4.28515625" style="316" bestFit="1" customWidth="1"/>
    <col min="5393" max="5393" width="3.7109375" style="316" bestFit="1" customWidth="1"/>
    <col min="5394" max="5394" width="10.5703125" style="316" customWidth="1"/>
    <col min="5395" max="5395" width="14" style="316" bestFit="1" customWidth="1"/>
    <col min="5396" max="5396" width="8.7109375" style="316" bestFit="1" customWidth="1"/>
    <col min="5397" max="5397" width="10.140625" style="316" bestFit="1" customWidth="1"/>
    <col min="5398" max="5633" width="9.140625" style="316"/>
    <col min="5634" max="5634" width="6.5703125" style="316" bestFit="1" customWidth="1"/>
    <col min="5635" max="5635" width="8.42578125" style="316" bestFit="1" customWidth="1"/>
    <col min="5636" max="5636" width="24.85546875" style="316" bestFit="1" customWidth="1"/>
    <col min="5637" max="5637" width="30.5703125" style="316" bestFit="1" customWidth="1"/>
    <col min="5638" max="5638" width="0" style="316" hidden="1" customWidth="1"/>
    <col min="5639" max="5639" width="8.85546875" style="316" customWidth="1"/>
    <col min="5640" max="5640" width="3.7109375" style="316" customWidth="1"/>
    <col min="5641" max="5641" width="12.140625" style="316" customWidth="1"/>
    <col min="5642" max="5642" width="20.140625" style="316" bestFit="1" customWidth="1"/>
    <col min="5643" max="5643" width="15.28515625" style="316" bestFit="1" customWidth="1"/>
    <col min="5644" max="5644" width="5.85546875" style="316" bestFit="1" customWidth="1"/>
    <col min="5645" max="5645" width="10.28515625" style="316" customWidth="1"/>
    <col min="5646" max="5646" width="3.42578125" style="316" bestFit="1" customWidth="1"/>
    <col min="5647" max="5648" width="4.28515625" style="316" bestFit="1" customWidth="1"/>
    <col min="5649" max="5649" width="3.7109375" style="316" bestFit="1" customWidth="1"/>
    <col min="5650" max="5650" width="10.5703125" style="316" customWidth="1"/>
    <col min="5651" max="5651" width="14" style="316" bestFit="1" customWidth="1"/>
    <col min="5652" max="5652" width="8.7109375" style="316" bestFit="1" customWidth="1"/>
    <col min="5653" max="5653" width="10.140625" style="316" bestFit="1" customWidth="1"/>
    <col min="5654" max="5889" width="9.140625" style="316"/>
    <col min="5890" max="5890" width="6.5703125" style="316" bestFit="1" customWidth="1"/>
    <col min="5891" max="5891" width="8.42578125" style="316" bestFit="1" customWidth="1"/>
    <col min="5892" max="5892" width="24.85546875" style="316" bestFit="1" customWidth="1"/>
    <col min="5893" max="5893" width="30.5703125" style="316" bestFit="1" customWidth="1"/>
    <col min="5894" max="5894" width="0" style="316" hidden="1" customWidth="1"/>
    <col min="5895" max="5895" width="8.85546875" style="316" customWidth="1"/>
    <col min="5896" max="5896" width="3.7109375" style="316" customWidth="1"/>
    <col min="5897" max="5897" width="12.140625" style="316" customWidth="1"/>
    <col min="5898" max="5898" width="20.140625" style="316" bestFit="1" customWidth="1"/>
    <col min="5899" max="5899" width="15.28515625" style="316" bestFit="1" customWidth="1"/>
    <col min="5900" max="5900" width="5.85546875" style="316" bestFit="1" customWidth="1"/>
    <col min="5901" max="5901" width="10.28515625" style="316" customWidth="1"/>
    <col min="5902" max="5902" width="3.42578125" style="316" bestFit="1" customWidth="1"/>
    <col min="5903" max="5904" width="4.28515625" style="316" bestFit="1" customWidth="1"/>
    <col min="5905" max="5905" width="3.7109375" style="316" bestFit="1" customWidth="1"/>
    <col min="5906" max="5906" width="10.5703125" style="316" customWidth="1"/>
    <col min="5907" max="5907" width="14" style="316" bestFit="1" customWidth="1"/>
    <col min="5908" max="5908" width="8.7109375" style="316" bestFit="1" customWidth="1"/>
    <col min="5909" max="5909" width="10.140625" style="316" bestFit="1" customWidth="1"/>
    <col min="5910" max="6145" width="9.140625" style="316"/>
    <col min="6146" max="6146" width="6.5703125" style="316" bestFit="1" customWidth="1"/>
    <col min="6147" max="6147" width="8.42578125" style="316" bestFit="1" customWidth="1"/>
    <col min="6148" max="6148" width="24.85546875" style="316" bestFit="1" customWidth="1"/>
    <col min="6149" max="6149" width="30.5703125" style="316" bestFit="1" customWidth="1"/>
    <col min="6150" max="6150" width="0" style="316" hidden="1" customWidth="1"/>
    <col min="6151" max="6151" width="8.85546875" style="316" customWidth="1"/>
    <col min="6152" max="6152" width="3.7109375" style="316" customWidth="1"/>
    <col min="6153" max="6153" width="12.140625" style="316" customWidth="1"/>
    <col min="6154" max="6154" width="20.140625" style="316" bestFit="1" customWidth="1"/>
    <col min="6155" max="6155" width="15.28515625" style="316" bestFit="1" customWidth="1"/>
    <col min="6156" max="6156" width="5.85546875" style="316" bestFit="1" customWidth="1"/>
    <col min="6157" max="6157" width="10.28515625" style="316" customWidth="1"/>
    <col min="6158" max="6158" width="3.42578125" style="316" bestFit="1" customWidth="1"/>
    <col min="6159" max="6160" width="4.28515625" style="316" bestFit="1" customWidth="1"/>
    <col min="6161" max="6161" width="3.7109375" style="316" bestFit="1" customWidth="1"/>
    <col min="6162" max="6162" width="10.5703125" style="316" customWidth="1"/>
    <col min="6163" max="6163" width="14" style="316" bestFit="1" customWidth="1"/>
    <col min="6164" max="6164" width="8.7109375" style="316" bestFit="1" customWidth="1"/>
    <col min="6165" max="6165" width="10.140625" style="316" bestFit="1" customWidth="1"/>
    <col min="6166" max="6401" width="9.140625" style="316"/>
    <col min="6402" max="6402" width="6.5703125" style="316" bestFit="1" customWidth="1"/>
    <col min="6403" max="6403" width="8.42578125" style="316" bestFit="1" customWidth="1"/>
    <col min="6404" max="6404" width="24.85546875" style="316" bestFit="1" customWidth="1"/>
    <col min="6405" max="6405" width="30.5703125" style="316" bestFit="1" customWidth="1"/>
    <col min="6406" max="6406" width="0" style="316" hidden="1" customWidth="1"/>
    <col min="6407" max="6407" width="8.85546875" style="316" customWidth="1"/>
    <col min="6408" max="6408" width="3.7109375" style="316" customWidth="1"/>
    <col min="6409" max="6409" width="12.140625" style="316" customWidth="1"/>
    <col min="6410" max="6410" width="20.140625" style="316" bestFit="1" customWidth="1"/>
    <col min="6411" max="6411" width="15.28515625" style="316" bestFit="1" customWidth="1"/>
    <col min="6412" max="6412" width="5.85546875" style="316" bestFit="1" customWidth="1"/>
    <col min="6413" max="6413" width="10.28515625" style="316" customWidth="1"/>
    <col min="6414" max="6414" width="3.42578125" style="316" bestFit="1" customWidth="1"/>
    <col min="6415" max="6416" width="4.28515625" style="316" bestFit="1" customWidth="1"/>
    <col min="6417" max="6417" width="3.7109375" style="316" bestFit="1" customWidth="1"/>
    <col min="6418" max="6418" width="10.5703125" style="316" customWidth="1"/>
    <col min="6419" max="6419" width="14" style="316" bestFit="1" customWidth="1"/>
    <col min="6420" max="6420" width="8.7109375" style="316" bestFit="1" customWidth="1"/>
    <col min="6421" max="6421" width="10.140625" style="316" bestFit="1" customWidth="1"/>
    <col min="6422" max="6657" width="9.140625" style="316"/>
    <col min="6658" max="6658" width="6.5703125" style="316" bestFit="1" customWidth="1"/>
    <col min="6659" max="6659" width="8.42578125" style="316" bestFit="1" customWidth="1"/>
    <col min="6660" max="6660" width="24.85546875" style="316" bestFit="1" customWidth="1"/>
    <col min="6661" max="6661" width="30.5703125" style="316" bestFit="1" customWidth="1"/>
    <col min="6662" max="6662" width="0" style="316" hidden="1" customWidth="1"/>
    <col min="6663" max="6663" width="8.85546875" style="316" customWidth="1"/>
    <col min="6664" max="6664" width="3.7109375" style="316" customWidth="1"/>
    <col min="6665" max="6665" width="12.140625" style="316" customWidth="1"/>
    <col min="6666" max="6666" width="20.140625" style="316" bestFit="1" customWidth="1"/>
    <col min="6667" max="6667" width="15.28515625" style="316" bestFit="1" customWidth="1"/>
    <col min="6668" max="6668" width="5.85546875" style="316" bestFit="1" customWidth="1"/>
    <col min="6669" max="6669" width="10.28515625" style="316" customWidth="1"/>
    <col min="6670" max="6670" width="3.42578125" style="316" bestFit="1" customWidth="1"/>
    <col min="6671" max="6672" width="4.28515625" style="316" bestFit="1" customWidth="1"/>
    <col min="6673" max="6673" width="3.7109375" style="316" bestFit="1" customWidth="1"/>
    <col min="6674" max="6674" width="10.5703125" style="316" customWidth="1"/>
    <col min="6675" max="6675" width="14" style="316" bestFit="1" customWidth="1"/>
    <col min="6676" max="6676" width="8.7109375" style="316" bestFit="1" customWidth="1"/>
    <col min="6677" max="6677" width="10.140625" style="316" bestFit="1" customWidth="1"/>
    <col min="6678" max="6913" width="9.140625" style="316"/>
    <col min="6914" max="6914" width="6.5703125" style="316" bestFit="1" customWidth="1"/>
    <col min="6915" max="6915" width="8.42578125" style="316" bestFit="1" customWidth="1"/>
    <col min="6916" max="6916" width="24.85546875" style="316" bestFit="1" customWidth="1"/>
    <col min="6917" max="6917" width="30.5703125" style="316" bestFit="1" customWidth="1"/>
    <col min="6918" max="6918" width="0" style="316" hidden="1" customWidth="1"/>
    <col min="6919" max="6919" width="8.85546875" style="316" customWidth="1"/>
    <col min="6920" max="6920" width="3.7109375" style="316" customWidth="1"/>
    <col min="6921" max="6921" width="12.140625" style="316" customWidth="1"/>
    <col min="6922" max="6922" width="20.140625" style="316" bestFit="1" customWidth="1"/>
    <col min="6923" max="6923" width="15.28515625" style="316" bestFit="1" customWidth="1"/>
    <col min="6924" max="6924" width="5.85546875" style="316" bestFit="1" customWidth="1"/>
    <col min="6925" max="6925" width="10.28515625" style="316" customWidth="1"/>
    <col min="6926" max="6926" width="3.42578125" style="316" bestFit="1" customWidth="1"/>
    <col min="6927" max="6928" width="4.28515625" style="316" bestFit="1" customWidth="1"/>
    <col min="6929" max="6929" width="3.7109375" style="316" bestFit="1" customWidth="1"/>
    <col min="6930" max="6930" width="10.5703125" style="316" customWidth="1"/>
    <col min="6931" max="6931" width="14" style="316" bestFit="1" customWidth="1"/>
    <col min="6932" max="6932" width="8.7109375" style="316" bestFit="1" customWidth="1"/>
    <col min="6933" max="6933" width="10.140625" style="316" bestFit="1" customWidth="1"/>
    <col min="6934" max="7169" width="9.140625" style="316"/>
    <col min="7170" max="7170" width="6.5703125" style="316" bestFit="1" customWidth="1"/>
    <col min="7171" max="7171" width="8.42578125" style="316" bestFit="1" customWidth="1"/>
    <col min="7172" max="7172" width="24.85546875" style="316" bestFit="1" customWidth="1"/>
    <col min="7173" max="7173" width="30.5703125" style="316" bestFit="1" customWidth="1"/>
    <col min="7174" max="7174" width="0" style="316" hidden="1" customWidth="1"/>
    <col min="7175" max="7175" width="8.85546875" style="316" customWidth="1"/>
    <col min="7176" max="7176" width="3.7109375" style="316" customWidth="1"/>
    <col min="7177" max="7177" width="12.140625" style="316" customWidth="1"/>
    <col min="7178" max="7178" width="20.140625" style="316" bestFit="1" customWidth="1"/>
    <col min="7179" max="7179" width="15.28515625" style="316" bestFit="1" customWidth="1"/>
    <col min="7180" max="7180" width="5.85546875" style="316" bestFit="1" customWidth="1"/>
    <col min="7181" max="7181" width="10.28515625" style="316" customWidth="1"/>
    <col min="7182" max="7182" width="3.42578125" style="316" bestFit="1" customWidth="1"/>
    <col min="7183" max="7184" width="4.28515625" style="316" bestFit="1" customWidth="1"/>
    <col min="7185" max="7185" width="3.7109375" style="316" bestFit="1" customWidth="1"/>
    <col min="7186" max="7186" width="10.5703125" style="316" customWidth="1"/>
    <col min="7187" max="7187" width="14" style="316" bestFit="1" customWidth="1"/>
    <col min="7188" max="7188" width="8.7109375" style="316" bestFit="1" customWidth="1"/>
    <col min="7189" max="7189" width="10.140625" style="316" bestFit="1" customWidth="1"/>
    <col min="7190" max="7425" width="9.140625" style="316"/>
    <col min="7426" max="7426" width="6.5703125" style="316" bestFit="1" customWidth="1"/>
    <col min="7427" max="7427" width="8.42578125" style="316" bestFit="1" customWidth="1"/>
    <col min="7428" max="7428" width="24.85546875" style="316" bestFit="1" customWidth="1"/>
    <col min="7429" max="7429" width="30.5703125" style="316" bestFit="1" customWidth="1"/>
    <col min="7430" max="7430" width="0" style="316" hidden="1" customWidth="1"/>
    <col min="7431" max="7431" width="8.85546875" style="316" customWidth="1"/>
    <col min="7432" max="7432" width="3.7109375" style="316" customWidth="1"/>
    <col min="7433" max="7433" width="12.140625" style="316" customWidth="1"/>
    <col min="7434" max="7434" width="20.140625" style="316" bestFit="1" customWidth="1"/>
    <col min="7435" max="7435" width="15.28515625" style="316" bestFit="1" customWidth="1"/>
    <col min="7436" max="7436" width="5.85546875" style="316" bestFit="1" customWidth="1"/>
    <col min="7437" max="7437" width="10.28515625" style="316" customWidth="1"/>
    <col min="7438" max="7438" width="3.42578125" style="316" bestFit="1" customWidth="1"/>
    <col min="7439" max="7440" width="4.28515625" style="316" bestFit="1" customWidth="1"/>
    <col min="7441" max="7441" width="3.7109375" style="316" bestFit="1" customWidth="1"/>
    <col min="7442" max="7442" width="10.5703125" style="316" customWidth="1"/>
    <col min="7443" max="7443" width="14" style="316" bestFit="1" customWidth="1"/>
    <col min="7444" max="7444" width="8.7109375" style="316" bestFit="1" customWidth="1"/>
    <col min="7445" max="7445" width="10.140625" style="316" bestFit="1" customWidth="1"/>
    <col min="7446" max="7681" width="9.140625" style="316"/>
    <col min="7682" max="7682" width="6.5703125" style="316" bestFit="1" customWidth="1"/>
    <col min="7683" max="7683" width="8.42578125" style="316" bestFit="1" customWidth="1"/>
    <col min="7684" max="7684" width="24.85546875" style="316" bestFit="1" customWidth="1"/>
    <col min="7685" max="7685" width="30.5703125" style="316" bestFit="1" customWidth="1"/>
    <col min="7686" max="7686" width="0" style="316" hidden="1" customWidth="1"/>
    <col min="7687" max="7687" width="8.85546875" style="316" customWidth="1"/>
    <col min="7688" max="7688" width="3.7109375" style="316" customWidth="1"/>
    <col min="7689" max="7689" width="12.140625" style="316" customWidth="1"/>
    <col min="7690" max="7690" width="20.140625" style="316" bestFit="1" customWidth="1"/>
    <col min="7691" max="7691" width="15.28515625" style="316" bestFit="1" customWidth="1"/>
    <col min="7692" max="7692" width="5.85546875" style="316" bestFit="1" customWidth="1"/>
    <col min="7693" max="7693" width="10.28515625" style="316" customWidth="1"/>
    <col min="7694" max="7694" width="3.42578125" style="316" bestFit="1" customWidth="1"/>
    <col min="7695" max="7696" width="4.28515625" style="316" bestFit="1" customWidth="1"/>
    <col min="7697" max="7697" width="3.7109375" style="316" bestFit="1" customWidth="1"/>
    <col min="7698" max="7698" width="10.5703125" style="316" customWidth="1"/>
    <col min="7699" max="7699" width="14" style="316" bestFit="1" customWidth="1"/>
    <col min="7700" max="7700" width="8.7109375" style="316" bestFit="1" customWidth="1"/>
    <col min="7701" max="7701" width="10.140625" style="316" bestFit="1" customWidth="1"/>
    <col min="7702" max="7937" width="9.140625" style="316"/>
    <col min="7938" max="7938" width="6.5703125" style="316" bestFit="1" customWidth="1"/>
    <col min="7939" max="7939" width="8.42578125" style="316" bestFit="1" customWidth="1"/>
    <col min="7940" max="7940" width="24.85546875" style="316" bestFit="1" customWidth="1"/>
    <col min="7941" max="7941" width="30.5703125" style="316" bestFit="1" customWidth="1"/>
    <col min="7942" max="7942" width="0" style="316" hidden="1" customWidth="1"/>
    <col min="7943" max="7943" width="8.85546875" style="316" customWidth="1"/>
    <col min="7944" max="7944" width="3.7109375" style="316" customWidth="1"/>
    <col min="7945" max="7945" width="12.140625" style="316" customWidth="1"/>
    <col min="7946" max="7946" width="20.140625" style="316" bestFit="1" customWidth="1"/>
    <col min="7947" max="7947" width="15.28515625" style="316" bestFit="1" customWidth="1"/>
    <col min="7948" max="7948" width="5.85546875" style="316" bestFit="1" customWidth="1"/>
    <col min="7949" max="7949" width="10.28515625" style="316" customWidth="1"/>
    <col min="7950" max="7950" width="3.42578125" style="316" bestFit="1" customWidth="1"/>
    <col min="7951" max="7952" width="4.28515625" style="316" bestFit="1" customWidth="1"/>
    <col min="7953" max="7953" width="3.7109375" style="316" bestFit="1" customWidth="1"/>
    <col min="7954" max="7954" width="10.5703125" style="316" customWidth="1"/>
    <col min="7955" max="7955" width="14" style="316" bestFit="1" customWidth="1"/>
    <col min="7956" max="7956" width="8.7109375" style="316" bestFit="1" customWidth="1"/>
    <col min="7957" max="7957" width="10.140625" style="316" bestFit="1" customWidth="1"/>
    <col min="7958" max="8193" width="9.140625" style="316"/>
    <col min="8194" max="8194" width="6.5703125" style="316" bestFit="1" customWidth="1"/>
    <col min="8195" max="8195" width="8.42578125" style="316" bestFit="1" customWidth="1"/>
    <col min="8196" max="8196" width="24.85546875" style="316" bestFit="1" customWidth="1"/>
    <col min="8197" max="8197" width="30.5703125" style="316" bestFit="1" customWidth="1"/>
    <col min="8198" max="8198" width="0" style="316" hidden="1" customWidth="1"/>
    <col min="8199" max="8199" width="8.85546875" style="316" customWidth="1"/>
    <col min="8200" max="8200" width="3.7109375" style="316" customWidth="1"/>
    <col min="8201" max="8201" width="12.140625" style="316" customWidth="1"/>
    <col min="8202" max="8202" width="20.140625" style="316" bestFit="1" customWidth="1"/>
    <col min="8203" max="8203" width="15.28515625" style="316" bestFit="1" customWidth="1"/>
    <col min="8204" max="8204" width="5.85546875" style="316" bestFit="1" customWidth="1"/>
    <col min="8205" max="8205" width="10.28515625" style="316" customWidth="1"/>
    <col min="8206" max="8206" width="3.42578125" style="316" bestFit="1" customWidth="1"/>
    <col min="8207" max="8208" width="4.28515625" style="316" bestFit="1" customWidth="1"/>
    <col min="8209" max="8209" width="3.7109375" style="316" bestFit="1" customWidth="1"/>
    <col min="8210" max="8210" width="10.5703125" style="316" customWidth="1"/>
    <col min="8211" max="8211" width="14" style="316" bestFit="1" customWidth="1"/>
    <col min="8212" max="8212" width="8.7109375" style="316" bestFit="1" customWidth="1"/>
    <col min="8213" max="8213" width="10.140625" style="316" bestFit="1" customWidth="1"/>
    <col min="8214" max="8449" width="9.140625" style="316"/>
    <col min="8450" max="8450" width="6.5703125" style="316" bestFit="1" customWidth="1"/>
    <col min="8451" max="8451" width="8.42578125" style="316" bestFit="1" customWidth="1"/>
    <col min="8452" max="8452" width="24.85546875" style="316" bestFit="1" customWidth="1"/>
    <col min="8453" max="8453" width="30.5703125" style="316" bestFit="1" customWidth="1"/>
    <col min="8454" max="8454" width="0" style="316" hidden="1" customWidth="1"/>
    <col min="8455" max="8455" width="8.85546875" style="316" customWidth="1"/>
    <col min="8456" max="8456" width="3.7109375" style="316" customWidth="1"/>
    <col min="8457" max="8457" width="12.140625" style="316" customWidth="1"/>
    <col min="8458" max="8458" width="20.140625" style="316" bestFit="1" customWidth="1"/>
    <col min="8459" max="8459" width="15.28515625" style="316" bestFit="1" customWidth="1"/>
    <col min="8460" max="8460" width="5.85546875" style="316" bestFit="1" customWidth="1"/>
    <col min="8461" max="8461" width="10.28515625" style="316" customWidth="1"/>
    <col min="8462" max="8462" width="3.42578125" style="316" bestFit="1" customWidth="1"/>
    <col min="8463" max="8464" width="4.28515625" style="316" bestFit="1" customWidth="1"/>
    <col min="8465" max="8465" width="3.7109375" style="316" bestFit="1" customWidth="1"/>
    <col min="8466" max="8466" width="10.5703125" style="316" customWidth="1"/>
    <col min="8467" max="8467" width="14" style="316" bestFit="1" customWidth="1"/>
    <col min="8468" max="8468" width="8.7109375" style="316" bestFit="1" customWidth="1"/>
    <col min="8469" max="8469" width="10.140625" style="316" bestFit="1" customWidth="1"/>
    <col min="8470" max="8705" width="9.140625" style="316"/>
    <col min="8706" max="8706" width="6.5703125" style="316" bestFit="1" customWidth="1"/>
    <col min="8707" max="8707" width="8.42578125" style="316" bestFit="1" customWidth="1"/>
    <col min="8708" max="8708" width="24.85546875" style="316" bestFit="1" customWidth="1"/>
    <col min="8709" max="8709" width="30.5703125" style="316" bestFit="1" customWidth="1"/>
    <col min="8710" max="8710" width="0" style="316" hidden="1" customWidth="1"/>
    <col min="8711" max="8711" width="8.85546875" style="316" customWidth="1"/>
    <col min="8712" max="8712" width="3.7109375" style="316" customWidth="1"/>
    <col min="8713" max="8713" width="12.140625" style="316" customWidth="1"/>
    <col min="8714" max="8714" width="20.140625" style="316" bestFit="1" customWidth="1"/>
    <col min="8715" max="8715" width="15.28515625" style="316" bestFit="1" customWidth="1"/>
    <col min="8716" max="8716" width="5.85546875" style="316" bestFit="1" customWidth="1"/>
    <col min="8717" max="8717" width="10.28515625" style="316" customWidth="1"/>
    <col min="8718" max="8718" width="3.42578125" style="316" bestFit="1" customWidth="1"/>
    <col min="8719" max="8720" width="4.28515625" style="316" bestFit="1" customWidth="1"/>
    <col min="8721" max="8721" width="3.7109375" style="316" bestFit="1" customWidth="1"/>
    <col min="8722" max="8722" width="10.5703125" style="316" customWidth="1"/>
    <col min="8723" max="8723" width="14" style="316" bestFit="1" customWidth="1"/>
    <col min="8724" max="8724" width="8.7109375" style="316" bestFit="1" customWidth="1"/>
    <col min="8725" max="8725" width="10.140625" style="316" bestFit="1" customWidth="1"/>
    <col min="8726" max="8961" width="9.140625" style="316"/>
    <col min="8962" max="8962" width="6.5703125" style="316" bestFit="1" customWidth="1"/>
    <col min="8963" max="8963" width="8.42578125" style="316" bestFit="1" customWidth="1"/>
    <col min="8964" max="8964" width="24.85546875" style="316" bestFit="1" customWidth="1"/>
    <col min="8965" max="8965" width="30.5703125" style="316" bestFit="1" customWidth="1"/>
    <col min="8966" max="8966" width="0" style="316" hidden="1" customWidth="1"/>
    <col min="8967" max="8967" width="8.85546875" style="316" customWidth="1"/>
    <col min="8968" max="8968" width="3.7109375" style="316" customWidth="1"/>
    <col min="8969" max="8969" width="12.140625" style="316" customWidth="1"/>
    <col min="8970" max="8970" width="20.140625" style="316" bestFit="1" customWidth="1"/>
    <col min="8971" max="8971" width="15.28515625" style="316" bestFit="1" customWidth="1"/>
    <col min="8972" max="8972" width="5.85546875" style="316" bestFit="1" customWidth="1"/>
    <col min="8973" max="8973" width="10.28515625" style="316" customWidth="1"/>
    <col min="8974" max="8974" width="3.42578125" style="316" bestFit="1" customWidth="1"/>
    <col min="8975" max="8976" width="4.28515625" style="316" bestFit="1" customWidth="1"/>
    <col min="8977" max="8977" width="3.7109375" style="316" bestFit="1" customWidth="1"/>
    <col min="8978" max="8978" width="10.5703125" style="316" customWidth="1"/>
    <col min="8979" max="8979" width="14" style="316" bestFit="1" customWidth="1"/>
    <col min="8980" max="8980" width="8.7109375" style="316" bestFit="1" customWidth="1"/>
    <col min="8981" max="8981" width="10.140625" style="316" bestFit="1" customWidth="1"/>
    <col min="8982" max="9217" width="9.140625" style="316"/>
    <col min="9218" max="9218" width="6.5703125" style="316" bestFit="1" customWidth="1"/>
    <col min="9219" max="9219" width="8.42578125" style="316" bestFit="1" customWidth="1"/>
    <col min="9220" max="9220" width="24.85546875" style="316" bestFit="1" customWidth="1"/>
    <col min="9221" max="9221" width="30.5703125" style="316" bestFit="1" customWidth="1"/>
    <col min="9222" max="9222" width="0" style="316" hidden="1" customWidth="1"/>
    <col min="9223" max="9223" width="8.85546875" style="316" customWidth="1"/>
    <col min="9224" max="9224" width="3.7109375" style="316" customWidth="1"/>
    <col min="9225" max="9225" width="12.140625" style="316" customWidth="1"/>
    <col min="9226" max="9226" width="20.140625" style="316" bestFit="1" customWidth="1"/>
    <col min="9227" max="9227" width="15.28515625" style="316" bestFit="1" customWidth="1"/>
    <col min="9228" max="9228" width="5.85546875" style="316" bestFit="1" customWidth="1"/>
    <col min="9229" max="9229" width="10.28515625" style="316" customWidth="1"/>
    <col min="9230" max="9230" width="3.42578125" style="316" bestFit="1" customWidth="1"/>
    <col min="9231" max="9232" width="4.28515625" style="316" bestFit="1" customWidth="1"/>
    <col min="9233" max="9233" width="3.7109375" style="316" bestFit="1" customWidth="1"/>
    <col min="9234" max="9234" width="10.5703125" style="316" customWidth="1"/>
    <col min="9235" max="9235" width="14" style="316" bestFit="1" customWidth="1"/>
    <col min="9236" max="9236" width="8.7109375" style="316" bestFit="1" customWidth="1"/>
    <col min="9237" max="9237" width="10.140625" style="316" bestFit="1" customWidth="1"/>
    <col min="9238" max="9473" width="9.140625" style="316"/>
    <col min="9474" max="9474" width="6.5703125" style="316" bestFit="1" customWidth="1"/>
    <col min="9475" max="9475" width="8.42578125" style="316" bestFit="1" customWidth="1"/>
    <col min="9476" max="9476" width="24.85546875" style="316" bestFit="1" customWidth="1"/>
    <col min="9477" max="9477" width="30.5703125" style="316" bestFit="1" customWidth="1"/>
    <col min="9478" max="9478" width="0" style="316" hidden="1" customWidth="1"/>
    <col min="9479" max="9479" width="8.85546875" style="316" customWidth="1"/>
    <col min="9480" max="9480" width="3.7109375" style="316" customWidth="1"/>
    <col min="9481" max="9481" width="12.140625" style="316" customWidth="1"/>
    <col min="9482" max="9482" width="20.140625" style="316" bestFit="1" customWidth="1"/>
    <col min="9483" max="9483" width="15.28515625" style="316" bestFit="1" customWidth="1"/>
    <col min="9484" max="9484" width="5.85546875" style="316" bestFit="1" customWidth="1"/>
    <col min="9485" max="9485" width="10.28515625" style="316" customWidth="1"/>
    <col min="9486" max="9486" width="3.42578125" style="316" bestFit="1" customWidth="1"/>
    <col min="9487" max="9488" width="4.28515625" style="316" bestFit="1" customWidth="1"/>
    <col min="9489" max="9489" width="3.7109375" style="316" bestFit="1" customWidth="1"/>
    <col min="9490" max="9490" width="10.5703125" style="316" customWidth="1"/>
    <col min="9491" max="9491" width="14" style="316" bestFit="1" customWidth="1"/>
    <col min="9492" max="9492" width="8.7109375" style="316" bestFit="1" customWidth="1"/>
    <col min="9493" max="9493" width="10.140625" style="316" bestFit="1" customWidth="1"/>
    <col min="9494" max="9729" width="9.140625" style="316"/>
    <col min="9730" max="9730" width="6.5703125" style="316" bestFit="1" customWidth="1"/>
    <col min="9731" max="9731" width="8.42578125" style="316" bestFit="1" customWidth="1"/>
    <col min="9732" max="9732" width="24.85546875" style="316" bestFit="1" customWidth="1"/>
    <col min="9733" max="9733" width="30.5703125" style="316" bestFit="1" customWidth="1"/>
    <col min="9734" max="9734" width="0" style="316" hidden="1" customWidth="1"/>
    <col min="9735" max="9735" width="8.85546875" style="316" customWidth="1"/>
    <col min="9736" max="9736" width="3.7109375" style="316" customWidth="1"/>
    <col min="9737" max="9737" width="12.140625" style="316" customWidth="1"/>
    <col min="9738" max="9738" width="20.140625" style="316" bestFit="1" customWidth="1"/>
    <col min="9739" max="9739" width="15.28515625" style="316" bestFit="1" customWidth="1"/>
    <col min="9740" max="9740" width="5.85546875" style="316" bestFit="1" customWidth="1"/>
    <col min="9741" max="9741" width="10.28515625" style="316" customWidth="1"/>
    <col min="9742" max="9742" width="3.42578125" style="316" bestFit="1" customWidth="1"/>
    <col min="9743" max="9744" width="4.28515625" style="316" bestFit="1" customWidth="1"/>
    <col min="9745" max="9745" width="3.7109375" style="316" bestFit="1" customWidth="1"/>
    <col min="9746" max="9746" width="10.5703125" style="316" customWidth="1"/>
    <col min="9747" max="9747" width="14" style="316" bestFit="1" customWidth="1"/>
    <col min="9748" max="9748" width="8.7109375" style="316" bestFit="1" customWidth="1"/>
    <col min="9749" max="9749" width="10.140625" style="316" bestFit="1" customWidth="1"/>
    <col min="9750" max="9985" width="9.140625" style="316"/>
    <col min="9986" max="9986" width="6.5703125" style="316" bestFit="1" customWidth="1"/>
    <col min="9987" max="9987" width="8.42578125" style="316" bestFit="1" customWidth="1"/>
    <col min="9988" max="9988" width="24.85546875" style="316" bestFit="1" customWidth="1"/>
    <col min="9989" max="9989" width="30.5703125" style="316" bestFit="1" customWidth="1"/>
    <col min="9990" max="9990" width="0" style="316" hidden="1" customWidth="1"/>
    <col min="9991" max="9991" width="8.85546875" style="316" customWidth="1"/>
    <col min="9992" max="9992" width="3.7109375" style="316" customWidth="1"/>
    <col min="9993" max="9993" width="12.140625" style="316" customWidth="1"/>
    <col min="9994" max="9994" width="20.140625" style="316" bestFit="1" customWidth="1"/>
    <col min="9995" max="9995" width="15.28515625" style="316" bestFit="1" customWidth="1"/>
    <col min="9996" max="9996" width="5.85546875" style="316" bestFit="1" customWidth="1"/>
    <col min="9997" max="9997" width="10.28515625" style="316" customWidth="1"/>
    <col min="9998" max="9998" width="3.42578125" style="316" bestFit="1" customWidth="1"/>
    <col min="9999" max="10000" width="4.28515625" style="316" bestFit="1" customWidth="1"/>
    <col min="10001" max="10001" width="3.7109375" style="316" bestFit="1" customWidth="1"/>
    <col min="10002" max="10002" width="10.5703125" style="316" customWidth="1"/>
    <col min="10003" max="10003" width="14" style="316" bestFit="1" customWidth="1"/>
    <col min="10004" max="10004" width="8.7109375" style="316" bestFit="1" customWidth="1"/>
    <col min="10005" max="10005" width="10.140625" style="316" bestFit="1" customWidth="1"/>
    <col min="10006" max="10241" width="9.140625" style="316"/>
    <col min="10242" max="10242" width="6.5703125" style="316" bestFit="1" customWidth="1"/>
    <col min="10243" max="10243" width="8.42578125" style="316" bestFit="1" customWidth="1"/>
    <col min="10244" max="10244" width="24.85546875" style="316" bestFit="1" customWidth="1"/>
    <col min="10245" max="10245" width="30.5703125" style="316" bestFit="1" customWidth="1"/>
    <col min="10246" max="10246" width="0" style="316" hidden="1" customWidth="1"/>
    <col min="10247" max="10247" width="8.85546875" style="316" customWidth="1"/>
    <col min="10248" max="10248" width="3.7109375" style="316" customWidth="1"/>
    <col min="10249" max="10249" width="12.140625" style="316" customWidth="1"/>
    <col min="10250" max="10250" width="20.140625" style="316" bestFit="1" customWidth="1"/>
    <col min="10251" max="10251" width="15.28515625" style="316" bestFit="1" customWidth="1"/>
    <col min="10252" max="10252" width="5.85546875" style="316" bestFit="1" customWidth="1"/>
    <col min="10253" max="10253" width="10.28515625" style="316" customWidth="1"/>
    <col min="10254" max="10254" width="3.42578125" style="316" bestFit="1" customWidth="1"/>
    <col min="10255" max="10256" width="4.28515625" style="316" bestFit="1" customWidth="1"/>
    <col min="10257" max="10257" width="3.7109375" style="316" bestFit="1" customWidth="1"/>
    <col min="10258" max="10258" width="10.5703125" style="316" customWidth="1"/>
    <col min="10259" max="10259" width="14" style="316" bestFit="1" customWidth="1"/>
    <col min="10260" max="10260" width="8.7109375" style="316" bestFit="1" customWidth="1"/>
    <col min="10261" max="10261" width="10.140625" style="316" bestFit="1" customWidth="1"/>
    <col min="10262" max="10497" width="9.140625" style="316"/>
    <col min="10498" max="10498" width="6.5703125" style="316" bestFit="1" customWidth="1"/>
    <col min="10499" max="10499" width="8.42578125" style="316" bestFit="1" customWidth="1"/>
    <col min="10500" max="10500" width="24.85546875" style="316" bestFit="1" customWidth="1"/>
    <col min="10501" max="10501" width="30.5703125" style="316" bestFit="1" customWidth="1"/>
    <col min="10502" max="10502" width="0" style="316" hidden="1" customWidth="1"/>
    <col min="10503" max="10503" width="8.85546875" style="316" customWidth="1"/>
    <col min="10504" max="10504" width="3.7109375" style="316" customWidth="1"/>
    <col min="10505" max="10505" width="12.140625" style="316" customWidth="1"/>
    <col min="10506" max="10506" width="20.140625" style="316" bestFit="1" customWidth="1"/>
    <col min="10507" max="10507" width="15.28515625" style="316" bestFit="1" customWidth="1"/>
    <col min="10508" max="10508" width="5.85546875" style="316" bestFit="1" customWidth="1"/>
    <col min="10509" max="10509" width="10.28515625" style="316" customWidth="1"/>
    <col min="10510" max="10510" width="3.42578125" style="316" bestFit="1" customWidth="1"/>
    <col min="10511" max="10512" width="4.28515625" style="316" bestFit="1" customWidth="1"/>
    <col min="10513" max="10513" width="3.7109375" style="316" bestFit="1" customWidth="1"/>
    <col min="10514" max="10514" width="10.5703125" style="316" customWidth="1"/>
    <col min="10515" max="10515" width="14" style="316" bestFit="1" customWidth="1"/>
    <col min="10516" max="10516" width="8.7109375" style="316" bestFit="1" customWidth="1"/>
    <col min="10517" max="10517" width="10.140625" style="316" bestFit="1" customWidth="1"/>
    <col min="10518" max="10753" width="9.140625" style="316"/>
    <col min="10754" max="10754" width="6.5703125" style="316" bestFit="1" customWidth="1"/>
    <col min="10755" max="10755" width="8.42578125" style="316" bestFit="1" customWidth="1"/>
    <col min="10756" max="10756" width="24.85546875" style="316" bestFit="1" customWidth="1"/>
    <col min="10757" max="10757" width="30.5703125" style="316" bestFit="1" customWidth="1"/>
    <col min="10758" max="10758" width="0" style="316" hidden="1" customWidth="1"/>
    <col min="10759" max="10759" width="8.85546875" style="316" customWidth="1"/>
    <col min="10760" max="10760" width="3.7109375" style="316" customWidth="1"/>
    <col min="10761" max="10761" width="12.140625" style="316" customWidth="1"/>
    <col min="10762" max="10762" width="20.140625" style="316" bestFit="1" customWidth="1"/>
    <col min="10763" max="10763" width="15.28515625" style="316" bestFit="1" customWidth="1"/>
    <col min="10764" max="10764" width="5.85546875" style="316" bestFit="1" customWidth="1"/>
    <col min="10765" max="10765" width="10.28515625" style="316" customWidth="1"/>
    <col min="10766" max="10766" width="3.42578125" style="316" bestFit="1" customWidth="1"/>
    <col min="10767" max="10768" width="4.28515625" style="316" bestFit="1" customWidth="1"/>
    <col min="10769" max="10769" width="3.7109375" style="316" bestFit="1" customWidth="1"/>
    <col min="10770" max="10770" width="10.5703125" style="316" customWidth="1"/>
    <col min="10771" max="10771" width="14" style="316" bestFit="1" customWidth="1"/>
    <col min="10772" max="10772" width="8.7109375" style="316" bestFit="1" customWidth="1"/>
    <col min="10773" max="10773" width="10.140625" style="316" bestFit="1" customWidth="1"/>
    <col min="10774" max="11009" width="9.140625" style="316"/>
    <col min="11010" max="11010" width="6.5703125" style="316" bestFit="1" customWidth="1"/>
    <col min="11011" max="11011" width="8.42578125" style="316" bestFit="1" customWidth="1"/>
    <col min="11012" max="11012" width="24.85546875" style="316" bestFit="1" customWidth="1"/>
    <col min="11013" max="11013" width="30.5703125" style="316" bestFit="1" customWidth="1"/>
    <col min="11014" max="11014" width="0" style="316" hidden="1" customWidth="1"/>
    <col min="11015" max="11015" width="8.85546875" style="316" customWidth="1"/>
    <col min="11016" max="11016" width="3.7109375" style="316" customWidth="1"/>
    <col min="11017" max="11017" width="12.140625" style="316" customWidth="1"/>
    <col min="11018" max="11018" width="20.140625" style="316" bestFit="1" customWidth="1"/>
    <col min="11019" max="11019" width="15.28515625" style="316" bestFit="1" customWidth="1"/>
    <col min="11020" max="11020" width="5.85546875" style="316" bestFit="1" customWidth="1"/>
    <col min="11021" max="11021" width="10.28515625" style="316" customWidth="1"/>
    <col min="11022" max="11022" width="3.42578125" style="316" bestFit="1" customWidth="1"/>
    <col min="11023" max="11024" width="4.28515625" style="316" bestFit="1" customWidth="1"/>
    <col min="11025" max="11025" width="3.7109375" style="316" bestFit="1" customWidth="1"/>
    <col min="11026" max="11026" width="10.5703125" style="316" customWidth="1"/>
    <col min="11027" max="11027" width="14" style="316" bestFit="1" customWidth="1"/>
    <col min="11028" max="11028" width="8.7109375" style="316" bestFit="1" customWidth="1"/>
    <col min="11029" max="11029" width="10.140625" style="316" bestFit="1" customWidth="1"/>
    <col min="11030" max="11265" width="9.140625" style="316"/>
    <col min="11266" max="11266" width="6.5703125" style="316" bestFit="1" customWidth="1"/>
    <col min="11267" max="11267" width="8.42578125" style="316" bestFit="1" customWidth="1"/>
    <col min="11268" max="11268" width="24.85546875" style="316" bestFit="1" customWidth="1"/>
    <col min="11269" max="11269" width="30.5703125" style="316" bestFit="1" customWidth="1"/>
    <col min="11270" max="11270" width="0" style="316" hidden="1" customWidth="1"/>
    <col min="11271" max="11271" width="8.85546875" style="316" customWidth="1"/>
    <col min="11272" max="11272" width="3.7109375" style="316" customWidth="1"/>
    <col min="11273" max="11273" width="12.140625" style="316" customWidth="1"/>
    <col min="11274" max="11274" width="20.140625" style="316" bestFit="1" customWidth="1"/>
    <col min="11275" max="11275" width="15.28515625" style="316" bestFit="1" customWidth="1"/>
    <col min="11276" max="11276" width="5.85546875" style="316" bestFit="1" customWidth="1"/>
    <col min="11277" max="11277" width="10.28515625" style="316" customWidth="1"/>
    <col min="11278" max="11278" width="3.42578125" style="316" bestFit="1" customWidth="1"/>
    <col min="11279" max="11280" width="4.28515625" style="316" bestFit="1" customWidth="1"/>
    <col min="11281" max="11281" width="3.7109375" style="316" bestFit="1" customWidth="1"/>
    <col min="11282" max="11282" width="10.5703125" style="316" customWidth="1"/>
    <col min="11283" max="11283" width="14" style="316" bestFit="1" customWidth="1"/>
    <col min="11284" max="11284" width="8.7109375" style="316" bestFit="1" customWidth="1"/>
    <col min="11285" max="11285" width="10.140625" style="316" bestFit="1" customWidth="1"/>
    <col min="11286" max="11521" width="9.140625" style="316"/>
    <col min="11522" max="11522" width="6.5703125" style="316" bestFit="1" customWidth="1"/>
    <col min="11523" max="11523" width="8.42578125" style="316" bestFit="1" customWidth="1"/>
    <col min="11524" max="11524" width="24.85546875" style="316" bestFit="1" customWidth="1"/>
    <col min="11525" max="11525" width="30.5703125" style="316" bestFit="1" customWidth="1"/>
    <col min="11526" max="11526" width="0" style="316" hidden="1" customWidth="1"/>
    <col min="11527" max="11527" width="8.85546875" style="316" customWidth="1"/>
    <col min="11528" max="11528" width="3.7109375" style="316" customWidth="1"/>
    <col min="11529" max="11529" width="12.140625" style="316" customWidth="1"/>
    <col min="11530" max="11530" width="20.140625" style="316" bestFit="1" customWidth="1"/>
    <col min="11531" max="11531" width="15.28515625" style="316" bestFit="1" customWidth="1"/>
    <col min="11532" max="11532" width="5.85546875" style="316" bestFit="1" customWidth="1"/>
    <col min="11533" max="11533" width="10.28515625" style="316" customWidth="1"/>
    <col min="11534" max="11534" width="3.42578125" style="316" bestFit="1" customWidth="1"/>
    <col min="11535" max="11536" width="4.28515625" style="316" bestFit="1" customWidth="1"/>
    <col min="11537" max="11537" width="3.7109375" style="316" bestFit="1" customWidth="1"/>
    <col min="11538" max="11538" width="10.5703125" style="316" customWidth="1"/>
    <col min="11539" max="11539" width="14" style="316" bestFit="1" customWidth="1"/>
    <col min="11540" max="11540" width="8.7109375" style="316" bestFit="1" customWidth="1"/>
    <col min="11541" max="11541" width="10.140625" style="316" bestFit="1" customWidth="1"/>
    <col min="11542" max="11777" width="9.140625" style="316"/>
    <col min="11778" max="11778" width="6.5703125" style="316" bestFit="1" customWidth="1"/>
    <col min="11779" max="11779" width="8.42578125" style="316" bestFit="1" customWidth="1"/>
    <col min="11780" max="11780" width="24.85546875" style="316" bestFit="1" customWidth="1"/>
    <col min="11781" max="11781" width="30.5703125" style="316" bestFit="1" customWidth="1"/>
    <col min="11782" max="11782" width="0" style="316" hidden="1" customWidth="1"/>
    <col min="11783" max="11783" width="8.85546875" style="316" customWidth="1"/>
    <col min="11784" max="11784" width="3.7109375" style="316" customWidth="1"/>
    <col min="11785" max="11785" width="12.140625" style="316" customWidth="1"/>
    <col min="11786" max="11786" width="20.140625" style="316" bestFit="1" customWidth="1"/>
    <col min="11787" max="11787" width="15.28515625" style="316" bestFit="1" customWidth="1"/>
    <col min="11788" max="11788" width="5.85546875" style="316" bestFit="1" customWidth="1"/>
    <col min="11789" max="11789" width="10.28515625" style="316" customWidth="1"/>
    <col min="11790" max="11790" width="3.42578125" style="316" bestFit="1" customWidth="1"/>
    <col min="11791" max="11792" width="4.28515625" style="316" bestFit="1" customWidth="1"/>
    <col min="11793" max="11793" width="3.7109375" style="316" bestFit="1" customWidth="1"/>
    <col min="11794" max="11794" width="10.5703125" style="316" customWidth="1"/>
    <col min="11795" max="11795" width="14" style="316" bestFit="1" customWidth="1"/>
    <col min="11796" max="11796" width="8.7109375" style="316" bestFit="1" customWidth="1"/>
    <col min="11797" max="11797" width="10.140625" style="316" bestFit="1" customWidth="1"/>
    <col min="11798" max="12033" width="9.140625" style="316"/>
    <col min="12034" max="12034" width="6.5703125" style="316" bestFit="1" customWidth="1"/>
    <col min="12035" max="12035" width="8.42578125" style="316" bestFit="1" customWidth="1"/>
    <col min="12036" max="12036" width="24.85546875" style="316" bestFit="1" customWidth="1"/>
    <col min="12037" max="12037" width="30.5703125" style="316" bestFit="1" customWidth="1"/>
    <col min="12038" max="12038" width="0" style="316" hidden="1" customWidth="1"/>
    <col min="12039" max="12039" width="8.85546875" style="316" customWidth="1"/>
    <col min="12040" max="12040" width="3.7109375" style="316" customWidth="1"/>
    <col min="12041" max="12041" width="12.140625" style="316" customWidth="1"/>
    <col min="12042" max="12042" width="20.140625" style="316" bestFit="1" customWidth="1"/>
    <col min="12043" max="12043" width="15.28515625" style="316" bestFit="1" customWidth="1"/>
    <col min="12044" max="12044" width="5.85546875" style="316" bestFit="1" customWidth="1"/>
    <col min="12045" max="12045" width="10.28515625" style="316" customWidth="1"/>
    <col min="12046" max="12046" width="3.42578125" style="316" bestFit="1" customWidth="1"/>
    <col min="12047" max="12048" width="4.28515625" style="316" bestFit="1" customWidth="1"/>
    <col min="12049" max="12049" width="3.7109375" style="316" bestFit="1" customWidth="1"/>
    <col min="12050" max="12050" width="10.5703125" style="316" customWidth="1"/>
    <col min="12051" max="12051" width="14" style="316" bestFit="1" customWidth="1"/>
    <col min="12052" max="12052" width="8.7109375" style="316" bestFit="1" customWidth="1"/>
    <col min="12053" max="12053" width="10.140625" style="316" bestFit="1" customWidth="1"/>
    <col min="12054" max="12289" width="9.140625" style="316"/>
    <col min="12290" max="12290" width="6.5703125" style="316" bestFit="1" customWidth="1"/>
    <col min="12291" max="12291" width="8.42578125" style="316" bestFit="1" customWidth="1"/>
    <col min="12292" max="12292" width="24.85546875" style="316" bestFit="1" customWidth="1"/>
    <col min="12293" max="12293" width="30.5703125" style="316" bestFit="1" customWidth="1"/>
    <col min="12294" max="12294" width="0" style="316" hidden="1" customWidth="1"/>
    <col min="12295" max="12295" width="8.85546875" style="316" customWidth="1"/>
    <col min="12296" max="12296" width="3.7109375" style="316" customWidth="1"/>
    <col min="12297" max="12297" width="12.140625" style="316" customWidth="1"/>
    <col min="12298" max="12298" width="20.140625" style="316" bestFit="1" customWidth="1"/>
    <col min="12299" max="12299" width="15.28515625" style="316" bestFit="1" customWidth="1"/>
    <col min="12300" max="12300" width="5.85546875" style="316" bestFit="1" customWidth="1"/>
    <col min="12301" max="12301" width="10.28515625" style="316" customWidth="1"/>
    <col min="12302" max="12302" width="3.42578125" style="316" bestFit="1" customWidth="1"/>
    <col min="12303" max="12304" width="4.28515625" style="316" bestFit="1" customWidth="1"/>
    <col min="12305" max="12305" width="3.7109375" style="316" bestFit="1" customWidth="1"/>
    <col min="12306" max="12306" width="10.5703125" style="316" customWidth="1"/>
    <col min="12307" max="12307" width="14" style="316" bestFit="1" customWidth="1"/>
    <col min="12308" max="12308" width="8.7109375" style="316" bestFit="1" customWidth="1"/>
    <col min="12309" max="12309" width="10.140625" style="316" bestFit="1" customWidth="1"/>
    <col min="12310" max="12545" width="9.140625" style="316"/>
    <col min="12546" max="12546" width="6.5703125" style="316" bestFit="1" customWidth="1"/>
    <col min="12547" max="12547" width="8.42578125" style="316" bestFit="1" customWidth="1"/>
    <col min="12548" max="12548" width="24.85546875" style="316" bestFit="1" customWidth="1"/>
    <col min="12549" max="12549" width="30.5703125" style="316" bestFit="1" customWidth="1"/>
    <col min="12550" max="12550" width="0" style="316" hidden="1" customWidth="1"/>
    <col min="12551" max="12551" width="8.85546875" style="316" customWidth="1"/>
    <col min="12552" max="12552" width="3.7109375" style="316" customWidth="1"/>
    <col min="12553" max="12553" width="12.140625" style="316" customWidth="1"/>
    <col min="12554" max="12554" width="20.140625" style="316" bestFit="1" customWidth="1"/>
    <col min="12555" max="12555" width="15.28515625" style="316" bestFit="1" customWidth="1"/>
    <col min="12556" max="12556" width="5.85546875" style="316" bestFit="1" customWidth="1"/>
    <col min="12557" max="12557" width="10.28515625" style="316" customWidth="1"/>
    <col min="12558" max="12558" width="3.42578125" style="316" bestFit="1" customWidth="1"/>
    <col min="12559" max="12560" width="4.28515625" style="316" bestFit="1" customWidth="1"/>
    <col min="12561" max="12561" width="3.7109375" style="316" bestFit="1" customWidth="1"/>
    <col min="12562" max="12562" width="10.5703125" style="316" customWidth="1"/>
    <col min="12563" max="12563" width="14" style="316" bestFit="1" customWidth="1"/>
    <col min="12564" max="12564" width="8.7109375" style="316" bestFit="1" customWidth="1"/>
    <col min="12565" max="12565" width="10.140625" style="316" bestFit="1" customWidth="1"/>
    <col min="12566" max="12801" width="9.140625" style="316"/>
    <col min="12802" max="12802" width="6.5703125" style="316" bestFit="1" customWidth="1"/>
    <col min="12803" max="12803" width="8.42578125" style="316" bestFit="1" customWidth="1"/>
    <col min="12804" max="12804" width="24.85546875" style="316" bestFit="1" customWidth="1"/>
    <col min="12805" max="12805" width="30.5703125" style="316" bestFit="1" customWidth="1"/>
    <col min="12806" max="12806" width="0" style="316" hidden="1" customWidth="1"/>
    <col min="12807" max="12807" width="8.85546875" style="316" customWidth="1"/>
    <col min="12808" max="12808" width="3.7109375" style="316" customWidth="1"/>
    <col min="12809" max="12809" width="12.140625" style="316" customWidth="1"/>
    <col min="12810" max="12810" width="20.140625" style="316" bestFit="1" customWidth="1"/>
    <col min="12811" max="12811" width="15.28515625" style="316" bestFit="1" customWidth="1"/>
    <col min="12812" max="12812" width="5.85546875" style="316" bestFit="1" customWidth="1"/>
    <col min="12813" max="12813" width="10.28515625" style="316" customWidth="1"/>
    <col min="12814" max="12814" width="3.42578125" style="316" bestFit="1" customWidth="1"/>
    <col min="12815" max="12816" width="4.28515625" style="316" bestFit="1" customWidth="1"/>
    <col min="12817" max="12817" width="3.7109375" style="316" bestFit="1" customWidth="1"/>
    <col min="12818" max="12818" width="10.5703125" style="316" customWidth="1"/>
    <col min="12819" max="12819" width="14" style="316" bestFit="1" customWidth="1"/>
    <col min="12820" max="12820" width="8.7109375" style="316" bestFit="1" customWidth="1"/>
    <col min="12821" max="12821" width="10.140625" style="316" bestFit="1" customWidth="1"/>
    <col min="12822" max="13057" width="9.140625" style="316"/>
    <col min="13058" max="13058" width="6.5703125" style="316" bestFit="1" customWidth="1"/>
    <col min="13059" max="13059" width="8.42578125" style="316" bestFit="1" customWidth="1"/>
    <col min="13060" max="13060" width="24.85546875" style="316" bestFit="1" customWidth="1"/>
    <col min="13061" max="13061" width="30.5703125" style="316" bestFit="1" customWidth="1"/>
    <col min="13062" max="13062" width="0" style="316" hidden="1" customWidth="1"/>
    <col min="13063" max="13063" width="8.85546875" style="316" customWidth="1"/>
    <col min="13064" max="13064" width="3.7109375" style="316" customWidth="1"/>
    <col min="13065" max="13065" width="12.140625" style="316" customWidth="1"/>
    <col min="13066" max="13066" width="20.140625" style="316" bestFit="1" customWidth="1"/>
    <col min="13067" max="13067" width="15.28515625" style="316" bestFit="1" customWidth="1"/>
    <col min="13068" max="13068" width="5.85546875" style="316" bestFit="1" customWidth="1"/>
    <col min="13069" max="13069" width="10.28515625" style="316" customWidth="1"/>
    <col min="13070" max="13070" width="3.42578125" style="316" bestFit="1" customWidth="1"/>
    <col min="13071" max="13072" width="4.28515625" style="316" bestFit="1" customWidth="1"/>
    <col min="13073" max="13073" width="3.7109375" style="316" bestFit="1" customWidth="1"/>
    <col min="13074" max="13074" width="10.5703125" style="316" customWidth="1"/>
    <col min="13075" max="13075" width="14" style="316" bestFit="1" customWidth="1"/>
    <col min="13076" max="13076" width="8.7109375" style="316" bestFit="1" customWidth="1"/>
    <col min="13077" max="13077" width="10.140625" style="316" bestFit="1" customWidth="1"/>
    <col min="13078" max="13313" width="9.140625" style="316"/>
    <col min="13314" max="13314" width="6.5703125" style="316" bestFit="1" customWidth="1"/>
    <col min="13315" max="13315" width="8.42578125" style="316" bestFit="1" customWidth="1"/>
    <col min="13316" max="13316" width="24.85546875" style="316" bestFit="1" customWidth="1"/>
    <col min="13317" max="13317" width="30.5703125" style="316" bestFit="1" customWidth="1"/>
    <col min="13318" max="13318" width="0" style="316" hidden="1" customWidth="1"/>
    <col min="13319" max="13319" width="8.85546875" style="316" customWidth="1"/>
    <col min="13320" max="13320" width="3.7109375" style="316" customWidth="1"/>
    <col min="13321" max="13321" width="12.140625" style="316" customWidth="1"/>
    <col min="13322" max="13322" width="20.140625" style="316" bestFit="1" customWidth="1"/>
    <col min="13323" max="13323" width="15.28515625" style="316" bestFit="1" customWidth="1"/>
    <col min="13324" max="13324" width="5.85546875" style="316" bestFit="1" customWidth="1"/>
    <col min="13325" max="13325" width="10.28515625" style="316" customWidth="1"/>
    <col min="13326" max="13326" width="3.42578125" style="316" bestFit="1" customWidth="1"/>
    <col min="13327" max="13328" width="4.28515625" style="316" bestFit="1" customWidth="1"/>
    <col min="13329" max="13329" width="3.7109375" style="316" bestFit="1" customWidth="1"/>
    <col min="13330" max="13330" width="10.5703125" style="316" customWidth="1"/>
    <col min="13331" max="13331" width="14" style="316" bestFit="1" customWidth="1"/>
    <col min="13332" max="13332" width="8.7109375" style="316" bestFit="1" customWidth="1"/>
    <col min="13333" max="13333" width="10.140625" style="316" bestFit="1" customWidth="1"/>
    <col min="13334" max="13569" width="9.140625" style="316"/>
    <col min="13570" max="13570" width="6.5703125" style="316" bestFit="1" customWidth="1"/>
    <col min="13571" max="13571" width="8.42578125" style="316" bestFit="1" customWidth="1"/>
    <col min="13572" max="13572" width="24.85546875" style="316" bestFit="1" customWidth="1"/>
    <col min="13573" max="13573" width="30.5703125" style="316" bestFit="1" customWidth="1"/>
    <col min="13574" max="13574" width="0" style="316" hidden="1" customWidth="1"/>
    <col min="13575" max="13575" width="8.85546875" style="316" customWidth="1"/>
    <col min="13576" max="13576" width="3.7109375" style="316" customWidth="1"/>
    <col min="13577" max="13577" width="12.140625" style="316" customWidth="1"/>
    <col min="13578" max="13578" width="20.140625" style="316" bestFit="1" customWidth="1"/>
    <col min="13579" max="13579" width="15.28515625" style="316" bestFit="1" customWidth="1"/>
    <col min="13580" max="13580" width="5.85546875" style="316" bestFit="1" customWidth="1"/>
    <col min="13581" max="13581" width="10.28515625" style="316" customWidth="1"/>
    <col min="13582" max="13582" width="3.42578125" style="316" bestFit="1" customWidth="1"/>
    <col min="13583" max="13584" width="4.28515625" style="316" bestFit="1" customWidth="1"/>
    <col min="13585" max="13585" width="3.7109375" style="316" bestFit="1" customWidth="1"/>
    <col min="13586" max="13586" width="10.5703125" style="316" customWidth="1"/>
    <col min="13587" max="13587" width="14" style="316" bestFit="1" customWidth="1"/>
    <col min="13588" max="13588" width="8.7109375" style="316" bestFit="1" customWidth="1"/>
    <col min="13589" max="13589" width="10.140625" style="316" bestFit="1" customWidth="1"/>
    <col min="13590" max="13825" width="9.140625" style="316"/>
    <col min="13826" max="13826" width="6.5703125" style="316" bestFit="1" customWidth="1"/>
    <col min="13827" max="13827" width="8.42578125" style="316" bestFit="1" customWidth="1"/>
    <col min="13828" max="13828" width="24.85546875" style="316" bestFit="1" customWidth="1"/>
    <col min="13829" max="13829" width="30.5703125" style="316" bestFit="1" customWidth="1"/>
    <col min="13830" max="13830" width="0" style="316" hidden="1" customWidth="1"/>
    <col min="13831" max="13831" width="8.85546875" style="316" customWidth="1"/>
    <col min="13832" max="13832" width="3.7109375" style="316" customWidth="1"/>
    <col min="13833" max="13833" width="12.140625" style="316" customWidth="1"/>
    <col min="13834" max="13834" width="20.140625" style="316" bestFit="1" customWidth="1"/>
    <col min="13835" max="13835" width="15.28515625" style="316" bestFit="1" customWidth="1"/>
    <col min="13836" max="13836" width="5.85546875" style="316" bestFit="1" customWidth="1"/>
    <col min="13837" max="13837" width="10.28515625" style="316" customWidth="1"/>
    <col min="13838" max="13838" width="3.42578125" style="316" bestFit="1" customWidth="1"/>
    <col min="13839" max="13840" width="4.28515625" style="316" bestFit="1" customWidth="1"/>
    <col min="13841" max="13841" width="3.7109375" style="316" bestFit="1" customWidth="1"/>
    <col min="13842" max="13842" width="10.5703125" style="316" customWidth="1"/>
    <col min="13843" max="13843" width="14" style="316" bestFit="1" customWidth="1"/>
    <col min="13844" max="13844" width="8.7109375" style="316" bestFit="1" customWidth="1"/>
    <col min="13845" max="13845" width="10.140625" style="316" bestFit="1" customWidth="1"/>
    <col min="13846" max="14081" width="9.140625" style="316"/>
    <col min="14082" max="14082" width="6.5703125" style="316" bestFit="1" customWidth="1"/>
    <col min="14083" max="14083" width="8.42578125" style="316" bestFit="1" customWidth="1"/>
    <col min="14084" max="14084" width="24.85546875" style="316" bestFit="1" customWidth="1"/>
    <col min="14085" max="14085" width="30.5703125" style="316" bestFit="1" customWidth="1"/>
    <col min="14086" max="14086" width="0" style="316" hidden="1" customWidth="1"/>
    <col min="14087" max="14087" width="8.85546875" style="316" customWidth="1"/>
    <col min="14088" max="14088" width="3.7109375" style="316" customWidth="1"/>
    <col min="14089" max="14089" width="12.140625" style="316" customWidth="1"/>
    <col min="14090" max="14090" width="20.140625" style="316" bestFit="1" customWidth="1"/>
    <col min="14091" max="14091" width="15.28515625" style="316" bestFit="1" customWidth="1"/>
    <col min="14092" max="14092" width="5.85546875" style="316" bestFit="1" customWidth="1"/>
    <col min="14093" max="14093" width="10.28515625" style="316" customWidth="1"/>
    <col min="14094" max="14094" width="3.42578125" style="316" bestFit="1" customWidth="1"/>
    <col min="14095" max="14096" width="4.28515625" style="316" bestFit="1" customWidth="1"/>
    <col min="14097" max="14097" width="3.7109375" style="316" bestFit="1" customWidth="1"/>
    <col min="14098" max="14098" width="10.5703125" style="316" customWidth="1"/>
    <col min="14099" max="14099" width="14" style="316" bestFit="1" customWidth="1"/>
    <col min="14100" max="14100" width="8.7109375" style="316" bestFit="1" customWidth="1"/>
    <col min="14101" max="14101" width="10.140625" style="316" bestFit="1" customWidth="1"/>
    <col min="14102" max="14337" width="9.140625" style="316"/>
    <col min="14338" max="14338" width="6.5703125" style="316" bestFit="1" customWidth="1"/>
    <col min="14339" max="14339" width="8.42578125" style="316" bestFit="1" customWidth="1"/>
    <col min="14340" max="14340" width="24.85546875" style="316" bestFit="1" customWidth="1"/>
    <col min="14341" max="14341" width="30.5703125" style="316" bestFit="1" customWidth="1"/>
    <col min="14342" max="14342" width="0" style="316" hidden="1" customWidth="1"/>
    <col min="14343" max="14343" width="8.85546875" style="316" customWidth="1"/>
    <col min="14344" max="14344" width="3.7109375" style="316" customWidth="1"/>
    <col min="14345" max="14345" width="12.140625" style="316" customWidth="1"/>
    <col min="14346" max="14346" width="20.140625" style="316" bestFit="1" customWidth="1"/>
    <col min="14347" max="14347" width="15.28515625" style="316" bestFit="1" customWidth="1"/>
    <col min="14348" max="14348" width="5.85546875" style="316" bestFit="1" customWidth="1"/>
    <col min="14349" max="14349" width="10.28515625" style="316" customWidth="1"/>
    <col min="14350" max="14350" width="3.42578125" style="316" bestFit="1" customWidth="1"/>
    <col min="14351" max="14352" width="4.28515625" style="316" bestFit="1" customWidth="1"/>
    <col min="14353" max="14353" width="3.7109375" style="316" bestFit="1" customWidth="1"/>
    <col min="14354" max="14354" width="10.5703125" style="316" customWidth="1"/>
    <col min="14355" max="14355" width="14" style="316" bestFit="1" customWidth="1"/>
    <col min="14356" max="14356" width="8.7109375" style="316" bestFit="1" customWidth="1"/>
    <col min="14357" max="14357" width="10.140625" style="316" bestFit="1" customWidth="1"/>
    <col min="14358" max="14593" width="9.140625" style="316"/>
    <col min="14594" max="14594" width="6.5703125" style="316" bestFit="1" customWidth="1"/>
    <col min="14595" max="14595" width="8.42578125" style="316" bestFit="1" customWidth="1"/>
    <col min="14596" max="14596" width="24.85546875" style="316" bestFit="1" customWidth="1"/>
    <col min="14597" max="14597" width="30.5703125" style="316" bestFit="1" customWidth="1"/>
    <col min="14598" max="14598" width="0" style="316" hidden="1" customWidth="1"/>
    <col min="14599" max="14599" width="8.85546875" style="316" customWidth="1"/>
    <col min="14600" max="14600" width="3.7109375" style="316" customWidth="1"/>
    <col min="14601" max="14601" width="12.140625" style="316" customWidth="1"/>
    <col min="14602" max="14602" width="20.140625" style="316" bestFit="1" customWidth="1"/>
    <col min="14603" max="14603" width="15.28515625" style="316" bestFit="1" customWidth="1"/>
    <col min="14604" max="14604" width="5.85546875" style="316" bestFit="1" customWidth="1"/>
    <col min="14605" max="14605" width="10.28515625" style="316" customWidth="1"/>
    <col min="14606" max="14606" width="3.42578125" style="316" bestFit="1" customWidth="1"/>
    <col min="14607" max="14608" width="4.28515625" style="316" bestFit="1" customWidth="1"/>
    <col min="14609" max="14609" width="3.7109375" style="316" bestFit="1" customWidth="1"/>
    <col min="14610" max="14610" width="10.5703125" style="316" customWidth="1"/>
    <col min="14611" max="14611" width="14" style="316" bestFit="1" customWidth="1"/>
    <col min="14612" max="14612" width="8.7109375" style="316" bestFit="1" customWidth="1"/>
    <col min="14613" max="14613" width="10.140625" style="316" bestFit="1" customWidth="1"/>
    <col min="14614" max="14849" width="9.140625" style="316"/>
    <col min="14850" max="14850" width="6.5703125" style="316" bestFit="1" customWidth="1"/>
    <col min="14851" max="14851" width="8.42578125" style="316" bestFit="1" customWidth="1"/>
    <col min="14852" max="14852" width="24.85546875" style="316" bestFit="1" customWidth="1"/>
    <col min="14853" max="14853" width="30.5703125" style="316" bestFit="1" customWidth="1"/>
    <col min="14854" max="14854" width="0" style="316" hidden="1" customWidth="1"/>
    <col min="14855" max="14855" width="8.85546875" style="316" customWidth="1"/>
    <col min="14856" max="14856" width="3.7109375" style="316" customWidth="1"/>
    <col min="14857" max="14857" width="12.140625" style="316" customWidth="1"/>
    <col min="14858" max="14858" width="20.140625" style="316" bestFit="1" customWidth="1"/>
    <col min="14859" max="14859" width="15.28515625" style="316" bestFit="1" customWidth="1"/>
    <col min="14860" max="14860" width="5.85546875" style="316" bestFit="1" customWidth="1"/>
    <col min="14861" max="14861" width="10.28515625" style="316" customWidth="1"/>
    <col min="14862" max="14862" width="3.42578125" style="316" bestFit="1" customWidth="1"/>
    <col min="14863" max="14864" width="4.28515625" style="316" bestFit="1" customWidth="1"/>
    <col min="14865" max="14865" width="3.7109375" style="316" bestFit="1" customWidth="1"/>
    <col min="14866" max="14866" width="10.5703125" style="316" customWidth="1"/>
    <col min="14867" max="14867" width="14" style="316" bestFit="1" customWidth="1"/>
    <col min="14868" max="14868" width="8.7109375" style="316" bestFit="1" customWidth="1"/>
    <col min="14869" max="14869" width="10.140625" style="316" bestFit="1" customWidth="1"/>
    <col min="14870" max="15105" width="9.140625" style="316"/>
    <col min="15106" max="15106" width="6.5703125" style="316" bestFit="1" customWidth="1"/>
    <col min="15107" max="15107" width="8.42578125" style="316" bestFit="1" customWidth="1"/>
    <col min="15108" max="15108" width="24.85546875" style="316" bestFit="1" customWidth="1"/>
    <col min="15109" max="15109" width="30.5703125" style="316" bestFit="1" customWidth="1"/>
    <col min="15110" max="15110" width="0" style="316" hidden="1" customWidth="1"/>
    <col min="15111" max="15111" width="8.85546875" style="316" customWidth="1"/>
    <col min="15112" max="15112" width="3.7109375" style="316" customWidth="1"/>
    <col min="15113" max="15113" width="12.140625" style="316" customWidth="1"/>
    <col min="15114" max="15114" width="20.140625" style="316" bestFit="1" customWidth="1"/>
    <col min="15115" max="15115" width="15.28515625" style="316" bestFit="1" customWidth="1"/>
    <col min="15116" max="15116" width="5.85546875" style="316" bestFit="1" customWidth="1"/>
    <col min="15117" max="15117" width="10.28515625" style="316" customWidth="1"/>
    <col min="15118" max="15118" width="3.42578125" style="316" bestFit="1" customWidth="1"/>
    <col min="15119" max="15120" width="4.28515625" style="316" bestFit="1" customWidth="1"/>
    <col min="15121" max="15121" width="3.7109375" style="316" bestFit="1" customWidth="1"/>
    <col min="15122" max="15122" width="10.5703125" style="316" customWidth="1"/>
    <col min="15123" max="15123" width="14" style="316" bestFit="1" customWidth="1"/>
    <col min="15124" max="15124" width="8.7109375" style="316" bestFit="1" customWidth="1"/>
    <col min="15125" max="15125" width="10.140625" style="316" bestFit="1" customWidth="1"/>
    <col min="15126" max="15361" width="9.140625" style="316"/>
    <col min="15362" max="15362" width="6.5703125" style="316" bestFit="1" customWidth="1"/>
    <col min="15363" max="15363" width="8.42578125" style="316" bestFit="1" customWidth="1"/>
    <col min="15364" max="15364" width="24.85546875" style="316" bestFit="1" customWidth="1"/>
    <col min="15365" max="15365" width="30.5703125" style="316" bestFit="1" customWidth="1"/>
    <col min="15366" max="15366" width="0" style="316" hidden="1" customWidth="1"/>
    <col min="15367" max="15367" width="8.85546875" style="316" customWidth="1"/>
    <col min="15368" max="15368" width="3.7109375" style="316" customWidth="1"/>
    <col min="15369" max="15369" width="12.140625" style="316" customWidth="1"/>
    <col min="15370" max="15370" width="20.140625" style="316" bestFit="1" customWidth="1"/>
    <col min="15371" max="15371" width="15.28515625" style="316" bestFit="1" customWidth="1"/>
    <col min="15372" max="15372" width="5.85546875" style="316" bestFit="1" customWidth="1"/>
    <col min="15373" max="15373" width="10.28515625" style="316" customWidth="1"/>
    <col min="15374" max="15374" width="3.42578125" style="316" bestFit="1" customWidth="1"/>
    <col min="15375" max="15376" width="4.28515625" style="316" bestFit="1" customWidth="1"/>
    <col min="15377" max="15377" width="3.7109375" style="316" bestFit="1" customWidth="1"/>
    <col min="15378" max="15378" width="10.5703125" style="316" customWidth="1"/>
    <col min="15379" max="15379" width="14" style="316" bestFit="1" customWidth="1"/>
    <col min="15380" max="15380" width="8.7109375" style="316" bestFit="1" customWidth="1"/>
    <col min="15381" max="15381" width="10.140625" style="316" bestFit="1" customWidth="1"/>
    <col min="15382" max="15617" width="9.140625" style="316"/>
    <col min="15618" max="15618" width="6.5703125" style="316" bestFit="1" customWidth="1"/>
    <col min="15619" max="15619" width="8.42578125" style="316" bestFit="1" customWidth="1"/>
    <col min="15620" max="15620" width="24.85546875" style="316" bestFit="1" customWidth="1"/>
    <col min="15621" max="15621" width="30.5703125" style="316" bestFit="1" customWidth="1"/>
    <col min="15622" max="15622" width="0" style="316" hidden="1" customWidth="1"/>
    <col min="15623" max="15623" width="8.85546875" style="316" customWidth="1"/>
    <col min="15624" max="15624" width="3.7109375" style="316" customWidth="1"/>
    <col min="15625" max="15625" width="12.140625" style="316" customWidth="1"/>
    <col min="15626" max="15626" width="20.140625" style="316" bestFit="1" customWidth="1"/>
    <col min="15627" max="15627" width="15.28515625" style="316" bestFit="1" customWidth="1"/>
    <col min="15628" max="15628" width="5.85546875" style="316" bestFit="1" customWidth="1"/>
    <col min="15629" max="15629" width="10.28515625" style="316" customWidth="1"/>
    <col min="15630" max="15630" width="3.42578125" style="316" bestFit="1" customWidth="1"/>
    <col min="15631" max="15632" width="4.28515625" style="316" bestFit="1" customWidth="1"/>
    <col min="15633" max="15633" width="3.7109375" style="316" bestFit="1" customWidth="1"/>
    <col min="15634" max="15634" width="10.5703125" style="316" customWidth="1"/>
    <col min="15635" max="15635" width="14" style="316" bestFit="1" customWidth="1"/>
    <col min="15636" max="15636" width="8.7109375" style="316" bestFit="1" customWidth="1"/>
    <col min="15637" max="15637" width="10.140625" style="316" bestFit="1" customWidth="1"/>
    <col min="15638" max="15873" width="9.140625" style="316"/>
    <col min="15874" max="15874" width="6.5703125" style="316" bestFit="1" customWidth="1"/>
    <col min="15875" max="15875" width="8.42578125" style="316" bestFit="1" customWidth="1"/>
    <col min="15876" max="15876" width="24.85546875" style="316" bestFit="1" customWidth="1"/>
    <col min="15877" max="15877" width="30.5703125" style="316" bestFit="1" customWidth="1"/>
    <col min="15878" max="15878" width="0" style="316" hidden="1" customWidth="1"/>
    <col min="15879" max="15879" width="8.85546875" style="316" customWidth="1"/>
    <col min="15880" max="15880" width="3.7109375" style="316" customWidth="1"/>
    <col min="15881" max="15881" width="12.140625" style="316" customWidth="1"/>
    <col min="15882" max="15882" width="20.140625" style="316" bestFit="1" customWidth="1"/>
    <col min="15883" max="15883" width="15.28515625" style="316" bestFit="1" customWidth="1"/>
    <col min="15884" max="15884" width="5.85546875" style="316" bestFit="1" customWidth="1"/>
    <col min="15885" max="15885" width="10.28515625" style="316" customWidth="1"/>
    <col min="15886" max="15886" width="3.42578125" style="316" bestFit="1" customWidth="1"/>
    <col min="15887" max="15888" width="4.28515625" style="316" bestFit="1" customWidth="1"/>
    <col min="15889" max="15889" width="3.7109375" style="316" bestFit="1" customWidth="1"/>
    <col min="15890" max="15890" width="10.5703125" style="316" customWidth="1"/>
    <col min="15891" max="15891" width="14" style="316" bestFit="1" customWidth="1"/>
    <col min="15892" max="15892" width="8.7109375" style="316" bestFit="1" customWidth="1"/>
    <col min="15893" max="15893" width="10.140625" style="316" bestFit="1" customWidth="1"/>
    <col min="15894" max="16129" width="9.140625" style="316"/>
    <col min="16130" max="16130" width="6.5703125" style="316" bestFit="1" customWidth="1"/>
    <col min="16131" max="16131" width="8.42578125" style="316" bestFit="1" customWidth="1"/>
    <col min="16132" max="16132" width="24.85546875" style="316" bestFit="1" customWidth="1"/>
    <col min="16133" max="16133" width="30.5703125" style="316" bestFit="1" customWidth="1"/>
    <col min="16134" max="16134" width="0" style="316" hidden="1" customWidth="1"/>
    <col min="16135" max="16135" width="8.85546875" style="316" customWidth="1"/>
    <col min="16136" max="16136" width="3.7109375" style="316" customWidth="1"/>
    <col min="16137" max="16137" width="12.140625" style="316" customWidth="1"/>
    <col min="16138" max="16138" width="20.140625" style="316" bestFit="1" customWidth="1"/>
    <col min="16139" max="16139" width="15.28515625" style="316" bestFit="1" customWidth="1"/>
    <col min="16140" max="16140" width="5.85546875" style="316" bestFit="1" customWidth="1"/>
    <col min="16141" max="16141" width="10.28515625" style="316" customWidth="1"/>
    <col min="16142" max="16142" width="3.42578125" style="316" bestFit="1" customWidth="1"/>
    <col min="16143" max="16144" width="4.28515625" style="316" bestFit="1" customWidth="1"/>
    <col min="16145" max="16145" width="3.7109375" style="316" bestFit="1" customWidth="1"/>
    <col min="16146" max="16146" width="10.5703125" style="316" customWidth="1"/>
    <col min="16147" max="16147" width="14" style="316" bestFit="1" customWidth="1"/>
    <col min="16148" max="16148" width="8.7109375" style="316" bestFit="1" customWidth="1"/>
    <col min="16149" max="16149" width="10.140625" style="316" bestFit="1" customWidth="1"/>
    <col min="16150" max="16384" width="9.140625" style="316"/>
  </cols>
  <sheetData>
    <row r="1" spans="1:22" ht="18.75" x14ac:dyDescent="0.3">
      <c r="A1" s="582"/>
      <c r="B1" s="498" t="s">
        <v>729</v>
      </c>
    </row>
    <row r="2" spans="1:22" ht="15.75" thickBot="1" x14ac:dyDescent="0.3"/>
    <row r="3" spans="1:22" s="335" customFormat="1" ht="39" thickBot="1" x14ac:dyDescent="0.3">
      <c r="A3" s="499" t="s">
        <v>327</v>
      </c>
      <c r="B3" s="500" t="s">
        <v>328</v>
      </c>
      <c r="C3" s="407" t="s">
        <v>329</v>
      </c>
      <c r="D3" s="407" t="s">
        <v>330</v>
      </c>
      <c r="E3" s="407" t="s">
        <v>490</v>
      </c>
      <c r="F3" s="407" t="s">
        <v>331</v>
      </c>
      <c r="G3" s="407" t="s">
        <v>698</v>
      </c>
      <c r="H3" s="500" t="s">
        <v>332</v>
      </c>
      <c r="I3" s="500" t="s">
        <v>333</v>
      </c>
      <c r="J3" s="500" t="s">
        <v>334</v>
      </c>
      <c r="K3" s="407" t="s">
        <v>335</v>
      </c>
      <c r="L3" s="500" t="s">
        <v>336</v>
      </c>
      <c r="M3" s="500" t="s">
        <v>337</v>
      </c>
      <c r="N3" s="500" t="s">
        <v>338</v>
      </c>
      <c r="O3" s="500" t="s">
        <v>339</v>
      </c>
      <c r="P3" s="500" t="s">
        <v>340</v>
      </c>
      <c r="Q3" s="500" t="s">
        <v>341</v>
      </c>
      <c r="R3" s="500" t="s">
        <v>342</v>
      </c>
      <c r="S3" s="500" t="s">
        <v>343</v>
      </c>
      <c r="T3" s="584" t="s">
        <v>344</v>
      </c>
      <c r="U3" s="585" t="s">
        <v>345</v>
      </c>
      <c r="V3" s="654" t="s">
        <v>346</v>
      </c>
    </row>
    <row r="4" spans="1:22" s="509" customFormat="1" ht="153" x14ac:dyDescent="0.25">
      <c r="A4" s="586">
        <v>1</v>
      </c>
      <c r="B4" s="587" t="s">
        <v>730</v>
      </c>
      <c r="C4" s="504" t="s">
        <v>347</v>
      </c>
      <c r="D4" s="504" t="s">
        <v>738</v>
      </c>
      <c r="E4" s="587"/>
      <c r="F4" s="587" t="s">
        <v>350</v>
      </c>
      <c r="G4" s="587" t="s">
        <v>699</v>
      </c>
      <c r="H4" s="587" t="s">
        <v>679</v>
      </c>
      <c r="I4" s="587" t="s">
        <v>88</v>
      </c>
      <c r="J4" s="587" t="s">
        <v>731</v>
      </c>
      <c r="K4" s="390">
        <v>44404</v>
      </c>
      <c r="L4" s="587" t="s">
        <v>681</v>
      </c>
      <c r="M4" s="508" t="s">
        <v>365</v>
      </c>
      <c r="N4" s="587" t="s">
        <v>349</v>
      </c>
      <c r="O4" s="587" t="s">
        <v>349</v>
      </c>
      <c r="P4" s="587" t="s">
        <v>349</v>
      </c>
      <c r="Q4" s="587" t="s">
        <v>682</v>
      </c>
      <c r="R4" s="504" t="s">
        <v>732</v>
      </c>
      <c r="S4" s="587" t="s">
        <v>349</v>
      </c>
      <c r="T4" s="504" t="s">
        <v>792</v>
      </c>
      <c r="U4" s="587" t="s">
        <v>350</v>
      </c>
      <c r="V4" s="294" t="s">
        <v>723</v>
      </c>
    </row>
    <row r="5" spans="1:22" s="555" customFormat="1" ht="153" x14ac:dyDescent="0.25">
      <c r="A5" s="507">
        <v>2</v>
      </c>
      <c r="B5" s="508" t="s">
        <v>733</v>
      </c>
      <c r="C5" s="603" t="s">
        <v>347</v>
      </c>
      <c r="D5" s="603" t="s">
        <v>734</v>
      </c>
      <c r="E5" s="508"/>
      <c r="F5" s="508" t="s">
        <v>350</v>
      </c>
      <c r="G5" s="508" t="s">
        <v>702</v>
      </c>
      <c r="H5" s="508" t="s">
        <v>735</v>
      </c>
      <c r="I5" s="508" t="s">
        <v>88</v>
      </c>
      <c r="J5" s="508" t="s">
        <v>736</v>
      </c>
      <c r="K5" s="398">
        <v>12281</v>
      </c>
      <c r="L5" s="508" t="s">
        <v>692</v>
      </c>
      <c r="M5" s="508" t="s">
        <v>365</v>
      </c>
      <c r="N5" s="587" t="s">
        <v>349</v>
      </c>
      <c r="O5" s="587" t="s">
        <v>349</v>
      </c>
      <c r="P5" s="587" t="s">
        <v>349</v>
      </c>
      <c r="Q5" s="587" t="s">
        <v>682</v>
      </c>
      <c r="R5" s="504" t="s">
        <v>737</v>
      </c>
      <c r="S5" s="587" t="s">
        <v>349</v>
      </c>
      <c r="T5" s="504" t="s">
        <v>792</v>
      </c>
      <c r="U5" s="587" t="s">
        <v>350</v>
      </c>
      <c r="V5" s="294" t="s">
        <v>723</v>
      </c>
    </row>
    <row r="6" spans="1:22" s="357" customFormat="1" x14ac:dyDescent="0.25">
      <c r="A6" s="419"/>
      <c r="B6" s="420"/>
      <c r="C6" s="588"/>
      <c r="D6" s="588"/>
      <c r="E6" s="420"/>
      <c r="F6" s="420"/>
      <c r="G6" s="420"/>
      <c r="H6" s="420"/>
      <c r="I6" s="420"/>
      <c r="J6" s="420"/>
      <c r="K6" s="510"/>
      <c r="L6" s="420"/>
      <c r="M6" s="420"/>
      <c r="N6" s="420"/>
      <c r="O6" s="420"/>
      <c r="P6" s="420"/>
      <c r="Q6" s="420"/>
      <c r="R6" s="420"/>
      <c r="S6" s="420"/>
      <c r="T6" s="588"/>
      <c r="U6" s="420"/>
    </row>
    <row r="7" spans="1:22" s="357" customFormat="1" x14ac:dyDescent="0.25">
      <c r="A7" s="419"/>
      <c r="B7" s="420"/>
      <c r="C7" s="588"/>
      <c r="D7" s="588"/>
      <c r="E7" s="420"/>
      <c r="F7" s="420"/>
      <c r="G7" s="420"/>
      <c r="H7" s="420"/>
      <c r="I7" s="420"/>
      <c r="J7" s="420"/>
      <c r="K7" s="510"/>
      <c r="L7" s="420"/>
      <c r="M7" s="420"/>
      <c r="N7" s="420"/>
      <c r="O7" s="420"/>
      <c r="P7" s="420"/>
      <c r="Q7" s="420"/>
      <c r="R7" s="420"/>
      <c r="S7" s="420"/>
      <c r="T7" s="588"/>
      <c r="U7" s="420"/>
    </row>
    <row r="8" spans="1:22" s="357" customFormat="1" x14ac:dyDescent="0.25">
      <c r="A8" s="419"/>
      <c r="B8" s="420"/>
      <c r="C8" s="588"/>
      <c r="D8" s="588"/>
      <c r="E8" s="420"/>
      <c r="F8" s="420"/>
      <c r="G8" s="420"/>
      <c r="H8" s="420"/>
      <c r="I8" s="420"/>
      <c r="J8" s="420"/>
      <c r="K8" s="510"/>
      <c r="L8" s="420"/>
      <c r="M8" s="420"/>
      <c r="N8" s="420"/>
      <c r="O8" s="420"/>
      <c r="P8" s="420"/>
      <c r="Q8" s="420"/>
      <c r="R8" s="420"/>
      <c r="S8" s="420"/>
      <c r="T8" s="588"/>
      <c r="U8" s="420"/>
    </row>
    <row r="9" spans="1:22" s="357" customFormat="1" x14ac:dyDescent="0.25">
      <c r="A9" s="419"/>
      <c r="B9" s="420"/>
      <c r="C9" s="588"/>
      <c r="D9" s="588"/>
      <c r="E9" s="420"/>
      <c r="F9" s="420"/>
      <c r="G9" s="420"/>
      <c r="H9" s="420"/>
      <c r="I9" s="420"/>
      <c r="J9" s="420"/>
      <c r="K9" s="510"/>
      <c r="L9" s="420"/>
      <c r="M9" s="420"/>
      <c r="N9" s="420"/>
      <c r="O9" s="420"/>
      <c r="P9" s="420"/>
      <c r="Q9" s="420"/>
      <c r="R9" s="420"/>
      <c r="S9" s="420"/>
      <c r="T9" s="588"/>
      <c r="U9" s="420"/>
    </row>
    <row r="10" spans="1:22" s="357" customFormat="1" x14ac:dyDescent="0.25">
      <c r="A10" s="419"/>
      <c r="B10" s="420"/>
      <c r="C10" s="588"/>
      <c r="D10" s="588"/>
      <c r="E10" s="420"/>
      <c r="F10" s="420"/>
      <c r="G10" s="420"/>
      <c r="H10" s="420"/>
      <c r="I10" s="420"/>
      <c r="J10" s="420"/>
      <c r="K10" s="510"/>
      <c r="L10" s="420"/>
      <c r="M10" s="420"/>
      <c r="N10" s="420"/>
      <c r="O10" s="420"/>
      <c r="P10" s="420"/>
      <c r="Q10" s="420"/>
      <c r="R10" s="420"/>
      <c r="S10" s="420"/>
      <c r="T10" s="588"/>
      <c r="U10" s="420"/>
    </row>
    <row r="11" spans="1:22" s="357" customFormat="1" x14ac:dyDescent="0.25">
      <c r="A11" s="419"/>
      <c r="B11" s="420"/>
      <c r="C11" s="588"/>
      <c r="D11" s="588"/>
      <c r="E11" s="420"/>
      <c r="F11" s="420"/>
      <c r="G11" s="420"/>
      <c r="H11" s="420"/>
      <c r="I11" s="420"/>
      <c r="J11" s="420"/>
      <c r="K11" s="510"/>
      <c r="L11" s="420"/>
      <c r="M11" s="420"/>
      <c r="N11" s="420"/>
      <c r="O11" s="420"/>
      <c r="P11" s="420"/>
      <c r="Q11" s="420"/>
      <c r="R11" s="420"/>
      <c r="S11" s="420"/>
      <c r="T11" s="588"/>
      <c r="U11" s="420"/>
    </row>
    <row r="12" spans="1:22" s="357" customFormat="1" x14ac:dyDescent="0.25">
      <c r="A12" s="419"/>
      <c r="B12" s="420"/>
      <c r="C12" s="588"/>
      <c r="D12" s="588"/>
      <c r="E12" s="420"/>
      <c r="F12" s="420"/>
      <c r="G12" s="420"/>
      <c r="H12" s="420"/>
      <c r="I12" s="420"/>
      <c r="J12" s="420"/>
      <c r="K12" s="510"/>
      <c r="L12" s="420"/>
      <c r="M12" s="420"/>
      <c r="N12" s="420"/>
      <c r="O12" s="420"/>
      <c r="P12" s="420"/>
      <c r="Q12" s="420"/>
      <c r="R12" s="420"/>
      <c r="S12" s="420"/>
      <c r="T12" s="588"/>
      <c r="U12" s="420"/>
    </row>
    <row r="13" spans="1:22" s="357" customFormat="1" x14ac:dyDescent="0.25">
      <c r="A13" s="419"/>
      <c r="B13" s="420"/>
      <c r="C13" s="588"/>
      <c r="D13" s="588"/>
      <c r="E13" s="420"/>
      <c r="F13" s="420"/>
      <c r="G13" s="420"/>
      <c r="H13" s="420"/>
      <c r="I13" s="420"/>
      <c r="J13" s="420"/>
      <c r="K13" s="510"/>
      <c r="L13" s="420"/>
      <c r="M13" s="420"/>
      <c r="N13" s="420"/>
      <c r="O13" s="420"/>
      <c r="P13" s="420"/>
      <c r="Q13" s="420"/>
      <c r="R13" s="420"/>
      <c r="S13" s="420"/>
      <c r="T13" s="588"/>
      <c r="U13" s="420"/>
    </row>
    <row r="14" spans="1:22" s="357" customFormat="1" x14ac:dyDescent="0.25">
      <c r="A14" s="419"/>
      <c r="B14" s="420"/>
      <c r="C14" s="588"/>
      <c r="D14" s="588"/>
      <c r="E14" s="420"/>
      <c r="F14" s="420"/>
      <c r="G14" s="420"/>
      <c r="H14" s="420"/>
      <c r="I14" s="420"/>
      <c r="J14" s="420"/>
      <c r="K14" s="510"/>
      <c r="L14" s="420"/>
      <c r="M14" s="420"/>
      <c r="N14" s="420"/>
      <c r="O14" s="420"/>
      <c r="P14" s="420"/>
      <c r="Q14" s="420"/>
      <c r="R14" s="420"/>
      <c r="S14" s="420"/>
      <c r="T14" s="588"/>
      <c r="U14" s="420"/>
    </row>
    <row r="15" spans="1:22" s="357" customFormat="1" x14ac:dyDescent="0.25">
      <c r="A15" s="419"/>
      <c r="B15" s="420"/>
      <c r="C15" s="588"/>
      <c r="D15" s="588"/>
      <c r="E15" s="420"/>
      <c r="F15" s="420"/>
      <c r="G15" s="420"/>
      <c r="H15" s="420"/>
      <c r="I15" s="420"/>
      <c r="J15" s="420"/>
      <c r="K15" s="510"/>
      <c r="L15" s="420"/>
      <c r="M15" s="420"/>
      <c r="N15" s="420"/>
      <c r="O15" s="420"/>
      <c r="P15" s="420"/>
      <c r="Q15" s="420"/>
      <c r="R15" s="420"/>
      <c r="S15" s="420"/>
      <c r="T15" s="588"/>
      <c r="U15" s="420"/>
    </row>
    <row r="16" spans="1:22" s="357" customFormat="1" x14ac:dyDescent="0.25">
      <c r="A16" s="419"/>
      <c r="B16" s="420"/>
      <c r="C16" s="588"/>
      <c r="D16" s="588"/>
      <c r="E16" s="420"/>
      <c r="F16" s="420"/>
      <c r="G16" s="420"/>
      <c r="H16" s="420"/>
      <c r="I16" s="420"/>
      <c r="J16" s="420"/>
      <c r="K16" s="510"/>
      <c r="L16" s="420"/>
      <c r="M16" s="420"/>
      <c r="N16" s="420"/>
      <c r="O16" s="420"/>
      <c r="P16" s="420"/>
      <c r="Q16" s="420"/>
      <c r="R16" s="420"/>
      <c r="S16" s="420"/>
      <c r="T16" s="588"/>
      <c r="U16" s="420"/>
    </row>
    <row r="17" spans="1:21" s="357" customFormat="1" x14ac:dyDescent="0.25">
      <c r="A17" s="419"/>
      <c r="B17" s="420"/>
      <c r="C17" s="588"/>
      <c r="D17" s="588"/>
      <c r="E17" s="420"/>
      <c r="F17" s="420"/>
      <c r="G17" s="420"/>
      <c r="H17" s="420"/>
      <c r="I17" s="420"/>
      <c r="J17" s="420"/>
      <c r="K17" s="510"/>
      <c r="L17" s="420"/>
      <c r="M17" s="420"/>
      <c r="N17" s="420"/>
      <c r="O17" s="420"/>
      <c r="P17" s="420"/>
      <c r="Q17" s="420"/>
      <c r="R17" s="420"/>
      <c r="S17" s="420"/>
      <c r="T17" s="588"/>
      <c r="U17" s="420"/>
    </row>
    <row r="18" spans="1:21" s="357" customFormat="1" x14ac:dyDescent="0.25">
      <c r="A18" s="419"/>
      <c r="B18" s="340"/>
      <c r="C18" s="588"/>
      <c r="D18" s="589"/>
      <c r="E18" s="420"/>
      <c r="F18" s="420"/>
      <c r="G18" s="420"/>
      <c r="H18" s="340"/>
      <c r="I18" s="340"/>
      <c r="J18" s="340"/>
      <c r="K18" s="510"/>
      <c r="L18" s="420"/>
      <c r="M18" s="420"/>
      <c r="N18" s="420"/>
      <c r="O18" s="420"/>
      <c r="P18" s="420"/>
      <c r="Q18" s="420"/>
      <c r="R18" s="420"/>
      <c r="S18" s="340"/>
      <c r="T18" s="588"/>
      <c r="U18" s="420"/>
    </row>
    <row r="19" spans="1:21" s="357" customFormat="1" x14ac:dyDescent="0.25">
      <c r="A19" s="419"/>
      <c r="B19" s="420"/>
      <c r="C19" s="588"/>
      <c r="D19" s="588"/>
      <c r="E19" s="420"/>
      <c r="F19" s="420"/>
      <c r="G19" s="420"/>
      <c r="H19" s="420"/>
      <c r="I19" s="420"/>
      <c r="J19" s="420"/>
      <c r="K19" s="510"/>
      <c r="L19" s="420"/>
      <c r="M19" s="420"/>
      <c r="N19" s="420"/>
      <c r="O19" s="420"/>
      <c r="P19" s="420"/>
      <c r="Q19" s="420"/>
      <c r="R19" s="420"/>
      <c r="S19" s="420"/>
      <c r="T19" s="588"/>
      <c r="U19" s="420"/>
    </row>
    <row r="20" spans="1:21" s="357" customFormat="1" x14ac:dyDescent="0.25">
      <c r="A20" s="419"/>
      <c r="B20" s="420"/>
      <c r="C20" s="588"/>
      <c r="D20" s="588"/>
      <c r="E20" s="420"/>
      <c r="F20" s="420"/>
      <c r="G20" s="420"/>
      <c r="H20" s="420"/>
      <c r="I20" s="420"/>
      <c r="J20" s="420"/>
      <c r="K20" s="510"/>
      <c r="L20" s="420"/>
      <c r="M20" s="420"/>
      <c r="N20" s="420"/>
      <c r="O20" s="420"/>
      <c r="P20" s="420"/>
      <c r="Q20" s="420"/>
      <c r="R20" s="420"/>
      <c r="S20" s="420"/>
      <c r="T20" s="588"/>
      <c r="U20" s="420"/>
    </row>
    <row r="21" spans="1:21" s="357" customFormat="1" x14ac:dyDescent="0.25">
      <c r="A21" s="419"/>
      <c r="B21" s="420"/>
      <c r="C21" s="588"/>
      <c r="D21" s="588"/>
      <c r="E21" s="420"/>
      <c r="F21" s="420"/>
      <c r="G21" s="420"/>
      <c r="H21" s="420"/>
      <c r="I21" s="420"/>
      <c r="J21" s="420"/>
      <c r="K21" s="510"/>
      <c r="L21" s="420"/>
      <c r="M21" s="420"/>
      <c r="N21" s="420"/>
      <c r="O21" s="420"/>
      <c r="P21" s="420"/>
      <c r="Q21" s="420"/>
      <c r="R21" s="420"/>
      <c r="S21" s="420"/>
      <c r="T21" s="588"/>
      <c r="U21" s="420"/>
    </row>
    <row r="23" spans="1:21" x14ac:dyDescent="0.25">
      <c r="A23" s="419"/>
      <c r="B23" s="42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workbookViewId="0">
      <pane ySplit="3" topLeftCell="A4" activePane="bottomLeft" state="frozenSplit"/>
      <selection pane="bottomLeft" activeCell="A8" sqref="A8:XFD8"/>
    </sheetView>
  </sheetViews>
  <sheetFormatPr defaultRowHeight="15" x14ac:dyDescent="0.25"/>
  <cols>
    <col min="1" max="1" width="6.5703125" style="280" bestFit="1" customWidth="1"/>
    <col min="2" max="2" width="8.42578125" style="280" bestFit="1" customWidth="1"/>
    <col min="3" max="3" width="24.85546875" style="279" bestFit="1" customWidth="1"/>
    <col min="4" max="4" width="30.5703125" style="279" bestFit="1" customWidth="1"/>
    <col min="5" max="5" width="8.85546875" style="280" customWidth="1"/>
    <col min="6" max="6" width="10.140625" style="280" customWidth="1"/>
    <col min="7" max="7" width="3.7109375" style="280" customWidth="1"/>
    <col min="8" max="8" width="12.140625" style="280" customWidth="1"/>
    <col min="9" max="9" width="20.140625" style="280" bestFit="1" customWidth="1"/>
    <col min="10" max="10" width="15.28515625" style="280" bestFit="1" customWidth="1"/>
    <col min="11" max="11" width="5.85546875" style="280" bestFit="1" customWidth="1"/>
    <col min="12" max="12" width="10.28515625" style="280" customWidth="1"/>
    <col min="13" max="13" width="3.42578125" style="280" bestFit="1" customWidth="1"/>
    <col min="14" max="15" width="4.28515625" style="280" bestFit="1" customWidth="1"/>
    <col min="16" max="16" width="3.7109375" style="280" bestFit="1" customWidth="1"/>
    <col min="17" max="17" width="10.5703125" style="280" customWidth="1"/>
    <col min="18" max="18" width="14" style="280" bestFit="1" customWidth="1"/>
    <col min="19" max="19" width="8.7109375" style="279" bestFit="1" customWidth="1"/>
    <col min="20" max="20" width="10.140625" style="280" bestFit="1" customWidth="1"/>
    <col min="21" max="256" width="9.140625" style="281"/>
    <col min="257" max="257" width="6.5703125" style="281" bestFit="1" customWidth="1"/>
    <col min="258" max="258" width="8.42578125" style="281" bestFit="1" customWidth="1"/>
    <col min="259" max="259" width="24.85546875" style="281" bestFit="1" customWidth="1"/>
    <col min="260" max="260" width="30.5703125" style="281" bestFit="1" customWidth="1"/>
    <col min="261" max="261" width="0" style="281" hidden="1" customWidth="1"/>
    <col min="262" max="262" width="8.85546875" style="281" customWidth="1"/>
    <col min="263" max="263" width="3.7109375" style="281" customWidth="1"/>
    <col min="264" max="264" width="12.140625" style="281" customWidth="1"/>
    <col min="265" max="265" width="20.140625" style="281" bestFit="1" customWidth="1"/>
    <col min="266" max="266" width="15.28515625" style="281" bestFit="1" customWidth="1"/>
    <col min="267" max="267" width="5.85546875" style="281" bestFit="1" customWidth="1"/>
    <col min="268" max="268" width="10.28515625" style="281" customWidth="1"/>
    <col min="269" max="269" width="3.42578125" style="281" bestFit="1" customWidth="1"/>
    <col min="270" max="271" width="4.28515625" style="281" bestFit="1" customWidth="1"/>
    <col min="272" max="272" width="3.7109375" style="281" bestFit="1" customWidth="1"/>
    <col min="273" max="273" width="10.5703125" style="281" customWidth="1"/>
    <col min="274" max="274" width="14" style="281" bestFit="1" customWidth="1"/>
    <col min="275" max="275" width="8.7109375" style="281" bestFit="1" customWidth="1"/>
    <col min="276" max="276" width="10.140625" style="281" bestFit="1" customWidth="1"/>
    <col min="277" max="512" width="9.140625" style="281"/>
    <col min="513" max="513" width="6.5703125" style="281" bestFit="1" customWidth="1"/>
    <col min="514" max="514" width="8.42578125" style="281" bestFit="1" customWidth="1"/>
    <col min="515" max="515" width="24.85546875" style="281" bestFit="1" customWidth="1"/>
    <col min="516" max="516" width="30.5703125" style="281" bestFit="1" customWidth="1"/>
    <col min="517" max="517" width="0" style="281" hidden="1" customWidth="1"/>
    <col min="518" max="518" width="8.85546875" style="281" customWidth="1"/>
    <col min="519" max="519" width="3.7109375" style="281" customWidth="1"/>
    <col min="520" max="520" width="12.140625" style="281" customWidth="1"/>
    <col min="521" max="521" width="20.140625" style="281" bestFit="1" customWidth="1"/>
    <col min="522" max="522" width="15.28515625" style="281" bestFit="1" customWidth="1"/>
    <col min="523" max="523" width="5.85546875" style="281" bestFit="1" customWidth="1"/>
    <col min="524" max="524" width="10.28515625" style="281" customWidth="1"/>
    <col min="525" max="525" width="3.42578125" style="281" bestFit="1" customWidth="1"/>
    <col min="526" max="527" width="4.28515625" style="281" bestFit="1" customWidth="1"/>
    <col min="528" max="528" width="3.7109375" style="281" bestFit="1" customWidth="1"/>
    <col min="529" max="529" width="10.5703125" style="281" customWidth="1"/>
    <col min="530" max="530" width="14" style="281" bestFit="1" customWidth="1"/>
    <col min="531" max="531" width="8.7109375" style="281" bestFit="1" customWidth="1"/>
    <col min="532" max="532" width="10.140625" style="281" bestFit="1" customWidth="1"/>
    <col min="533" max="768" width="9.140625" style="281"/>
    <col min="769" max="769" width="6.5703125" style="281" bestFit="1" customWidth="1"/>
    <col min="770" max="770" width="8.42578125" style="281" bestFit="1" customWidth="1"/>
    <col min="771" max="771" width="24.85546875" style="281" bestFit="1" customWidth="1"/>
    <col min="772" max="772" width="30.5703125" style="281" bestFit="1" customWidth="1"/>
    <col min="773" max="773" width="0" style="281" hidden="1" customWidth="1"/>
    <col min="774" max="774" width="8.85546875" style="281" customWidth="1"/>
    <col min="775" max="775" width="3.7109375" style="281" customWidth="1"/>
    <col min="776" max="776" width="12.140625" style="281" customWidth="1"/>
    <col min="777" max="777" width="20.140625" style="281" bestFit="1" customWidth="1"/>
    <col min="778" max="778" width="15.28515625" style="281" bestFit="1" customWidth="1"/>
    <col min="779" max="779" width="5.85546875" style="281" bestFit="1" customWidth="1"/>
    <col min="780" max="780" width="10.28515625" style="281" customWidth="1"/>
    <col min="781" max="781" width="3.42578125" style="281" bestFit="1" customWidth="1"/>
    <col min="782" max="783" width="4.28515625" style="281" bestFit="1" customWidth="1"/>
    <col min="784" max="784" width="3.7109375" style="281" bestFit="1" customWidth="1"/>
    <col min="785" max="785" width="10.5703125" style="281" customWidth="1"/>
    <col min="786" max="786" width="14" style="281" bestFit="1" customWidth="1"/>
    <col min="787" max="787" width="8.7109375" style="281" bestFit="1" customWidth="1"/>
    <col min="788" max="788" width="10.140625" style="281" bestFit="1" customWidth="1"/>
    <col min="789" max="1024" width="9.140625" style="281"/>
    <col min="1025" max="1025" width="6.5703125" style="281" bestFit="1" customWidth="1"/>
    <col min="1026" max="1026" width="8.42578125" style="281" bestFit="1" customWidth="1"/>
    <col min="1027" max="1027" width="24.85546875" style="281" bestFit="1" customWidth="1"/>
    <col min="1028" max="1028" width="30.5703125" style="281" bestFit="1" customWidth="1"/>
    <col min="1029" max="1029" width="0" style="281" hidden="1" customWidth="1"/>
    <col min="1030" max="1030" width="8.85546875" style="281" customWidth="1"/>
    <col min="1031" max="1031" width="3.7109375" style="281" customWidth="1"/>
    <col min="1032" max="1032" width="12.140625" style="281" customWidth="1"/>
    <col min="1033" max="1033" width="20.140625" style="281" bestFit="1" customWidth="1"/>
    <col min="1034" max="1034" width="15.28515625" style="281" bestFit="1" customWidth="1"/>
    <col min="1035" max="1035" width="5.85546875" style="281" bestFit="1" customWidth="1"/>
    <col min="1036" max="1036" width="10.28515625" style="281" customWidth="1"/>
    <col min="1037" max="1037" width="3.42578125" style="281" bestFit="1" customWidth="1"/>
    <col min="1038" max="1039" width="4.28515625" style="281" bestFit="1" customWidth="1"/>
    <col min="1040" max="1040" width="3.7109375" style="281" bestFit="1" customWidth="1"/>
    <col min="1041" max="1041" width="10.5703125" style="281" customWidth="1"/>
    <col min="1042" max="1042" width="14" style="281" bestFit="1" customWidth="1"/>
    <col min="1043" max="1043" width="8.7109375" style="281" bestFit="1" customWidth="1"/>
    <col min="1044" max="1044" width="10.140625" style="281" bestFit="1" customWidth="1"/>
    <col min="1045" max="1280" width="9.140625" style="281"/>
    <col min="1281" max="1281" width="6.5703125" style="281" bestFit="1" customWidth="1"/>
    <col min="1282" max="1282" width="8.42578125" style="281" bestFit="1" customWidth="1"/>
    <col min="1283" max="1283" width="24.85546875" style="281" bestFit="1" customWidth="1"/>
    <col min="1284" max="1284" width="30.5703125" style="281" bestFit="1" customWidth="1"/>
    <col min="1285" max="1285" width="0" style="281" hidden="1" customWidth="1"/>
    <col min="1286" max="1286" width="8.85546875" style="281" customWidth="1"/>
    <col min="1287" max="1287" width="3.7109375" style="281" customWidth="1"/>
    <col min="1288" max="1288" width="12.140625" style="281" customWidth="1"/>
    <col min="1289" max="1289" width="20.140625" style="281" bestFit="1" customWidth="1"/>
    <col min="1290" max="1290" width="15.28515625" style="281" bestFit="1" customWidth="1"/>
    <col min="1291" max="1291" width="5.85546875" style="281" bestFit="1" customWidth="1"/>
    <col min="1292" max="1292" width="10.28515625" style="281" customWidth="1"/>
    <col min="1293" max="1293" width="3.42578125" style="281" bestFit="1" customWidth="1"/>
    <col min="1294" max="1295" width="4.28515625" style="281" bestFit="1" customWidth="1"/>
    <col min="1296" max="1296" width="3.7109375" style="281" bestFit="1" customWidth="1"/>
    <col min="1297" max="1297" width="10.5703125" style="281" customWidth="1"/>
    <col min="1298" max="1298" width="14" style="281" bestFit="1" customWidth="1"/>
    <col min="1299" max="1299" width="8.7109375" style="281" bestFit="1" customWidth="1"/>
    <col min="1300" max="1300" width="10.140625" style="281" bestFit="1" customWidth="1"/>
    <col min="1301" max="1536" width="9.140625" style="281"/>
    <col min="1537" max="1537" width="6.5703125" style="281" bestFit="1" customWidth="1"/>
    <col min="1538" max="1538" width="8.42578125" style="281" bestFit="1" customWidth="1"/>
    <col min="1539" max="1539" width="24.85546875" style="281" bestFit="1" customWidth="1"/>
    <col min="1540" max="1540" width="30.5703125" style="281" bestFit="1" customWidth="1"/>
    <col min="1541" max="1541" width="0" style="281" hidden="1" customWidth="1"/>
    <col min="1542" max="1542" width="8.85546875" style="281" customWidth="1"/>
    <col min="1543" max="1543" width="3.7109375" style="281" customWidth="1"/>
    <col min="1544" max="1544" width="12.140625" style="281" customWidth="1"/>
    <col min="1545" max="1545" width="20.140625" style="281" bestFit="1" customWidth="1"/>
    <col min="1546" max="1546" width="15.28515625" style="281" bestFit="1" customWidth="1"/>
    <col min="1547" max="1547" width="5.85546875" style="281" bestFit="1" customWidth="1"/>
    <col min="1548" max="1548" width="10.28515625" style="281" customWidth="1"/>
    <col min="1549" max="1549" width="3.42578125" style="281" bestFit="1" customWidth="1"/>
    <col min="1550" max="1551" width="4.28515625" style="281" bestFit="1" customWidth="1"/>
    <col min="1552" max="1552" width="3.7109375" style="281" bestFit="1" customWidth="1"/>
    <col min="1553" max="1553" width="10.5703125" style="281" customWidth="1"/>
    <col min="1554" max="1554" width="14" style="281" bestFit="1" customWidth="1"/>
    <col min="1555" max="1555" width="8.7109375" style="281" bestFit="1" customWidth="1"/>
    <col min="1556" max="1556" width="10.140625" style="281" bestFit="1" customWidth="1"/>
    <col min="1557" max="1792" width="9.140625" style="281"/>
    <col min="1793" max="1793" width="6.5703125" style="281" bestFit="1" customWidth="1"/>
    <col min="1794" max="1794" width="8.42578125" style="281" bestFit="1" customWidth="1"/>
    <col min="1795" max="1795" width="24.85546875" style="281" bestFit="1" customWidth="1"/>
    <col min="1796" max="1796" width="30.5703125" style="281" bestFit="1" customWidth="1"/>
    <col min="1797" max="1797" width="0" style="281" hidden="1" customWidth="1"/>
    <col min="1798" max="1798" width="8.85546875" style="281" customWidth="1"/>
    <col min="1799" max="1799" width="3.7109375" style="281" customWidth="1"/>
    <col min="1800" max="1800" width="12.140625" style="281" customWidth="1"/>
    <col min="1801" max="1801" width="20.140625" style="281" bestFit="1" customWidth="1"/>
    <col min="1802" max="1802" width="15.28515625" style="281" bestFit="1" customWidth="1"/>
    <col min="1803" max="1803" width="5.85546875" style="281" bestFit="1" customWidth="1"/>
    <col min="1804" max="1804" width="10.28515625" style="281" customWidth="1"/>
    <col min="1805" max="1805" width="3.42578125" style="281" bestFit="1" customWidth="1"/>
    <col min="1806" max="1807" width="4.28515625" style="281" bestFit="1" customWidth="1"/>
    <col min="1808" max="1808" width="3.7109375" style="281" bestFit="1" customWidth="1"/>
    <col min="1809" max="1809" width="10.5703125" style="281" customWidth="1"/>
    <col min="1810" max="1810" width="14" style="281" bestFit="1" customWidth="1"/>
    <col min="1811" max="1811" width="8.7109375" style="281" bestFit="1" customWidth="1"/>
    <col min="1812" max="1812" width="10.140625" style="281" bestFit="1" customWidth="1"/>
    <col min="1813" max="2048" width="9.140625" style="281"/>
    <col min="2049" max="2049" width="6.5703125" style="281" bestFit="1" customWidth="1"/>
    <col min="2050" max="2050" width="8.42578125" style="281" bestFit="1" customWidth="1"/>
    <col min="2051" max="2051" width="24.85546875" style="281" bestFit="1" customWidth="1"/>
    <col min="2052" max="2052" width="30.5703125" style="281" bestFit="1" customWidth="1"/>
    <col min="2053" max="2053" width="0" style="281" hidden="1" customWidth="1"/>
    <col min="2054" max="2054" width="8.85546875" style="281" customWidth="1"/>
    <col min="2055" max="2055" width="3.7109375" style="281" customWidth="1"/>
    <col min="2056" max="2056" width="12.140625" style="281" customWidth="1"/>
    <col min="2057" max="2057" width="20.140625" style="281" bestFit="1" customWidth="1"/>
    <col min="2058" max="2058" width="15.28515625" style="281" bestFit="1" customWidth="1"/>
    <col min="2059" max="2059" width="5.85546875" style="281" bestFit="1" customWidth="1"/>
    <col min="2060" max="2060" width="10.28515625" style="281" customWidth="1"/>
    <col min="2061" max="2061" width="3.42578125" style="281" bestFit="1" customWidth="1"/>
    <col min="2062" max="2063" width="4.28515625" style="281" bestFit="1" customWidth="1"/>
    <col min="2064" max="2064" width="3.7109375" style="281" bestFit="1" customWidth="1"/>
    <col min="2065" max="2065" width="10.5703125" style="281" customWidth="1"/>
    <col min="2066" max="2066" width="14" style="281" bestFit="1" customWidth="1"/>
    <col min="2067" max="2067" width="8.7109375" style="281" bestFit="1" customWidth="1"/>
    <col min="2068" max="2068" width="10.140625" style="281" bestFit="1" customWidth="1"/>
    <col min="2069" max="2304" width="9.140625" style="281"/>
    <col min="2305" max="2305" width="6.5703125" style="281" bestFit="1" customWidth="1"/>
    <col min="2306" max="2306" width="8.42578125" style="281" bestFit="1" customWidth="1"/>
    <col min="2307" max="2307" width="24.85546875" style="281" bestFit="1" customWidth="1"/>
    <col min="2308" max="2308" width="30.5703125" style="281" bestFit="1" customWidth="1"/>
    <col min="2309" max="2309" width="0" style="281" hidden="1" customWidth="1"/>
    <col min="2310" max="2310" width="8.85546875" style="281" customWidth="1"/>
    <col min="2311" max="2311" width="3.7109375" style="281" customWidth="1"/>
    <col min="2312" max="2312" width="12.140625" style="281" customWidth="1"/>
    <col min="2313" max="2313" width="20.140625" style="281" bestFit="1" customWidth="1"/>
    <col min="2314" max="2314" width="15.28515625" style="281" bestFit="1" customWidth="1"/>
    <col min="2315" max="2315" width="5.85546875" style="281" bestFit="1" customWidth="1"/>
    <col min="2316" max="2316" width="10.28515625" style="281" customWidth="1"/>
    <col min="2317" max="2317" width="3.42578125" style="281" bestFit="1" customWidth="1"/>
    <col min="2318" max="2319" width="4.28515625" style="281" bestFit="1" customWidth="1"/>
    <col min="2320" max="2320" width="3.7109375" style="281" bestFit="1" customWidth="1"/>
    <col min="2321" max="2321" width="10.5703125" style="281" customWidth="1"/>
    <col min="2322" max="2322" width="14" style="281" bestFit="1" customWidth="1"/>
    <col min="2323" max="2323" width="8.7109375" style="281" bestFit="1" customWidth="1"/>
    <col min="2324" max="2324" width="10.140625" style="281" bestFit="1" customWidth="1"/>
    <col min="2325" max="2560" width="9.140625" style="281"/>
    <col min="2561" max="2561" width="6.5703125" style="281" bestFit="1" customWidth="1"/>
    <col min="2562" max="2562" width="8.42578125" style="281" bestFit="1" customWidth="1"/>
    <col min="2563" max="2563" width="24.85546875" style="281" bestFit="1" customWidth="1"/>
    <col min="2564" max="2564" width="30.5703125" style="281" bestFit="1" customWidth="1"/>
    <col min="2565" max="2565" width="0" style="281" hidden="1" customWidth="1"/>
    <col min="2566" max="2566" width="8.85546875" style="281" customWidth="1"/>
    <col min="2567" max="2567" width="3.7109375" style="281" customWidth="1"/>
    <col min="2568" max="2568" width="12.140625" style="281" customWidth="1"/>
    <col min="2569" max="2569" width="20.140625" style="281" bestFit="1" customWidth="1"/>
    <col min="2570" max="2570" width="15.28515625" style="281" bestFit="1" customWidth="1"/>
    <col min="2571" max="2571" width="5.85546875" style="281" bestFit="1" customWidth="1"/>
    <col min="2572" max="2572" width="10.28515625" style="281" customWidth="1"/>
    <col min="2573" max="2573" width="3.42578125" style="281" bestFit="1" customWidth="1"/>
    <col min="2574" max="2575" width="4.28515625" style="281" bestFit="1" customWidth="1"/>
    <col min="2576" max="2576" width="3.7109375" style="281" bestFit="1" customWidth="1"/>
    <col min="2577" max="2577" width="10.5703125" style="281" customWidth="1"/>
    <col min="2578" max="2578" width="14" style="281" bestFit="1" customWidth="1"/>
    <col min="2579" max="2579" width="8.7109375" style="281" bestFit="1" customWidth="1"/>
    <col min="2580" max="2580" width="10.140625" style="281" bestFit="1" customWidth="1"/>
    <col min="2581" max="2816" width="9.140625" style="281"/>
    <col min="2817" max="2817" width="6.5703125" style="281" bestFit="1" customWidth="1"/>
    <col min="2818" max="2818" width="8.42578125" style="281" bestFit="1" customWidth="1"/>
    <col min="2819" max="2819" width="24.85546875" style="281" bestFit="1" customWidth="1"/>
    <col min="2820" max="2820" width="30.5703125" style="281" bestFit="1" customWidth="1"/>
    <col min="2821" max="2821" width="0" style="281" hidden="1" customWidth="1"/>
    <col min="2822" max="2822" width="8.85546875" style="281" customWidth="1"/>
    <col min="2823" max="2823" width="3.7109375" style="281" customWidth="1"/>
    <col min="2824" max="2824" width="12.140625" style="281" customWidth="1"/>
    <col min="2825" max="2825" width="20.140625" style="281" bestFit="1" customWidth="1"/>
    <col min="2826" max="2826" width="15.28515625" style="281" bestFit="1" customWidth="1"/>
    <col min="2827" max="2827" width="5.85546875" style="281" bestFit="1" customWidth="1"/>
    <col min="2828" max="2828" width="10.28515625" style="281" customWidth="1"/>
    <col min="2829" max="2829" width="3.42578125" style="281" bestFit="1" customWidth="1"/>
    <col min="2830" max="2831" width="4.28515625" style="281" bestFit="1" customWidth="1"/>
    <col min="2832" max="2832" width="3.7109375" style="281" bestFit="1" customWidth="1"/>
    <col min="2833" max="2833" width="10.5703125" style="281" customWidth="1"/>
    <col min="2834" max="2834" width="14" style="281" bestFit="1" customWidth="1"/>
    <col min="2835" max="2835" width="8.7109375" style="281" bestFit="1" customWidth="1"/>
    <col min="2836" max="2836" width="10.140625" style="281" bestFit="1" customWidth="1"/>
    <col min="2837" max="3072" width="9.140625" style="281"/>
    <col min="3073" max="3073" width="6.5703125" style="281" bestFit="1" customWidth="1"/>
    <col min="3074" max="3074" width="8.42578125" style="281" bestFit="1" customWidth="1"/>
    <col min="3075" max="3075" width="24.85546875" style="281" bestFit="1" customWidth="1"/>
    <col min="3076" max="3076" width="30.5703125" style="281" bestFit="1" customWidth="1"/>
    <col min="3077" max="3077" width="0" style="281" hidden="1" customWidth="1"/>
    <col min="3078" max="3078" width="8.85546875" style="281" customWidth="1"/>
    <col min="3079" max="3079" width="3.7109375" style="281" customWidth="1"/>
    <col min="3080" max="3080" width="12.140625" style="281" customWidth="1"/>
    <col min="3081" max="3081" width="20.140625" style="281" bestFit="1" customWidth="1"/>
    <col min="3082" max="3082" width="15.28515625" style="281" bestFit="1" customWidth="1"/>
    <col min="3083" max="3083" width="5.85546875" style="281" bestFit="1" customWidth="1"/>
    <col min="3084" max="3084" width="10.28515625" style="281" customWidth="1"/>
    <col min="3085" max="3085" width="3.42578125" style="281" bestFit="1" customWidth="1"/>
    <col min="3086" max="3087" width="4.28515625" style="281" bestFit="1" customWidth="1"/>
    <col min="3088" max="3088" width="3.7109375" style="281" bestFit="1" customWidth="1"/>
    <col min="3089" max="3089" width="10.5703125" style="281" customWidth="1"/>
    <col min="3090" max="3090" width="14" style="281" bestFit="1" customWidth="1"/>
    <col min="3091" max="3091" width="8.7109375" style="281" bestFit="1" customWidth="1"/>
    <col min="3092" max="3092" width="10.140625" style="281" bestFit="1" customWidth="1"/>
    <col min="3093" max="3328" width="9.140625" style="281"/>
    <col min="3329" max="3329" width="6.5703125" style="281" bestFit="1" customWidth="1"/>
    <col min="3330" max="3330" width="8.42578125" style="281" bestFit="1" customWidth="1"/>
    <col min="3331" max="3331" width="24.85546875" style="281" bestFit="1" customWidth="1"/>
    <col min="3332" max="3332" width="30.5703125" style="281" bestFit="1" customWidth="1"/>
    <col min="3333" max="3333" width="0" style="281" hidden="1" customWidth="1"/>
    <col min="3334" max="3334" width="8.85546875" style="281" customWidth="1"/>
    <col min="3335" max="3335" width="3.7109375" style="281" customWidth="1"/>
    <col min="3336" max="3336" width="12.140625" style="281" customWidth="1"/>
    <col min="3337" max="3337" width="20.140625" style="281" bestFit="1" customWidth="1"/>
    <col min="3338" max="3338" width="15.28515625" style="281" bestFit="1" customWidth="1"/>
    <col min="3339" max="3339" width="5.85546875" style="281" bestFit="1" customWidth="1"/>
    <col min="3340" max="3340" width="10.28515625" style="281" customWidth="1"/>
    <col min="3341" max="3341" width="3.42578125" style="281" bestFit="1" customWidth="1"/>
    <col min="3342" max="3343" width="4.28515625" style="281" bestFit="1" customWidth="1"/>
    <col min="3344" max="3344" width="3.7109375" style="281" bestFit="1" customWidth="1"/>
    <col min="3345" max="3345" width="10.5703125" style="281" customWidth="1"/>
    <col min="3346" max="3346" width="14" style="281" bestFit="1" customWidth="1"/>
    <col min="3347" max="3347" width="8.7109375" style="281" bestFit="1" customWidth="1"/>
    <col min="3348" max="3348" width="10.140625" style="281" bestFit="1" customWidth="1"/>
    <col min="3349" max="3584" width="9.140625" style="281"/>
    <col min="3585" max="3585" width="6.5703125" style="281" bestFit="1" customWidth="1"/>
    <col min="3586" max="3586" width="8.42578125" style="281" bestFit="1" customWidth="1"/>
    <col min="3587" max="3587" width="24.85546875" style="281" bestFit="1" customWidth="1"/>
    <col min="3588" max="3588" width="30.5703125" style="281" bestFit="1" customWidth="1"/>
    <col min="3589" max="3589" width="0" style="281" hidden="1" customWidth="1"/>
    <col min="3590" max="3590" width="8.85546875" style="281" customWidth="1"/>
    <col min="3591" max="3591" width="3.7109375" style="281" customWidth="1"/>
    <col min="3592" max="3592" width="12.140625" style="281" customWidth="1"/>
    <col min="3593" max="3593" width="20.140625" style="281" bestFit="1" customWidth="1"/>
    <col min="3594" max="3594" width="15.28515625" style="281" bestFit="1" customWidth="1"/>
    <col min="3595" max="3595" width="5.85546875" style="281" bestFit="1" customWidth="1"/>
    <col min="3596" max="3596" width="10.28515625" style="281" customWidth="1"/>
    <col min="3597" max="3597" width="3.42578125" style="281" bestFit="1" customWidth="1"/>
    <col min="3598" max="3599" width="4.28515625" style="281" bestFit="1" customWidth="1"/>
    <col min="3600" max="3600" width="3.7109375" style="281" bestFit="1" customWidth="1"/>
    <col min="3601" max="3601" width="10.5703125" style="281" customWidth="1"/>
    <col min="3602" max="3602" width="14" style="281" bestFit="1" customWidth="1"/>
    <col min="3603" max="3603" width="8.7109375" style="281" bestFit="1" customWidth="1"/>
    <col min="3604" max="3604" width="10.140625" style="281" bestFit="1" customWidth="1"/>
    <col min="3605" max="3840" width="9.140625" style="281"/>
    <col min="3841" max="3841" width="6.5703125" style="281" bestFit="1" customWidth="1"/>
    <col min="3842" max="3842" width="8.42578125" style="281" bestFit="1" customWidth="1"/>
    <col min="3843" max="3843" width="24.85546875" style="281" bestFit="1" customWidth="1"/>
    <col min="3844" max="3844" width="30.5703125" style="281" bestFit="1" customWidth="1"/>
    <col min="3845" max="3845" width="0" style="281" hidden="1" customWidth="1"/>
    <col min="3846" max="3846" width="8.85546875" style="281" customWidth="1"/>
    <col min="3847" max="3847" width="3.7109375" style="281" customWidth="1"/>
    <col min="3848" max="3848" width="12.140625" style="281" customWidth="1"/>
    <col min="3849" max="3849" width="20.140625" style="281" bestFit="1" customWidth="1"/>
    <col min="3850" max="3850" width="15.28515625" style="281" bestFit="1" customWidth="1"/>
    <col min="3851" max="3851" width="5.85546875" style="281" bestFit="1" customWidth="1"/>
    <col min="3852" max="3852" width="10.28515625" style="281" customWidth="1"/>
    <col min="3853" max="3853" width="3.42578125" style="281" bestFit="1" customWidth="1"/>
    <col min="3854" max="3855" width="4.28515625" style="281" bestFit="1" customWidth="1"/>
    <col min="3856" max="3856" width="3.7109375" style="281" bestFit="1" customWidth="1"/>
    <col min="3857" max="3857" width="10.5703125" style="281" customWidth="1"/>
    <col min="3858" max="3858" width="14" style="281" bestFit="1" customWidth="1"/>
    <col min="3859" max="3859" width="8.7109375" style="281" bestFit="1" customWidth="1"/>
    <col min="3860" max="3860" width="10.140625" style="281" bestFit="1" customWidth="1"/>
    <col min="3861" max="4096" width="9.140625" style="281"/>
    <col min="4097" max="4097" width="6.5703125" style="281" bestFit="1" customWidth="1"/>
    <col min="4098" max="4098" width="8.42578125" style="281" bestFit="1" customWidth="1"/>
    <col min="4099" max="4099" width="24.85546875" style="281" bestFit="1" customWidth="1"/>
    <col min="4100" max="4100" width="30.5703125" style="281" bestFit="1" customWidth="1"/>
    <col min="4101" max="4101" width="0" style="281" hidden="1" customWidth="1"/>
    <col min="4102" max="4102" width="8.85546875" style="281" customWidth="1"/>
    <col min="4103" max="4103" width="3.7109375" style="281" customWidth="1"/>
    <col min="4104" max="4104" width="12.140625" style="281" customWidth="1"/>
    <col min="4105" max="4105" width="20.140625" style="281" bestFit="1" customWidth="1"/>
    <col min="4106" max="4106" width="15.28515625" style="281" bestFit="1" customWidth="1"/>
    <col min="4107" max="4107" width="5.85546875" style="281" bestFit="1" customWidth="1"/>
    <col min="4108" max="4108" width="10.28515625" style="281" customWidth="1"/>
    <col min="4109" max="4109" width="3.42578125" style="281" bestFit="1" customWidth="1"/>
    <col min="4110" max="4111" width="4.28515625" style="281" bestFit="1" customWidth="1"/>
    <col min="4112" max="4112" width="3.7109375" style="281" bestFit="1" customWidth="1"/>
    <col min="4113" max="4113" width="10.5703125" style="281" customWidth="1"/>
    <col min="4114" max="4114" width="14" style="281" bestFit="1" customWidth="1"/>
    <col min="4115" max="4115" width="8.7109375" style="281" bestFit="1" customWidth="1"/>
    <col min="4116" max="4116" width="10.140625" style="281" bestFit="1" customWidth="1"/>
    <col min="4117" max="4352" width="9.140625" style="281"/>
    <col min="4353" max="4353" width="6.5703125" style="281" bestFit="1" customWidth="1"/>
    <col min="4354" max="4354" width="8.42578125" style="281" bestFit="1" customWidth="1"/>
    <col min="4355" max="4355" width="24.85546875" style="281" bestFit="1" customWidth="1"/>
    <col min="4356" max="4356" width="30.5703125" style="281" bestFit="1" customWidth="1"/>
    <col min="4357" max="4357" width="0" style="281" hidden="1" customWidth="1"/>
    <col min="4358" max="4358" width="8.85546875" style="281" customWidth="1"/>
    <col min="4359" max="4359" width="3.7109375" style="281" customWidth="1"/>
    <col min="4360" max="4360" width="12.140625" style="281" customWidth="1"/>
    <col min="4361" max="4361" width="20.140625" style="281" bestFit="1" customWidth="1"/>
    <col min="4362" max="4362" width="15.28515625" style="281" bestFit="1" customWidth="1"/>
    <col min="4363" max="4363" width="5.85546875" style="281" bestFit="1" customWidth="1"/>
    <col min="4364" max="4364" width="10.28515625" style="281" customWidth="1"/>
    <col min="4365" max="4365" width="3.42578125" style="281" bestFit="1" customWidth="1"/>
    <col min="4366" max="4367" width="4.28515625" style="281" bestFit="1" customWidth="1"/>
    <col min="4368" max="4368" width="3.7109375" style="281" bestFit="1" customWidth="1"/>
    <col min="4369" max="4369" width="10.5703125" style="281" customWidth="1"/>
    <col min="4370" max="4370" width="14" style="281" bestFit="1" customWidth="1"/>
    <col min="4371" max="4371" width="8.7109375" style="281" bestFit="1" customWidth="1"/>
    <col min="4372" max="4372" width="10.140625" style="281" bestFit="1" customWidth="1"/>
    <col min="4373" max="4608" width="9.140625" style="281"/>
    <col min="4609" max="4609" width="6.5703125" style="281" bestFit="1" customWidth="1"/>
    <col min="4610" max="4610" width="8.42578125" style="281" bestFit="1" customWidth="1"/>
    <col min="4611" max="4611" width="24.85546875" style="281" bestFit="1" customWidth="1"/>
    <col min="4612" max="4612" width="30.5703125" style="281" bestFit="1" customWidth="1"/>
    <col min="4613" max="4613" width="0" style="281" hidden="1" customWidth="1"/>
    <col min="4614" max="4614" width="8.85546875" style="281" customWidth="1"/>
    <col min="4615" max="4615" width="3.7109375" style="281" customWidth="1"/>
    <col min="4616" max="4616" width="12.140625" style="281" customWidth="1"/>
    <col min="4617" max="4617" width="20.140625" style="281" bestFit="1" customWidth="1"/>
    <col min="4618" max="4618" width="15.28515625" style="281" bestFit="1" customWidth="1"/>
    <col min="4619" max="4619" width="5.85546875" style="281" bestFit="1" customWidth="1"/>
    <col min="4620" max="4620" width="10.28515625" style="281" customWidth="1"/>
    <col min="4621" max="4621" width="3.42578125" style="281" bestFit="1" customWidth="1"/>
    <col min="4622" max="4623" width="4.28515625" style="281" bestFit="1" customWidth="1"/>
    <col min="4624" max="4624" width="3.7109375" style="281" bestFit="1" customWidth="1"/>
    <col min="4625" max="4625" width="10.5703125" style="281" customWidth="1"/>
    <col min="4626" max="4626" width="14" style="281" bestFit="1" customWidth="1"/>
    <col min="4627" max="4627" width="8.7109375" style="281" bestFit="1" customWidth="1"/>
    <col min="4628" max="4628" width="10.140625" style="281" bestFit="1" customWidth="1"/>
    <col min="4629" max="4864" width="9.140625" style="281"/>
    <col min="4865" max="4865" width="6.5703125" style="281" bestFit="1" customWidth="1"/>
    <col min="4866" max="4866" width="8.42578125" style="281" bestFit="1" customWidth="1"/>
    <col min="4867" max="4867" width="24.85546875" style="281" bestFit="1" customWidth="1"/>
    <col min="4868" max="4868" width="30.5703125" style="281" bestFit="1" customWidth="1"/>
    <col min="4869" max="4869" width="0" style="281" hidden="1" customWidth="1"/>
    <col min="4870" max="4870" width="8.85546875" style="281" customWidth="1"/>
    <col min="4871" max="4871" width="3.7109375" style="281" customWidth="1"/>
    <col min="4872" max="4872" width="12.140625" style="281" customWidth="1"/>
    <col min="4873" max="4873" width="20.140625" style="281" bestFit="1" customWidth="1"/>
    <col min="4874" max="4874" width="15.28515625" style="281" bestFit="1" customWidth="1"/>
    <col min="4875" max="4875" width="5.85546875" style="281" bestFit="1" customWidth="1"/>
    <col min="4876" max="4876" width="10.28515625" style="281" customWidth="1"/>
    <col min="4877" max="4877" width="3.42578125" style="281" bestFit="1" customWidth="1"/>
    <col min="4878" max="4879" width="4.28515625" style="281" bestFit="1" customWidth="1"/>
    <col min="4880" max="4880" width="3.7109375" style="281" bestFit="1" customWidth="1"/>
    <col min="4881" max="4881" width="10.5703125" style="281" customWidth="1"/>
    <col min="4882" max="4882" width="14" style="281" bestFit="1" customWidth="1"/>
    <col min="4883" max="4883" width="8.7109375" style="281" bestFit="1" customWidth="1"/>
    <col min="4884" max="4884" width="10.140625" style="281" bestFit="1" customWidth="1"/>
    <col min="4885" max="5120" width="9.140625" style="281"/>
    <col min="5121" max="5121" width="6.5703125" style="281" bestFit="1" customWidth="1"/>
    <col min="5122" max="5122" width="8.42578125" style="281" bestFit="1" customWidth="1"/>
    <col min="5123" max="5123" width="24.85546875" style="281" bestFit="1" customWidth="1"/>
    <col min="5124" max="5124" width="30.5703125" style="281" bestFit="1" customWidth="1"/>
    <col min="5125" max="5125" width="0" style="281" hidden="1" customWidth="1"/>
    <col min="5126" max="5126" width="8.85546875" style="281" customWidth="1"/>
    <col min="5127" max="5127" width="3.7109375" style="281" customWidth="1"/>
    <col min="5128" max="5128" width="12.140625" style="281" customWidth="1"/>
    <col min="5129" max="5129" width="20.140625" style="281" bestFit="1" customWidth="1"/>
    <col min="5130" max="5130" width="15.28515625" style="281" bestFit="1" customWidth="1"/>
    <col min="5131" max="5131" width="5.85546875" style="281" bestFit="1" customWidth="1"/>
    <col min="5132" max="5132" width="10.28515625" style="281" customWidth="1"/>
    <col min="5133" max="5133" width="3.42578125" style="281" bestFit="1" customWidth="1"/>
    <col min="5134" max="5135" width="4.28515625" style="281" bestFit="1" customWidth="1"/>
    <col min="5136" max="5136" width="3.7109375" style="281" bestFit="1" customWidth="1"/>
    <col min="5137" max="5137" width="10.5703125" style="281" customWidth="1"/>
    <col min="5138" max="5138" width="14" style="281" bestFit="1" customWidth="1"/>
    <col min="5139" max="5139" width="8.7109375" style="281" bestFit="1" customWidth="1"/>
    <col min="5140" max="5140" width="10.140625" style="281" bestFit="1" customWidth="1"/>
    <col min="5141" max="5376" width="9.140625" style="281"/>
    <col min="5377" max="5377" width="6.5703125" style="281" bestFit="1" customWidth="1"/>
    <col min="5378" max="5378" width="8.42578125" style="281" bestFit="1" customWidth="1"/>
    <col min="5379" max="5379" width="24.85546875" style="281" bestFit="1" customWidth="1"/>
    <col min="5380" max="5380" width="30.5703125" style="281" bestFit="1" customWidth="1"/>
    <col min="5381" max="5381" width="0" style="281" hidden="1" customWidth="1"/>
    <col min="5382" max="5382" width="8.85546875" style="281" customWidth="1"/>
    <col min="5383" max="5383" width="3.7109375" style="281" customWidth="1"/>
    <col min="5384" max="5384" width="12.140625" style="281" customWidth="1"/>
    <col min="5385" max="5385" width="20.140625" style="281" bestFit="1" customWidth="1"/>
    <col min="5386" max="5386" width="15.28515625" style="281" bestFit="1" customWidth="1"/>
    <col min="5387" max="5387" width="5.85546875" style="281" bestFit="1" customWidth="1"/>
    <col min="5388" max="5388" width="10.28515625" style="281" customWidth="1"/>
    <col min="5389" max="5389" width="3.42578125" style="281" bestFit="1" customWidth="1"/>
    <col min="5390" max="5391" width="4.28515625" style="281" bestFit="1" customWidth="1"/>
    <col min="5392" max="5392" width="3.7109375" style="281" bestFit="1" customWidth="1"/>
    <col min="5393" max="5393" width="10.5703125" style="281" customWidth="1"/>
    <col min="5394" max="5394" width="14" style="281" bestFit="1" customWidth="1"/>
    <col min="5395" max="5395" width="8.7109375" style="281" bestFit="1" customWidth="1"/>
    <col min="5396" max="5396" width="10.140625" style="281" bestFit="1" customWidth="1"/>
    <col min="5397" max="5632" width="9.140625" style="281"/>
    <col min="5633" max="5633" width="6.5703125" style="281" bestFit="1" customWidth="1"/>
    <col min="5634" max="5634" width="8.42578125" style="281" bestFit="1" customWidth="1"/>
    <col min="5635" max="5635" width="24.85546875" style="281" bestFit="1" customWidth="1"/>
    <col min="5636" max="5636" width="30.5703125" style="281" bestFit="1" customWidth="1"/>
    <col min="5637" max="5637" width="0" style="281" hidden="1" customWidth="1"/>
    <col min="5638" max="5638" width="8.85546875" style="281" customWidth="1"/>
    <col min="5639" max="5639" width="3.7109375" style="281" customWidth="1"/>
    <col min="5640" max="5640" width="12.140625" style="281" customWidth="1"/>
    <col min="5641" max="5641" width="20.140625" style="281" bestFit="1" customWidth="1"/>
    <col min="5642" max="5642" width="15.28515625" style="281" bestFit="1" customWidth="1"/>
    <col min="5643" max="5643" width="5.85546875" style="281" bestFit="1" customWidth="1"/>
    <col min="5644" max="5644" width="10.28515625" style="281" customWidth="1"/>
    <col min="5645" max="5645" width="3.42578125" style="281" bestFit="1" customWidth="1"/>
    <col min="5646" max="5647" width="4.28515625" style="281" bestFit="1" customWidth="1"/>
    <col min="5648" max="5648" width="3.7109375" style="281" bestFit="1" customWidth="1"/>
    <col min="5649" max="5649" width="10.5703125" style="281" customWidth="1"/>
    <col min="5650" max="5650" width="14" style="281" bestFit="1" customWidth="1"/>
    <col min="5651" max="5651" width="8.7109375" style="281" bestFit="1" customWidth="1"/>
    <col min="5652" max="5652" width="10.140625" style="281" bestFit="1" customWidth="1"/>
    <col min="5653" max="5888" width="9.140625" style="281"/>
    <col min="5889" max="5889" width="6.5703125" style="281" bestFit="1" customWidth="1"/>
    <col min="5890" max="5890" width="8.42578125" style="281" bestFit="1" customWidth="1"/>
    <col min="5891" max="5891" width="24.85546875" style="281" bestFit="1" customWidth="1"/>
    <col min="5892" max="5892" width="30.5703125" style="281" bestFit="1" customWidth="1"/>
    <col min="5893" max="5893" width="0" style="281" hidden="1" customWidth="1"/>
    <col min="5894" max="5894" width="8.85546875" style="281" customWidth="1"/>
    <col min="5895" max="5895" width="3.7109375" style="281" customWidth="1"/>
    <col min="5896" max="5896" width="12.140625" style="281" customWidth="1"/>
    <col min="5897" max="5897" width="20.140625" style="281" bestFit="1" customWidth="1"/>
    <col min="5898" max="5898" width="15.28515625" style="281" bestFit="1" customWidth="1"/>
    <col min="5899" max="5899" width="5.85546875" style="281" bestFit="1" customWidth="1"/>
    <col min="5900" max="5900" width="10.28515625" style="281" customWidth="1"/>
    <col min="5901" max="5901" width="3.42578125" style="281" bestFit="1" customWidth="1"/>
    <col min="5902" max="5903" width="4.28515625" style="281" bestFit="1" customWidth="1"/>
    <col min="5904" max="5904" width="3.7109375" style="281" bestFit="1" customWidth="1"/>
    <col min="5905" max="5905" width="10.5703125" style="281" customWidth="1"/>
    <col min="5906" max="5906" width="14" style="281" bestFit="1" customWidth="1"/>
    <col min="5907" max="5907" width="8.7109375" style="281" bestFit="1" customWidth="1"/>
    <col min="5908" max="5908" width="10.140625" style="281" bestFit="1" customWidth="1"/>
    <col min="5909" max="6144" width="9.140625" style="281"/>
    <col min="6145" max="6145" width="6.5703125" style="281" bestFit="1" customWidth="1"/>
    <col min="6146" max="6146" width="8.42578125" style="281" bestFit="1" customWidth="1"/>
    <col min="6147" max="6147" width="24.85546875" style="281" bestFit="1" customWidth="1"/>
    <col min="6148" max="6148" width="30.5703125" style="281" bestFit="1" customWidth="1"/>
    <col min="6149" max="6149" width="0" style="281" hidden="1" customWidth="1"/>
    <col min="6150" max="6150" width="8.85546875" style="281" customWidth="1"/>
    <col min="6151" max="6151" width="3.7109375" style="281" customWidth="1"/>
    <col min="6152" max="6152" width="12.140625" style="281" customWidth="1"/>
    <col min="6153" max="6153" width="20.140625" style="281" bestFit="1" customWidth="1"/>
    <col min="6154" max="6154" width="15.28515625" style="281" bestFit="1" customWidth="1"/>
    <col min="6155" max="6155" width="5.85546875" style="281" bestFit="1" customWidth="1"/>
    <col min="6156" max="6156" width="10.28515625" style="281" customWidth="1"/>
    <col min="6157" max="6157" width="3.42578125" style="281" bestFit="1" customWidth="1"/>
    <col min="6158" max="6159" width="4.28515625" style="281" bestFit="1" customWidth="1"/>
    <col min="6160" max="6160" width="3.7109375" style="281" bestFit="1" customWidth="1"/>
    <col min="6161" max="6161" width="10.5703125" style="281" customWidth="1"/>
    <col min="6162" max="6162" width="14" style="281" bestFit="1" customWidth="1"/>
    <col min="6163" max="6163" width="8.7109375" style="281" bestFit="1" customWidth="1"/>
    <col min="6164" max="6164" width="10.140625" style="281" bestFit="1" customWidth="1"/>
    <col min="6165" max="6400" width="9.140625" style="281"/>
    <col min="6401" max="6401" width="6.5703125" style="281" bestFit="1" customWidth="1"/>
    <col min="6402" max="6402" width="8.42578125" style="281" bestFit="1" customWidth="1"/>
    <col min="6403" max="6403" width="24.85546875" style="281" bestFit="1" customWidth="1"/>
    <col min="6404" max="6404" width="30.5703125" style="281" bestFit="1" customWidth="1"/>
    <col min="6405" max="6405" width="0" style="281" hidden="1" customWidth="1"/>
    <col min="6406" max="6406" width="8.85546875" style="281" customWidth="1"/>
    <col min="6407" max="6407" width="3.7109375" style="281" customWidth="1"/>
    <col min="6408" max="6408" width="12.140625" style="281" customWidth="1"/>
    <col min="6409" max="6409" width="20.140625" style="281" bestFit="1" customWidth="1"/>
    <col min="6410" max="6410" width="15.28515625" style="281" bestFit="1" customWidth="1"/>
    <col min="6411" max="6411" width="5.85546875" style="281" bestFit="1" customWidth="1"/>
    <col min="6412" max="6412" width="10.28515625" style="281" customWidth="1"/>
    <col min="6413" max="6413" width="3.42578125" style="281" bestFit="1" customWidth="1"/>
    <col min="6414" max="6415" width="4.28515625" style="281" bestFit="1" customWidth="1"/>
    <col min="6416" max="6416" width="3.7109375" style="281" bestFit="1" customWidth="1"/>
    <col min="6417" max="6417" width="10.5703125" style="281" customWidth="1"/>
    <col min="6418" max="6418" width="14" style="281" bestFit="1" customWidth="1"/>
    <col min="6419" max="6419" width="8.7109375" style="281" bestFit="1" customWidth="1"/>
    <col min="6420" max="6420" width="10.140625" style="281" bestFit="1" customWidth="1"/>
    <col min="6421" max="6656" width="9.140625" style="281"/>
    <col min="6657" max="6657" width="6.5703125" style="281" bestFit="1" customWidth="1"/>
    <col min="6658" max="6658" width="8.42578125" style="281" bestFit="1" customWidth="1"/>
    <col min="6659" max="6659" width="24.85546875" style="281" bestFit="1" customWidth="1"/>
    <col min="6660" max="6660" width="30.5703125" style="281" bestFit="1" customWidth="1"/>
    <col min="6661" max="6661" width="0" style="281" hidden="1" customWidth="1"/>
    <col min="6662" max="6662" width="8.85546875" style="281" customWidth="1"/>
    <col min="6663" max="6663" width="3.7109375" style="281" customWidth="1"/>
    <col min="6664" max="6664" width="12.140625" style="281" customWidth="1"/>
    <col min="6665" max="6665" width="20.140625" style="281" bestFit="1" customWidth="1"/>
    <col min="6666" max="6666" width="15.28515625" style="281" bestFit="1" customWidth="1"/>
    <col min="6667" max="6667" width="5.85546875" style="281" bestFit="1" customWidth="1"/>
    <col min="6668" max="6668" width="10.28515625" style="281" customWidth="1"/>
    <col min="6669" max="6669" width="3.42578125" style="281" bestFit="1" customWidth="1"/>
    <col min="6670" max="6671" width="4.28515625" style="281" bestFit="1" customWidth="1"/>
    <col min="6672" max="6672" width="3.7109375" style="281" bestFit="1" customWidth="1"/>
    <col min="6673" max="6673" width="10.5703125" style="281" customWidth="1"/>
    <col min="6674" max="6674" width="14" style="281" bestFit="1" customWidth="1"/>
    <col min="6675" max="6675" width="8.7109375" style="281" bestFit="1" customWidth="1"/>
    <col min="6676" max="6676" width="10.140625" style="281" bestFit="1" customWidth="1"/>
    <col min="6677" max="6912" width="9.140625" style="281"/>
    <col min="6913" max="6913" width="6.5703125" style="281" bestFit="1" customWidth="1"/>
    <col min="6914" max="6914" width="8.42578125" style="281" bestFit="1" customWidth="1"/>
    <col min="6915" max="6915" width="24.85546875" style="281" bestFit="1" customWidth="1"/>
    <col min="6916" max="6916" width="30.5703125" style="281" bestFit="1" customWidth="1"/>
    <col min="6917" max="6917" width="0" style="281" hidden="1" customWidth="1"/>
    <col min="6918" max="6918" width="8.85546875" style="281" customWidth="1"/>
    <col min="6919" max="6919" width="3.7109375" style="281" customWidth="1"/>
    <col min="6920" max="6920" width="12.140625" style="281" customWidth="1"/>
    <col min="6921" max="6921" width="20.140625" style="281" bestFit="1" customWidth="1"/>
    <col min="6922" max="6922" width="15.28515625" style="281" bestFit="1" customWidth="1"/>
    <col min="6923" max="6923" width="5.85546875" style="281" bestFit="1" customWidth="1"/>
    <col min="6924" max="6924" width="10.28515625" style="281" customWidth="1"/>
    <col min="6925" max="6925" width="3.42578125" style="281" bestFit="1" customWidth="1"/>
    <col min="6926" max="6927" width="4.28515625" style="281" bestFit="1" customWidth="1"/>
    <col min="6928" max="6928" width="3.7109375" style="281" bestFit="1" customWidth="1"/>
    <col min="6929" max="6929" width="10.5703125" style="281" customWidth="1"/>
    <col min="6930" max="6930" width="14" style="281" bestFit="1" customWidth="1"/>
    <col min="6931" max="6931" width="8.7109375" style="281" bestFit="1" customWidth="1"/>
    <col min="6932" max="6932" width="10.140625" style="281" bestFit="1" customWidth="1"/>
    <col min="6933" max="7168" width="9.140625" style="281"/>
    <col min="7169" max="7169" width="6.5703125" style="281" bestFit="1" customWidth="1"/>
    <col min="7170" max="7170" width="8.42578125" style="281" bestFit="1" customWidth="1"/>
    <col min="7171" max="7171" width="24.85546875" style="281" bestFit="1" customWidth="1"/>
    <col min="7172" max="7172" width="30.5703125" style="281" bestFit="1" customWidth="1"/>
    <col min="7173" max="7173" width="0" style="281" hidden="1" customWidth="1"/>
    <col min="7174" max="7174" width="8.85546875" style="281" customWidth="1"/>
    <col min="7175" max="7175" width="3.7109375" style="281" customWidth="1"/>
    <col min="7176" max="7176" width="12.140625" style="281" customWidth="1"/>
    <col min="7177" max="7177" width="20.140625" style="281" bestFit="1" customWidth="1"/>
    <col min="7178" max="7178" width="15.28515625" style="281" bestFit="1" customWidth="1"/>
    <col min="7179" max="7179" width="5.85546875" style="281" bestFit="1" customWidth="1"/>
    <col min="7180" max="7180" width="10.28515625" style="281" customWidth="1"/>
    <col min="7181" max="7181" width="3.42578125" style="281" bestFit="1" customWidth="1"/>
    <col min="7182" max="7183" width="4.28515625" style="281" bestFit="1" customWidth="1"/>
    <col min="7184" max="7184" width="3.7109375" style="281" bestFit="1" customWidth="1"/>
    <col min="7185" max="7185" width="10.5703125" style="281" customWidth="1"/>
    <col min="7186" max="7186" width="14" style="281" bestFit="1" customWidth="1"/>
    <col min="7187" max="7187" width="8.7109375" style="281" bestFit="1" customWidth="1"/>
    <col min="7188" max="7188" width="10.140625" style="281" bestFit="1" customWidth="1"/>
    <col min="7189" max="7424" width="9.140625" style="281"/>
    <col min="7425" max="7425" width="6.5703125" style="281" bestFit="1" customWidth="1"/>
    <col min="7426" max="7426" width="8.42578125" style="281" bestFit="1" customWidth="1"/>
    <col min="7427" max="7427" width="24.85546875" style="281" bestFit="1" customWidth="1"/>
    <col min="7428" max="7428" width="30.5703125" style="281" bestFit="1" customWidth="1"/>
    <col min="7429" max="7429" width="0" style="281" hidden="1" customWidth="1"/>
    <col min="7430" max="7430" width="8.85546875" style="281" customWidth="1"/>
    <col min="7431" max="7431" width="3.7109375" style="281" customWidth="1"/>
    <col min="7432" max="7432" width="12.140625" style="281" customWidth="1"/>
    <col min="7433" max="7433" width="20.140625" style="281" bestFit="1" customWidth="1"/>
    <col min="7434" max="7434" width="15.28515625" style="281" bestFit="1" customWidth="1"/>
    <col min="7435" max="7435" width="5.85546875" style="281" bestFit="1" customWidth="1"/>
    <col min="7436" max="7436" width="10.28515625" style="281" customWidth="1"/>
    <col min="7437" max="7437" width="3.42578125" style="281" bestFit="1" customWidth="1"/>
    <col min="7438" max="7439" width="4.28515625" style="281" bestFit="1" customWidth="1"/>
    <col min="7440" max="7440" width="3.7109375" style="281" bestFit="1" customWidth="1"/>
    <col min="7441" max="7441" width="10.5703125" style="281" customWidth="1"/>
    <col min="7442" max="7442" width="14" style="281" bestFit="1" customWidth="1"/>
    <col min="7443" max="7443" width="8.7109375" style="281" bestFit="1" customWidth="1"/>
    <col min="7444" max="7444" width="10.140625" style="281" bestFit="1" customWidth="1"/>
    <col min="7445" max="7680" width="9.140625" style="281"/>
    <col min="7681" max="7681" width="6.5703125" style="281" bestFit="1" customWidth="1"/>
    <col min="7682" max="7682" width="8.42578125" style="281" bestFit="1" customWidth="1"/>
    <col min="7683" max="7683" width="24.85546875" style="281" bestFit="1" customWidth="1"/>
    <col min="7684" max="7684" width="30.5703125" style="281" bestFit="1" customWidth="1"/>
    <col min="7685" max="7685" width="0" style="281" hidden="1" customWidth="1"/>
    <col min="7686" max="7686" width="8.85546875" style="281" customWidth="1"/>
    <col min="7687" max="7687" width="3.7109375" style="281" customWidth="1"/>
    <col min="7688" max="7688" width="12.140625" style="281" customWidth="1"/>
    <col min="7689" max="7689" width="20.140625" style="281" bestFit="1" customWidth="1"/>
    <col min="7690" max="7690" width="15.28515625" style="281" bestFit="1" customWidth="1"/>
    <col min="7691" max="7691" width="5.85546875" style="281" bestFit="1" customWidth="1"/>
    <col min="7692" max="7692" width="10.28515625" style="281" customWidth="1"/>
    <col min="7693" max="7693" width="3.42578125" style="281" bestFit="1" customWidth="1"/>
    <col min="7694" max="7695" width="4.28515625" style="281" bestFit="1" customWidth="1"/>
    <col min="7696" max="7696" width="3.7109375" style="281" bestFit="1" customWidth="1"/>
    <col min="7697" max="7697" width="10.5703125" style="281" customWidth="1"/>
    <col min="7698" max="7698" width="14" style="281" bestFit="1" customWidth="1"/>
    <col min="7699" max="7699" width="8.7109375" style="281" bestFit="1" customWidth="1"/>
    <col min="7700" max="7700" width="10.140625" style="281" bestFit="1" customWidth="1"/>
    <col min="7701" max="7936" width="9.140625" style="281"/>
    <col min="7937" max="7937" width="6.5703125" style="281" bestFit="1" customWidth="1"/>
    <col min="7938" max="7938" width="8.42578125" style="281" bestFit="1" customWidth="1"/>
    <col min="7939" max="7939" width="24.85546875" style="281" bestFit="1" customWidth="1"/>
    <col min="7940" max="7940" width="30.5703125" style="281" bestFit="1" customWidth="1"/>
    <col min="7941" max="7941" width="0" style="281" hidden="1" customWidth="1"/>
    <col min="7942" max="7942" width="8.85546875" style="281" customWidth="1"/>
    <col min="7943" max="7943" width="3.7109375" style="281" customWidth="1"/>
    <col min="7944" max="7944" width="12.140625" style="281" customWidth="1"/>
    <col min="7945" max="7945" width="20.140625" style="281" bestFit="1" customWidth="1"/>
    <col min="7946" max="7946" width="15.28515625" style="281" bestFit="1" customWidth="1"/>
    <col min="7947" max="7947" width="5.85546875" style="281" bestFit="1" customWidth="1"/>
    <col min="7948" max="7948" width="10.28515625" style="281" customWidth="1"/>
    <col min="7949" max="7949" width="3.42578125" style="281" bestFit="1" customWidth="1"/>
    <col min="7950" max="7951" width="4.28515625" style="281" bestFit="1" customWidth="1"/>
    <col min="7952" max="7952" width="3.7109375" style="281" bestFit="1" customWidth="1"/>
    <col min="7953" max="7953" width="10.5703125" style="281" customWidth="1"/>
    <col min="7954" max="7954" width="14" style="281" bestFit="1" customWidth="1"/>
    <col min="7955" max="7955" width="8.7109375" style="281" bestFit="1" customWidth="1"/>
    <col min="7956" max="7956" width="10.140625" style="281" bestFit="1" customWidth="1"/>
    <col min="7957" max="8192" width="9.140625" style="281"/>
    <col min="8193" max="8193" width="6.5703125" style="281" bestFit="1" customWidth="1"/>
    <col min="8194" max="8194" width="8.42578125" style="281" bestFit="1" customWidth="1"/>
    <col min="8195" max="8195" width="24.85546875" style="281" bestFit="1" customWidth="1"/>
    <col min="8196" max="8196" width="30.5703125" style="281" bestFit="1" customWidth="1"/>
    <col min="8197" max="8197" width="0" style="281" hidden="1" customWidth="1"/>
    <col min="8198" max="8198" width="8.85546875" style="281" customWidth="1"/>
    <col min="8199" max="8199" width="3.7109375" style="281" customWidth="1"/>
    <col min="8200" max="8200" width="12.140625" style="281" customWidth="1"/>
    <col min="8201" max="8201" width="20.140625" style="281" bestFit="1" customWidth="1"/>
    <col min="8202" max="8202" width="15.28515625" style="281" bestFit="1" customWidth="1"/>
    <col min="8203" max="8203" width="5.85546875" style="281" bestFit="1" customWidth="1"/>
    <col min="8204" max="8204" width="10.28515625" style="281" customWidth="1"/>
    <col min="8205" max="8205" width="3.42578125" style="281" bestFit="1" customWidth="1"/>
    <col min="8206" max="8207" width="4.28515625" style="281" bestFit="1" customWidth="1"/>
    <col min="8208" max="8208" width="3.7109375" style="281" bestFit="1" customWidth="1"/>
    <col min="8209" max="8209" width="10.5703125" style="281" customWidth="1"/>
    <col min="8210" max="8210" width="14" style="281" bestFit="1" customWidth="1"/>
    <col min="8211" max="8211" width="8.7109375" style="281" bestFit="1" customWidth="1"/>
    <col min="8212" max="8212" width="10.140625" style="281" bestFit="1" customWidth="1"/>
    <col min="8213" max="8448" width="9.140625" style="281"/>
    <col min="8449" max="8449" width="6.5703125" style="281" bestFit="1" customWidth="1"/>
    <col min="8450" max="8450" width="8.42578125" style="281" bestFit="1" customWidth="1"/>
    <col min="8451" max="8451" width="24.85546875" style="281" bestFit="1" customWidth="1"/>
    <col min="8452" max="8452" width="30.5703125" style="281" bestFit="1" customWidth="1"/>
    <col min="8453" max="8453" width="0" style="281" hidden="1" customWidth="1"/>
    <col min="8454" max="8454" width="8.85546875" style="281" customWidth="1"/>
    <col min="8455" max="8455" width="3.7109375" style="281" customWidth="1"/>
    <col min="8456" max="8456" width="12.140625" style="281" customWidth="1"/>
    <col min="8457" max="8457" width="20.140625" style="281" bestFit="1" customWidth="1"/>
    <col min="8458" max="8458" width="15.28515625" style="281" bestFit="1" customWidth="1"/>
    <col min="8459" max="8459" width="5.85546875" style="281" bestFit="1" customWidth="1"/>
    <col min="8460" max="8460" width="10.28515625" style="281" customWidth="1"/>
    <col min="8461" max="8461" width="3.42578125" style="281" bestFit="1" customWidth="1"/>
    <col min="8462" max="8463" width="4.28515625" style="281" bestFit="1" customWidth="1"/>
    <col min="8464" max="8464" width="3.7109375" style="281" bestFit="1" customWidth="1"/>
    <col min="8465" max="8465" width="10.5703125" style="281" customWidth="1"/>
    <col min="8466" max="8466" width="14" style="281" bestFit="1" customWidth="1"/>
    <col min="8467" max="8467" width="8.7109375" style="281" bestFit="1" customWidth="1"/>
    <col min="8468" max="8468" width="10.140625" style="281" bestFit="1" customWidth="1"/>
    <col min="8469" max="8704" width="9.140625" style="281"/>
    <col min="8705" max="8705" width="6.5703125" style="281" bestFit="1" customWidth="1"/>
    <col min="8706" max="8706" width="8.42578125" style="281" bestFit="1" customWidth="1"/>
    <col min="8707" max="8707" width="24.85546875" style="281" bestFit="1" customWidth="1"/>
    <col min="8708" max="8708" width="30.5703125" style="281" bestFit="1" customWidth="1"/>
    <col min="8709" max="8709" width="0" style="281" hidden="1" customWidth="1"/>
    <col min="8710" max="8710" width="8.85546875" style="281" customWidth="1"/>
    <col min="8711" max="8711" width="3.7109375" style="281" customWidth="1"/>
    <col min="8712" max="8712" width="12.140625" style="281" customWidth="1"/>
    <col min="8713" max="8713" width="20.140625" style="281" bestFit="1" customWidth="1"/>
    <col min="8714" max="8714" width="15.28515625" style="281" bestFit="1" customWidth="1"/>
    <col min="8715" max="8715" width="5.85546875" style="281" bestFit="1" customWidth="1"/>
    <col min="8716" max="8716" width="10.28515625" style="281" customWidth="1"/>
    <col min="8717" max="8717" width="3.42578125" style="281" bestFit="1" customWidth="1"/>
    <col min="8718" max="8719" width="4.28515625" style="281" bestFit="1" customWidth="1"/>
    <col min="8720" max="8720" width="3.7109375" style="281" bestFit="1" customWidth="1"/>
    <col min="8721" max="8721" width="10.5703125" style="281" customWidth="1"/>
    <col min="8722" max="8722" width="14" style="281" bestFit="1" customWidth="1"/>
    <col min="8723" max="8723" width="8.7109375" style="281" bestFit="1" customWidth="1"/>
    <col min="8724" max="8724" width="10.140625" style="281" bestFit="1" customWidth="1"/>
    <col min="8725" max="8960" width="9.140625" style="281"/>
    <col min="8961" max="8961" width="6.5703125" style="281" bestFit="1" customWidth="1"/>
    <col min="8962" max="8962" width="8.42578125" style="281" bestFit="1" customWidth="1"/>
    <col min="8963" max="8963" width="24.85546875" style="281" bestFit="1" customWidth="1"/>
    <col min="8964" max="8964" width="30.5703125" style="281" bestFit="1" customWidth="1"/>
    <col min="8965" max="8965" width="0" style="281" hidden="1" customWidth="1"/>
    <col min="8966" max="8966" width="8.85546875" style="281" customWidth="1"/>
    <col min="8967" max="8967" width="3.7109375" style="281" customWidth="1"/>
    <col min="8968" max="8968" width="12.140625" style="281" customWidth="1"/>
    <col min="8969" max="8969" width="20.140625" style="281" bestFit="1" customWidth="1"/>
    <col min="8970" max="8970" width="15.28515625" style="281" bestFit="1" customWidth="1"/>
    <col min="8971" max="8971" width="5.85546875" style="281" bestFit="1" customWidth="1"/>
    <col min="8972" max="8972" width="10.28515625" style="281" customWidth="1"/>
    <col min="8973" max="8973" width="3.42578125" style="281" bestFit="1" customWidth="1"/>
    <col min="8974" max="8975" width="4.28515625" style="281" bestFit="1" customWidth="1"/>
    <col min="8976" max="8976" width="3.7109375" style="281" bestFit="1" customWidth="1"/>
    <col min="8977" max="8977" width="10.5703125" style="281" customWidth="1"/>
    <col min="8978" max="8978" width="14" style="281" bestFit="1" customWidth="1"/>
    <col min="8979" max="8979" width="8.7109375" style="281" bestFit="1" customWidth="1"/>
    <col min="8980" max="8980" width="10.140625" style="281" bestFit="1" customWidth="1"/>
    <col min="8981" max="9216" width="9.140625" style="281"/>
    <col min="9217" max="9217" width="6.5703125" style="281" bestFit="1" customWidth="1"/>
    <col min="9218" max="9218" width="8.42578125" style="281" bestFit="1" customWidth="1"/>
    <col min="9219" max="9219" width="24.85546875" style="281" bestFit="1" customWidth="1"/>
    <col min="9220" max="9220" width="30.5703125" style="281" bestFit="1" customWidth="1"/>
    <col min="9221" max="9221" width="0" style="281" hidden="1" customWidth="1"/>
    <col min="9222" max="9222" width="8.85546875" style="281" customWidth="1"/>
    <col min="9223" max="9223" width="3.7109375" style="281" customWidth="1"/>
    <col min="9224" max="9224" width="12.140625" style="281" customWidth="1"/>
    <col min="9225" max="9225" width="20.140625" style="281" bestFit="1" customWidth="1"/>
    <col min="9226" max="9226" width="15.28515625" style="281" bestFit="1" customWidth="1"/>
    <col min="9227" max="9227" width="5.85546875" style="281" bestFit="1" customWidth="1"/>
    <col min="9228" max="9228" width="10.28515625" style="281" customWidth="1"/>
    <col min="9229" max="9229" width="3.42578125" style="281" bestFit="1" customWidth="1"/>
    <col min="9230" max="9231" width="4.28515625" style="281" bestFit="1" customWidth="1"/>
    <col min="9232" max="9232" width="3.7109375" style="281" bestFit="1" customWidth="1"/>
    <col min="9233" max="9233" width="10.5703125" style="281" customWidth="1"/>
    <col min="9234" max="9234" width="14" style="281" bestFit="1" customWidth="1"/>
    <col min="9235" max="9235" width="8.7109375" style="281" bestFit="1" customWidth="1"/>
    <col min="9236" max="9236" width="10.140625" style="281" bestFit="1" customWidth="1"/>
    <col min="9237" max="9472" width="9.140625" style="281"/>
    <col min="9473" max="9473" width="6.5703125" style="281" bestFit="1" customWidth="1"/>
    <col min="9474" max="9474" width="8.42578125" style="281" bestFit="1" customWidth="1"/>
    <col min="9475" max="9475" width="24.85546875" style="281" bestFit="1" customWidth="1"/>
    <col min="9476" max="9476" width="30.5703125" style="281" bestFit="1" customWidth="1"/>
    <col min="9477" max="9477" width="0" style="281" hidden="1" customWidth="1"/>
    <col min="9478" max="9478" width="8.85546875" style="281" customWidth="1"/>
    <col min="9479" max="9479" width="3.7109375" style="281" customWidth="1"/>
    <col min="9480" max="9480" width="12.140625" style="281" customWidth="1"/>
    <col min="9481" max="9481" width="20.140625" style="281" bestFit="1" customWidth="1"/>
    <col min="9482" max="9482" width="15.28515625" style="281" bestFit="1" customWidth="1"/>
    <col min="9483" max="9483" width="5.85546875" style="281" bestFit="1" customWidth="1"/>
    <col min="9484" max="9484" width="10.28515625" style="281" customWidth="1"/>
    <col min="9485" max="9485" width="3.42578125" style="281" bestFit="1" customWidth="1"/>
    <col min="9486" max="9487" width="4.28515625" style="281" bestFit="1" customWidth="1"/>
    <col min="9488" max="9488" width="3.7109375" style="281" bestFit="1" customWidth="1"/>
    <col min="9489" max="9489" width="10.5703125" style="281" customWidth="1"/>
    <col min="9490" max="9490" width="14" style="281" bestFit="1" customWidth="1"/>
    <col min="9491" max="9491" width="8.7109375" style="281" bestFit="1" customWidth="1"/>
    <col min="9492" max="9492" width="10.140625" style="281" bestFit="1" customWidth="1"/>
    <col min="9493" max="9728" width="9.140625" style="281"/>
    <col min="9729" max="9729" width="6.5703125" style="281" bestFit="1" customWidth="1"/>
    <col min="9730" max="9730" width="8.42578125" style="281" bestFit="1" customWidth="1"/>
    <col min="9731" max="9731" width="24.85546875" style="281" bestFit="1" customWidth="1"/>
    <col min="9732" max="9732" width="30.5703125" style="281" bestFit="1" customWidth="1"/>
    <col min="9733" max="9733" width="0" style="281" hidden="1" customWidth="1"/>
    <col min="9734" max="9734" width="8.85546875" style="281" customWidth="1"/>
    <col min="9735" max="9735" width="3.7109375" style="281" customWidth="1"/>
    <col min="9736" max="9736" width="12.140625" style="281" customWidth="1"/>
    <col min="9737" max="9737" width="20.140625" style="281" bestFit="1" customWidth="1"/>
    <col min="9738" max="9738" width="15.28515625" style="281" bestFit="1" customWidth="1"/>
    <col min="9739" max="9739" width="5.85546875" style="281" bestFit="1" customWidth="1"/>
    <col min="9740" max="9740" width="10.28515625" style="281" customWidth="1"/>
    <col min="9741" max="9741" width="3.42578125" style="281" bestFit="1" customWidth="1"/>
    <col min="9742" max="9743" width="4.28515625" style="281" bestFit="1" customWidth="1"/>
    <col min="9744" max="9744" width="3.7109375" style="281" bestFit="1" customWidth="1"/>
    <col min="9745" max="9745" width="10.5703125" style="281" customWidth="1"/>
    <col min="9746" max="9746" width="14" style="281" bestFit="1" customWidth="1"/>
    <col min="9747" max="9747" width="8.7109375" style="281" bestFit="1" customWidth="1"/>
    <col min="9748" max="9748" width="10.140625" style="281" bestFit="1" customWidth="1"/>
    <col min="9749" max="9984" width="9.140625" style="281"/>
    <col min="9985" max="9985" width="6.5703125" style="281" bestFit="1" customWidth="1"/>
    <col min="9986" max="9986" width="8.42578125" style="281" bestFit="1" customWidth="1"/>
    <col min="9987" max="9987" width="24.85546875" style="281" bestFit="1" customWidth="1"/>
    <col min="9988" max="9988" width="30.5703125" style="281" bestFit="1" customWidth="1"/>
    <col min="9989" max="9989" width="0" style="281" hidden="1" customWidth="1"/>
    <col min="9990" max="9990" width="8.85546875" style="281" customWidth="1"/>
    <col min="9991" max="9991" width="3.7109375" style="281" customWidth="1"/>
    <col min="9992" max="9992" width="12.140625" style="281" customWidth="1"/>
    <col min="9993" max="9993" width="20.140625" style="281" bestFit="1" customWidth="1"/>
    <col min="9994" max="9994" width="15.28515625" style="281" bestFit="1" customWidth="1"/>
    <col min="9995" max="9995" width="5.85546875" style="281" bestFit="1" customWidth="1"/>
    <col min="9996" max="9996" width="10.28515625" style="281" customWidth="1"/>
    <col min="9997" max="9997" width="3.42578125" style="281" bestFit="1" customWidth="1"/>
    <col min="9998" max="9999" width="4.28515625" style="281" bestFit="1" customWidth="1"/>
    <col min="10000" max="10000" width="3.7109375" style="281" bestFit="1" customWidth="1"/>
    <col min="10001" max="10001" width="10.5703125" style="281" customWidth="1"/>
    <col min="10002" max="10002" width="14" style="281" bestFit="1" customWidth="1"/>
    <col min="10003" max="10003" width="8.7109375" style="281" bestFit="1" customWidth="1"/>
    <col min="10004" max="10004" width="10.140625" style="281" bestFit="1" customWidth="1"/>
    <col min="10005" max="10240" width="9.140625" style="281"/>
    <col min="10241" max="10241" width="6.5703125" style="281" bestFit="1" customWidth="1"/>
    <col min="10242" max="10242" width="8.42578125" style="281" bestFit="1" customWidth="1"/>
    <col min="10243" max="10243" width="24.85546875" style="281" bestFit="1" customWidth="1"/>
    <col min="10244" max="10244" width="30.5703125" style="281" bestFit="1" customWidth="1"/>
    <col min="10245" max="10245" width="0" style="281" hidden="1" customWidth="1"/>
    <col min="10246" max="10246" width="8.85546875" style="281" customWidth="1"/>
    <col min="10247" max="10247" width="3.7109375" style="281" customWidth="1"/>
    <col min="10248" max="10248" width="12.140625" style="281" customWidth="1"/>
    <col min="10249" max="10249" width="20.140625" style="281" bestFit="1" customWidth="1"/>
    <col min="10250" max="10250" width="15.28515625" style="281" bestFit="1" customWidth="1"/>
    <col min="10251" max="10251" width="5.85546875" style="281" bestFit="1" customWidth="1"/>
    <col min="10252" max="10252" width="10.28515625" style="281" customWidth="1"/>
    <col min="10253" max="10253" width="3.42578125" style="281" bestFit="1" customWidth="1"/>
    <col min="10254" max="10255" width="4.28515625" style="281" bestFit="1" customWidth="1"/>
    <col min="10256" max="10256" width="3.7109375" style="281" bestFit="1" customWidth="1"/>
    <col min="10257" max="10257" width="10.5703125" style="281" customWidth="1"/>
    <col min="10258" max="10258" width="14" style="281" bestFit="1" customWidth="1"/>
    <col min="10259" max="10259" width="8.7109375" style="281" bestFit="1" customWidth="1"/>
    <col min="10260" max="10260" width="10.140625" style="281" bestFit="1" customWidth="1"/>
    <col min="10261" max="10496" width="9.140625" style="281"/>
    <col min="10497" max="10497" width="6.5703125" style="281" bestFit="1" customWidth="1"/>
    <col min="10498" max="10498" width="8.42578125" style="281" bestFit="1" customWidth="1"/>
    <col min="10499" max="10499" width="24.85546875" style="281" bestFit="1" customWidth="1"/>
    <col min="10500" max="10500" width="30.5703125" style="281" bestFit="1" customWidth="1"/>
    <col min="10501" max="10501" width="0" style="281" hidden="1" customWidth="1"/>
    <col min="10502" max="10502" width="8.85546875" style="281" customWidth="1"/>
    <col min="10503" max="10503" width="3.7109375" style="281" customWidth="1"/>
    <col min="10504" max="10504" width="12.140625" style="281" customWidth="1"/>
    <col min="10505" max="10505" width="20.140625" style="281" bestFit="1" customWidth="1"/>
    <col min="10506" max="10506" width="15.28515625" style="281" bestFit="1" customWidth="1"/>
    <col min="10507" max="10507" width="5.85546875" style="281" bestFit="1" customWidth="1"/>
    <col min="10508" max="10508" width="10.28515625" style="281" customWidth="1"/>
    <col min="10509" max="10509" width="3.42578125" style="281" bestFit="1" customWidth="1"/>
    <col min="10510" max="10511" width="4.28515625" style="281" bestFit="1" customWidth="1"/>
    <col min="10512" max="10512" width="3.7109375" style="281" bestFit="1" customWidth="1"/>
    <col min="10513" max="10513" width="10.5703125" style="281" customWidth="1"/>
    <col min="10514" max="10514" width="14" style="281" bestFit="1" customWidth="1"/>
    <col min="10515" max="10515" width="8.7109375" style="281" bestFit="1" customWidth="1"/>
    <col min="10516" max="10516" width="10.140625" style="281" bestFit="1" customWidth="1"/>
    <col min="10517" max="10752" width="9.140625" style="281"/>
    <col min="10753" max="10753" width="6.5703125" style="281" bestFit="1" customWidth="1"/>
    <col min="10754" max="10754" width="8.42578125" style="281" bestFit="1" customWidth="1"/>
    <col min="10755" max="10755" width="24.85546875" style="281" bestFit="1" customWidth="1"/>
    <col min="10756" max="10756" width="30.5703125" style="281" bestFit="1" customWidth="1"/>
    <col min="10757" max="10757" width="0" style="281" hidden="1" customWidth="1"/>
    <col min="10758" max="10758" width="8.85546875" style="281" customWidth="1"/>
    <col min="10759" max="10759" width="3.7109375" style="281" customWidth="1"/>
    <col min="10760" max="10760" width="12.140625" style="281" customWidth="1"/>
    <col min="10761" max="10761" width="20.140625" style="281" bestFit="1" customWidth="1"/>
    <col min="10762" max="10762" width="15.28515625" style="281" bestFit="1" customWidth="1"/>
    <col min="10763" max="10763" width="5.85546875" style="281" bestFit="1" customWidth="1"/>
    <col min="10764" max="10764" width="10.28515625" style="281" customWidth="1"/>
    <col min="10765" max="10765" width="3.42578125" style="281" bestFit="1" customWidth="1"/>
    <col min="10766" max="10767" width="4.28515625" style="281" bestFit="1" customWidth="1"/>
    <col min="10768" max="10768" width="3.7109375" style="281" bestFit="1" customWidth="1"/>
    <col min="10769" max="10769" width="10.5703125" style="281" customWidth="1"/>
    <col min="10770" max="10770" width="14" style="281" bestFit="1" customWidth="1"/>
    <col min="10771" max="10771" width="8.7109375" style="281" bestFit="1" customWidth="1"/>
    <col min="10772" max="10772" width="10.140625" style="281" bestFit="1" customWidth="1"/>
    <col min="10773" max="11008" width="9.140625" style="281"/>
    <col min="11009" max="11009" width="6.5703125" style="281" bestFit="1" customWidth="1"/>
    <col min="11010" max="11010" width="8.42578125" style="281" bestFit="1" customWidth="1"/>
    <col min="11011" max="11011" width="24.85546875" style="281" bestFit="1" customWidth="1"/>
    <col min="11012" max="11012" width="30.5703125" style="281" bestFit="1" customWidth="1"/>
    <col min="11013" max="11013" width="0" style="281" hidden="1" customWidth="1"/>
    <col min="11014" max="11014" width="8.85546875" style="281" customWidth="1"/>
    <col min="11015" max="11015" width="3.7109375" style="281" customWidth="1"/>
    <col min="11016" max="11016" width="12.140625" style="281" customWidth="1"/>
    <col min="11017" max="11017" width="20.140625" style="281" bestFit="1" customWidth="1"/>
    <col min="11018" max="11018" width="15.28515625" style="281" bestFit="1" customWidth="1"/>
    <col min="11019" max="11019" width="5.85546875" style="281" bestFit="1" customWidth="1"/>
    <col min="11020" max="11020" width="10.28515625" style="281" customWidth="1"/>
    <col min="11021" max="11021" width="3.42578125" style="281" bestFit="1" customWidth="1"/>
    <col min="11022" max="11023" width="4.28515625" style="281" bestFit="1" customWidth="1"/>
    <col min="11024" max="11024" width="3.7109375" style="281" bestFit="1" customWidth="1"/>
    <col min="11025" max="11025" width="10.5703125" style="281" customWidth="1"/>
    <col min="11026" max="11026" width="14" style="281" bestFit="1" customWidth="1"/>
    <col min="11027" max="11027" width="8.7109375" style="281" bestFit="1" customWidth="1"/>
    <col min="11028" max="11028" width="10.140625" style="281" bestFit="1" customWidth="1"/>
    <col min="11029" max="11264" width="9.140625" style="281"/>
    <col min="11265" max="11265" width="6.5703125" style="281" bestFit="1" customWidth="1"/>
    <col min="11266" max="11266" width="8.42578125" style="281" bestFit="1" customWidth="1"/>
    <col min="11267" max="11267" width="24.85546875" style="281" bestFit="1" customWidth="1"/>
    <col min="11268" max="11268" width="30.5703125" style="281" bestFit="1" customWidth="1"/>
    <col min="11269" max="11269" width="0" style="281" hidden="1" customWidth="1"/>
    <col min="11270" max="11270" width="8.85546875" style="281" customWidth="1"/>
    <col min="11271" max="11271" width="3.7109375" style="281" customWidth="1"/>
    <col min="11272" max="11272" width="12.140625" style="281" customWidth="1"/>
    <col min="11273" max="11273" width="20.140625" style="281" bestFit="1" customWidth="1"/>
    <col min="11274" max="11274" width="15.28515625" style="281" bestFit="1" customWidth="1"/>
    <col min="11275" max="11275" width="5.85546875" style="281" bestFit="1" customWidth="1"/>
    <col min="11276" max="11276" width="10.28515625" style="281" customWidth="1"/>
    <col min="11277" max="11277" width="3.42578125" style="281" bestFit="1" customWidth="1"/>
    <col min="11278" max="11279" width="4.28515625" style="281" bestFit="1" customWidth="1"/>
    <col min="11280" max="11280" width="3.7109375" style="281" bestFit="1" customWidth="1"/>
    <col min="11281" max="11281" width="10.5703125" style="281" customWidth="1"/>
    <col min="11282" max="11282" width="14" style="281" bestFit="1" customWidth="1"/>
    <col min="11283" max="11283" width="8.7109375" style="281" bestFit="1" customWidth="1"/>
    <col min="11284" max="11284" width="10.140625" style="281" bestFit="1" customWidth="1"/>
    <col min="11285" max="11520" width="9.140625" style="281"/>
    <col min="11521" max="11521" width="6.5703125" style="281" bestFit="1" customWidth="1"/>
    <col min="11522" max="11522" width="8.42578125" style="281" bestFit="1" customWidth="1"/>
    <col min="11523" max="11523" width="24.85546875" style="281" bestFit="1" customWidth="1"/>
    <col min="11524" max="11524" width="30.5703125" style="281" bestFit="1" customWidth="1"/>
    <col min="11525" max="11525" width="0" style="281" hidden="1" customWidth="1"/>
    <col min="11526" max="11526" width="8.85546875" style="281" customWidth="1"/>
    <col min="11527" max="11527" width="3.7109375" style="281" customWidth="1"/>
    <col min="11528" max="11528" width="12.140625" style="281" customWidth="1"/>
    <col min="11529" max="11529" width="20.140625" style="281" bestFit="1" customWidth="1"/>
    <col min="11530" max="11530" width="15.28515625" style="281" bestFit="1" customWidth="1"/>
    <col min="11531" max="11531" width="5.85546875" style="281" bestFit="1" customWidth="1"/>
    <col min="11532" max="11532" width="10.28515625" style="281" customWidth="1"/>
    <col min="11533" max="11533" width="3.42578125" style="281" bestFit="1" customWidth="1"/>
    <col min="11534" max="11535" width="4.28515625" style="281" bestFit="1" customWidth="1"/>
    <col min="11536" max="11536" width="3.7109375" style="281" bestFit="1" customWidth="1"/>
    <col min="11537" max="11537" width="10.5703125" style="281" customWidth="1"/>
    <col min="11538" max="11538" width="14" style="281" bestFit="1" customWidth="1"/>
    <col min="11539" max="11539" width="8.7109375" style="281" bestFit="1" customWidth="1"/>
    <col min="11540" max="11540" width="10.140625" style="281" bestFit="1" customWidth="1"/>
    <col min="11541" max="11776" width="9.140625" style="281"/>
    <col min="11777" max="11777" width="6.5703125" style="281" bestFit="1" customWidth="1"/>
    <col min="11778" max="11778" width="8.42578125" style="281" bestFit="1" customWidth="1"/>
    <col min="11779" max="11779" width="24.85546875" style="281" bestFit="1" customWidth="1"/>
    <col min="11780" max="11780" width="30.5703125" style="281" bestFit="1" customWidth="1"/>
    <col min="11781" max="11781" width="0" style="281" hidden="1" customWidth="1"/>
    <col min="11782" max="11782" width="8.85546875" style="281" customWidth="1"/>
    <col min="11783" max="11783" width="3.7109375" style="281" customWidth="1"/>
    <col min="11784" max="11784" width="12.140625" style="281" customWidth="1"/>
    <col min="11785" max="11785" width="20.140625" style="281" bestFit="1" customWidth="1"/>
    <col min="11786" max="11786" width="15.28515625" style="281" bestFit="1" customWidth="1"/>
    <col min="11787" max="11787" width="5.85546875" style="281" bestFit="1" customWidth="1"/>
    <col min="11788" max="11788" width="10.28515625" style="281" customWidth="1"/>
    <col min="11789" max="11789" width="3.42578125" style="281" bestFit="1" customWidth="1"/>
    <col min="11790" max="11791" width="4.28515625" style="281" bestFit="1" customWidth="1"/>
    <col min="11792" max="11792" width="3.7109375" style="281" bestFit="1" customWidth="1"/>
    <col min="11793" max="11793" width="10.5703125" style="281" customWidth="1"/>
    <col min="11794" max="11794" width="14" style="281" bestFit="1" customWidth="1"/>
    <col min="11795" max="11795" width="8.7109375" style="281" bestFit="1" customWidth="1"/>
    <col min="11796" max="11796" width="10.140625" style="281" bestFit="1" customWidth="1"/>
    <col min="11797" max="12032" width="9.140625" style="281"/>
    <col min="12033" max="12033" width="6.5703125" style="281" bestFit="1" customWidth="1"/>
    <col min="12034" max="12034" width="8.42578125" style="281" bestFit="1" customWidth="1"/>
    <col min="12035" max="12035" width="24.85546875" style="281" bestFit="1" customWidth="1"/>
    <col min="12036" max="12036" width="30.5703125" style="281" bestFit="1" customWidth="1"/>
    <col min="12037" max="12037" width="0" style="281" hidden="1" customWidth="1"/>
    <col min="12038" max="12038" width="8.85546875" style="281" customWidth="1"/>
    <col min="12039" max="12039" width="3.7109375" style="281" customWidth="1"/>
    <col min="12040" max="12040" width="12.140625" style="281" customWidth="1"/>
    <col min="12041" max="12041" width="20.140625" style="281" bestFit="1" customWidth="1"/>
    <col min="12042" max="12042" width="15.28515625" style="281" bestFit="1" customWidth="1"/>
    <col min="12043" max="12043" width="5.85546875" style="281" bestFit="1" customWidth="1"/>
    <col min="12044" max="12044" width="10.28515625" style="281" customWidth="1"/>
    <col min="12045" max="12045" width="3.42578125" style="281" bestFit="1" customWidth="1"/>
    <col min="12046" max="12047" width="4.28515625" style="281" bestFit="1" customWidth="1"/>
    <col min="12048" max="12048" width="3.7109375" style="281" bestFit="1" customWidth="1"/>
    <col min="12049" max="12049" width="10.5703125" style="281" customWidth="1"/>
    <col min="12050" max="12050" width="14" style="281" bestFit="1" customWidth="1"/>
    <col min="12051" max="12051" width="8.7109375" style="281" bestFit="1" customWidth="1"/>
    <col min="12052" max="12052" width="10.140625" style="281" bestFit="1" customWidth="1"/>
    <col min="12053" max="12288" width="9.140625" style="281"/>
    <col min="12289" max="12289" width="6.5703125" style="281" bestFit="1" customWidth="1"/>
    <col min="12290" max="12290" width="8.42578125" style="281" bestFit="1" customWidth="1"/>
    <col min="12291" max="12291" width="24.85546875" style="281" bestFit="1" customWidth="1"/>
    <col min="12292" max="12292" width="30.5703125" style="281" bestFit="1" customWidth="1"/>
    <col min="12293" max="12293" width="0" style="281" hidden="1" customWidth="1"/>
    <col min="12294" max="12294" width="8.85546875" style="281" customWidth="1"/>
    <col min="12295" max="12295" width="3.7109375" style="281" customWidth="1"/>
    <col min="12296" max="12296" width="12.140625" style="281" customWidth="1"/>
    <col min="12297" max="12297" width="20.140625" style="281" bestFit="1" customWidth="1"/>
    <col min="12298" max="12298" width="15.28515625" style="281" bestFit="1" customWidth="1"/>
    <col min="12299" max="12299" width="5.85546875" style="281" bestFit="1" customWidth="1"/>
    <col min="12300" max="12300" width="10.28515625" style="281" customWidth="1"/>
    <col min="12301" max="12301" width="3.42578125" style="281" bestFit="1" customWidth="1"/>
    <col min="12302" max="12303" width="4.28515625" style="281" bestFit="1" customWidth="1"/>
    <col min="12304" max="12304" width="3.7109375" style="281" bestFit="1" customWidth="1"/>
    <col min="12305" max="12305" width="10.5703125" style="281" customWidth="1"/>
    <col min="12306" max="12306" width="14" style="281" bestFit="1" customWidth="1"/>
    <col min="12307" max="12307" width="8.7109375" style="281" bestFit="1" customWidth="1"/>
    <col min="12308" max="12308" width="10.140625" style="281" bestFit="1" customWidth="1"/>
    <col min="12309" max="12544" width="9.140625" style="281"/>
    <col min="12545" max="12545" width="6.5703125" style="281" bestFit="1" customWidth="1"/>
    <col min="12546" max="12546" width="8.42578125" style="281" bestFit="1" customWidth="1"/>
    <col min="12547" max="12547" width="24.85546875" style="281" bestFit="1" customWidth="1"/>
    <col min="12548" max="12548" width="30.5703125" style="281" bestFit="1" customWidth="1"/>
    <col min="12549" max="12549" width="0" style="281" hidden="1" customWidth="1"/>
    <col min="12550" max="12550" width="8.85546875" style="281" customWidth="1"/>
    <col min="12551" max="12551" width="3.7109375" style="281" customWidth="1"/>
    <col min="12552" max="12552" width="12.140625" style="281" customWidth="1"/>
    <col min="12553" max="12553" width="20.140625" style="281" bestFit="1" customWidth="1"/>
    <col min="12554" max="12554" width="15.28515625" style="281" bestFit="1" customWidth="1"/>
    <col min="12555" max="12555" width="5.85546875" style="281" bestFit="1" customWidth="1"/>
    <col min="12556" max="12556" width="10.28515625" style="281" customWidth="1"/>
    <col min="12557" max="12557" width="3.42578125" style="281" bestFit="1" customWidth="1"/>
    <col min="12558" max="12559" width="4.28515625" style="281" bestFit="1" customWidth="1"/>
    <col min="12560" max="12560" width="3.7109375" style="281" bestFit="1" customWidth="1"/>
    <col min="12561" max="12561" width="10.5703125" style="281" customWidth="1"/>
    <col min="12562" max="12562" width="14" style="281" bestFit="1" customWidth="1"/>
    <col min="12563" max="12563" width="8.7109375" style="281" bestFit="1" customWidth="1"/>
    <col min="12564" max="12564" width="10.140625" style="281" bestFit="1" customWidth="1"/>
    <col min="12565" max="12800" width="9.140625" style="281"/>
    <col min="12801" max="12801" width="6.5703125" style="281" bestFit="1" customWidth="1"/>
    <col min="12802" max="12802" width="8.42578125" style="281" bestFit="1" customWidth="1"/>
    <col min="12803" max="12803" width="24.85546875" style="281" bestFit="1" customWidth="1"/>
    <col min="12804" max="12804" width="30.5703125" style="281" bestFit="1" customWidth="1"/>
    <col min="12805" max="12805" width="0" style="281" hidden="1" customWidth="1"/>
    <col min="12806" max="12806" width="8.85546875" style="281" customWidth="1"/>
    <col min="12807" max="12807" width="3.7109375" style="281" customWidth="1"/>
    <col min="12808" max="12808" width="12.140625" style="281" customWidth="1"/>
    <col min="12809" max="12809" width="20.140625" style="281" bestFit="1" customWidth="1"/>
    <col min="12810" max="12810" width="15.28515625" style="281" bestFit="1" customWidth="1"/>
    <col min="12811" max="12811" width="5.85546875" style="281" bestFit="1" customWidth="1"/>
    <col min="12812" max="12812" width="10.28515625" style="281" customWidth="1"/>
    <col min="12813" max="12813" width="3.42578125" style="281" bestFit="1" customWidth="1"/>
    <col min="12814" max="12815" width="4.28515625" style="281" bestFit="1" customWidth="1"/>
    <col min="12816" max="12816" width="3.7109375" style="281" bestFit="1" customWidth="1"/>
    <col min="12817" max="12817" width="10.5703125" style="281" customWidth="1"/>
    <col min="12818" max="12818" width="14" style="281" bestFit="1" customWidth="1"/>
    <col min="12819" max="12819" width="8.7109375" style="281" bestFit="1" customWidth="1"/>
    <col min="12820" max="12820" width="10.140625" style="281" bestFit="1" customWidth="1"/>
    <col min="12821" max="13056" width="9.140625" style="281"/>
    <col min="13057" max="13057" width="6.5703125" style="281" bestFit="1" customWidth="1"/>
    <col min="13058" max="13058" width="8.42578125" style="281" bestFit="1" customWidth="1"/>
    <col min="13059" max="13059" width="24.85546875" style="281" bestFit="1" customWidth="1"/>
    <col min="13060" max="13060" width="30.5703125" style="281" bestFit="1" customWidth="1"/>
    <col min="13061" max="13061" width="0" style="281" hidden="1" customWidth="1"/>
    <col min="13062" max="13062" width="8.85546875" style="281" customWidth="1"/>
    <col min="13063" max="13063" width="3.7109375" style="281" customWidth="1"/>
    <col min="13064" max="13064" width="12.140625" style="281" customWidth="1"/>
    <col min="13065" max="13065" width="20.140625" style="281" bestFit="1" customWidth="1"/>
    <col min="13066" max="13066" width="15.28515625" style="281" bestFit="1" customWidth="1"/>
    <col min="13067" max="13067" width="5.85546875" style="281" bestFit="1" customWidth="1"/>
    <col min="13068" max="13068" width="10.28515625" style="281" customWidth="1"/>
    <col min="13069" max="13069" width="3.42578125" style="281" bestFit="1" customWidth="1"/>
    <col min="13070" max="13071" width="4.28515625" style="281" bestFit="1" customWidth="1"/>
    <col min="13072" max="13072" width="3.7109375" style="281" bestFit="1" customWidth="1"/>
    <col min="13073" max="13073" width="10.5703125" style="281" customWidth="1"/>
    <col min="13074" max="13074" width="14" style="281" bestFit="1" customWidth="1"/>
    <col min="13075" max="13075" width="8.7109375" style="281" bestFit="1" customWidth="1"/>
    <col min="13076" max="13076" width="10.140625" style="281" bestFit="1" customWidth="1"/>
    <col min="13077" max="13312" width="9.140625" style="281"/>
    <col min="13313" max="13313" width="6.5703125" style="281" bestFit="1" customWidth="1"/>
    <col min="13314" max="13314" width="8.42578125" style="281" bestFit="1" customWidth="1"/>
    <col min="13315" max="13315" width="24.85546875" style="281" bestFit="1" customWidth="1"/>
    <col min="13316" max="13316" width="30.5703125" style="281" bestFit="1" customWidth="1"/>
    <col min="13317" max="13317" width="0" style="281" hidden="1" customWidth="1"/>
    <col min="13318" max="13318" width="8.85546875" style="281" customWidth="1"/>
    <col min="13319" max="13319" width="3.7109375" style="281" customWidth="1"/>
    <col min="13320" max="13320" width="12.140625" style="281" customWidth="1"/>
    <col min="13321" max="13321" width="20.140625" style="281" bestFit="1" customWidth="1"/>
    <col min="13322" max="13322" width="15.28515625" style="281" bestFit="1" customWidth="1"/>
    <col min="13323" max="13323" width="5.85546875" style="281" bestFit="1" customWidth="1"/>
    <col min="13324" max="13324" width="10.28515625" style="281" customWidth="1"/>
    <col min="13325" max="13325" width="3.42578125" style="281" bestFit="1" customWidth="1"/>
    <col min="13326" max="13327" width="4.28515625" style="281" bestFit="1" customWidth="1"/>
    <col min="13328" max="13328" width="3.7109375" style="281" bestFit="1" customWidth="1"/>
    <col min="13329" max="13329" width="10.5703125" style="281" customWidth="1"/>
    <col min="13330" max="13330" width="14" style="281" bestFit="1" customWidth="1"/>
    <col min="13331" max="13331" width="8.7109375" style="281" bestFit="1" customWidth="1"/>
    <col min="13332" max="13332" width="10.140625" style="281" bestFit="1" customWidth="1"/>
    <col min="13333" max="13568" width="9.140625" style="281"/>
    <col min="13569" max="13569" width="6.5703125" style="281" bestFit="1" customWidth="1"/>
    <col min="13570" max="13570" width="8.42578125" style="281" bestFit="1" customWidth="1"/>
    <col min="13571" max="13571" width="24.85546875" style="281" bestFit="1" customWidth="1"/>
    <col min="13572" max="13572" width="30.5703125" style="281" bestFit="1" customWidth="1"/>
    <col min="13573" max="13573" width="0" style="281" hidden="1" customWidth="1"/>
    <col min="13574" max="13574" width="8.85546875" style="281" customWidth="1"/>
    <col min="13575" max="13575" width="3.7109375" style="281" customWidth="1"/>
    <col min="13576" max="13576" width="12.140625" style="281" customWidth="1"/>
    <col min="13577" max="13577" width="20.140625" style="281" bestFit="1" customWidth="1"/>
    <col min="13578" max="13578" width="15.28515625" style="281" bestFit="1" customWidth="1"/>
    <col min="13579" max="13579" width="5.85546875" style="281" bestFit="1" customWidth="1"/>
    <col min="13580" max="13580" width="10.28515625" style="281" customWidth="1"/>
    <col min="13581" max="13581" width="3.42578125" style="281" bestFit="1" customWidth="1"/>
    <col min="13582" max="13583" width="4.28515625" style="281" bestFit="1" customWidth="1"/>
    <col min="13584" max="13584" width="3.7109375" style="281" bestFit="1" customWidth="1"/>
    <col min="13585" max="13585" width="10.5703125" style="281" customWidth="1"/>
    <col min="13586" max="13586" width="14" style="281" bestFit="1" customWidth="1"/>
    <col min="13587" max="13587" width="8.7109375" style="281" bestFit="1" customWidth="1"/>
    <col min="13588" max="13588" width="10.140625" style="281" bestFit="1" customWidth="1"/>
    <col min="13589" max="13824" width="9.140625" style="281"/>
    <col min="13825" max="13825" width="6.5703125" style="281" bestFit="1" customWidth="1"/>
    <col min="13826" max="13826" width="8.42578125" style="281" bestFit="1" customWidth="1"/>
    <col min="13827" max="13827" width="24.85546875" style="281" bestFit="1" customWidth="1"/>
    <col min="13828" max="13828" width="30.5703125" style="281" bestFit="1" customWidth="1"/>
    <col min="13829" max="13829" width="0" style="281" hidden="1" customWidth="1"/>
    <col min="13830" max="13830" width="8.85546875" style="281" customWidth="1"/>
    <col min="13831" max="13831" width="3.7109375" style="281" customWidth="1"/>
    <col min="13832" max="13832" width="12.140625" style="281" customWidth="1"/>
    <col min="13833" max="13833" width="20.140625" style="281" bestFit="1" customWidth="1"/>
    <col min="13834" max="13834" width="15.28515625" style="281" bestFit="1" customWidth="1"/>
    <col min="13835" max="13835" width="5.85546875" style="281" bestFit="1" customWidth="1"/>
    <col min="13836" max="13836" width="10.28515625" style="281" customWidth="1"/>
    <col min="13837" max="13837" width="3.42578125" style="281" bestFit="1" customWidth="1"/>
    <col min="13838" max="13839" width="4.28515625" style="281" bestFit="1" customWidth="1"/>
    <col min="13840" max="13840" width="3.7109375" style="281" bestFit="1" customWidth="1"/>
    <col min="13841" max="13841" width="10.5703125" style="281" customWidth="1"/>
    <col min="13842" max="13842" width="14" style="281" bestFit="1" customWidth="1"/>
    <col min="13843" max="13843" width="8.7109375" style="281" bestFit="1" customWidth="1"/>
    <col min="13844" max="13844" width="10.140625" style="281" bestFit="1" customWidth="1"/>
    <col min="13845" max="14080" width="9.140625" style="281"/>
    <col min="14081" max="14081" width="6.5703125" style="281" bestFit="1" customWidth="1"/>
    <col min="14082" max="14082" width="8.42578125" style="281" bestFit="1" customWidth="1"/>
    <col min="14083" max="14083" width="24.85546875" style="281" bestFit="1" customWidth="1"/>
    <col min="14084" max="14084" width="30.5703125" style="281" bestFit="1" customWidth="1"/>
    <col min="14085" max="14085" width="0" style="281" hidden="1" customWidth="1"/>
    <col min="14086" max="14086" width="8.85546875" style="281" customWidth="1"/>
    <col min="14087" max="14087" width="3.7109375" style="281" customWidth="1"/>
    <col min="14088" max="14088" width="12.140625" style="281" customWidth="1"/>
    <col min="14089" max="14089" width="20.140625" style="281" bestFit="1" customWidth="1"/>
    <col min="14090" max="14090" width="15.28515625" style="281" bestFit="1" customWidth="1"/>
    <col min="14091" max="14091" width="5.85546875" style="281" bestFit="1" customWidth="1"/>
    <col min="14092" max="14092" width="10.28515625" style="281" customWidth="1"/>
    <col min="14093" max="14093" width="3.42578125" style="281" bestFit="1" customWidth="1"/>
    <col min="14094" max="14095" width="4.28515625" style="281" bestFit="1" customWidth="1"/>
    <col min="14096" max="14096" width="3.7109375" style="281" bestFit="1" customWidth="1"/>
    <col min="14097" max="14097" width="10.5703125" style="281" customWidth="1"/>
    <col min="14098" max="14098" width="14" style="281" bestFit="1" customWidth="1"/>
    <col min="14099" max="14099" width="8.7109375" style="281" bestFit="1" customWidth="1"/>
    <col min="14100" max="14100" width="10.140625" style="281" bestFit="1" customWidth="1"/>
    <col min="14101" max="14336" width="9.140625" style="281"/>
    <col min="14337" max="14337" width="6.5703125" style="281" bestFit="1" customWidth="1"/>
    <col min="14338" max="14338" width="8.42578125" style="281" bestFit="1" customWidth="1"/>
    <col min="14339" max="14339" width="24.85546875" style="281" bestFit="1" customWidth="1"/>
    <col min="14340" max="14340" width="30.5703125" style="281" bestFit="1" customWidth="1"/>
    <col min="14341" max="14341" width="0" style="281" hidden="1" customWidth="1"/>
    <col min="14342" max="14342" width="8.85546875" style="281" customWidth="1"/>
    <col min="14343" max="14343" width="3.7109375" style="281" customWidth="1"/>
    <col min="14344" max="14344" width="12.140625" style="281" customWidth="1"/>
    <col min="14345" max="14345" width="20.140625" style="281" bestFit="1" customWidth="1"/>
    <col min="14346" max="14346" width="15.28515625" style="281" bestFit="1" customWidth="1"/>
    <col min="14347" max="14347" width="5.85546875" style="281" bestFit="1" customWidth="1"/>
    <col min="14348" max="14348" width="10.28515625" style="281" customWidth="1"/>
    <col min="14349" max="14349" width="3.42578125" style="281" bestFit="1" customWidth="1"/>
    <col min="14350" max="14351" width="4.28515625" style="281" bestFit="1" customWidth="1"/>
    <col min="14352" max="14352" width="3.7109375" style="281" bestFit="1" customWidth="1"/>
    <col min="14353" max="14353" width="10.5703125" style="281" customWidth="1"/>
    <col min="14354" max="14354" width="14" style="281" bestFit="1" customWidth="1"/>
    <col min="14355" max="14355" width="8.7109375" style="281" bestFit="1" customWidth="1"/>
    <col min="14356" max="14356" width="10.140625" style="281" bestFit="1" customWidth="1"/>
    <col min="14357" max="14592" width="9.140625" style="281"/>
    <col min="14593" max="14593" width="6.5703125" style="281" bestFit="1" customWidth="1"/>
    <col min="14594" max="14594" width="8.42578125" style="281" bestFit="1" customWidth="1"/>
    <col min="14595" max="14595" width="24.85546875" style="281" bestFit="1" customWidth="1"/>
    <col min="14596" max="14596" width="30.5703125" style="281" bestFit="1" customWidth="1"/>
    <col min="14597" max="14597" width="0" style="281" hidden="1" customWidth="1"/>
    <col min="14598" max="14598" width="8.85546875" style="281" customWidth="1"/>
    <col min="14599" max="14599" width="3.7109375" style="281" customWidth="1"/>
    <col min="14600" max="14600" width="12.140625" style="281" customWidth="1"/>
    <col min="14601" max="14601" width="20.140625" style="281" bestFit="1" customWidth="1"/>
    <col min="14602" max="14602" width="15.28515625" style="281" bestFit="1" customWidth="1"/>
    <col min="14603" max="14603" width="5.85546875" style="281" bestFit="1" customWidth="1"/>
    <col min="14604" max="14604" width="10.28515625" style="281" customWidth="1"/>
    <col min="14605" max="14605" width="3.42578125" style="281" bestFit="1" customWidth="1"/>
    <col min="14606" max="14607" width="4.28515625" style="281" bestFit="1" customWidth="1"/>
    <col min="14608" max="14608" width="3.7109375" style="281" bestFit="1" customWidth="1"/>
    <col min="14609" max="14609" width="10.5703125" style="281" customWidth="1"/>
    <col min="14610" max="14610" width="14" style="281" bestFit="1" customWidth="1"/>
    <col min="14611" max="14611" width="8.7109375" style="281" bestFit="1" customWidth="1"/>
    <col min="14612" max="14612" width="10.140625" style="281" bestFit="1" customWidth="1"/>
    <col min="14613" max="14848" width="9.140625" style="281"/>
    <col min="14849" max="14849" width="6.5703125" style="281" bestFit="1" customWidth="1"/>
    <col min="14850" max="14850" width="8.42578125" style="281" bestFit="1" customWidth="1"/>
    <col min="14851" max="14851" width="24.85546875" style="281" bestFit="1" customWidth="1"/>
    <col min="14852" max="14852" width="30.5703125" style="281" bestFit="1" customWidth="1"/>
    <col min="14853" max="14853" width="0" style="281" hidden="1" customWidth="1"/>
    <col min="14854" max="14854" width="8.85546875" style="281" customWidth="1"/>
    <col min="14855" max="14855" width="3.7109375" style="281" customWidth="1"/>
    <col min="14856" max="14856" width="12.140625" style="281" customWidth="1"/>
    <col min="14857" max="14857" width="20.140625" style="281" bestFit="1" customWidth="1"/>
    <col min="14858" max="14858" width="15.28515625" style="281" bestFit="1" customWidth="1"/>
    <col min="14859" max="14859" width="5.85546875" style="281" bestFit="1" customWidth="1"/>
    <col min="14860" max="14860" width="10.28515625" style="281" customWidth="1"/>
    <col min="14861" max="14861" width="3.42578125" style="281" bestFit="1" customWidth="1"/>
    <col min="14862" max="14863" width="4.28515625" style="281" bestFit="1" customWidth="1"/>
    <col min="14864" max="14864" width="3.7109375" style="281" bestFit="1" customWidth="1"/>
    <col min="14865" max="14865" width="10.5703125" style="281" customWidth="1"/>
    <col min="14866" max="14866" width="14" style="281" bestFit="1" customWidth="1"/>
    <col min="14867" max="14867" width="8.7109375" style="281" bestFit="1" customWidth="1"/>
    <col min="14868" max="14868" width="10.140625" style="281" bestFit="1" customWidth="1"/>
    <col min="14869" max="15104" width="9.140625" style="281"/>
    <col min="15105" max="15105" width="6.5703125" style="281" bestFit="1" customWidth="1"/>
    <col min="15106" max="15106" width="8.42578125" style="281" bestFit="1" customWidth="1"/>
    <col min="15107" max="15107" width="24.85546875" style="281" bestFit="1" customWidth="1"/>
    <col min="15108" max="15108" width="30.5703125" style="281" bestFit="1" customWidth="1"/>
    <col min="15109" max="15109" width="0" style="281" hidden="1" customWidth="1"/>
    <col min="15110" max="15110" width="8.85546875" style="281" customWidth="1"/>
    <col min="15111" max="15111" width="3.7109375" style="281" customWidth="1"/>
    <col min="15112" max="15112" width="12.140625" style="281" customWidth="1"/>
    <col min="15113" max="15113" width="20.140625" style="281" bestFit="1" customWidth="1"/>
    <col min="15114" max="15114" width="15.28515625" style="281" bestFit="1" customWidth="1"/>
    <col min="15115" max="15115" width="5.85546875" style="281" bestFit="1" customWidth="1"/>
    <col min="15116" max="15116" width="10.28515625" style="281" customWidth="1"/>
    <col min="15117" max="15117" width="3.42578125" style="281" bestFit="1" customWidth="1"/>
    <col min="15118" max="15119" width="4.28515625" style="281" bestFit="1" customWidth="1"/>
    <col min="15120" max="15120" width="3.7109375" style="281" bestFit="1" customWidth="1"/>
    <col min="15121" max="15121" width="10.5703125" style="281" customWidth="1"/>
    <col min="15122" max="15122" width="14" style="281" bestFit="1" customWidth="1"/>
    <col min="15123" max="15123" width="8.7109375" style="281" bestFit="1" customWidth="1"/>
    <col min="15124" max="15124" width="10.140625" style="281" bestFit="1" customWidth="1"/>
    <col min="15125" max="15360" width="9.140625" style="281"/>
    <col min="15361" max="15361" width="6.5703125" style="281" bestFit="1" customWidth="1"/>
    <col min="15362" max="15362" width="8.42578125" style="281" bestFit="1" customWidth="1"/>
    <col min="15363" max="15363" width="24.85546875" style="281" bestFit="1" customWidth="1"/>
    <col min="15364" max="15364" width="30.5703125" style="281" bestFit="1" customWidth="1"/>
    <col min="15365" max="15365" width="0" style="281" hidden="1" customWidth="1"/>
    <col min="15366" max="15366" width="8.85546875" style="281" customWidth="1"/>
    <col min="15367" max="15367" width="3.7109375" style="281" customWidth="1"/>
    <col min="15368" max="15368" width="12.140625" style="281" customWidth="1"/>
    <col min="15369" max="15369" width="20.140625" style="281" bestFit="1" customWidth="1"/>
    <col min="15370" max="15370" width="15.28515625" style="281" bestFit="1" customWidth="1"/>
    <col min="15371" max="15371" width="5.85546875" style="281" bestFit="1" customWidth="1"/>
    <col min="15372" max="15372" width="10.28515625" style="281" customWidth="1"/>
    <col min="15373" max="15373" width="3.42578125" style="281" bestFit="1" customWidth="1"/>
    <col min="15374" max="15375" width="4.28515625" style="281" bestFit="1" customWidth="1"/>
    <col min="15376" max="15376" width="3.7109375" style="281" bestFit="1" customWidth="1"/>
    <col min="15377" max="15377" width="10.5703125" style="281" customWidth="1"/>
    <col min="15378" max="15378" width="14" style="281" bestFit="1" customWidth="1"/>
    <col min="15379" max="15379" width="8.7109375" style="281" bestFit="1" customWidth="1"/>
    <col min="15380" max="15380" width="10.140625" style="281" bestFit="1" customWidth="1"/>
    <col min="15381" max="15616" width="9.140625" style="281"/>
    <col min="15617" max="15617" width="6.5703125" style="281" bestFit="1" customWidth="1"/>
    <col min="15618" max="15618" width="8.42578125" style="281" bestFit="1" customWidth="1"/>
    <col min="15619" max="15619" width="24.85546875" style="281" bestFit="1" customWidth="1"/>
    <col min="15620" max="15620" width="30.5703125" style="281" bestFit="1" customWidth="1"/>
    <col min="15621" max="15621" width="0" style="281" hidden="1" customWidth="1"/>
    <col min="15622" max="15622" width="8.85546875" style="281" customWidth="1"/>
    <col min="15623" max="15623" width="3.7109375" style="281" customWidth="1"/>
    <col min="15624" max="15624" width="12.140625" style="281" customWidth="1"/>
    <col min="15625" max="15625" width="20.140625" style="281" bestFit="1" customWidth="1"/>
    <col min="15626" max="15626" width="15.28515625" style="281" bestFit="1" customWidth="1"/>
    <col min="15627" max="15627" width="5.85546875" style="281" bestFit="1" customWidth="1"/>
    <col min="15628" max="15628" width="10.28515625" style="281" customWidth="1"/>
    <col min="15629" max="15629" width="3.42578125" style="281" bestFit="1" customWidth="1"/>
    <col min="15630" max="15631" width="4.28515625" style="281" bestFit="1" customWidth="1"/>
    <col min="15632" max="15632" width="3.7109375" style="281" bestFit="1" customWidth="1"/>
    <col min="15633" max="15633" width="10.5703125" style="281" customWidth="1"/>
    <col min="15634" max="15634" width="14" style="281" bestFit="1" customWidth="1"/>
    <col min="15635" max="15635" width="8.7109375" style="281" bestFit="1" customWidth="1"/>
    <col min="15636" max="15636" width="10.140625" style="281" bestFit="1" customWidth="1"/>
    <col min="15637" max="15872" width="9.140625" style="281"/>
    <col min="15873" max="15873" width="6.5703125" style="281" bestFit="1" customWidth="1"/>
    <col min="15874" max="15874" width="8.42578125" style="281" bestFit="1" customWidth="1"/>
    <col min="15875" max="15875" width="24.85546875" style="281" bestFit="1" customWidth="1"/>
    <col min="15876" max="15876" width="30.5703125" style="281" bestFit="1" customWidth="1"/>
    <col min="15877" max="15877" width="0" style="281" hidden="1" customWidth="1"/>
    <col min="15878" max="15878" width="8.85546875" style="281" customWidth="1"/>
    <col min="15879" max="15879" width="3.7109375" style="281" customWidth="1"/>
    <col min="15880" max="15880" width="12.140625" style="281" customWidth="1"/>
    <col min="15881" max="15881" width="20.140625" style="281" bestFit="1" customWidth="1"/>
    <col min="15882" max="15882" width="15.28515625" style="281" bestFit="1" customWidth="1"/>
    <col min="15883" max="15883" width="5.85546875" style="281" bestFit="1" customWidth="1"/>
    <col min="15884" max="15884" width="10.28515625" style="281" customWidth="1"/>
    <col min="15885" max="15885" width="3.42578125" style="281" bestFit="1" customWidth="1"/>
    <col min="15886" max="15887" width="4.28515625" style="281" bestFit="1" customWidth="1"/>
    <col min="15888" max="15888" width="3.7109375" style="281" bestFit="1" customWidth="1"/>
    <col min="15889" max="15889" width="10.5703125" style="281" customWidth="1"/>
    <col min="15890" max="15890" width="14" style="281" bestFit="1" customWidth="1"/>
    <col min="15891" max="15891" width="8.7109375" style="281" bestFit="1" customWidth="1"/>
    <col min="15892" max="15892" width="10.140625" style="281" bestFit="1" customWidth="1"/>
    <col min="15893" max="16128" width="9.140625" style="281"/>
    <col min="16129" max="16129" width="6.5703125" style="281" bestFit="1" customWidth="1"/>
    <col min="16130" max="16130" width="8.42578125" style="281" bestFit="1" customWidth="1"/>
    <col min="16131" max="16131" width="24.85546875" style="281" bestFit="1" customWidth="1"/>
    <col min="16132" max="16132" width="30.5703125" style="281" bestFit="1" customWidth="1"/>
    <col min="16133" max="16133" width="0" style="281" hidden="1" customWidth="1"/>
    <col min="16134" max="16134" width="8.85546875" style="281" customWidth="1"/>
    <col min="16135" max="16135" width="3.7109375" style="281" customWidth="1"/>
    <col min="16136" max="16136" width="12.140625" style="281" customWidth="1"/>
    <col min="16137" max="16137" width="20.140625" style="281" bestFit="1" customWidth="1"/>
    <col min="16138" max="16138" width="15.28515625" style="281" bestFit="1" customWidth="1"/>
    <col min="16139" max="16139" width="5.85546875" style="281" bestFit="1" customWidth="1"/>
    <col min="16140" max="16140" width="10.28515625" style="281" customWidth="1"/>
    <col min="16141" max="16141" width="3.42578125" style="281" bestFit="1" customWidth="1"/>
    <col min="16142" max="16143" width="4.28515625" style="281" bestFit="1" customWidth="1"/>
    <col min="16144" max="16144" width="3.7109375" style="281" bestFit="1" customWidth="1"/>
    <col min="16145" max="16145" width="10.5703125" style="281" customWidth="1"/>
    <col min="16146" max="16146" width="14" style="281" bestFit="1" customWidth="1"/>
    <col min="16147" max="16147" width="8.7109375" style="281" bestFit="1" customWidth="1"/>
    <col min="16148" max="16148" width="10.140625" style="281" bestFit="1" customWidth="1"/>
    <col min="16149" max="16384" width="9.140625" style="281"/>
  </cols>
  <sheetData>
    <row r="1" spans="1:21" ht="18.75" x14ac:dyDescent="0.3">
      <c r="A1" s="277"/>
      <c r="B1" s="278" t="s">
        <v>326</v>
      </c>
    </row>
    <row r="2" spans="1:21" ht="15.75" thickBot="1" x14ac:dyDescent="0.3"/>
    <row r="3" spans="1:21" s="287" customFormat="1" ht="39" thickBot="1" x14ac:dyDescent="0.3">
      <c r="A3" s="282" t="s">
        <v>327</v>
      </c>
      <c r="B3" s="283" t="s">
        <v>328</v>
      </c>
      <c r="C3" s="284" t="s">
        <v>329</v>
      </c>
      <c r="D3" s="284" t="s">
        <v>330</v>
      </c>
      <c r="E3" s="284" t="s">
        <v>331</v>
      </c>
      <c r="F3" s="284" t="s">
        <v>698</v>
      </c>
      <c r="G3" s="283" t="s">
        <v>332</v>
      </c>
      <c r="H3" s="283" t="s">
        <v>333</v>
      </c>
      <c r="I3" s="283" t="s">
        <v>334</v>
      </c>
      <c r="J3" s="284" t="s">
        <v>335</v>
      </c>
      <c r="K3" s="283" t="s">
        <v>336</v>
      </c>
      <c r="L3" s="283" t="s">
        <v>337</v>
      </c>
      <c r="M3" s="283" t="s">
        <v>338</v>
      </c>
      <c r="N3" s="283" t="s">
        <v>339</v>
      </c>
      <c r="O3" s="283" t="s">
        <v>340</v>
      </c>
      <c r="P3" s="283" t="s">
        <v>341</v>
      </c>
      <c r="Q3" s="283" t="s">
        <v>342</v>
      </c>
      <c r="R3" s="283" t="s">
        <v>343</v>
      </c>
      <c r="S3" s="285" t="s">
        <v>344</v>
      </c>
      <c r="T3" s="283" t="s">
        <v>345</v>
      </c>
      <c r="U3" s="286" t="s">
        <v>346</v>
      </c>
    </row>
    <row r="4" spans="1:21" s="295" customFormat="1" ht="140.25" x14ac:dyDescent="0.25">
      <c r="A4" s="288">
        <v>1</v>
      </c>
      <c r="B4" s="289" t="s">
        <v>351</v>
      </c>
      <c r="C4" s="290" t="s">
        <v>347</v>
      </c>
      <c r="D4" s="291" t="s">
        <v>352</v>
      </c>
      <c r="E4" s="289" t="s">
        <v>350</v>
      </c>
      <c r="F4" s="289" t="s">
        <v>702</v>
      </c>
      <c r="G4" s="289" t="s">
        <v>353</v>
      </c>
      <c r="H4" s="289" t="s">
        <v>88</v>
      </c>
      <c r="I4" s="289" t="s">
        <v>364</v>
      </c>
      <c r="J4" s="292">
        <v>20780</v>
      </c>
      <c r="K4" s="289" t="s">
        <v>354</v>
      </c>
      <c r="L4" s="289" t="s">
        <v>365</v>
      </c>
      <c r="M4" s="293" t="s">
        <v>349</v>
      </c>
      <c r="N4" s="293" t="s">
        <v>349</v>
      </c>
      <c r="O4" s="293" t="s">
        <v>349</v>
      </c>
      <c r="P4" s="293" t="s">
        <v>370</v>
      </c>
      <c r="Q4" s="290" t="s">
        <v>375</v>
      </c>
      <c r="R4" s="293" t="s">
        <v>349</v>
      </c>
      <c r="S4" s="290" t="s">
        <v>792</v>
      </c>
      <c r="T4" s="293" t="s">
        <v>350</v>
      </c>
      <c r="U4" s="294" t="s">
        <v>350</v>
      </c>
    </row>
    <row r="5" spans="1:21" s="295" customFormat="1" ht="140.25" x14ac:dyDescent="0.25">
      <c r="A5" s="288">
        <v>2</v>
      </c>
      <c r="B5" s="289" t="s">
        <v>355</v>
      </c>
      <c r="C5" s="291" t="s">
        <v>347</v>
      </c>
      <c r="D5" s="291" t="s">
        <v>356</v>
      </c>
      <c r="E5" s="289" t="s">
        <v>350</v>
      </c>
      <c r="F5" s="289" t="s">
        <v>702</v>
      </c>
      <c r="G5" s="289" t="s">
        <v>357</v>
      </c>
      <c r="H5" s="289" t="s">
        <v>88</v>
      </c>
      <c r="I5" s="289" t="s">
        <v>358</v>
      </c>
      <c r="J5" s="292">
        <v>29020</v>
      </c>
      <c r="K5" s="289" t="s">
        <v>359</v>
      </c>
      <c r="L5" s="289" t="s">
        <v>365</v>
      </c>
      <c r="M5" s="293" t="s">
        <v>349</v>
      </c>
      <c r="N5" s="293" t="s">
        <v>349</v>
      </c>
      <c r="O5" s="293" t="s">
        <v>349</v>
      </c>
      <c r="P5" s="293" t="s">
        <v>370</v>
      </c>
      <c r="Q5" s="290" t="s">
        <v>375</v>
      </c>
      <c r="R5" s="293" t="s">
        <v>349</v>
      </c>
      <c r="S5" s="290" t="s">
        <v>792</v>
      </c>
      <c r="T5" s="293" t="s">
        <v>350</v>
      </c>
      <c r="U5" s="294" t="s">
        <v>350</v>
      </c>
    </row>
    <row r="6" spans="1:21" s="295" customFormat="1" ht="140.25" x14ac:dyDescent="0.25">
      <c r="A6" s="288">
        <v>3</v>
      </c>
      <c r="B6" s="289" t="s">
        <v>366</v>
      </c>
      <c r="C6" s="291" t="s">
        <v>347</v>
      </c>
      <c r="D6" s="291" t="s">
        <v>367</v>
      </c>
      <c r="E6" s="289" t="s">
        <v>350</v>
      </c>
      <c r="F6" s="289" t="s">
        <v>702</v>
      </c>
      <c r="G6" s="289" t="s">
        <v>348</v>
      </c>
      <c r="H6" s="289" t="s">
        <v>88</v>
      </c>
      <c r="I6" s="289" t="s">
        <v>368</v>
      </c>
      <c r="J6" s="292">
        <v>21590</v>
      </c>
      <c r="K6" s="289" t="s">
        <v>369</v>
      </c>
      <c r="L6" s="289" t="s">
        <v>365</v>
      </c>
      <c r="M6" s="293" t="s">
        <v>349</v>
      </c>
      <c r="N6" s="293" t="s">
        <v>349</v>
      </c>
      <c r="O6" s="293" t="s">
        <v>349</v>
      </c>
      <c r="P6" s="293" t="s">
        <v>370</v>
      </c>
      <c r="Q6" s="290" t="s">
        <v>375</v>
      </c>
      <c r="R6" s="293" t="s">
        <v>349</v>
      </c>
      <c r="S6" s="290" t="s">
        <v>792</v>
      </c>
      <c r="T6" s="293" t="s">
        <v>350</v>
      </c>
      <c r="U6" s="294" t="s">
        <v>350</v>
      </c>
    </row>
    <row r="7" spans="1:21" s="295" customFormat="1" ht="140.25" x14ac:dyDescent="0.25">
      <c r="A7" s="288">
        <v>4</v>
      </c>
      <c r="B7" s="289" t="s">
        <v>371</v>
      </c>
      <c r="C7" s="291" t="s">
        <v>347</v>
      </c>
      <c r="D7" s="291" t="s">
        <v>372</v>
      </c>
      <c r="E7" s="289" t="s">
        <v>350</v>
      </c>
      <c r="F7" s="289" t="s">
        <v>702</v>
      </c>
      <c r="G7" s="289" t="s">
        <v>373</v>
      </c>
      <c r="H7" s="289" t="s">
        <v>88</v>
      </c>
      <c r="I7" s="289" t="s">
        <v>374</v>
      </c>
      <c r="J7" s="292">
        <v>30387</v>
      </c>
      <c r="K7" s="289" t="s">
        <v>369</v>
      </c>
      <c r="L7" s="289" t="s">
        <v>365</v>
      </c>
      <c r="M7" s="293" t="s">
        <v>349</v>
      </c>
      <c r="N7" s="293" t="s">
        <v>349</v>
      </c>
      <c r="O7" s="293" t="s">
        <v>349</v>
      </c>
      <c r="P7" s="293" t="s">
        <v>370</v>
      </c>
      <c r="Q7" s="290" t="s">
        <v>375</v>
      </c>
      <c r="R7" s="293" t="s">
        <v>349</v>
      </c>
      <c r="S7" s="290" t="s">
        <v>792</v>
      </c>
      <c r="T7" s="293" t="s">
        <v>350</v>
      </c>
      <c r="U7" s="294" t="s">
        <v>376</v>
      </c>
    </row>
    <row r="8" spans="1:21" s="295" customFormat="1" ht="140.25" x14ac:dyDescent="0.25">
      <c r="A8" s="288">
        <v>5</v>
      </c>
      <c r="B8" s="289" t="s">
        <v>377</v>
      </c>
      <c r="C8" s="291" t="s">
        <v>378</v>
      </c>
      <c r="D8" s="291" t="s">
        <v>379</v>
      </c>
      <c r="E8" s="289" t="s">
        <v>350</v>
      </c>
      <c r="F8" s="289" t="s">
        <v>702</v>
      </c>
      <c r="G8" s="289" t="s">
        <v>373</v>
      </c>
      <c r="H8" s="289" t="s">
        <v>380</v>
      </c>
      <c r="I8" s="289" t="s">
        <v>381</v>
      </c>
      <c r="J8" s="292">
        <v>26016.39</v>
      </c>
      <c r="K8" s="289" t="s">
        <v>382</v>
      </c>
      <c r="L8" s="289" t="s">
        <v>365</v>
      </c>
      <c r="M8" s="293" t="s">
        <v>349</v>
      </c>
      <c r="N8" s="293" t="s">
        <v>349</v>
      </c>
      <c r="O8" s="293" t="s">
        <v>349</v>
      </c>
      <c r="P8" s="293" t="s">
        <v>370</v>
      </c>
      <c r="Q8" s="290" t="s">
        <v>383</v>
      </c>
      <c r="R8" s="293" t="s">
        <v>349</v>
      </c>
      <c r="S8" s="290" t="s">
        <v>792</v>
      </c>
      <c r="T8" s="293" t="s">
        <v>350</v>
      </c>
      <c r="U8" s="294" t="s">
        <v>350</v>
      </c>
    </row>
    <row r="9" spans="1:21" s="295" customFormat="1" x14ac:dyDescent="0.25">
      <c r="A9" s="288">
        <v>6</v>
      </c>
      <c r="B9" s="289" t="s">
        <v>384</v>
      </c>
      <c r="C9" s="291" t="s">
        <v>360</v>
      </c>
      <c r="D9" s="291" t="s">
        <v>385</v>
      </c>
      <c r="E9" s="289" t="s">
        <v>350</v>
      </c>
      <c r="F9" s="289" t="s">
        <v>386</v>
      </c>
      <c r="G9" s="289" t="s">
        <v>386</v>
      </c>
      <c r="H9" s="289" t="s">
        <v>387</v>
      </c>
      <c r="I9" s="289" t="s">
        <v>388</v>
      </c>
      <c r="J9" s="292" t="s">
        <v>88</v>
      </c>
      <c r="K9" s="289" t="s">
        <v>382</v>
      </c>
      <c r="L9" s="289" t="s">
        <v>365</v>
      </c>
      <c r="M9" s="293" t="s">
        <v>349</v>
      </c>
      <c r="N9" s="293" t="s">
        <v>350</v>
      </c>
      <c r="O9" s="293" t="s">
        <v>350</v>
      </c>
      <c r="P9" s="293" t="s">
        <v>88</v>
      </c>
      <c r="Q9" s="290" t="s">
        <v>350</v>
      </c>
      <c r="R9" s="293" t="s">
        <v>350</v>
      </c>
      <c r="S9" s="290" t="s">
        <v>350</v>
      </c>
      <c r="T9" s="293" t="s">
        <v>350</v>
      </c>
      <c r="U9" s="294" t="s">
        <v>350</v>
      </c>
    </row>
    <row r="10" spans="1:21" s="295" customFormat="1" x14ac:dyDescent="0.25">
      <c r="A10" s="296">
        <v>7</v>
      </c>
      <c r="B10" s="297" t="s">
        <v>389</v>
      </c>
      <c r="C10" s="298" t="s">
        <v>360</v>
      </c>
      <c r="D10" s="298" t="s">
        <v>361</v>
      </c>
      <c r="E10" s="297" t="s">
        <v>350</v>
      </c>
      <c r="F10" s="297" t="s">
        <v>386</v>
      </c>
      <c r="G10" s="297" t="s">
        <v>386</v>
      </c>
      <c r="H10" s="297" t="s">
        <v>362</v>
      </c>
      <c r="I10" s="297" t="s">
        <v>363</v>
      </c>
      <c r="J10" s="299" t="s">
        <v>88</v>
      </c>
      <c r="K10" s="297" t="s">
        <v>390</v>
      </c>
      <c r="L10" s="289" t="s">
        <v>365</v>
      </c>
      <c r="M10" s="293" t="s">
        <v>349</v>
      </c>
      <c r="N10" s="293" t="s">
        <v>350</v>
      </c>
      <c r="O10" s="293" t="s">
        <v>350</v>
      </c>
      <c r="P10" s="293" t="s">
        <v>88</v>
      </c>
      <c r="Q10" s="290" t="s">
        <v>350</v>
      </c>
      <c r="R10" s="293" t="s">
        <v>350</v>
      </c>
      <c r="S10" s="290" t="s">
        <v>350</v>
      </c>
      <c r="T10" s="293" t="s">
        <v>350</v>
      </c>
      <c r="U10" s="294" t="s">
        <v>350</v>
      </c>
    </row>
    <row r="11" spans="1:21" s="295" customFormat="1" ht="63.75" x14ac:dyDescent="0.25">
      <c r="A11" s="288">
        <v>8</v>
      </c>
      <c r="B11" s="289"/>
      <c r="C11" s="291" t="s">
        <v>360</v>
      </c>
      <c r="D11" s="291" t="s">
        <v>391</v>
      </c>
      <c r="E11" s="289" t="s">
        <v>349</v>
      </c>
      <c r="F11" s="289" t="s">
        <v>386</v>
      </c>
      <c r="G11" s="289" t="s">
        <v>386</v>
      </c>
      <c r="H11" s="289" t="s">
        <v>392</v>
      </c>
      <c r="I11" s="289" t="s">
        <v>393</v>
      </c>
      <c r="J11" s="292">
        <v>6718.27</v>
      </c>
      <c r="K11" s="289" t="s">
        <v>394</v>
      </c>
      <c r="L11" s="289" t="s">
        <v>365</v>
      </c>
      <c r="M11" s="289" t="s">
        <v>349</v>
      </c>
      <c r="N11" s="289" t="s">
        <v>350</v>
      </c>
      <c r="O11" s="289" t="s">
        <v>349</v>
      </c>
      <c r="P11" s="289" t="s">
        <v>922</v>
      </c>
      <c r="Q11" s="291" t="s">
        <v>706</v>
      </c>
      <c r="R11" s="289" t="s">
        <v>350</v>
      </c>
      <c r="S11" s="291" t="s">
        <v>350</v>
      </c>
      <c r="T11" s="289" t="s">
        <v>350</v>
      </c>
      <c r="U11" s="300" t="s">
        <v>350</v>
      </c>
    </row>
    <row r="12" spans="1:21" s="305" customFormat="1" x14ac:dyDescent="0.25">
      <c r="A12" s="301"/>
      <c r="B12" s="302"/>
      <c r="C12" s="303"/>
      <c r="D12" s="303"/>
      <c r="E12" s="302"/>
      <c r="F12" s="302"/>
      <c r="G12" s="302"/>
      <c r="H12" s="302"/>
      <c r="I12" s="302"/>
      <c r="J12" s="304"/>
      <c r="K12" s="302"/>
      <c r="L12" s="302"/>
      <c r="M12" s="302"/>
      <c r="N12" s="302"/>
      <c r="O12" s="302"/>
      <c r="P12" s="302"/>
      <c r="Q12" s="302"/>
      <c r="R12" s="302"/>
      <c r="S12" s="303"/>
      <c r="T12" s="302"/>
    </row>
    <row r="13" spans="1:21" s="305" customFormat="1" x14ac:dyDescent="0.25">
      <c r="A13" s="301"/>
      <c r="B13" s="302"/>
      <c r="C13" s="303"/>
      <c r="D13" s="303"/>
      <c r="E13" s="302"/>
      <c r="F13" s="302"/>
      <c r="G13" s="302"/>
      <c r="H13" s="302"/>
      <c r="I13" s="302"/>
      <c r="J13" s="304"/>
      <c r="K13" s="302"/>
      <c r="L13" s="302"/>
      <c r="M13" s="302"/>
      <c r="N13" s="302"/>
      <c r="O13" s="302"/>
      <c r="P13" s="302"/>
      <c r="Q13" s="302"/>
      <c r="R13" s="302"/>
      <c r="S13" s="303"/>
      <c r="T13" s="302"/>
    </row>
    <row r="14" spans="1:21" s="305" customFormat="1" x14ac:dyDescent="0.25">
      <c r="A14" s="301"/>
      <c r="B14" s="302"/>
      <c r="C14" s="303"/>
      <c r="D14" s="303"/>
      <c r="E14" s="302"/>
      <c r="F14" s="302"/>
      <c r="G14" s="302"/>
      <c r="H14" s="302"/>
      <c r="I14" s="302"/>
      <c r="J14" s="304"/>
      <c r="K14" s="302"/>
      <c r="L14" s="302"/>
      <c r="M14" s="302"/>
      <c r="N14" s="302"/>
      <c r="O14" s="302"/>
      <c r="P14" s="302"/>
      <c r="Q14" s="302"/>
      <c r="R14" s="302"/>
      <c r="S14" s="303"/>
      <c r="T14" s="302"/>
    </row>
    <row r="15" spans="1:21" s="305" customFormat="1" x14ac:dyDescent="0.25">
      <c r="A15" s="301"/>
      <c r="B15" s="302"/>
      <c r="C15" s="303"/>
      <c r="D15" s="303"/>
      <c r="E15" s="302"/>
      <c r="F15" s="302"/>
      <c r="G15" s="302"/>
      <c r="H15" s="302"/>
      <c r="I15" s="302"/>
      <c r="J15" s="304"/>
      <c r="K15" s="302"/>
      <c r="L15" s="302"/>
      <c r="M15" s="302"/>
      <c r="N15" s="302"/>
      <c r="O15" s="302"/>
      <c r="P15" s="302"/>
      <c r="Q15" s="302"/>
      <c r="R15" s="302"/>
      <c r="S15" s="303"/>
      <c r="T15" s="302"/>
    </row>
    <row r="16" spans="1:21" s="305" customFormat="1" x14ac:dyDescent="0.25">
      <c r="A16" s="301"/>
      <c r="B16" s="302"/>
      <c r="C16" s="303"/>
      <c r="D16" s="303"/>
      <c r="E16" s="302"/>
      <c r="F16" s="302"/>
      <c r="G16" s="302"/>
      <c r="H16" s="302"/>
      <c r="I16" s="302"/>
      <c r="J16" s="304"/>
      <c r="K16" s="302"/>
      <c r="L16" s="302"/>
      <c r="M16" s="302"/>
      <c r="N16" s="302"/>
      <c r="O16" s="302"/>
      <c r="P16" s="302"/>
      <c r="Q16" s="302"/>
      <c r="R16" s="302"/>
      <c r="S16" s="303"/>
      <c r="T16" s="302"/>
    </row>
    <row r="17" spans="1:20" s="305" customFormat="1" x14ac:dyDescent="0.25">
      <c r="A17" s="301"/>
      <c r="B17" s="302"/>
      <c r="C17" s="303"/>
      <c r="D17" s="303"/>
      <c r="E17" s="302"/>
      <c r="F17" s="302"/>
      <c r="G17" s="302"/>
      <c r="H17" s="302"/>
      <c r="I17" s="302"/>
      <c r="J17" s="304"/>
      <c r="K17" s="302"/>
      <c r="L17" s="302"/>
      <c r="M17" s="302"/>
      <c r="N17" s="302"/>
      <c r="O17" s="302"/>
      <c r="P17" s="302"/>
      <c r="Q17" s="302"/>
      <c r="R17" s="302"/>
      <c r="S17" s="303"/>
      <c r="T17" s="302"/>
    </row>
    <row r="18" spans="1:20" s="305" customFormat="1" x14ac:dyDescent="0.25">
      <c r="A18" s="301"/>
      <c r="B18" s="302"/>
      <c r="C18" s="303"/>
      <c r="D18" s="303"/>
      <c r="E18" s="302"/>
      <c r="F18" s="302"/>
      <c r="G18" s="302"/>
      <c r="H18" s="302"/>
      <c r="I18" s="302"/>
      <c r="J18" s="304"/>
      <c r="K18" s="302"/>
      <c r="L18" s="302"/>
      <c r="M18" s="302"/>
      <c r="N18" s="302"/>
      <c r="O18" s="302"/>
      <c r="P18" s="302"/>
      <c r="Q18" s="302"/>
      <c r="R18" s="302"/>
      <c r="S18" s="303"/>
      <c r="T18" s="302"/>
    </row>
    <row r="19" spans="1:20" s="305" customFormat="1" x14ac:dyDescent="0.25">
      <c r="A19" s="301"/>
      <c r="B19" s="302"/>
      <c r="C19" s="303"/>
      <c r="D19" s="303"/>
      <c r="E19" s="302"/>
      <c r="F19" s="302"/>
      <c r="G19" s="302"/>
      <c r="H19" s="302"/>
      <c r="I19" s="302"/>
      <c r="J19" s="304"/>
      <c r="K19" s="302"/>
      <c r="L19" s="302"/>
      <c r="M19" s="302"/>
      <c r="N19" s="302"/>
      <c r="O19" s="302"/>
      <c r="P19" s="302"/>
      <c r="Q19" s="302"/>
      <c r="R19" s="302"/>
      <c r="S19" s="303"/>
      <c r="T19" s="302"/>
    </row>
    <row r="20" spans="1:20" s="305" customFormat="1" x14ac:dyDescent="0.25">
      <c r="A20" s="301"/>
      <c r="B20" s="306"/>
      <c r="C20" s="303"/>
      <c r="D20" s="307"/>
      <c r="E20" s="302"/>
      <c r="F20" s="302"/>
      <c r="G20" s="306"/>
      <c r="H20" s="306"/>
      <c r="I20" s="306"/>
      <c r="J20" s="304"/>
      <c r="K20" s="302"/>
      <c r="L20" s="302"/>
      <c r="M20" s="302"/>
      <c r="N20" s="302"/>
      <c r="O20" s="302"/>
      <c r="P20" s="302"/>
      <c r="Q20" s="302"/>
      <c r="R20" s="306"/>
      <c r="S20" s="303"/>
      <c r="T20" s="302"/>
    </row>
    <row r="21" spans="1:20" s="305" customFormat="1" x14ac:dyDescent="0.25">
      <c r="A21" s="301"/>
      <c r="B21" s="302"/>
      <c r="C21" s="303"/>
      <c r="D21" s="303"/>
      <c r="E21" s="302"/>
      <c r="F21" s="302"/>
      <c r="G21" s="302"/>
      <c r="H21" s="302"/>
      <c r="I21" s="302"/>
      <c r="J21" s="304"/>
      <c r="K21" s="302"/>
      <c r="L21" s="302"/>
      <c r="M21" s="302"/>
      <c r="N21" s="302"/>
      <c r="O21" s="302"/>
      <c r="P21" s="302"/>
      <c r="Q21" s="302"/>
      <c r="R21" s="302"/>
      <c r="S21" s="303"/>
      <c r="T21" s="302"/>
    </row>
    <row r="22" spans="1:20" s="305" customFormat="1" x14ac:dyDescent="0.25">
      <c r="A22" s="301"/>
      <c r="B22" s="302"/>
      <c r="C22" s="303"/>
      <c r="D22" s="303"/>
      <c r="E22" s="302"/>
      <c r="F22" s="302"/>
      <c r="G22" s="302"/>
      <c r="H22" s="302"/>
      <c r="I22" s="302"/>
      <c r="J22" s="304"/>
      <c r="K22" s="302"/>
      <c r="L22" s="302"/>
      <c r="M22" s="302"/>
      <c r="N22" s="302"/>
      <c r="O22" s="302"/>
      <c r="P22" s="302"/>
      <c r="Q22" s="302"/>
      <c r="R22" s="302"/>
      <c r="S22" s="303"/>
      <c r="T22" s="302"/>
    </row>
    <row r="23" spans="1:20" s="305" customFormat="1" x14ac:dyDescent="0.25">
      <c r="A23" s="301"/>
      <c r="B23" s="302"/>
      <c r="C23" s="303"/>
      <c r="D23" s="303"/>
      <c r="E23" s="302"/>
      <c r="F23" s="302"/>
      <c r="G23" s="302"/>
      <c r="H23" s="302"/>
      <c r="I23" s="302"/>
      <c r="J23" s="304"/>
      <c r="K23" s="302"/>
      <c r="L23" s="302"/>
      <c r="M23" s="302"/>
      <c r="N23" s="302"/>
      <c r="O23" s="302"/>
      <c r="P23" s="302"/>
      <c r="Q23" s="302"/>
      <c r="R23" s="302"/>
      <c r="S23" s="303"/>
      <c r="T23" s="302"/>
    </row>
    <row r="24" spans="1:20" s="310" customFormat="1" x14ac:dyDescent="0.25">
      <c r="A24" s="308"/>
      <c r="B24" s="308"/>
      <c r="C24" s="309"/>
      <c r="D24" s="309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9"/>
      <c r="T24" s="308"/>
    </row>
    <row r="25" spans="1:20" s="310" customFormat="1" x14ac:dyDescent="0.25">
      <c r="A25" s="311"/>
      <c r="B25" s="312"/>
      <c r="C25" s="309"/>
      <c r="D25" s="309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9"/>
      <c r="T25" s="308"/>
    </row>
    <row r="26" spans="1:20" s="310" customFormat="1" x14ac:dyDescent="0.25">
      <c r="A26" s="308"/>
      <c r="B26" s="308"/>
      <c r="C26" s="309"/>
      <c r="D26" s="309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9"/>
      <c r="T26" s="308"/>
    </row>
    <row r="27" spans="1:20" s="310" customFormat="1" x14ac:dyDescent="0.25">
      <c r="A27" s="308"/>
      <c r="B27" s="308"/>
      <c r="C27" s="309"/>
      <c r="D27" s="309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9"/>
      <c r="T27" s="308"/>
    </row>
    <row r="28" spans="1:20" s="310" customFormat="1" x14ac:dyDescent="0.25">
      <c r="A28" s="308"/>
      <c r="B28" s="308"/>
      <c r="C28" s="309"/>
      <c r="D28" s="309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9"/>
      <c r="T28" s="308"/>
    </row>
  </sheetData>
  <pageMargins left="0.7" right="0.7" top="0.75" bottom="0.75" header="0.3" footer="0.3"/>
  <pageSetup paperSize="9" scale="60" orientation="landscape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38"/>
  <sheetViews>
    <sheetView zoomScale="85" zoomScaleNormal="85" workbookViewId="0">
      <selection activeCell="E9" sqref="E9"/>
    </sheetView>
  </sheetViews>
  <sheetFormatPr defaultRowHeight="15" x14ac:dyDescent="0.25"/>
  <cols>
    <col min="1" max="1" width="6.140625" style="316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16" customWidth="1"/>
    <col min="7" max="7" width="16.7109375" style="316" customWidth="1"/>
    <col min="8" max="8" width="17" style="316" bestFit="1" customWidth="1"/>
    <col min="9" max="9" width="11.7109375" style="316" customWidth="1"/>
    <col min="10" max="10" width="12.85546875" style="316" customWidth="1"/>
    <col min="11" max="12" width="13.5703125" style="316" customWidth="1"/>
    <col min="13" max="13" width="13.42578125" style="316" bestFit="1" customWidth="1"/>
    <col min="14" max="17" width="9.140625" style="316"/>
    <col min="18" max="18" width="12" style="316" customWidth="1"/>
    <col min="19" max="19" width="10.7109375" style="316" bestFit="1" customWidth="1"/>
    <col min="20" max="20" width="10.7109375" style="316" customWidth="1"/>
    <col min="21" max="21" width="9.85546875" style="316" bestFit="1" customWidth="1"/>
    <col min="22" max="23" width="9.140625" style="316"/>
    <col min="24" max="24" width="10.42578125" style="316" bestFit="1" customWidth="1"/>
    <col min="25" max="25" width="10.7109375" style="316" bestFit="1" customWidth="1"/>
    <col min="26" max="26" width="12.5703125" style="316" customWidth="1"/>
    <col min="27" max="27" width="9.140625" style="316"/>
    <col min="28" max="28" width="9.7109375" style="316" bestFit="1" customWidth="1"/>
    <col min="29" max="256" width="9.140625" style="316"/>
    <col min="257" max="257" width="6.140625" style="316" customWidth="1"/>
    <col min="258" max="258" width="28.140625" style="316" customWidth="1"/>
    <col min="259" max="259" width="13.85546875" style="316" customWidth="1"/>
    <col min="260" max="260" width="14.7109375" style="316" customWidth="1"/>
    <col min="261" max="261" width="15.7109375" style="316" customWidth="1"/>
    <col min="262" max="262" width="14.7109375" style="316" customWidth="1"/>
    <col min="263" max="263" width="16.7109375" style="316" customWidth="1"/>
    <col min="264" max="264" width="17" style="316" bestFit="1" customWidth="1"/>
    <col min="265" max="265" width="11.7109375" style="316" customWidth="1"/>
    <col min="266" max="266" width="12.85546875" style="316" customWidth="1"/>
    <col min="267" max="268" width="13.5703125" style="316" customWidth="1"/>
    <col min="269" max="269" width="13.42578125" style="316" bestFit="1" customWidth="1"/>
    <col min="270" max="273" width="9.140625" style="316"/>
    <col min="274" max="274" width="12" style="316" customWidth="1"/>
    <col min="275" max="275" width="10.7109375" style="316" bestFit="1" customWidth="1"/>
    <col min="276" max="276" width="10.7109375" style="316" customWidth="1"/>
    <col min="277" max="277" width="9.85546875" style="316" bestFit="1" customWidth="1"/>
    <col min="278" max="279" width="9.140625" style="316"/>
    <col min="280" max="280" width="10.42578125" style="316" bestFit="1" customWidth="1"/>
    <col min="281" max="281" width="10.7109375" style="316" bestFit="1" customWidth="1"/>
    <col min="282" max="282" width="12.5703125" style="316" customWidth="1"/>
    <col min="283" max="283" width="9.140625" style="316"/>
    <col min="284" max="284" width="9.7109375" style="316" bestFit="1" customWidth="1"/>
    <col min="285" max="512" width="9.140625" style="316"/>
    <col min="513" max="513" width="6.140625" style="316" customWidth="1"/>
    <col min="514" max="514" width="28.140625" style="316" customWidth="1"/>
    <col min="515" max="515" width="13.85546875" style="316" customWidth="1"/>
    <col min="516" max="516" width="14.7109375" style="316" customWidth="1"/>
    <col min="517" max="517" width="15.7109375" style="316" customWidth="1"/>
    <col min="518" max="518" width="14.7109375" style="316" customWidth="1"/>
    <col min="519" max="519" width="16.7109375" style="316" customWidth="1"/>
    <col min="520" max="520" width="17" style="316" bestFit="1" customWidth="1"/>
    <col min="521" max="521" width="11.7109375" style="316" customWidth="1"/>
    <col min="522" max="522" width="12.85546875" style="316" customWidth="1"/>
    <col min="523" max="524" width="13.5703125" style="316" customWidth="1"/>
    <col min="525" max="525" width="13.42578125" style="316" bestFit="1" customWidth="1"/>
    <col min="526" max="529" width="9.140625" style="316"/>
    <col min="530" max="530" width="12" style="316" customWidth="1"/>
    <col min="531" max="531" width="10.7109375" style="316" bestFit="1" customWidth="1"/>
    <col min="532" max="532" width="10.7109375" style="316" customWidth="1"/>
    <col min="533" max="533" width="9.85546875" style="316" bestFit="1" customWidth="1"/>
    <col min="534" max="535" width="9.140625" style="316"/>
    <col min="536" max="536" width="10.42578125" style="316" bestFit="1" customWidth="1"/>
    <col min="537" max="537" width="10.7109375" style="316" bestFit="1" customWidth="1"/>
    <col min="538" max="538" width="12.5703125" style="316" customWidth="1"/>
    <col min="539" max="539" width="9.140625" style="316"/>
    <col min="540" max="540" width="9.7109375" style="316" bestFit="1" customWidth="1"/>
    <col min="541" max="768" width="9.140625" style="316"/>
    <col min="769" max="769" width="6.140625" style="316" customWidth="1"/>
    <col min="770" max="770" width="28.140625" style="316" customWidth="1"/>
    <col min="771" max="771" width="13.85546875" style="316" customWidth="1"/>
    <col min="772" max="772" width="14.7109375" style="316" customWidth="1"/>
    <col min="773" max="773" width="15.7109375" style="316" customWidth="1"/>
    <col min="774" max="774" width="14.7109375" style="316" customWidth="1"/>
    <col min="775" max="775" width="16.7109375" style="316" customWidth="1"/>
    <col min="776" max="776" width="17" style="316" bestFit="1" customWidth="1"/>
    <col min="777" max="777" width="11.7109375" style="316" customWidth="1"/>
    <col min="778" max="778" width="12.85546875" style="316" customWidth="1"/>
    <col min="779" max="780" width="13.5703125" style="316" customWidth="1"/>
    <col min="781" max="781" width="13.42578125" style="316" bestFit="1" customWidth="1"/>
    <col min="782" max="785" width="9.140625" style="316"/>
    <col min="786" max="786" width="12" style="316" customWidth="1"/>
    <col min="787" max="787" width="10.7109375" style="316" bestFit="1" customWidth="1"/>
    <col min="788" max="788" width="10.7109375" style="316" customWidth="1"/>
    <col min="789" max="789" width="9.85546875" style="316" bestFit="1" customWidth="1"/>
    <col min="790" max="791" width="9.140625" style="316"/>
    <col min="792" max="792" width="10.42578125" style="316" bestFit="1" customWidth="1"/>
    <col min="793" max="793" width="10.7109375" style="316" bestFit="1" customWidth="1"/>
    <col min="794" max="794" width="12.5703125" style="316" customWidth="1"/>
    <col min="795" max="795" width="9.140625" style="316"/>
    <col min="796" max="796" width="9.7109375" style="316" bestFit="1" customWidth="1"/>
    <col min="797" max="1024" width="9.140625" style="316"/>
    <col min="1025" max="1025" width="6.140625" style="316" customWidth="1"/>
    <col min="1026" max="1026" width="28.140625" style="316" customWidth="1"/>
    <col min="1027" max="1027" width="13.85546875" style="316" customWidth="1"/>
    <col min="1028" max="1028" width="14.7109375" style="316" customWidth="1"/>
    <col min="1029" max="1029" width="15.7109375" style="316" customWidth="1"/>
    <col min="1030" max="1030" width="14.7109375" style="316" customWidth="1"/>
    <col min="1031" max="1031" width="16.7109375" style="316" customWidth="1"/>
    <col min="1032" max="1032" width="17" style="316" bestFit="1" customWidth="1"/>
    <col min="1033" max="1033" width="11.7109375" style="316" customWidth="1"/>
    <col min="1034" max="1034" width="12.85546875" style="316" customWidth="1"/>
    <col min="1035" max="1036" width="13.5703125" style="316" customWidth="1"/>
    <col min="1037" max="1037" width="13.42578125" style="316" bestFit="1" customWidth="1"/>
    <col min="1038" max="1041" width="9.140625" style="316"/>
    <col min="1042" max="1042" width="12" style="316" customWidth="1"/>
    <col min="1043" max="1043" width="10.7109375" style="316" bestFit="1" customWidth="1"/>
    <col min="1044" max="1044" width="10.7109375" style="316" customWidth="1"/>
    <col min="1045" max="1045" width="9.85546875" style="316" bestFit="1" customWidth="1"/>
    <col min="1046" max="1047" width="9.140625" style="316"/>
    <col min="1048" max="1048" width="10.42578125" style="316" bestFit="1" customWidth="1"/>
    <col min="1049" max="1049" width="10.7109375" style="316" bestFit="1" customWidth="1"/>
    <col min="1050" max="1050" width="12.5703125" style="316" customWidth="1"/>
    <col min="1051" max="1051" width="9.140625" style="316"/>
    <col min="1052" max="1052" width="9.7109375" style="316" bestFit="1" customWidth="1"/>
    <col min="1053" max="1280" width="9.140625" style="316"/>
    <col min="1281" max="1281" width="6.140625" style="316" customWidth="1"/>
    <col min="1282" max="1282" width="28.140625" style="316" customWidth="1"/>
    <col min="1283" max="1283" width="13.85546875" style="316" customWidth="1"/>
    <col min="1284" max="1284" width="14.7109375" style="316" customWidth="1"/>
    <col min="1285" max="1285" width="15.7109375" style="316" customWidth="1"/>
    <col min="1286" max="1286" width="14.7109375" style="316" customWidth="1"/>
    <col min="1287" max="1287" width="16.7109375" style="316" customWidth="1"/>
    <col min="1288" max="1288" width="17" style="316" bestFit="1" customWidth="1"/>
    <col min="1289" max="1289" width="11.7109375" style="316" customWidth="1"/>
    <col min="1290" max="1290" width="12.85546875" style="316" customWidth="1"/>
    <col min="1291" max="1292" width="13.5703125" style="316" customWidth="1"/>
    <col min="1293" max="1293" width="13.42578125" style="316" bestFit="1" customWidth="1"/>
    <col min="1294" max="1297" width="9.140625" style="316"/>
    <col min="1298" max="1298" width="12" style="316" customWidth="1"/>
    <col min="1299" max="1299" width="10.7109375" style="316" bestFit="1" customWidth="1"/>
    <col min="1300" max="1300" width="10.7109375" style="316" customWidth="1"/>
    <col min="1301" max="1301" width="9.85546875" style="316" bestFit="1" customWidth="1"/>
    <col min="1302" max="1303" width="9.140625" style="316"/>
    <col min="1304" max="1304" width="10.42578125" style="316" bestFit="1" customWidth="1"/>
    <col min="1305" max="1305" width="10.7109375" style="316" bestFit="1" customWidth="1"/>
    <col min="1306" max="1306" width="12.5703125" style="316" customWidth="1"/>
    <col min="1307" max="1307" width="9.140625" style="316"/>
    <col min="1308" max="1308" width="9.7109375" style="316" bestFit="1" customWidth="1"/>
    <col min="1309" max="1536" width="9.140625" style="316"/>
    <col min="1537" max="1537" width="6.140625" style="316" customWidth="1"/>
    <col min="1538" max="1538" width="28.140625" style="316" customWidth="1"/>
    <col min="1539" max="1539" width="13.85546875" style="316" customWidth="1"/>
    <col min="1540" max="1540" width="14.7109375" style="316" customWidth="1"/>
    <col min="1541" max="1541" width="15.7109375" style="316" customWidth="1"/>
    <col min="1542" max="1542" width="14.7109375" style="316" customWidth="1"/>
    <col min="1543" max="1543" width="16.7109375" style="316" customWidth="1"/>
    <col min="1544" max="1544" width="17" style="316" bestFit="1" customWidth="1"/>
    <col min="1545" max="1545" width="11.7109375" style="316" customWidth="1"/>
    <col min="1546" max="1546" width="12.85546875" style="316" customWidth="1"/>
    <col min="1547" max="1548" width="13.5703125" style="316" customWidth="1"/>
    <col min="1549" max="1549" width="13.42578125" style="316" bestFit="1" customWidth="1"/>
    <col min="1550" max="1553" width="9.140625" style="316"/>
    <col min="1554" max="1554" width="12" style="316" customWidth="1"/>
    <col min="1555" max="1555" width="10.7109375" style="316" bestFit="1" customWidth="1"/>
    <col min="1556" max="1556" width="10.7109375" style="316" customWidth="1"/>
    <col min="1557" max="1557" width="9.85546875" style="316" bestFit="1" customWidth="1"/>
    <col min="1558" max="1559" width="9.140625" style="316"/>
    <col min="1560" max="1560" width="10.42578125" style="316" bestFit="1" customWidth="1"/>
    <col min="1561" max="1561" width="10.7109375" style="316" bestFit="1" customWidth="1"/>
    <col min="1562" max="1562" width="12.5703125" style="316" customWidth="1"/>
    <col min="1563" max="1563" width="9.140625" style="316"/>
    <col min="1564" max="1564" width="9.7109375" style="316" bestFit="1" customWidth="1"/>
    <col min="1565" max="1792" width="9.140625" style="316"/>
    <col min="1793" max="1793" width="6.140625" style="316" customWidth="1"/>
    <col min="1794" max="1794" width="28.140625" style="316" customWidth="1"/>
    <col min="1795" max="1795" width="13.85546875" style="316" customWidth="1"/>
    <col min="1796" max="1796" width="14.7109375" style="316" customWidth="1"/>
    <col min="1797" max="1797" width="15.7109375" style="316" customWidth="1"/>
    <col min="1798" max="1798" width="14.7109375" style="316" customWidth="1"/>
    <col min="1799" max="1799" width="16.7109375" style="316" customWidth="1"/>
    <col min="1800" max="1800" width="17" style="316" bestFit="1" customWidth="1"/>
    <col min="1801" max="1801" width="11.7109375" style="316" customWidth="1"/>
    <col min="1802" max="1802" width="12.85546875" style="316" customWidth="1"/>
    <col min="1803" max="1804" width="13.5703125" style="316" customWidth="1"/>
    <col min="1805" max="1805" width="13.42578125" style="316" bestFit="1" customWidth="1"/>
    <col min="1806" max="1809" width="9.140625" style="316"/>
    <col min="1810" max="1810" width="12" style="316" customWidth="1"/>
    <col min="1811" max="1811" width="10.7109375" style="316" bestFit="1" customWidth="1"/>
    <col min="1812" max="1812" width="10.7109375" style="316" customWidth="1"/>
    <col min="1813" max="1813" width="9.85546875" style="316" bestFit="1" customWidth="1"/>
    <col min="1814" max="1815" width="9.140625" style="316"/>
    <col min="1816" max="1816" width="10.42578125" style="316" bestFit="1" customWidth="1"/>
    <col min="1817" max="1817" width="10.7109375" style="316" bestFit="1" customWidth="1"/>
    <col min="1818" max="1818" width="12.5703125" style="316" customWidth="1"/>
    <col min="1819" max="1819" width="9.140625" style="316"/>
    <col min="1820" max="1820" width="9.7109375" style="316" bestFit="1" customWidth="1"/>
    <col min="1821" max="2048" width="9.140625" style="316"/>
    <col min="2049" max="2049" width="6.140625" style="316" customWidth="1"/>
    <col min="2050" max="2050" width="28.140625" style="316" customWidth="1"/>
    <col min="2051" max="2051" width="13.85546875" style="316" customWidth="1"/>
    <col min="2052" max="2052" width="14.7109375" style="316" customWidth="1"/>
    <col min="2053" max="2053" width="15.7109375" style="316" customWidth="1"/>
    <col min="2054" max="2054" width="14.7109375" style="316" customWidth="1"/>
    <col min="2055" max="2055" width="16.7109375" style="316" customWidth="1"/>
    <col min="2056" max="2056" width="17" style="316" bestFit="1" customWidth="1"/>
    <col min="2057" max="2057" width="11.7109375" style="316" customWidth="1"/>
    <col min="2058" max="2058" width="12.85546875" style="316" customWidth="1"/>
    <col min="2059" max="2060" width="13.5703125" style="316" customWidth="1"/>
    <col min="2061" max="2061" width="13.42578125" style="316" bestFit="1" customWidth="1"/>
    <col min="2062" max="2065" width="9.140625" style="316"/>
    <col min="2066" max="2066" width="12" style="316" customWidth="1"/>
    <col min="2067" max="2067" width="10.7109375" style="316" bestFit="1" customWidth="1"/>
    <col min="2068" max="2068" width="10.7109375" style="316" customWidth="1"/>
    <col min="2069" max="2069" width="9.85546875" style="316" bestFit="1" customWidth="1"/>
    <col min="2070" max="2071" width="9.140625" style="316"/>
    <col min="2072" max="2072" width="10.42578125" style="316" bestFit="1" customWidth="1"/>
    <col min="2073" max="2073" width="10.7109375" style="316" bestFit="1" customWidth="1"/>
    <col min="2074" max="2074" width="12.5703125" style="316" customWidth="1"/>
    <col min="2075" max="2075" width="9.140625" style="316"/>
    <col min="2076" max="2076" width="9.7109375" style="316" bestFit="1" customWidth="1"/>
    <col min="2077" max="2304" width="9.140625" style="316"/>
    <col min="2305" max="2305" width="6.140625" style="316" customWidth="1"/>
    <col min="2306" max="2306" width="28.140625" style="316" customWidth="1"/>
    <col min="2307" max="2307" width="13.85546875" style="316" customWidth="1"/>
    <col min="2308" max="2308" width="14.7109375" style="316" customWidth="1"/>
    <col min="2309" max="2309" width="15.7109375" style="316" customWidth="1"/>
    <col min="2310" max="2310" width="14.7109375" style="316" customWidth="1"/>
    <col min="2311" max="2311" width="16.7109375" style="316" customWidth="1"/>
    <col min="2312" max="2312" width="17" style="316" bestFit="1" customWidth="1"/>
    <col min="2313" max="2313" width="11.7109375" style="316" customWidth="1"/>
    <col min="2314" max="2314" width="12.85546875" style="316" customWidth="1"/>
    <col min="2315" max="2316" width="13.5703125" style="316" customWidth="1"/>
    <col min="2317" max="2317" width="13.42578125" style="316" bestFit="1" customWidth="1"/>
    <col min="2318" max="2321" width="9.140625" style="316"/>
    <col min="2322" max="2322" width="12" style="316" customWidth="1"/>
    <col min="2323" max="2323" width="10.7109375" style="316" bestFit="1" customWidth="1"/>
    <col min="2324" max="2324" width="10.7109375" style="316" customWidth="1"/>
    <col min="2325" max="2325" width="9.85546875" style="316" bestFit="1" customWidth="1"/>
    <col min="2326" max="2327" width="9.140625" style="316"/>
    <col min="2328" max="2328" width="10.42578125" style="316" bestFit="1" customWidth="1"/>
    <col min="2329" max="2329" width="10.7109375" style="316" bestFit="1" customWidth="1"/>
    <col min="2330" max="2330" width="12.5703125" style="316" customWidth="1"/>
    <col min="2331" max="2331" width="9.140625" style="316"/>
    <col min="2332" max="2332" width="9.7109375" style="316" bestFit="1" customWidth="1"/>
    <col min="2333" max="2560" width="9.140625" style="316"/>
    <col min="2561" max="2561" width="6.140625" style="316" customWidth="1"/>
    <col min="2562" max="2562" width="28.140625" style="316" customWidth="1"/>
    <col min="2563" max="2563" width="13.85546875" style="316" customWidth="1"/>
    <col min="2564" max="2564" width="14.7109375" style="316" customWidth="1"/>
    <col min="2565" max="2565" width="15.7109375" style="316" customWidth="1"/>
    <col min="2566" max="2566" width="14.7109375" style="316" customWidth="1"/>
    <col min="2567" max="2567" width="16.7109375" style="316" customWidth="1"/>
    <col min="2568" max="2568" width="17" style="316" bestFit="1" customWidth="1"/>
    <col min="2569" max="2569" width="11.7109375" style="316" customWidth="1"/>
    <col min="2570" max="2570" width="12.85546875" style="316" customWidth="1"/>
    <col min="2571" max="2572" width="13.5703125" style="316" customWidth="1"/>
    <col min="2573" max="2573" width="13.42578125" style="316" bestFit="1" customWidth="1"/>
    <col min="2574" max="2577" width="9.140625" style="316"/>
    <col min="2578" max="2578" width="12" style="316" customWidth="1"/>
    <col min="2579" max="2579" width="10.7109375" style="316" bestFit="1" customWidth="1"/>
    <col min="2580" max="2580" width="10.7109375" style="316" customWidth="1"/>
    <col min="2581" max="2581" width="9.85546875" style="316" bestFit="1" customWidth="1"/>
    <col min="2582" max="2583" width="9.140625" style="316"/>
    <col min="2584" max="2584" width="10.42578125" style="316" bestFit="1" customWidth="1"/>
    <col min="2585" max="2585" width="10.7109375" style="316" bestFit="1" customWidth="1"/>
    <col min="2586" max="2586" width="12.5703125" style="316" customWidth="1"/>
    <col min="2587" max="2587" width="9.140625" style="316"/>
    <col min="2588" max="2588" width="9.7109375" style="316" bestFit="1" customWidth="1"/>
    <col min="2589" max="2816" width="9.140625" style="316"/>
    <col min="2817" max="2817" width="6.140625" style="316" customWidth="1"/>
    <col min="2818" max="2818" width="28.140625" style="316" customWidth="1"/>
    <col min="2819" max="2819" width="13.85546875" style="316" customWidth="1"/>
    <col min="2820" max="2820" width="14.7109375" style="316" customWidth="1"/>
    <col min="2821" max="2821" width="15.7109375" style="316" customWidth="1"/>
    <col min="2822" max="2822" width="14.7109375" style="316" customWidth="1"/>
    <col min="2823" max="2823" width="16.7109375" style="316" customWidth="1"/>
    <col min="2824" max="2824" width="17" style="316" bestFit="1" customWidth="1"/>
    <col min="2825" max="2825" width="11.7109375" style="316" customWidth="1"/>
    <col min="2826" max="2826" width="12.85546875" style="316" customWidth="1"/>
    <col min="2827" max="2828" width="13.5703125" style="316" customWidth="1"/>
    <col min="2829" max="2829" width="13.42578125" style="316" bestFit="1" customWidth="1"/>
    <col min="2830" max="2833" width="9.140625" style="316"/>
    <col min="2834" max="2834" width="12" style="316" customWidth="1"/>
    <col min="2835" max="2835" width="10.7109375" style="316" bestFit="1" customWidth="1"/>
    <col min="2836" max="2836" width="10.7109375" style="316" customWidth="1"/>
    <col min="2837" max="2837" width="9.85546875" style="316" bestFit="1" customWidth="1"/>
    <col min="2838" max="2839" width="9.140625" style="316"/>
    <col min="2840" max="2840" width="10.42578125" style="316" bestFit="1" customWidth="1"/>
    <col min="2841" max="2841" width="10.7109375" style="316" bestFit="1" customWidth="1"/>
    <col min="2842" max="2842" width="12.5703125" style="316" customWidth="1"/>
    <col min="2843" max="2843" width="9.140625" style="316"/>
    <col min="2844" max="2844" width="9.7109375" style="316" bestFit="1" customWidth="1"/>
    <col min="2845" max="3072" width="9.140625" style="316"/>
    <col min="3073" max="3073" width="6.140625" style="316" customWidth="1"/>
    <col min="3074" max="3074" width="28.140625" style="316" customWidth="1"/>
    <col min="3075" max="3075" width="13.85546875" style="316" customWidth="1"/>
    <col min="3076" max="3076" width="14.7109375" style="316" customWidth="1"/>
    <col min="3077" max="3077" width="15.7109375" style="316" customWidth="1"/>
    <col min="3078" max="3078" width="14.7109375" style="316" customWidth="1"/>
    <col min="3079" max="3079" width="16.7109375" style="316" customWidth="1"/>
    <col min="3080" max="3080" width="17" style="316" bestFit="1" customWidth="1"/>
    <col min="3081" max="3081" width="11.7109375" style="316" customWidth="1"/>
    <col min="3082" max="3082" width="12.85546875" style="316" customWidth="1"/>
    <col min="3083" max="3084" width="13.5703125" style="316" customWidth="1"/>
    <col min="3085" max="3085" width="13.42578125" style="316" bestFit="1" customWidth="1"/>
    <col min="3086" max="3089" width="9.140625" style="316"/>
    <col min="3090" max="3090" width="12" style="316" customWidth="1"/>
    <col min="3091" max="3091" width="10.7109375" style="316" bestFit="1" customWidth="1"/>
    <col min="3092" max="3092" width="10.7109375" style="316" customWidth="1"/>
    <col min="3093" max="3093" width="9.85546875" style="316" bestFit="1" customWidth="1"/>
    <col min="3094" max="3095" width="9.140625" style="316"/>
    <col min="3096" max="3096" width="10.42578125" style="316" bestFit="1" customWidth="1"/>
    <col min="3097" max="3097" width="10.7109375" style="316" bestFit="1" customWidth="1"/>
    <col min="3098" max="3098" width="12.5703125" style="316" customWidth="1"/>
    <col min="3099" max="3099" width="9.140625" style="316"/>
    <col min="3100" max="3100" width="9.7109375" style="316" bestFit="1" customWidth="1"/>
    <col min="3101" max="3328" width="9.140625" style="316"/>
    <col min="3329" max="3329" width="6.140625" style="316" customWidth="1"/>
    <col min="3330" max="3330" width="28.140625" style="316" customWidth="1"/>
    <col min="3331" max="3331" width="13.85546875" style="316" customWidth="1"/>
    <col min="3332" max="3332" width="14.7109375" style="316" customWidth="1"/>
    <col min="3333" max="3333" width="15.7109375" style="316" customWidth="1"/>
    <col min="3334" max="3334" width="14.7109375" style="316" customWidth="1"/>
    <col min="3335" max="3335" width="16.7109375" style="316" customWidth="1"/>
    <col min="3336" max="3336" width="17" style="316" bestFit="1" customWidth="1"/>
    <col min="3337" max="3337" width="11.7109375" style="316" customWidth="1"/>
    <col min="3338" max="3338" width="12.85546875" style="316" customWidth="1"/>
    <col min="3339" max="3340" width="13.5703125" style="316" customWidth="1"/>
    <col min="3341" max="3341" width="13.42578125" style="316" bestFit="1" customWidth="1"/>
    <col min="3342" max="3345" width="9.140625" style="316"/>
    <col min="3346" max="3346" width="12" style="316" customWidth="1"/>
    <col min="3347" max="3347" width="10.7109375" style="316" bestFit="1" customWidth="1"/>
    <col min="3348" max="3348" width="10.7109375" style="316" customWidth="1"/>
    <col min="3349" max="3349" width="9.85546875" style="316" bestFit="1" customWidth="1"/>
    <col min="3350" max="3351" width="9.140625" style="316"/>
    <col min="3352" max="3352" width="10.42578125" style="316" bestFit="1" customWidth="1"/>
    <col min="3353" max="3353" width="10.7109375" style="316" bestFit="1" customWidth="1"/>
    <col min="3354" max="3354" width="12.5703125" style="316" customWidth="1"/>
    <col min="3355" max="3355" width="9.140625" style="316"/>
    <col min="3356" max="3356" width="9.7109375" style="316" bestFit="1" customWidth="1"/>
    <col min="3357" max="3584" width="9.140625" style="316"/>
    <col min="3585" max="3585" width="6.140625" style="316" customWidth="1"/>
    <col min="3586" max="3586" width="28.140625" style="316" customWidth="1"/>
    <col min="3587" max="3587" width="13.85546875" style="316" customWidth="1"/>
    <col min="3588" max="3588" width="14.7109375" style="316" customWidth="1"/>
    <col min="3589" max="3589" width="15.7109375" style="316" customWidth="1"/>
    <col min="3590" max="3590" width="14.7109375" style="316" customWidth="1"/>
    <col min="3591" max="3591" width="16.7109375" style="316" customWidth="1"/>
    <col min="3592" max="3592" width="17" style="316" bestFit="1" customWidth="1"/>
    <col min="3593" max="3593" width="11.7109375" style="316" customWidth="1"/>
    <col min="3594" max="3594" width="12.85546875" style="316" customWidth="1"/>
    <col min="3595" max="3596" width="13.5703125" style="316" customWidth="1"/>
    <col min="3597" max="3597" width="13.42578125" style="316" bestFit="1" customWidth="1"/>
    <col min="3598" max="3601" width="9.140625" style="316"/>
    <col min="3602" max="3602" width="12" style="316" customWidth="1"/>
    <col min="3603" max="3603" width="10.7109375" style="316" bestFit="1" customWidth="1"/>
    <col min="3604" max="3604" width="10.7109375" style="316" customWidth="1"/>
    <col min="3605" max="3605" width="9.85546875" style="316" bestFit="1" customWidth="1"/>
    <col min="3606" max="3607" width="9.140625" style="316"/>
    <col min="3608" max="3608" width="10.42578125" style="316" bestFit="1" customWidth="1"/>
    <col min="3609" max="3609" width="10.7109375" style="316" bestFit="1" customWidth="1"/>
    <col min="3610" max="3610" width="12.5703125" style="316" customWidth="1"/>
    <col min="3611" max="3611" width="9.140625" style="316"/>
    <col min="3612" max="3612" width="9.7109375" style="316" bestFit="1" customWidth="1"/>
    <col min="3613" max="3840" width="9.140625" style="316"/>
    <col min="3841" max="3841" width="6.140625" style="316" customWidth="1"/>
    <col min="3842" max="3842" width="28.140625" style="316" customWidth="1"/>
    <col min="3843" max="3843" width="13.85546875" style="316" customWidth="1"/>
    <col min="3844" max="3844" width="14.7109375" style="316" customWidth="1"/>
    <col min="3845" max="3845" width="15.7109375" style="316" customWidth="1"/>
    <col min="3846" max="3846" width="14.7109375" style="316" customWidth="1"/>
    <col min="3847" max="3847" width="16.7109375" style="316" customWidth="1"/>
    <col min="3848" max="3848" width="17" style="316" bestFit="1" customWidth="1"/>
    <col min="3849" max="3849" width="11.7109375" style="316" customWidth="1"/>
    <col min="3850" max="3850" width="12.85546875" style="316" customWidth="1"/>
    <col min="3851" max="3852" width="13.5703125" style="316" customWidth="1"/>
    <col min="3853" max="3853" width="13.42578125" style="316" bestFit="1" customWidth="1"/>
    <col min="3854" max="3857" width="9.140625" style="316"/>
    <col min="3858" max="3858" width="12" style="316" customWidth="1"/>
    <col min="3859" max="3859" width="10.7109375" style="316" bestFit="1" customWidth="1"/>
    <col min="3860" max="3860" width="10.7109375" style="316" customWidth="1"/>
    <col min="3861" max="3861" width="9.85546875" style="316" bestFit="1" customWidth="1"/>
    <col min="3862" max="3863" width="9.140625" style="316"/>
    <col min="3864" max="3864" width="10.42578125" style="316" bestFit="1" customWidth="1"/>
    <col min="3865" max="3865" width="10.7109375" style="316" bestFit="1" customWidth="1"/>
    <col min="3866" max="3866" width="12.5703125" style="316" customWidth="1"/>
    <col min="3867" max="3867" width="9.140625" style="316"/>
    <col min="3868" max="3868" width="9.7109375" style="316" bestFit="1" customWidth="1"/>
    <col min="3869" max="4096" width="9.140625" style="316"/>
    <col min="4097" max="4097" width="6.140625" style="316" customWidth="1"/>
    <col min="4098" max="4098" width="28.140625" style="316" customWidth="1"/>
    <col min="4099" max="4099" width="13.85546875" style="316" customWidth="1"/>
    <col min="4100" max="4100" width="14.7109375" style="316" customWidth="1"/>
    <col min="4101" max="4101" width="15.7109375" style="316" customWidth="1"/>
    <col min="4102" max="4102" width="14.7109375" style="316" customWidth="1"/>
    <col min="4103" max="4103" width="16.7109375" style="316" customWidth="1"/>
    <col min="4104" max="4104" width="17" style="316" bestFit="1" customWidth="1"/>
    <col min="4105" max="4105" width="11.7109375" style="316" customWidth="1"/>
    <col min="4106" max="4106" width="12.85546875" style="316" customWidth="1"/>
    <col min="4107" max="4108" width="13.5703125" style="316" customWidth="1"/>
    <col min="4109" max="4109" width="13.42578125" style="316" bestFit="1" customWidth="1"/>
    <col min="4110" max="4113" width="9.140625" style="316"/>
    <col min="4114" max="4114" width="12" style="316" customWidth="1"/>
    <col min="4115" max="4115" width="10.7109375" style="316" bestFit="1" customWidth="1"/>
    <col min="4116" max="4116" width="10.7109375" style="316" customWidth="1"/>
    <col min="4117" max="4117" width="9.85546875" style="316" bestFit="1" customWidth="1"/>
    <col min="4118" max="4119" width="9.140625" style="316"/>
    <col min="4120" max="4120" width="10.42578125" style="316" bestFit="1" customWidth="1"/>
    <col min="4121" max="4121" width="10.7109375" style="316" bestFit="1" customWidth="1"/>
    <col min="4122" max="4122" width="12.5703125" style="316" customWidth="1"/>
    <col min="4123" max="4123" width="9.140625" style="316"/>
    <col min="4124" max="4124" width="9.7109375" style="316" bestFit="1" customWidth="1"/>
    <col min="4125" max="4352" width="9.140625" style="316"/>
    <col min="4353" max="4353" width="6.140625" style="316" customWidth="1"/>
    <col min="4354" max="4354" width="28.140625" style="316" customWidth="1"/>
    <col min="4355" max="4355" width="13.85546875" style="316" customWidth="1"/>
    <col min="4356" max="4356" width="14.7109375" style="316" customWidth="1"/>
    <col min="4357" max="4357" width="15.7109375" style="316" customWidth="1"/>
    <col min="4358" max="4358" width="14.7109375" style="316" customWidth="1"/>
    <col min="4359" max="4359" width="16.7109375" style="316" customWidth="1"/>
    <col min="4360" max="4360" width="17" style="316" bestFit="1" customWidth="1"/>
    <col min="4361" max="4361" width="11.7109375" style="316" customWidth="1"/>
    <col min="4362" max="4362" width="12.85546875" style="316" customWidth="1"/>
    <col min="4363" max="4364" width="13.5703125" style="316" customWidth="1"/>
    <col min="4365" max="4365" width="13.42578125" style="316" bestFit="1" customWidth="1"/>
    <col min="4366" max="4369" width="9.140625" style="316"/>
    <col min="4370" max="4370" width="12" style="316" customWidth="1"/>
    <col min="4371" max="4371" width="10.7109375" style="316" bestFit="1" customWidth="1"/>
    <col min="4372" max="4372" width="10.7109375" style="316" customWidth="1"/>
    <col min="4373" max="4373" width="9.85546875" style="316" bestFit="1" customWidth="1"/>
    <col min="4374" max="4375" width="9.140625" style="316"/>
    <col min="4376" max="4376" width="10.42578125" style="316" bestFit="1" customWidth="1"/>
    <col min="4377" max="4377" width="10.7109375" style="316" bestFit="1" customWidth="1"/>
    <col min="4378" max="4378" width="12.5703125" style="316" customWidth="1"/>
    <col min="4379" max="4379" width="9.140625" style="316"/>
    <col min="4380" max="4380" width="9.7109375" style="316" bestFit="1" customWidth="1"/>
    <col min="4381" max="4608" width="9.140625" style="316"/>
    <col min="4609" max="4609" width="6.140625" style="316" customWidth="1"/>
    <col min="4610" max="4610" width="28.140625" style="316" customWidth="1"/>
    <col min="4611" max="4611" width="13.85546875" style="316" customWidth="1"/>
    <col min="4612" max="4612" width="14.7109375" style="316" customWidth="1"/>
    <col min="4613" max="4613" width="15.7109375" style="316" customWidth="1"/>
    <col min="4614" max="4614" width="14.7109375" style="316" customWidth="1"/>
    <col min="4615" max="4615" width="16.7109375" style="316" customWidth="1"/>
    <col min="4616" max="4616" width="17" style="316" bestFit="1" customWidth="1"/>
    <col min="4617" max="4617" width="11.7109375" style="316" customWidth="1"/>
    <col min="4618" max="4618" width="12.85546875" style="316" customWidth="1"/>
    <col min="4619" max="4620" width="13.5703125" style="316" customWidth="1"/>
    <col min="4621" max="4621" width="13.42578125" style="316" bestFit="1" customWidth="1"/>
    <col min="4622" max="4625" width="9.140625" style="316"/>
    <col min="4626" max="4626" width="12" style="316" customWidth="1"/>
    <col min="4627" max="4627" width="10.7109375" style="316" bestFit="1" customWidth="1"/>
    <col min="4628" max="4628" width="10.7109375" style="316" customWidth="1"/>
    <col min="4629" max="4629" width="9.85546875" style="316" bestFit="1" customWidth="1"/>
    <col min="4630" max="4631" width="9.140625" style="316"/>
    <col min="4632" max="4632" width="10.42578125" style="316" bestFit="1" customWidth="1"/>
    <col min="4633" max="4633" width="10.7109375" style="316" bestFit="1" customWidth="1"/>
    <col min="4634" max="4634" width="12.5703125" style="316" customWidth="1"/>
    <col min="4635" max="4635" width="9.140625" style="316"/>
    <col min="4636" max="4636" width="9.7109375" style="316" bestFit="1" customWidth="1"/>
    <col min="4637" max="4864" width="9.140625" style="316"/>
    <col min="4865" max="4865" width="6.140625" style="316" customWidth="1"/>
    <col min="4866" max="4866" width="28.140625" style="316" customWidth="1"/>
    <col min="4867" max="4867" width="13.85546875" style="316" customWidth="1"/>
    <col min="4868" max="4868" width="14.7109375" style="316" customWidth="1"/>
    <col min="4869" max="4869" width="15.7109375" style="316" customWidth="1"/>
    <col min="4870" max="4870" width="14.7109375" style="316" customWidth="1"/>
    <col min="4871" max="4871" width="16.7109375" style="316" customWidth="1"/>
    <col min="4872" max="4872" width="17" style="316" bestFit="1" customWidth="1"/>
    <col min="4873" max="4873" width="11.7109375" style="316" customWidth="1"/>
    <col min="4874" max="4874" width="12.85546875" style="316" customWidth="1"/>
    <col min="4875" max="4876" width="13.5703125" style="316" customWidth="1"/>
    <col min="4877" max="4877" width="13.42578125" style="316" bestFit="1" customWidth="1"/>
    <col min="4878" max="4881" width="9.140625" style="316"/>
    <col min="4882" max="4882" width="12" style="316" customWidth="1"/>
    <col min="4883" max="4883" width="10.7109375" style="316" bestFit="1" customWidth="1"/>
    <col min="4884" max="4884" width="10.7109375" style="316" customWidth="1"/>
    <col min="4885" max="4885" width="9.85546875" style="316" bestFit="1" customWidth="1"/>
    <col min="4886" max="4887" width="9.140625" style="316"/>
    <col min="4888" max="4888" width="10.42578125" style="316" bestFit="1" customWidth="1"/>
    <col min="4889" max="4889" width="10.7109375" style="316" bestFit="1" customWidth="1"/>
    <col min="4890" max="4890" width="12.5703125" style="316" customWidth="1"/>
    <col min="4891" max="4891" width="9.140625" style="316"/>
    <col min="4892" max="4892" width="9.7109375" style="316" bestFit="1" customWidth="1"/>
    <col min="4893" max="5120" width="9.140625" style="316"/>
    <col min="5121" max="5121" width="6.140625" style="316" customWidth="1"/>
    <col min="5122" max="5122" width="28.140625" style="316" customWidth="1"/>
    <col min="5123" max="5123" width="13.85546875" style="316" customWidth="1"/>
    <col min="5124" max="5124" width="14.7109375" style="316" customWidth="1"/>
    <col min="5125" max="5125" width="15.7109375" style="316" customWidth="1"/>
    <col min="5126" max="5126" width="14.7109375" style="316" customWidth="1"/>
    <col min="5127" max="5127" width="16.7109375" style="316" customWidth="1"/>
    <col min="5128" max="5128" width="17" style="316" bestFit="1" customWidth="1"/>
    <col min="5129" max="5129" width="11.7109375" style="316" customWidth="1"/>
    <col min="5130" max="5130" width="12.85546875" style="316" customWidth="1"/>
    <col min="5131" max="5132" width="13.5703125" style="316" customWidth="1"/>
    <col min="5133" max="5133" width="13.42578125" style="316" bestFit="1" customWidth="1"/>
    <col min="5134" max="5137" width="9.140625" style="316"/>
    <col min="5138" max="5138" width="12" style="316" customWidth="1"/>
    <col min="5139" max="5139" width="10.7109375" style="316" bestFit="1" customWidth="1"/>
    <col min="5140" max="5140" width="10.7109375" style="316" customWidth="1"/>
    <col min="5141" max="5141" width="9.85546875" style="316" bestFit="1" customWidth="1"/>
    <col min="5142" max="5143" width="9.140625" style="316"/>
    <col min="5144" max="5144" width="10.42578125" style="316" bestFit="1" customWidth="1"/>
    <col min="5145" max="5145" width="10.7109375" style="316" bestFit="1" customWidth="1"/>
    <col min="5146" max="5146" width="12.5703125" style="316" customWidth="1"/>
    <col min="5147" max="5147" width="9.140625" style="316"/>
    <col min="5148" max="5148" width="9.7109375" style="316" bestFit="1" customWidth="1"/>
    <col min="5149" max="5376" width="9.140625" style="316"/>
    <col min="5377" max="5377" width="6.140625" style="316" customWidth="1"/>
    <col min="5378" max="5378" width="28.140625" style="316" customWidth="1"/>
    <col min="5379" max="5379" width="13.85546875" style="316" customWidth="1"/>
    <col min="5380" max="5380" width="14.7109375" style="316" customWidth="1"/>
    <col min="5381" max="5381" width="15.7109375" style="316" customWidth="1"/>
    <col min="5382" max="5382" width="14.7109375" style="316" customWidth="1"/>
    <col min="5383" max="5383" width="16.7109375" style="316" customWidth="1"/>
    <col min="5384" max="5384" width="17" style="316" bestFit="1" customWidth="1"/>
    <col min="5385" max="5385" width="11.7109375" style="316" customWidth="1"/>
    <col min="5386" max="5386" width="12.85546875" style="316" customWidth="1"/>
    <col min="5387" max="5388" width="13.5703125" style="316" customWidth="1"/>
    <col min="5389" max="5389" width="13.42578125" style="316" bestFit="1" customWidth="1"/>
    <col min="5390" max="5393" width="9.140625" style="316"/>
    <col min="5394" max="5394" width="12" style="316" customWidth="1"/>
    <col min="5395" max="5395" width="10.7109375" style="316" bestFit="1" customWidth="1"/>
    <col min="5396" max="5396" width="10.7109375" style="316" customWidth="1"/>
    <col min="5397" max="5397" width="9.85546875" style="316" bestFit="1" customWidth="1"/>
    <col min="5398" max="5399" width="9.140625" style="316"/>
    <col min="5400" max="5400" width="10.42578125" style="316" bestFit="1" customWidth="1"/>
    <col min="5401" max="5401" width="10.7109375" style="316" bestFit="1" customWidth="1"/>
    <col min="5402" max="5402" width="12.5703125" style="316" customWidth="1"/>
    <col min="5403" max="5403" width="9.140625" style="316"/>
    <col min="5404" max="5404" width="9.7109375" style="316" bestFit="1" customWidth="1"/>
    <col min="5405" max="5632" width="9.140625" style="316"/>
    <col min="5633" max="5633" width="6.140625" style="316" customWidth="1"/>
    <col min="5634" max="5634" width="28.140625" style="316" customWidth="1"/>
    <col min="5635" max="5635" width="13.85546875" style="316" customWidth="1"/>
    <col min="5636" max="5636" width="14.7109375" style="316" customWidth="1"/>
    <col min="5637" max="5637" width="15.7109375" style="316" customWidth="1"/>
    <col min="5638" max="5638" width="14.7109375" style="316" customWidth="1"/>
    <col min="5639" max="5639" width="16.7109375" style="316" customWidth="1"/>
    <col min="5640" max="5640" width="17" style="316" bestFit="1" customWidth="1"/>
    <col min="5641" max="5641" width="11.7109375" style="316" customWidth="1"/>
    <col min="5642" max="5642" width="12.85546875" style="316" customWidth="1"/>
    <col min="5643" max="5644" width="13.5703125" style="316" customWidth="1"/>
    <col min="5645" max="5645" width="13.42578125" style="316" bestFit="1" customWidth="1"/>
    <col min="5646" max="5649" width="9.140625" style="316"/>
    <col min="5650" max="5650" width="12" style="316" customWidth="1"/>
    <col min="5651" max="5651" width="10.7109375" style="316" bestFit="1" customWidth="1"/>
    <col min="5652" max="5652" width="10.7109375" style="316" customWidth="1"/>
    <col min="5653" max="5653" width="9.85546875" style="316" bestFit="1" customWidth="1"/>
    <col min="5654" max="5655" width="9.140625" style="316"/>
    <col min="5656" max="5656" width="10.42578125" style="316" bestFit="1" customWidth="1"/>
    <col min="5657" max="5657" width="10.7109375" style="316" bestFit="1" customWidth="1"/>
    <col min="5658" max="5658" width="12.5703125" style="316" customWidth="1"/>
    <col min="5659" max="5659" width="9.140625" style="316"/>
    <col min="5660" max="5660" width="9.7109375" style="316" bestFit="1" customWidth="1"/>
    <col min="5661" max="5888" width="9.140625" style="316"/>
    <col min="5889" max="5889" width="6.140625" style="316" customWidth="1"/>
    <col min="5890" max="5890" width="28.140625" style="316" customWidth="1"/>
    <col min="5891" max="5891" width="13.85546875" style="316" customWidth="1"/>
    <col min="5892" max="5892" width="14.7109375" style="316" customWidth="1"/>
    <col min="5893" max="5893" width="15.7109375" style="316" customWidth="1"/>
    <col min="5894" max="5894" width="14.7109375" style="316" customWidth="1"/>
    <col min="5895" max="5895" width="16.7109375" style="316" customWidth="1"/>
    <col min="5896" max="5896" width="17" style="316" bestFit="1" customWidth="1"/>
    <col min="5897" max="5897" width="11.7109375" style="316" customWidth="1"/>
    <col min="5898" max="5898" width="12.85546875" style="316" customWidth="1"/>
    <col min="5899" max="5900" width="13.5703125" style="316" customWidth="1"/>
    <col min="5901" max="5901" width="13.42578125" style="316" bestFit="1" customWidth="1"/>
    <col min="5902" max="5905" width="9.140625" style="316"/>
    <col min="5906" max="5906" width="12" style="316" customWidth="1"/>
    <col min="5907" max="5907" width="10.7109375" style="316" bestFit="1" customWidth="1"/>
    <col min="5908" max="5908" width="10.7109375" style="316" customWidth="1"/>
    <col min="5909" max="5909" width="9.85546875" style="316" bestFit="1" customWidth="1"/>
    <col min="5910" max="5911" width="9.140625" style="316"/>
    <col min="5912" max="5912" width="10.42578125" style="316" bestFit="1" customWidth="1"/>
    <col min="5913" max="5913" width="10.7109375" style="316" bestFit="1" customWidth="1"/>
    <col min="5914" max="5914" width="12.5703125" style="316" customWidth="1"/>
    <col min="5915" max="5915" width="9.140625" style="316"/>
    <col min="5916" max="5916" width="9.7109375" style="316" bestFit="1" customWidth="1"/>
    <col min="5917" max="6144" width="9.140625" style="316"/>
    <col min="6145" max="6145" width="6.140625" style="316" customWidth="1"/>
    <col min="6146" max="6146" width="28.140625" style="316" customWidth="1"/>
    <col min="6147" max="6147" width="13.85546875" style="316" customWidth="1"/>
    <col min="6148" max="6148" width="14.7109375" style="316" customWidth="1"/>
    <col min="6149" max="6149" width="15.7109375" style="316" customWidth="1"/>
    <col min="6150" max="6150" width="14.7109375" style="316" customWidth="1"/>
    <col min="6151" max="6151" width="16.7109375" style="316" customWidth="1"/>
    <col min="6152" max="6152" width="17" style="316" bestFit="1" customWidth="1"/>
    <col min="6153" max="6153" width="11.7109375" style="316" customWidth="1"/>
    <col min="6154" max="6154" width="12.85546875" style="316" customWidth="1"/>
    <col min="6155" max="6156" width="13.5703125" style="316" customWidth="1"/>
    <col min="6157" max="6157" width="13.42578125" style="316" bestFit="1" customWidth="1"/>
    <col min="6158" max="6161" width="9.140625" style="316"/>
    <col min="6162" max="6162" width="12" style="316" customWidth="1"/>
    <col min="6163" max="6163" width="10.7109375" style="316" bestFit="1" customWidth="1"/>
    <col min="6164" max="6164" width="10.7109375" style="316" customWidth="1"/>
    <col min="6165" max="6165" width="9.85546875" style="316" bestFit="1" customWidth="1"/>
    <col min="6166" max="6167" width="9.140625" style="316"/>
    <col min="6168" max="6168" width="10.42578125" style="316" bestFit="1" customWidth="1"/>
    <col min="6169" max="6169" width="10.7109375" style="316" bestFit="1" customWidth="1"/>
    <col min="6170" max="6170" width="12.5703125" style="316" customWidth="1"/>
    <col min="6171" max="6171" width="9.140625" style="316"/>
    <col min="6172" max="6172" width="9.7109375" style="316" bestFit="1" customWidth="1"/>
    <col min="6173" max="6400" width="9.140625" style="316"/>
    <col min="6401" max="6401" width="6.140625" style="316" customWidth="1"/>
    <col min="6402" max="6402" width="28.140625" style="316" customWidth="1"/>
    <col min="6403" max="6403" width="13.85546875" style="316" customWidth="1"/>
    <col min="6404" max="6404" width="14.7109375" style="316" customWidth="1"/>
    <col min="6405" max="6405" width="15.7109375" style="316" customWidth="1"/>
    <col min="6406" max="6406" width="14.7109375" style="316" customWidth="1"/>
    <col min="6407" max="6407" width="16.7109375" style="316" customWidth="1"/>
    <col min="6408" max="6408" width="17" style="316" bestFit="1" customWidth="1"/>
    <col min="6409" max="6409" width="11.7109375" style="316" customWidth="1"/>
    <col min="6410" max="6410" width="12.85546875" style="316" customWidth="1"/>
    <col min="6411" max="6412" width="13.5703125" style="316" customWidth="1"/>
    <col min="6413" max="6413" width="13.42578125" style="316" bestFit="1" customWidth="1"/>
    <col min="6414" max="6417" width="9.140625" style="316"/>
    <col min="6418" max="6418" width="12" style="316" customWidth="1"/>
    <col min="6419" max="6419" width="10.7109375" style="316" bestFit="1" customWidth="1"/>
    <col min="6420" max="6420" width="10.7109375" style="316" customWidth="1"/>
    <col min="6421" max="6421" width="9.85546875" style="316" bestFit="1" customWidth="1"/>
    <col min="6422" max="6423" width="9.140625" style="316"/>
    <col min="6424" max="6424" width="10.42578125" style="316" bestFit="1" customWidth="1"/>
    <col min="6425" max="6425" width="10.7109375" style="316" bestFit="1" customWidth="1"/>
    <col min="6426" max="6426" width="12.5703125" style="316" customWidth="1"/>
    <col min="6427" max="6427" width="9.140625" style="316"/>
    <col min="6428" max="6428" width="9.7109375" style="316" bestFit="1" customWidth="1"/>
    <col min="6429" max="6656" width="9.140625" style="316"/>
    <col min="6657" max="6657" width="6.140625" style="316" customWidth="1"/>
    <col min="6658" max="6658" width="28.140625" style="316" customWidth="1"/>
    <col min="6659" max="6659" width="13.85546875" style="316" customWidth="1"/>
    <col min="6660" max="6660" width="14.7109375" style="316" customWidth="1"/>
    <col min="6661" max="6661" width="15.7109375" style="316" customWidth="1"/>
    <col min="6662" max="6662" width="14.7109375" style="316" customWidth="1"/>
    <col min="6663" max="6663" width="16.7109375" style="316" customWidth="1"/>
    <col min="6664" max="6664" width="17" style="316" bestFit="1" customWidth="1"/>
    <col min="6665" max="6665" width="11.7109375" style="316" customWidth="1"/>
    <col min="6666" max="6666" width="12.85546875" style="316" customWidth="1"/>
    <col min="6667" max="6668" width="13.5703125" style="316" customWidth="1"/>
    <col min="6669" max="6669" width="13.42578125" style="316" bestFit="1" customWidth="1"/>
    <col min="6670" max="6673" width="9.140625" style="316"/>
    <col min="6674" max="6674" width="12" style="316" customWidth="1"/>
    <col min="6675" max="6675" width="10.7109375" style="316" bestFit="1" customWidth="1"/>
    <col min="6676" max="6676" width="10.7109375" style="316" customWidth="1"/>
    <col min="6677" max="6677" width="9.85546875" style="316" bestFit="1" customWidth="1"/>
    <col min="6678" max="6679" width="9.140625" style="316"/>
    <col min="6680" max="6680" width="10.42578125" style="316" bestFit="1" customWidth="1"/>
    <col min="6681" max="6681" width="10.7109375" style="316" bestFit="1" customWidth="1"/>
    <col min="6682" max="6682" width="12.5703125" style="316" customWidth="1"/>
    <col min="6683" max="6683" width="9.140625" style="316"/>
    <col min="6684" max="6684" width="9.7109375" style="316" bestFit="1" customWidth="1"/>
    <col min="6685" max="6912" width="9.140625" style="316"/>
    <col min="6913" max="6913" width="6.140625" style="316" customWidth="1"/>
    <col min="6914" max="6914" width="28.140625" style="316" customWidth="1"/>
    <col min="6915" max="6915" width="13.85546875" style="316" customWidth="1"/>
    <col min="6916" max="6916" width="14.7109375" style="316" customWidth="1"/>
    <col min="6917" max="6917" width="15.7109375" style="316" customWidth="1"/>
    <col min="6918" max="6918" width="14.7109375" style="316" customWidth="1"/>
    <col min="6919" max="6919" width="16.7109375" style="316" customWidth="1"/>
    <col min="6920" max="6920" width="17" style="316" bestFit="1" customWidth="1"/>
    <col min="6921" max="6921" width="11.7109375" style="316" customWidth="1"/>
    <col min="6922" max="6922" width="12.85546875" style="316" customWidth="1"/>
    <col min="6923" max="6924" width="13.5703125" style="316" customWidth="1"/>
    <col min="6925" max="6925" width="13.42578125" style="316" bestFit="1" customWidth="1"/>
    <col min="6926" max="6929" width="9.140625" style="316"/>
    <col min="6930" max="6930" width="12" style="316" customWidth="1"/>
    <col min="6931" max="6931" width="10.7109375" style="316" bestFit="1" customWidth="1"/>
    <col min="6932" max="6932" width="10.7109375" style="316" customWidth="1"/>
    <col min="6933" max="6933" width="9.85546875" style="316" bestFit="1" customWidth="1"/>
    <col min="6934" max="6935" width="9.140625" style="316"/>
    <col min="6936" max="6936" width="10.42578125" style="316" bestFit="1" customWidth="1"/>
    <col min="6937" max="6937" width="10.7109375" style="316" bestFit="1" customWidth="1"/>
    <col min="6938" max="6938" width="12.5703125" style="316" customWidth="1"/>
    <col min="6939" max="6939" width="9.140625" style="316"/>
    <col min="6940" max="6940" width="9.7109375" style="316" bestFit="1" customWidth="1"/>
    <col min="6941" max="7168" width="9.140625" style="316"/>
    <col min="7169" max="7169" width="6.140625" style="316" customWidth="1"/>
    <col min="7170" max="7170" width="28.140625" style="316" customWidth="1"/>
    <col min="7171" max="7171" width="13.85546875" style="316" customWidth="1"/>
    <col min="7172" max="7172" width="14.7109375" style="316" customWidth="1"/>
    <col min="7173" max="7173" width="15.7109375" style="316" customWidth="1"/>
    <col min="7174" max="7174" width="14.7109375" style="316" customWidth="1"/>
    <col min="7175" max="7175" width="16.7109375" style="316" customWidth="1"/>
    <col min="7176" max="7176" width="17" style="316" bestFit="1" customWidth="1"/>
    <col min="7177" max="7177" width="11.7109375" style="316" customWidth="1"/>
    <col min="7178" max="7178" width="12.85546875" style="316" customWidth="1"/>
    <col min="7179" max="7180" width="13.5703125" style="316" customWidth="1"/>
    <col min="7181" max="7181" width="13.42578125" style="316" bestFit="1" customWidth="1"/>
    <col min="7182" max="7185" width="9.140625" style="316"/>
    <col min="7186" max="7186" width="12" style="316" customWidth="1"/>
    <col min="7187" max="7187" width="10.7109375" style="316" bestFit="1" customWidth="1"/>
    <col min="7188" max="7188" width="10.7109375" style="316" customWidth="1"/>
    <col min="7189" max="7189" width="9.85546875" style="316" bestFit="1" customWidth="1"/>
    <col min="7190" max="7191" width="9.140625" style="316"/>
    <col min="7192" max="7192" width="10.42578125" style="316" bestFit="1" customWidth="1"/>
    <col min="7193" max="7193" width="10.7109375" style="316" bestFit="1" customWidth="1"/>
    <col min="7194" max="7194" width="12.5703125" style="316" customWidth="1"/>
    <col min="7195" max="7195" width="9.140625" style="316"/>
    <col min="7196" max="7196" width="9.7109375" style="316" bestFit="1" customWidth="1"/>
    <col min="7197" max="7424" width="9.140625" style="316"/>
    <col min="7425" max="7425" width="6.140625" style="316" customWidth="1"/>
    <col min="7426" max="7426" width="28.140625" style="316" customWidth="1"/>
    <col min="7427" max="7427" width="13.85546875" style="316" customWidth="1"/>
    <col min="7428" max="7428" width="14.7109375" style="316" customWidth="1"/>
    <col min="7429" max="7429" width="15.7109375" style="316" customWidth="1"/>
    <col min="7430" max="7430" width="14.7109375" style="316" customWidth="1"/>
    <col min="7431" max="7431" width="16.7109375" style="316" customWidth="1"/>
    <col min="7432" max="7432" width="17" style="316" bestFit="1" customWidth="1"/>
    <col min="7433" max="7433" width="11.7109375" style="316" customWidth="1"/>
    <col min="7434" max="7434" width="12.85546875" style="316" customWidth="1"/>
    <col min="7435" max="7436" width="13.5703125" style="316" customWidth="1"/>
    <col min="7437" max="7437" width="13.42578125" style="316" bestFit="1" customWidth="1"/>
    <col min="7438" max="7441" width="9.140625" style="316"/>
    <col min="7442" max="7442" width="12" style="316" customWidth="1"/>
    <col min="7443" max="7443" width="10.7109375" style="316" bestFit="1" customWidth="1"/>
    <col min="7444" max="7444" width="10.7109375" style="316" customWidth="1"/>
    <col min="7445" max="7445" width="9.85546875" style="316" bestFit="1" customWidth="1"/>
    <col min="7446" max="7447" width="9.140625" style="316"/>
    <col min="7448" max="7448" width="10.42578125" style="316" bestFit="1" customWidth="1"/>
    <col min="7449" max="7449" width="10.7109375" style="316" bestFit="1" customWidth="1"/>
    <col min="7450" max="7450" width="12.5703125" style="316" customWidth="1"/>
    <col min="7451" max="7451" width="9.140625" style="316"/>
    <col min="7452" max="7452" width="9.7109375" style="316" bestFit="1" customWidth="1"/>
    <col min="7453" max="7680" width="9.140625" style="316"/>
    <col min="7681" max="7681" width="6.140625" style="316" customWidth="1"/>
    <col min="7682" max="7682" width="28.140625" style="316" customWidth="1"/>
    <col min="7683" max="7683" width="13.85546875" style="316" customWidth="1"/>
    <col min="7684" max="7684" width="14.7109375" style="316" customWidth="1"/>
    <col min="7685" max="7685" width="15.7109375" style="316" customWidth="1"/>
    <col min="7686" max="7686" width="14.7109375" style="316" customWidth="1"/>
    <col min="7687" max="7687" width="16.7109375" style="316" customWidth="1"/>
    <col min="7688" max="7688" width="17" style="316" bestFit="1" customWidth="1"/>
    <col min="7689" max="7689" width="11.7109375" style="316" customWidth="1"/>
    <col min="7690" max="7690" width="12.85546875" style="316" customWidth="1"/>
    <col min="7691" max="7692" width="13.5703125" style="316" customWidth="1"/>
    <col min="7693" max="7693" width="13.42578125" style="316" bestFit="1" customWidth="1"/>
    <col min="7694" max="7697" width="9.140625" style="316"/>
    <col min="7698" max="7698" width="12" style="316" customWidth="1"/>
    <col min="7699" max="7699" width="10.7109375" style="316" bestFit="1" customWidth="1"/>
    <col min="7700" max="7700" width="10.7109375" style="316" customWidth="1"/>
    <col min="7701" max="7701" width="9.85546875" style="316" bestFit="1" customWidth="1"/>
    <col min="7702" max="7703" width="9.140625" style="316"/>
    <col min="7704" max="7704" width="10.42578125" style="316" bestFit="1" customWidth="1"/>
    <col min="7705" max="7705" width="10.7109375" style="316" bestFit="1" customWidth="1"/>
    <col min="7706" max="7706" width="12.5703125" style="316" customWidth="1"/>
    <col min="7707" max="7707" width="9.140625" style="316"/>
    <col min="7708" max="7708" width="9.7109375" style="316" bestFit="1" customWidth="1"/>
    <col min="7709" max="7936" width="9.140625" style="316"/>
    <col min="7937" max="7937" width="6.140625" style="316" customWidth="1"/>
    <col min="7938" max="7938" width="28.140625" style="316" customWidth="1"/>
    <col min="7939" max="7939" width="13.85546875" style="316" customWidth="1"/>
    <col min="7940" max="7940" width="14.7109375" style="316" customWidth="1"/>
    <col min="7941" max="7941" width="15.7109375" style="316" customWidth="1"/>
    <col min="7942" max="7942" width="14.7109375" style="316" customWidth="1"/>
    <col min="7943" max="7943" width="16.7109375" style="316" customWidth="1"/>
    <col min="7944" max="7944" width="17" style="316" bestFit="1" customWidth="1"/>
    <col min="7945" max="7945" width="11.7109375" style="316" customWidth="1"/>
    <col min="7946" max="7946" width="12.85546875" style="316" customWidth="1"/>
    <col min="7947" max="7948" width="13.5703125" style="316" customWidth="1"/>
    <col min="7949" max="7949" width="13.42578125" style="316" bestFit="1" customWidth="1"/>
    <col min="7950" max="7953" width="9.140625" style="316"/>
    <col min="7954" max="7954" width="12" style="316" customWidth="1"/>
    <col min="7955" max="7955" width="10.7109375" style="316" bestFit="1" customWidth="1"/>
    <col min="7956" max="7956" width="10.7109375" style="316" customWidth="1"/>
    <col min="7957" max="7957" width="9.85546875" style="316" bestFit="1" customWidth="1"/>
    <col min="7958" max="7959" width="9.140625" style="316"/>
    <col min="7960" max="7960" width="10.42578125" style="316" bestFit="1" customWidth="1"/>
    <col min="7961" max="7961" width="10.7109375" style="316" bestFit="1" customWidth="1"/>
    <col min="7962" max="7962" width="12.5703125" style="316" customWidth="1"/>
    <col min="7963" max="7963" width="9.140625" style="316"/>
    <col min="7964" max="7964" width="9.7109375" style="316" bestFit="1" customWidth="1"/>
    <col min="7965" max="8192" width="9.140625" style="316"/>
    <col min="8193" max="8193" width="6.140625" style="316" customWidth="1"/>
    <col min="8194" max="8194" width="28.140625" style="316" customWidth="1"/>
    <col min="8195" max="8195" width="13.85546875" style="316" customWidth="1"/>
    <col min="8196" max="8196" width="14.7109375" style="316" customWidth="1"/>
    <col min="8197" max="8197" width="15.7109375" style="316" customWidth="1"/>
    <col min="8198" max="8198" width="14.7109375" style="316" customWidth="1"/>
    <col min="8199" max="8199" width="16.7109375" style="316" customWidth="1"/>
    <col min="8200" max="8200" width="17" style="316" bestFit="1" customWidth="1"/>
    <col min="8201" max="8201" width="11.7109375" style="316" customWidth="1"/>
    <col min="8202" max="8202" width="12.85546875" style="316" customWidth="1"/>
    <col min="8203" max="8204" width="13.5703125" style="316" customWidth="1"/>
    <col min="8205" max="8205" width="13.42578125" style="316" bestFit="1" customWidth="1"/>
    <col min="8206" max="8209" width="9.140625" style="316"/>
    <col min="8210" max="8210" width="12" style="316" customWidth="1"/>
    <col min="8211" max="8211" width="10.7109375" style="316" bestFit="1" customWidth="1"/>
    <col min="8212" max="8212" width="10.7109375" style="316" customWidth="1"/>
    <col min="8213" max="8213" width="9.85546875" style="316" bestFit="1" customWidth="1"/>
    <col min="8214" max="8215" width="9.140625" style="316"/>
    <col min="8216" max="8216" width="10.42578125" style="316" bestFit="1" customWidth="1"/>
    <col min="8217" max="8217" width="10.7109375" style="316" bestFit="1" customWidth="1"/>
    <col min="8218" max="8218" width="12.5703125" style="316" customWidth="1"/>
    <col min="8219" max="8219" width="9.140625" style="316"/>
    <col min="8220" max="8220" width="9.7109375" style="316" bestFit="1" customWidth="1"/>
    <col min="8221" max="8448" width="9.140625" style="316"/>
    <col min="8449" max="8449" width="6.140625" style="316" customWidth="1"/>
    <col min="8450" max="8450" width="28.140625" style="316" customWidth="1"/>
    <col min="8451" max="8451" width="13.85546875" style="316" customWidth="1"/>
    <col min="8452" max="8452" width="14.7109375" style="316" customWidth="1"/>
    <col min="8453" max="8453" width="15.7109375" style="316" customWidth="1"/>
    <col min="8454" max="8454" width="14.7109375" style="316" customWidth="1"/>
    <col min="8455" max="8455" width="16.7109375" style="316" customWidth="1"/>
    <col min="8456" max="8456" width="17" style="316" bestFit="1" customWidth="1"/>
    <col min="8457" max="8457" width="11.7109375" style="316" customWidth="1"/>
    <col min="8458" max="8458" width="12.85546875" style="316" customWidth="1"/>
    <col min="8459" max="8460" width="13.5703125" style="316" customWidth="1"/>
    <col min="8461" max="8461" width="13.42578125" style="316" bestFit="1" customWidth="1"/>
    <col min="8462" max="8465" width="9.140625" style="316"/>
    <col min="8466" max="8466" width="12" style="316" customWidth="1"/>
    <col min="8467" max="8467" width="10.7109375" style="316" bestFit="1" customWidth="1"/>
    <col min="8468" max="8468" width="10.7109375" style="316" customWidth="1"/>
    <col min="8469" max="8469" width="9.85546875" style="316" bestFit="1" customWidth="1"/>
    <col min="8470" max="8471" width="9.140625" style="316"/>
    <col min="8472" max="8472" width="10.42578125" style="316" bestFit="1" customWidth="1"/>
    <col min="8473" max="8473" width="10.7109375" style="316" bestFit="1" customWidth="1"/>
    <col min="8474" max="8474" width="12.5703125" style="316" customWidth="1"/>
    <col min="8475" max="8475" width="9.140625" style="316"/>
    <col min="8476" max="8476" width="9.7109375" style="316" bestFit="1" customWidth="1"/>
    <col min="8477" max="8704" width="9.140625" style="316"/>
    <col min="8705" max="8705" width="6.140625" style="316" customWidth="1"/>
    <col min="8706" max="8706" width="28.140625" style="316" customWidth="1"/>
    <col min="8707" max="8707" width="13.85546875" style="316" customWidth="1"/>
    <col min="8708" max="8708" width="14.7109375" style="316" customWidth="1"/>
    <col min="8709" max="8709" width="15.7109375" style="316" customWidth="1"/>
    <col min="8710" max="8710" width="14.7109375" style="316" customWidth="1"/>
    <col min="8711" max="8711" width="16.7109375" style="316" customWidth="1"/>
    <col min="8712" max="8712" width="17" style="316" bestFit="1" customWidth="1"/>
    <col min="8713" max="8713" width="11.7109375" style="316" customWidth="1"/>
    <col min="8714" max="8714" width="12.85546875" style="316" customWidth="1"/>
    <col min="8715" max="8716" width="13.5703125" style="316" customWidth="1"/>
    <col min="8717" max="8717" width="13.42578125" style="316" bestFit="1" customWidth="1"/>
    <col min="8718" max="8721" width="9.140625" style="316"/>
    <col min="8722" max="8722" width="12" style="316" customWidth="1"/>
    <col min="8723" max="8723" width="10.7109375" style="316" bestFit="1" customWidth="1"/>
    <col min="8724" max="8724" width="10.7109375" style="316" customWidth="1"/>
    <col min="8725" max="8725" width="9.85546875" style="316" bestFit="1" customWidth="1"/>
    <col min="8726" max="8727" width="9.140625" style="316"/>
    <col min="8728" max="8728" width="10.42578125" style="316" bestFit="1" customWidth="1"/>
    <col min="8729" max="8729" width="10.7109375" style="316" bestFit="1" customWidth="1"/>
    <col min="8730" max="8730" width="12.5703125" style="316" customWidth="1"/>
    <col min="8731" max="8731" width="9.140625" style="316"/>
    <col min="8732" max="8732" width="9.7109375" style="316" bestFit="1" customWidth="1"/>
    <col min="8733" max="8960" width="9.140625" style="316"/>
    <col min="8961" max="8961" width="6.140625" style="316" customWidth="1"/>
    <col min="8962" max="8962" width="28.140625" style="316" customWidth="1"/>
    <col min="8963" max="8963" width="13.85546875" style="316" customWidth="1"/>
    <col min="8964" max="8964" width="14.7109375" style="316" customWidth="1"/>
    <col min="8965" max="8965" width="15.7109375" style="316" customWidth="1"/>
    <col min="8966" max="8966" width="14.7109375" style="316" customWidth="1"/>
    <col min="8967" max="8967" width="16.7109375" style="316" customWidth="1"/>
    <col min="8968" max="8968" width="17" style="316" bestFit="1" customWidth="1"/>
    <col min="8969" max="8969" width="11.7109375" style="316" customWidth="1"/>
    <col min="8970" max="8970" width="12.85546875" style="316" customWidth="1"/>
    <col min="8971" max="8972" width="13.5703125" style="316" customWidth="1"/>
    <col min="8973" max="8973" width="13.42578125" style="316" bestFit="1" customWidth="1"/>
    <col min="8974" max="8977" width="9.140625" style="316"/>
    <col min="8978" max="8978" width="12" style="316" customWidth="1"/>
    <col min="8979" max="8979" width="10.7109375" style="316" bestFit="1" customWidth="1"/>
    <col min="8980" max="8980" width="10.7109375" style="316" customWidth="1"/>
    <col min="8981" max="8981" width="9.85546875" style="316" bestFit="1" customWidth="1"/>
    <col min="8982" max="8983" width="9.140625" style="316"/>
    <col min="8984" max="8984" width="10.42578125" style="316" bestFit="1" customWidth="1"/>
    <col min="8985" max="8985" width="10.7109375" style="316" bestFit="1" customWidth="1"/>
    <col min="8986" max="8986" width="12.5703125" style="316" customWidth="1"/>
    <col min="8987" max="8987" width="9.140625" style="316"/>
    <col min="8988" max="8988" width="9.7109375" style="316" bestFit="1" customWidth="1"/>
    <col min="8989" max="9216" width="9.140625" style="316"/>
    <col min="9217" max="9217" width="6.140625" style="316" customWidth="1"/>
    <col min="9218" max="9218" width="28.140625" style="316" customWidth="1"/>
    <col min="9219" max="9219" width="13.85546875" style="316" customWidth="1"/>
    <col min="9220" max="9220" width="14.7109375" style="316" customWidth="1"/>
    <col min="9221" max="9221" width="15.7109375" style="316" customWidth="1"/>
    <col min="9222" max="9222" width="14.7109375" style="316" customWidth="1"/>
    <col min="9223" max="9223" width="16.7109375" style="316" customWidth="1"/>
    <col min="9224" max="9224" width="17" style="316" bestFit="1" customWidth="1"/>
    <col min="9225" max="9225" width="11.7109375" style="316" customWidth="1"/>
    <col min="9226" max="9226" width="12.85546875" style="316" customWidth="1"/>
    <col min="9227" max="9228" width="13.5703125" style="316" customWidth="1"/>
    <col min="9229" max="9229" width="13.42578125" style="316" bestFit="1" customWidth="1"/>
    <col min="9230" max="9233" width="9.140625" style="316"/>
    <col min="9234" max="9234" width="12" style="316" customWidth="1"/>
    <col min="9235" max="9235" width="10.7109375" style="316" bestFit="1" customWidth="1"/>
    <col min="9236" max="9236" width="10.7109375" style="316" customWidth="1"/>
    <col min="9237" max="9237" width="9.85546875" style="316" bestFit="1" customWidth="1"/>
    <col min="9238" max="9239" width="9.140625" style="316"/>
    <col min="9240" max="9240" width="10.42578125" style="316" bestFit="1" customWidth="1"/>
    <col min="9241" max="9241" width="10.7109375" style="316" bestFit="1" customWidth="1"/>
    <col min="9242" max="9242" width="12.5703125" style="316" customWidth="1"/>
    <col min="9243" max="9243" width="9.140625" style="316"/>
    <col min="9244" max="9244" width="9.7109375" style="316" bestFit="1" customWidth="1"/>
    <col min="9245" max="9472" width="9.140625" style="316"/>
    <col min="9473" max="9473" width="6.140625" style="316" customWidth="1"/>
    <col min="9474" max="9474" width="28.140625" style="316" customWidth="1"/>
    <col min="9475" max="9475" width="13.85546875" style="316" customWidth="1"/>
    <col min="9476" max="9476" width="14.7109375" style="316" customWidth="1"/>
    <col min="9477" max="9477" width="15.7109375" style="316" customWidth="1"/>
    <col min="9478" max="9478" width="14.7109375" style="316" customWidth="1"/>
    <col min="9479" max="9479" width="16.7109375" style="316" customWidth="1"/>
    <col min="9480" max="9480" width="17" style="316" bestFit="1" customWidth="1"/>
    <col min="9481" max="9481" width="11.7109375" style="316" customWidth="1"/>
    <col min="9482" max="9482" width="12.85546875" style="316" customWidth="1"/>
    <col min="9483" max="9484" width="13.5703125" style="316" customWidth="1"/>
    <col min="9485" max="9485" width="13.42578125" style="316" bestFit="1" customWidth="1"/>
    <col min="9486" max="9489" width="9.140625" style="316"/>
    <col min="9490" max="9490" width="12" style="316" customWidth="1"/>
    <col min="9491" max="9491" width="10.7109375" style="316" bestFit="1" customWidth="1"/>
    <col min="9492" max="9492" width="10.7109375" style="316" customWidth="1"/>
    <col min="9493" max="9493" width="9.85546875" style="316" bestFit="1" customWidth="1"/>
    <col min="9494" max="9495" width="9.140625" style="316"/>
    <col min="9496" max="9496" width="10.42578125" style="316" bestFit="1" customWidth="1"/>
    <col min="9497" max="9497" width="10.7109375" style="316" bestFit="1" customWidth="1"/>
    <col min="9498" max="9498" width="12.5703125" style="316" customWidth="1"/>
    <col min="9499" max="9499" width="9.140625" style="316"/>
    <col min="9500" max="9500" width="9.7109375" style="316" bestFit="1" customWidth="1"/>
    <col min="9501" max="9728" width="9.140625" style="316"/>
    <col min="9729" max="9729" width="6.140625" style="316" customWidth="1"/>
    <col min="9730" max="9730" width="28.140625" style="316" customWidth="1"/>
    <col min="9731" max="9731" width="13.85546875" style="316" customWidth="1"/>
    <col min="9732" max="9732" width="14.7109375" style="316" customWidth="1"/>
    <col min="9733" max="9733" width="15.7109375" style="316" customWidth="1"/>
    <col min="9734" max="9734" width="14.7109375" style="316" customWidth="1"/>
    <col min="9735" max="9735" width="16.7109375" style="316" customWidth="1"/>
    <col min="9736" max="9736" width="17" style="316" bestFit="1" customWidth="1"/>
    <col min="9737" max="9737" width="11.7109375" style="316" customWidth="1"/>
    <col min="9738" max="9738" width="12.85546875" style="316" customWidth="1"/>
    <col min="9739" max="9740" width="13.5703125" style="316" customWidth="1"/>
    <col min="9741" max="9741" width="13.42578125" style="316" bestFit="1" customWidth="1"/>
    <col min="9742" max="9745" width="9.140625" style="316"/>
    <col min="9746" max="9746" width="12" style="316" customWidth="1"/>
    <col min="9747" max="9747" width="10.7109375" style="316" bestFit="1" customWidth="1"/>
    <col min="9748" max="9748" width="10.7109375" style="316" customWidth="1"/>
    <col min="9749" max="9749" width="9.85546875" style="316" bestFit="1" customWidth="1"/>
    <col min="9750" max="9751" width="9.140625" style="316"/>
    <col min="9752" max="9752" width="10.42578125" style="316" bestFit="1" customWidth="1"/>
    <col min="9753" max="9753" width="10.7109375" style="316" bestFit="1" customWidth="1"/>
    <col min="9754" max="9754" width="12.5703125" style="316" customWidth="1"/>
    <col min="9755" max="9755" width="9.140625" style="316"/>
    <col min="9756" max="9756" width="9.7109375" style="316" bestFit="1" customWidth="1"/>
    <col min="9757" max="9984" width="9.140625" style="316"/>
    <col min="9985" max="9985" width="6.140625" style="316" customWidth="1"/>
    <col min="9986" max="9986" width="28.140625" style="316" customWidth="1"/>
    <col min="9987" max="9987" width="13.85546875" style="316" customWidth="1"/>
    <col min="9988" max="9988" width="14.7109375" style="316" customWidth="1"/>
    <col min="9989" max="9989" width="15.7109375" style="316" customWidth="1"/>
    <col min="9990" max="9990" width="14.7109375" style="316" customWidth="1"/>
    <col min="9991" max="9991" width="16.7109375" style="316" customWidth="1"/>
    <col min="9992" max="9992" width="17" style="316" bestFit="1" customWidth="1"/>
    <col min="9993" max="9993" width="11.7109375" style="316" customWidth="1"/>
    <col min="9994" max="9994" width="12.85546875" style="316" customWidth="1"/>
    <col min="9995" max="9996" width="13.5703125" style="316" customWidth="1"/>
    <col min="9997" max="9997" width="13.42578125" style="316" bestFit="1" customWidth="1"/>
    <col min="9998" max="10001" width="9.140625" style="316"/>
    <col min="10002" max="10002" width="12" style="316" customWidth="1"/>
    <col min="10003" max="10003" width="10.7109375" style="316" bestFit="1" customWidth="1"/>
    <col min="10004" max="10004" width="10.7109375" style="316" customWidth="1"/>
    <col min="10005" max="10005" width="9.85546875" style="316" bestFit="1" customWidth="1"/>
    <col min="10006" max="10007" width="9.140625" style="316"/>
    <col min="10008" max="10008" width="10.42578125" style="316" bestFit="1" customWidth="1"/>
    <col min="10009" max="10009" width="10.7109375" style="316" bestFit="1" customWidth="1"/>
    <col min="10010" max="10010" width="12.5703125" style="316" customWidth="1"/>
    <col min="10011" max="10011" width="9.140625" style="316"/>
    <col min="10012" max="10012" width="9.7109375" style="316" bestFit="1" customWidth="1"/>
    <col min="10013" max="10240" width="9.140625" style="316"/>
    <col min="10241" max="10241" width="6.140625" style="316" customWidth="1"/>
    <col min="10242" max="10242" width="28.140625" style="316" customWidth="1"/>
    <col min="10243" max="10243" width="13.85546875" style="316" customWidth="1"/>
    <col min="10244" max="10244" width="14.7109375" style="316" customWidth="1"/>
    <col min="10245" max="10245" width="15.7109375" style="316" customWidth="1"/>
    <col min="10246" max="10246" width="14.7109375" style="316" customWidth="1"/>
    <col min="10247" max="10247" width="16.7109375" style="316" customWidth="1"/>
    <col min="10248" max="10248" width="17" style="316" bestFit="1" customWidth="1"/>
    <col min="10249" max="10249" width="11.7109375" style="316" customWidth="1"/>
    <col min="10250" max="10250" width="12.85546875" style="316" customWidth="1"/>
    <col min="10251" max="10252" width="13.5703125" style="316" customWidth="1"/>
    <col min="10253" max="10253" width="13.42578125" style="316" bestFit="1" customWidth="1"/>
    <col min="10254" max="10257" width="9.140625" style="316"/>
    <col min="10258" max="10258" width="12" style="316" customWidth="1"/>
    <col min="10259" max="10259" width="10.7109375" style="316" bestFit="1" customWidth="1"/>
    <col min="10260" max="10260" width="10.7109375" style="316" customWidth="1"/>
    <col min="10261" max="10261" width="9.85546875" style="316" bestFit="1" customWidth="1"/>
    <col min="10262" max="10263" width="9.140625" style="316"/>
    <col min="10264" max="10264" width="10.42578125" style="316" bestFit="1" customWidth="1"/>
    <col min="10265" max="10265" width="10.7109375" style="316" bestFit="1" customWidth="1"/>
    <col min="10266" max="10266" width="12.5703125" style="316" customWidth="1"/>
    <col min="10267" max="10267" width="9.140625" style="316"/>
    <col min="10268" max="10268" width="9.7109375" style="316" bestFit="1" customWidth="1"/>
    <col min="10269" max="10496" width="9.140625" style="316"/>
    <col min="10497" max="10497" width="6.140625" style="316" customWidth="1"/>
    <col min="10498" max="10498" width="28.140625" style="316" customWidth="1"/>
    <col min="10499" max="10499" width="13.85546875" style="316" customWidth="1"/>
    <col min="10500" max="10500" width="14.7109375" style="316" customWidth="1"/>
    <col min="10501" max="10501" width="15.7109375" style="316" customWidth="1"/>
    <col min="10502" max="10502" width="14.7109375" style="316" customWidth="1"/>
    <col min="10503" max="10503" width="16.7109375" style="316" customWidth="1"/>
    <col min="10504" max="10504" width="17" style="316" bestFit="1" customWidth="1"/>
    <col min="10505" max="10505" width="11.7109375" style="316" customWidth="1"/>
    <col min="10506" max="10506" width="12.85546875" style="316" customWidth="1"/>
    <col min="10507" max="10508" width="13.5703125" style="316" customWidth="1"/>
    <col min="10509" max="10509" width="13.42578125" style="316" bestFit="1" customWidth="1"/>
    <col min="10510" max="10513" width="9.140625" style="316"/>
    <col min="10514" max="10514" width="12" style="316" customWidth="1"/>
    <col min="10515" max="10515" width="10.7109375" style="316" bestFit="1" customWidth="1"/>
    <col min="10516" max="10516" width="10.7109375" style="316" customWidth="1"/>
    <col min="10517" max="10517" width="9.85546875" style="316" bestFit="1" customWidth="1"/>
    <col min="10518" max="10519" width="9.140625" style="316"/>
    <col min="10520" max="10520" width="10.42578125" style="316" bestFit="1" customWidth="1"/>
    <col min="10521" max="10521" width="10.7109375" style="316" bestFit="1" customWidth="1"/>
    <col min="10522" max="10522" width="12.5703125" style="316" customWidth="1"/>
    <col min="10523" max="10523" width="9.140625" style="316"/>
    <col min="10524" max="10524" width="9.7109375" style="316" bestFit="1" customWidth="1"/>
    <col min="10525" max="10752" width="9.140625" style="316"/>
    <col min="10753" max="10753" width="6.140625" style="316" customWidth="1"/>
    <col min="10754" max="10754" width="28.140625" style="316" customWidth="1"/>
    <col min="10755" max="10755" width="13.85546875" style="316" customWidth="1"/>
    <col min="10756" max="10756" width="14.7109375" style="316" customWidth="1"/>
    <col min="10757" max="10757" width="15.7109375" style="316" customWidth="1"/>
    <col min="10758" max="10758" width="14.7109375" style="316" customWidth="1"/>
    <col min="10759" max="10759" width="16.7109375" style="316" customWidth="1"/>
    <col min="10760" max="10760" width="17" style="316" bestFit="1" customWidth="1"/>
    <col min="10761" max="10761" width="11.7109375" style="316" customWidth="1"/>
    <col min="10762" max="10762" width="12.85546875" style="316" customWidth="1"/>
    <col min="10763" max="10764" width="13.5703125" style="316" customWidth="1"/>
    <col min="10765" max="10765" width="13.42578125" style="316" bestFit="1" customWidth="1"/>
    <col min="10766" max="10769" width="9.140625" style="316"/>
    <col min="10770" max="10770" width="12" style="316" customWidth="1"/>
    <col min="10771" max="10771" width="10.7109375" style="316" bestFit="1" customWidth="1"/>
    <col min="10772" max="10772" width="10.7109375" style="316" customWidth="1"/>
    <col min="10773" max="10773" width="9.85546875" style="316" bestFit="1" customWidth="1"/>
    <col min="10774" max="10775" width="9.140625" style="316"/>
    <col min="10776" max="10776" width="10.42578125" style="316" bestFit="1" customWidth="1"/>
    <col min="10777" max="10777" width="10.7109375" style="316" bestFit="1" customWidth="1"/>
    <col min="10778" max="10778" width="12.5703125" style="316" customWidth="1"/>
    <col min="10779" max="10779" width="9.140625" style="316"/>
    <col min="10780" max="10780" width="9.7109375" style="316" bestFit="1" customWidth="1"/>
    <col min="10781" max="11008" width="9.140625" style="316"/>
    <col min="11009" max="11009" width="6.140625" style="316" customWidth="1"/>
    <col min="11010" max="11010" width="28.140625" style="316" customWidth="1"/>
    <col min="11011" max="11011" width="13.85546875" style="316" customWidth="1"/>
    <col min="11012" max="11012" width="14.7109375" style="316" customWidth="1"/>
    <col min="11013" max="11013" width="15.7109375" style="316" customWidth="1"/>
    <col min="11014" max="11014" width="14.7109375" style="316" customWidth="1"/>
    <col min="11015" max="11015" width="16.7109375" style="316" customWidth="1"/>
    <col min="11016" max="11016" width="17" style="316" bestFit="1" customWidth="1"/>
    <col min="11017" max="11017" width="11.7109375" style="316" customWidth="1"/>
    <col min="11018" max="11018" width="12.85546875" style="316" customWidth="1"/>
    <col min="11019" max="11020" width="13.5703125" style="316" customWidth="1"/>
    <col min="11021" max="11021" width="13.42578125" style="316" bestFit="1" customWidth="1"/>
    <col min="11022" max="11025" width="9.140625" style="316"/>
    <col min="11026" max="11026" width="12" style="316" customWidth="1"/>
    <col min="11027" max="11027" width="10.7109375" style="316" bestFit="1" customWidth="1"/>
    <col min="11028" max="11028" width="10.7109375" style="316" customWidth="1"/>
    <col min="11029" max="11029" width="9.85546875" style="316" bestFit="1" customWidth="1"/>
    <col min="11030" max="11031" width="9.140625" style="316"/>
    <col min="11032" max="11032" width="10.42578125" style="316" bestFit="1" customWidth="1"/>
    <col min="11033" max="11033" width="10.7109375" style="316" bestFit="1" customWidth="1"/>
    <col min="11034" max="11034" width="12.5703125" style="316" customWidth="1"/>
    <col min="11035" max="11035" width="9.140625" style="316"/>
    <col min="11036" max="11036" width="9.7109375" style="316" bestFit="1" customWidth="1"/>
    <col min="11037" max="11264" width="9.140625" style="316"/>
    <col min="11265" max="11265" width="6.140625" style="316" customWidth="1"/>
    <col min="11266" max="11266" width="28.140625" style="316" customWidth="1"/>
    <col min="11267" max="11267" width="13.85546875" style="316" customWidth="1"/>
    <col min="11268" max="11268" width="14.7109375" style="316" customWidth="1"/>
    <col min="11269" max="11269" width="15.7109375" style="316" customWidth="1"/>
    <col min="11270" max="11270" width="14.7109375" style="316" customWidth="1"/>
    <col min="11271" max="11271" width="16.7109375" style="316" customWidth="1"/>
    <col min="11272" max="11272" width="17" style="316" bestFit="1" customWidth="1"/>
    <col min="11273" max="11273" width="11.7109375" style="316" customWidth="1"/>
    <col min="11274" max="11274" width="12.85546875" style="316" customWidth="1"/>
    <col min="11275" max="11276" width="13.5703125" style="316" customWidth="1"/>
    <col min="11277" max="11277" width="13.42578125" style="316" bestFit="1" customWidth="1"/>
    <col min="11278" max="11281" width="9.140625" style="316"/>
    <col min="11282" max="11282" width="12" style="316" customWidth="1"/>
    <col min="11283" max="11283" width="10.7109375" style="316" bestFit="1" customWidth="1"/>
    <col min="11284" max="11284" width="10.7109375" style="316" customWidth="1"/>
    <col min="11285" max="11285" width="9.85546875" style="316" bestFit="1" customWidth="1"/>
    <col min="11286" max="11287" width="9.140625" style="316"/>
    <col min="11288" max="11288" width="10.42578125" style="316" bestFit="1" customWidth="1"/>
    <col min="11289" max="11289" width="10.7109375" style="316" bestFit="1" customWidth="1"/>
    <col min="11290" max="11290" width="12.5703125" style="316" customWidth="1"/>
    <col min="11291" max="11291" width="9.140625" style="316"/>
    <col min="11292" max="11292" width="9.7109375" style="316" bestFit="1" customWidth="1"/>
    <col min="11293" max="11520" width="9.140625" style="316"/>
    <col min="11521" max="11521" width="6.140625" style="316" customWidth="1"/>
    <col min="11522" max="11522" width="28.140625" style="316" customWidth="1"/>
    <col min="11523" max="11523" width="13.85546875" style="316" customWidth="1"/>
    <col min="11524" max="11524" width="14.7109375" style="316" customWidth="1"/>
    <col min="11525" max="11525" width="15.7109375" style="316" customWidth="1"/>
    <col min="11526" max="11526" width="14.7109375" style="316" customWidth="1"/>
    <col min="11527" max="11527" width="16.7109375" style="316" customWidth="1"/>
    <col min="11528" max="11528" width="17" style="316" bestFit="1" customWidth="1"/>
    <col min="11529" max="11529" width="11.7109375" style="316" customWidth="1"/>
    <col min="11530" max="11530" width="12.85546875" style="316" customWidth="1"/>
    <col min="11531" max="11532" width="13.5703125" style="316" customWidth="1"/>
    <col min="11533" max="11533" width="13.42578125" style="316" bestFit="1" customWidth="1"/>
    <col min="11534" max="11537" width="9.140625" style="316"/>
    <col min="11538" max="11538" width="12" style="316" customWidth="1"/>
    <col min="11539" max="11539" width="10.7109375" style="316" bestFit="1" customWidth="1"/>
    <col min="11540" max="11540" width="10.7109375" style="316" customWidth="1"/>
    <col min="11541" max="11541" width="9.85546875" style="316" bestFit="1" customWidth="1"/>
    <col min="11542" max="11543" width="9.140625" style="316"/>
    <col min="11544" max="11544" width="10.42578125" style="316" bestFit="1" customWidth="1"/>
    <col min="11545" max="11545" width="10.7109375" style="316" bestFit="1" customWidth="1"/>
    <col min="11546" max="11546" width="12.5703125" style="316" customWidth="1"/>
    <col min="11547" max="11547" width="9.140625" style="316"/>
    <col min="11548" max="11548" width="9.7109375" style="316" bestFit="1" customWidth="1"/>
    <col min="11549" max="11776" width="9.140625" style="316"/>
    <col min="11777" max="11777" width="6.140625" style="316" customWidth="1"/>
    <col min="11778" max="11778" width="28.140625" style="316" customWidth="1"/>
    <col min="11779" max="11779" width="13.85546875" style="316" customWidth="1"/>
    <col min="11780" max="11780" width="14.7109375" style="316" customWidth="1"/>
    <col min="11781" max="11781" width="15.7109375" style="316" customWidth="1"/>
    <col min="11782" max="11782" width="14.7109375" style="316" customWidth="1"/>
    <col min="11783" max="11783" width="16.7109375" style="316" customWidth="1"/>
    <col min="11784" max="11784" width="17" style="316" bestFit="1" customWidth="1"/>
    <col min="11785" max="11785" width="11.7109375" style="316" customWidth="1"/>
    <col min="11786" max="11786" width="12.85546875" style="316" customWidth="1"/>
    <col min="11787" max="11788" width="13.5703125" style="316" customWidth="1"/>
    <col min="11789" max="11789" width="13.42578125" style="316" bestFit="1" customWidth="1"/>
    <col min="11790" max="11793" width="9.140625" style="316"/>
    <col min="11794" max="11794" width="12" style="316" customWidth="1"/>
    <col min="11795" max="11795" width="10.7109375" style="316" bestFit="1" customWidth="1"/>
    <col min="11796" max="11796" width="10.7109375" style="316" customWidth="1"/>
    <col min="11797" max="11797" width="9.85546875" style="316" bestFit="1" customWidth="1"/>
    <col min="11798" max="11799" width="9.140625" style="316"/>
    <col min="11800" max="11800" width="10.42578125" style="316" bestFit="1" customWidth="1"/>
    <col min="11801" max="11801" width="10.7109375" style="316" bestFit="1" customWidth="1"/>
    <col min="11802" max="11802" width="12.5703125" style="316" customWidth="1"/>
    <col min="11803" max="11803" width="9.140625" style="316"/>
    <col min="11804" max="11804" width="9.7109375" style="316" bestFit="1" customWidth="1"/>
    <col min="11805" max="12032" width="9.140625" style="316"/>
    <col min="12033" max="12033" width="6.140625" style="316" customWidth="1"/>
    <col min="12034" max="12034" width="28.140625" style="316" customWidth="1"/>
    <col min="12035" max="12035" width="13.85546875" style="316" customWidth="1"/>
    <col min="12036" max="12036" width="14.7109375" style="316" customWidth="1"/>
    <col min="12037" max="12037" width="15.7109375" style="316" customWidth="1"/>
    <col min="12038" max="12038" width="14.7109375" style="316" customWidth="1"/>
    <col min="12039" max="12039" width="16.7109375" style="316" customWidth="1"/>
    <col min="12040" max="12040" width="17" style="316" bestFit="1" customWidth="1"/>
    <col min="12041" max="12041" width="11.7109375" style="316" customWidth="1"/>
    <col min="12042" max="12042" width="12.85546875" style="316" customWidth="1"/>
    <col min="12043" max="12044" width="13.5703125" style="316" customWidth="1"/>
    <col min="12045" max="12045" width="13.42578125" style="316" bestFit="1" customWidth="1"/>
    <col min="12046" max="12049" width="9.140625" style="316"/>
    <col min="12050" max="12050" width="12" style="316" customWidth="1"/>
    <col min="12051" max="12051" width="10.7109375" style="316" bestFit="1" customWidth="1"/>
    <col min="12052" max="12052" width="10.7109375" style="316" customWidth="1"/>
    <col min="12053" max="12053" width="9.85546875" style="316" bestFit="1" customWidth="1"/>
    <col min="12054" max="12055" width="9.140625" style="316"/>
    <col min="12056" max="12056" width="10.42578125" style="316" bestFit="1" customWidth="1"/>
    <col min="12057" max="12057" width="10.7109375" style="316" bestFit="1" customWidth="1"/>
    <col min="12058" max="12058" width="12.5703125" style="316" customWidth="1"/>
    <col min="12059" max="12059" width="9.140625" style="316"/>
    <col min="12060" max="12060" width="9.7109375" style="316" bestFit="1" customWidth="1"/>
    <col min="12061" max="12288" width="9.140625" style="316"/>
    <col min="12289" max="12289" width="6.140625" style="316" customWidth="1"/>
    <col min="12290" max="12290" width="28.140625" style="316" customWidth="1"/>
    <col min="12291" max="12291" width="13.85546875" style="316" customWidth="1"/>
    <col min="12292" max="12292" width="14.7109375" style="316" customWidth="1"/>
    <col min="12293" max="12293" width="15.7109375" style="316" customWidth="1"/>
    <col min="12294" max="12294" width="14.7109375" style="316" customWidth="1"/>
    <col min="12295" max="12295" width="16.7109375" style="316" customWidth="1"/>
    <col min="12296" max="12296" width="17" style="316" bestFit="1" customWidth="1"/>
    <col min="12297" max="12297" width="11.7109375" style="316" customWidth="1"/>
    <col min="12298" max="12298" width="12.85546875" style="316" customWidth="1"/>
    <col min="12299" max="12300" width="13.5703125" style="316" customWidth="1"/>
    <col min="12301" max="12301" width="13.42578125" style="316" bestFit="1" customWidth="1"/>
    <col min="12302" max="12305" width="9.140625" style="316"/>
    <col min="12306" max="12306" width="12" style="316" customWidth="1"/>
    <col min="12307" max="12307" width="10.7109375" style="316" bestFit="1" customWidth="1"/>
    <col min="12308" max="12308" width="10.7109375" style="316" customWidth="1"/>
    <col min="12309" max="12309" width="9.85546875" style="316" bestFit="1" customWidth="1"/>
    <col min="12310" max="12311" width="9.140625" style="316"/>
    <col min="12312" max="12312" width="10.42578125" style="316" bestFit="1" customWidth="1"/>
    <col min="12313" max="12313" width="10.7109375" style="316" bestFit="1" customWidth="1"/>
    <col min="12314" max="12314" width="12.5703125" style="316" customWidth="1"/>
    <col min="12315" max="12315" width="9.140625" style="316"/>
    <col min="12316" max="12316" width="9.7109375" style="316" bestFit="1" customWidth="1"/>
    <col min="12317" max="12544" width="9.140625" style="316"/>
    <col min="12545" max="12545" width="6.140625" style="316" customWidth="1"/>
    <col min="12546" max="12546" width="28.140625" style="316" customWidth="1"/>
    <col min="12547" max="12547" width="13.85546875" style="316" customWidth="1"/>
    <col min="12548" max="12548" width="14.7109375" style="316" customWidth="1"/>
    <col min="12549" max="12549" width="15.7109375" style="316" customWidth="1"/>
    <col min="12550" max="12550" width="14.7109375" style="316" customWidth="1"/>
    <col min="12551" max="12551" width="16.7109375" style="316" customWidth="1"/>
    <col min="12552" max="12552" width="17" style="316" bestFit="1" customWidth="1"/>
    <col min="12553" max="12553" width="11.7109375" style="316" customWidth="1"/>
    <col min="12554" max="12554" width="12.85546875" style="316" customWidth="1"/>
    <col min="12555" max="12556" width="13.5703125" style="316" customWidth="1"/>
    <col min="12557" max="12557" width="13.42578125" style="316" bestFit="1" customWidth="1"/>
    <col min="12558" max="12561" width="9.140625" style="316"/>
    <col min="12562" max="12562" width="12" style="316" customWidth="1"/>
    <col min="12563" max="12563" width="10.7109375" style="316" bestFit="1" customWidth="1"/>
    <col min="12564" max="12564" width="10.7109375" style="316" customWidth="1"/>
    <col min="12565" max="12565" width="9.85546875" style="316" bestFit="1" customWidth="1"/>
    <col min="12566" max="12567" width="9.140625" style="316"/>
    <col min="12568" max="12568" width="10.42578125" style="316" bestFit="1" customWidth="1"/>
    <col min="12569" max="12569" width="10.7109375" style="316" bestFit="1" customWidth="1"/>
    <col min="12570" max="12570" width="12.5703125" style="316" customWidth="1"/>
    <col min="12571" max="12571" width="9.140625" style="316"/>
    <col min="12572" max="12572" width="9.7109375" style="316" bestFit="1" customWidth="1"/>
    <col min="12573" max="12800" width="9.140625" style="316"/>
    <col min="12801" max="12801" width="6.140625" style="316" customWidth="1"/>
    <col min="12802" max="12802" width="28.140625" style="316" customWidth="1"/>
    <col min="12803" max="12803" width="13.85546875" style="316" customWidth="1"/>
    <col min="12804" max="12804" width="14.7109375" style="316" customWidth="1"/>
    <col min="12805" max="12805" width="15.7109375" style="316" customWidth="1"/>
    <col min="12806" max="12806" width="14.7109375" style="316" customWidth="1"/>
    <col min="12807" max="12807" width="16.7109375" style="316" customWidth="1"/>
    <col min="12808" max="12808" width="17" style="316" bestFit="1" customWidth="1"/>
    <col min="12809" max="12809" width="11.7109375" style="316" customWidth="1"/>
    <col min="12810" max="12810" width="12.85546875" style="316" customWidth="1"/>
    <col min="12811" max="12812" width="13.5703125" style="316" customWidth="1"/>
    <col min="12813" max="12813" width="13.42578125" style="316" bestFit="1" customWidth="1"/>
    <col min="12814" max="12817" width="9.140625" style="316"/>
    <col min="12818" max="12818" width="12" style="316" customWidth="1"/>
    <col min="12819" max="12819" width="10.7109375" style="316" bestFit="1" customWidth="1"/>
    <col min="12820" max="12820" width="10.7109375" style="316" customWidth="1"/>
    <col min="12821" max="12821" width="9.85546875" style="316" bestFit="1" customWidth="1"/>
    <col min="12822" max="12823" width="9.140625" style="316"/>
    <col min="12824" max="12824" width="10.42578125" style="316" bestFit="1" customWidth="1"/>
    <col min="12825" max="12825" width="10.7109375" style="316" bestFit="1" customWidth="1"/>
    <col min="12826" max="12826" width="12.5703125" style="316" customWidth="1"/>
    <col min="12827" max="12827" width="9.140625" style="316"/>
    <col min="12828" max="12828" width="9.7109375" style="316" bestFit="1" customWidth="1"/>
    <col min="12829" max="13056" width="9.140625" style="316"/>
    <col min="13057" max="13057" width="6.140625" style="316" customWidth="1"/>
    <col min="13058" max="13058" width="28.140625" style="316" customWidth="1"/>
    <col min="13059" max="13059" width="13.85546875" style="316" customWidth="1"/>
    <col min="13060" max="13060" width="14.7109375" style="316" customWidth="1"/>
    <col min="13061" max="13061" width="15.7109375" style="316" customWidth="1"/>
    <col min="13062" max="13062" width="14.7109375" style="316" customWidth="1"/>
    <col min="13063" max="13063" width="16.7109375" style="316" customWidth="1"/>
    <col min="13064" max="13064" width="17" style="316" bestFit="1" customWidth="1"/>
    <col min="13065" max="13065" width="11.7109375" style="316" customWidth="1"/>
    <col min="13066" max="13066" width="12.85546875" style="316" customWidth="1"/>
    <col min="13067" max="13068" width="13.5703125" style="316" customWidth="1"/>
    <col min="13069" max="13069" width="13.42578125" style="316" bestFit="1" customWidth="1"/>
    <col min="13070" max="13073" width="9.140625" style="316"/>
    <col min="13074" max="13074" width="12" style="316" customWidth="1"/>
    <col min="13075" max="13075" width="10.7109375" style="316" bestFit="1" customWidth="1"/>
    <col min="13076" max="13076" width="10.7109375" style="316" customWidth="1"/>
    <col min="13077" max="13077" width="9.85546875" style="316" bestFit="1" customWidth="1"/>
    <col min="13078" max="13079" width="9.140625" style="316"/>
    <col min="13080" max="13080" width="10.42578125" style="316" bestFit="1" customWidth="1"/>
    <col min="13081" max="13081" width="10.7109375" style="316" bestFit="1" customWidth="1"/>
    <col min="13082" max="13082" width="12.5703125" style="316" customWidth="1"/>
    <col min="13083" max="13083" width="9.140625" style="316"/>
    <col min="13084" max="13084" width="9.7109375" style="316" bestFit="1" customWidth="1"/>
    <col min="13085" max="13312" width="9.140625" style="316"/>
    <col min="13313" max="13313" width="6.140625" style="316" customWidth="1"/>
    <col min="13314" max="13314" width="28.140625" style="316" customWidth="1"/>
    <col min="13315" max="13315" width="13.85546875" style="316" customWidth="1"/>
    <col min="13316" max="13316" width="14.7109375" style="316" customWidth="1"/>
    <col min="13317" max="13317" width="15.7109375" style="316" customWidth="1"/>
    <col min="13318" max="13318" width="14.7109375" style="316" customWidth="1"/>
    <col min="13319" max="13319" width="16.7109375" style="316" customWidth="1"/>
    <col min="13320" max="13320" width="17" style="316" bestFit="1" customWidth="1"/>
    <col min="13321" max="13321" width="11.7109375" style="316" customWidth="1"/>
    <col min="13322" max="13322" width="12.85546875" style="316" customWidth="1"/>
    <col min="13323" max="13324" width="13.5703125" style="316" customWidth="1"/>
    <col min="13325" max="13325" width="13.42578125" style="316" bestFit="1" customWidth="1"/>
    <col min="13326" max="13329" width="9.140625" style="316"/>
    <col min="13330" max="13330" width="12" style="316" customWidth="1"/>
    <col min="13331" max="13331" width="10.7109375" style="316" bestFit="1" customWidth="1"/>
    <col min="13332" max="13332" width="10.7109375" style="316" customWidth="1"/>
    <col min="13333" max="13333" width="9.85546875" style="316" bestFit="1" customWidth="1"/>
    <col min="13334" max="13335" width="9.140625" style="316"/>
    <col min="13336" max="13336" width="10.42578125" style="316" bestFit="1" customWidth="1"/>
    <col min="13337" max="13337" width="10.7109375" style="316" bestFit="1" customWidth="1"/>
    <col min="13338" max="13338" width="12.5703125" style="316" customWidth="1"/>
    <col min="13339" max="13339" width="9.140625" style="316"/>
    <col min="13340" max="13340" width="9.7109375" style="316" bestFit="1" customWidth="1"/>
    <col min="13341" max="13568" width="9.140625" style="316"/>
    <col min="13569" max="13569" width="6.140625" style="316" customWidth="1"/>
    <col min="13570" max="13570" width="28.140625" style="316" customWidth="1"/>
    <col min="13571" max="13571" width="13.85546875" style="316" customWidth="1"/>
    <col min="13572" max="13572" width="14.7109375" style="316" customWidth="1"/>
    <col min="13573" max="13573" width="15.7109375" style="316" customWidth="1"/>
    <col min="13574" max="13574" width="14.7109375" style="316" customWidth="1"/>
    <col min="13575" max="13575" width="16.7109375" style="316" customWidth="1"/>
    <col min="13576" max="13576" width="17" style="316" bestFit="1" customWidth="1"/>
    <col min="13577" max="13577" width="11.7109375" style="316" customWidth="1"/>
    <col min="13578" max="13578" width="12.85546875" style="316" customWidth="1"/>
    <col min="13579" max="13580" width="13.5703125" style="316" customWidth="1"/>
    <col min="13581" max="13581" width="13.42578125" style="316" bestFit="1" customWidth="1"/>
    <col min="13582" max="13585" width="9.140625" style="316"/>
    <col min="13586" max="13586" width="12" style="316" customWidth="1"/>
    <col min="13587" max="13587" width="10.7109375" style="316" bestFit="1" customWidth="1"/>
    <col min="13588" max="13588" width="10.7109375" style="316" customWidth="1"/>
    <col min="13589" max="13589" width="9.85546875" style="316" bestFit="1" customWidth="1"/>
    <col min="13590" max="13591" width="9.140625" style="316"/>
    <col min="13592" max="13592" width="10.42578125" style="316" bestFit="1" customWidth="1"/>
    <col min="13593" max="13593" width="10.7109375" style="316" bestFit="1" customWidth="1"/>
    <col min="13594" max="13594" width="12.5703125" style="316" customWidth="1"/>
    <col min="13595" max="13595" width="9.140625" style="316"/>
    <col min="13596" max="13596" width="9.7109375" style="316" bestFit="1" customWidth="1"/>
    <col min="13597" max="13824" width="9.140625" style="316"/>
    <col min="13825" max="13825" width="6.140625" style="316" customWidth="1"/>
    <col min="13826" max="13826" width="28.140625" style="316" customWidth="1"/>
    <col min="13827" max="13827" width="13.85546875" style="316" customWidth="1"/>
    <col min="13828" max="13828" width="14.7109375" style="316" customWidth="1"/>
    <col min="13829" max="13829" width="15.7109375" style="316" customWidth="1"/>
    <col min="13830" max="13830" width="14.7109375" style="316" customWidth="1"/>
    <col min="13831" max="13831" width="16.7109375" style="316" customWidth="1"/>
    <col min="13832" max="13832" width="17" style="316" bestFit="1" customWidth="1"/>
    <col min="13833" max="13833" width="11.7109375" style="316" customWidth="1"/>
    <col min="13834" max="13834" width="12.85546875" style="316" customWidth="1"/>
    <col min="13835" max="13836" width="13.5703125" style="316" customWidth="1"/>
    <col min="13837" max="13837" width="13.42578125" style="316" bestFit="1" customWidth="1"/>
    <col min="13838" max="13841" width="9.140625" style="316"/>
    <col min="13842" max="13842" width="12" style="316" customWidth="1"/>
    <col min="13843" max="13843" width="10.7109375" style="316" bestFit="1" customWidth="1"/>
    <col min="13844" max="13844" width="10.7109375" style="316" customWidth="1"/>
    <col min="13845" max="13845" width="9.85546875" style="316" bestFit="1" customWidth="1"/>
    <col min="13846" max="13847" width="9.140625" style="316"/>
    <col min="13848" max="13848" width="10.42578125" style="316" bestFit="1" customWidth="1"/>
    <col min="13849" max="13849" width="10.7109375" style="316" bestFit="1" customWidth="1"/>
    <col min="13850" max="13850" width="12.5703125" style="316" customWidth="1"/>
    <col min="13851" max="13851" width="9.140625" style="316"/>
    <col min="13852" max="13852" width="9.7109375" style="316" bestFit="1" customWidth="1"/>
    <col min="13853" max="14080" width="9.140625" style="316"/>
    <col min="14081" max="14081" width="6.140625" style="316" customWidth="1"/>
    <col min="14082" max="14082" width="28.140625" style="316" customWidth="1"/>
    <col min="14083" max="14083" width="13.85546875" style="316" customWidth="1"/>
    <col min="14084" max="14084" width="14.7109375" style="316" customWidth="1"/>
    <col min="14085" max="14085" width="15.7109375" style="316" customWidth="1"/>
    <col min="14086" max="14086" width="14.7109375" style="316" customWidth="1"/>
    <col min="14087" max="14087" width="16.7109375" style="316" customWidth="1"/>
    <col min="14088" max="14088" width="17" style="316" bestFit="1" customWidth="1"/>
    <col min="14089" max="14089" width="11.7109375" style="316" customWidth="1"/>
    <col min="14090" max="14090" width="12.85546875" style="316" customWidth="1"/>
    <col min="14091" max="14092" width="13.5703125" style="316" customWidth="1"/>
    <col min="14093" max="14093" width="13.42578125" style="316" bestFit="1" customWidth="1"/>
    <col min="14094" max="14097" width="9.140625" style="316"/>
    <col min="14098" max="14098" width="12" style="316" customWidth="1"/>
    <col min="14099" max="14099" width="10.7109375" style="316" bestFit="1" customWidth="1"/>
    <col min="14100" max="14100" width="10.7109375" style="316" customWidth="1"/>
    <col min="14101" max="14101" width="9.85546875" style="316" bestFit="1" customWidth="1"/>
    <col min="14102" max="14103" width="9.140625" style="316"/>
    <col min="14104" max="14104" width="10.42578125" style="316" bestFit="1" customWidth="1"/>
    <col min="14105" max="14105" width="10.7109375" style="316" bestFit="1" customWidth="1"/>
    <col min="14106" max="14106" width="12.5703125" style="316" customWidth="1"/>
    <col min="14107" max="14107" width="9.140625" style="316"/>
    <col min="14108" max="14108" width="9.7109375" style="316" bestFit="1" customWidth="1"/>
    <col min="14109" max="14336" width="9.140625" style="316"/>
    <col min="14337" max="14337" width="6.140625" style="316" customWidth="1"/>
    <col min="14338" max="14338" width="28.140625" style="316" customWidth="1"/>
    <col min="14339" max="14339" width="13.85546875" style="316" customWidth="1"/>
    <col min="14340" max="14340" width="14.7109375" style="316" customWidth="1"/>
    <col min="14341" max="14341" width="15.7109375" style="316" customWidth="1"/>
    <col min="14342" max="14342" width="14.7109375" style="316" customWidth="1"/>
    <col min="14343" max="14343" width="16.7109375" style="316" customWidth="1"/>
    <col min="14344" max="14344" width="17" style="316" bestFit="1" customWidth="1"/>
    <col min="14345" max="14345" width="11.7109375" style="316" customWidth="1"/>
    <col min="14346" max="14346" width="12.85546875" style="316" customWidth="1"/>
    <col min="14347" max="14348" width="13.5703125" style="316" customWidth="1"/>
    <col min="14349" max="14349" width="13.42578125" style="316" bestFit="1" customWidth="1"/>
    <col min="14350" max="14353" width="9.140625" style="316"/>
    <col min="14354" max="14354" width="12" style="316" customWidth="1"/>
    <col min="14355" max="14355" width="10.7109375" style="316" bestFit="1" customWidth="1"/>
    <col min="14356" max="14356" width="10.7109375" style="316" customWidth="1"/>
    <col min="14357" max="14357" width="9.85546875" style="316" bestFit="1" customWidth="1"/>
    <col min="14358" max="14359" width="9.140625" style="316"/>
    <col min="14360" max="14360" width="10.42578125" style="316" bestFit="1" customWidth="1"/>
    <col min="14361" max="14361" width="10.7109375" style="316" bestFit="1" customWidth="1"/>
    <col min="14362" max="14362" width="12.5703125" style="316" customWidth="1"/>
    <col min="14363" max="14363" width="9.140625" style="316"/>
    <col min="14364" max="14364" width="9.7109375" style="316" bestFit="1" customWidth="1"/>
    <col min="14365" max="14592" width="9.140625" style="316"/>
    <col min="14593" max="14593" width="6.140625" style="316" customWidth="1"/>
    <col min="14594" max="14594" width="28.140625" style="316" customWidth="1"/>
    <col min="14595" max="14595" width="13.85546875" style="316" customWidth="1"/>
    <col min="14596" max="14596" width="14.7109375" style="316" customWidth="1"/>
    <col min="14597" max="14597" width="15.7109375" style="316" customWidth="1"/>
    <col min="14598" max="14598" width="14.7109375" style="316" customWidth="1"/>
    <col min="14599" max="14599" width="16.7109375" style="316" customWidth="1"/>
    <col min="14600" max="14600" width="17" style="316" bestFit="1" customWidth="1"/>
    <col min="14601" max="14601" width="11.7109375" style="316" customWidth="1"/>
    <col min="14602" max="14602" width="12.85546875" style="316" customWidth="1"/>
    <col min="14603" max="14604" width="13.5703125" style="316" customWidth="1"/>
    <col min="14605" max="14605" width="13.42578125" style="316" bestFit="1" customWidth="1"/>
    <col min="14606" max="14609" width="9.140625" style="316"/>
    <col min="14610" max="14610" width="12" style="316" customWidth="1"/>
    <col min="14611" max="14611" width="10.7109375" style="316" bestFit="1" customWidth="1"/>
    <col min="14612" max="14612" width="10.7109375" style="316" customWidth="1"/>
    <col min="14613" max="14613" width="9.85546875" style="316" bestFit="1" customWidth="1"/>
    <col min="14614" max="14615" width="9.140625" style="316"/>
    <col min="14616" max="14616" width="10.42578125" style="316" bestFit="1" customWidth="1"/>
    <col min="14617" max="14617" width="10.7109375" style="316" bestFit="1" customWidth="1"/>
    <col min="14618" max="14618" width="12.5703125" style="316" customWidth="1"/>
    <col min="14619" max="14619" width="9.140625" style="316"/>
    <col min="14620" max="14620" width="9.7109375" style="316" bestFit="1" customWidth="1"/>
    <col min="14621" max="14848" width="9.140625" style="316"/>
    <col min="14849" max="14849" width="6.140625" style="316" customWidth="1"/>
    <col min="14850" max="14850" width="28.140625" style="316" customWidth="1"/>
    <col min="14851" max="14851" width="13.85546875" style="316" customWidth="1"/>
    <col min="14852" max="14852" width="14.7109375" style="316" customWidth="1"/>
    <col min="14853" max="14853" width="15.7109375" style="316" customWidth="1"/>
    <col min="14854" max="14854" width="14.7109375" style="316" customWidth="1"/>
    <col min="14855" max="14855" width="16.7109375" style="316" customWidth="1"/>
    <col min="14856" max="14856" width="17" style="316" bestFit="1" customWidth="1"/>
    <col min="14857" max="14857" width="11.7109375" style="316" customWidth="1"/>
    <col min="14858" max="14858" width="12.85546875" style="316" customWidth="1"/>
    <col min="14859" max="14860" width="13.5703125" style="316" customWidth="1"/>
    <col min="14861" max="14861" width="13.42578125" style="316" bestFit="1" customWidth="1"/>
    <col min="14862" max="14865" width="9.140625" style="316"/>
    <col min="14866" max="14866" width="12" style="316" customWidth="1"/>
    <col min="14867" max="14867" width="10.7109375" style="316" bestFit="1" customWidth="1"/>
    <col min="14868" max="14868" width="10.7109375" style="316" customWidth="1"/>
    <col min="14869" max="14869" width="9.85546875" style="316" bestFit="1" customWidth="1"/>
    <col min="14870" max="14871" width="9.140625" style="316"/>
    <col min="14872" max="14872" width="10.42578125" style="316" bestFit="1" customWidth="1"/>
    <col min="14873" max="14873" width="10.7109375" style="316" bestFit="1" customWidth="1"/>
    <col min="14874" max="14874" width="12.5703125" style="316" customWidth="1"/>
    <col min="14875" max="14875" width="9.140625" style="316"/>
    <col min="14876" max="14876" width="9.7109375" style="316" bestFit="1" customWidth="1"/>
    <col min="14877" max="15104" width="9.140625" style="316"/>
    <col min="15105" max="15105" width="6.140625" style="316" customWidth="1"/>
    <col min="15106" max="15106" width="28.140625" style="316" customWidth="1"/>
    <col min="15107" max="15107" width="13.85546875" style="316" customWidth="1"/>
    <col min="15108" max="15108" width="14.7109375" style="316" customWidth="1"/>
    <col min="15109" max="15109" width="15.7109375" style="316" customWidth="1"/>
    <col min="15110" max="15110" width="14.7109375" style="316" customWidth="1"/>
    <col min="15111" max="15111" width="16.7109375" style="316" customWidth="1"/>
    <col min="15112" max="15112" width="17" style="316" bestFit="1" customWidth="1"/>
    <col min="15113" max="15113" width="11.7109375" style="316" customWidth="1"/>
    <col min="15114" max="15114" width="12.85546875" style="316" customWidth="1"/>
    <col min="15115" max="15116" width="13.5703125" style="316" customWidth="1"/>
    <col min="15117" max="15117" width="13.42578125" style="316" bestFit="1" customWidth="1"/>
    <col min="15118" max="15121" width="9.140625" style="316"/>
    <col min="15122" max="15122" width="12" style="316" customWidth="1"/>
    <col min="15123" max="15123" width="10.7109375" style="316" bestFit="1" customWidth="1"/>
    <col min="15124" max="15124" width="10.7109375" style="316" customWidth="1"/>
    <col min="15125" max="15125" width="9.85546875" style="316" bestFit="1" customWidth="1"/>
    <col min="15126" max="15127" width="9.140625" style="316"/>
    <col min="15128" max="15128" width="10.42578125" style="316" bestFit="1" customWidth="1"/>
    <col min="15129" max="15129" width="10.7109375" style="316" bestFit="1" customWidth="1"/>
    <col min="15130" max="15130" width="12.5703125" style="316" customWidth="1"/>
    <col min="15131" max="15131" width="9.140625" style="316"/>
    <col min="15132" max="15132" width="9.7109375" style="316" bestFit="1" customWidth="1"/>
    <col min="15133" max="15360" width="9.140625" style="316"/>
    <col min="15361" max="15361" width="6.140625" style="316" customWidth="1"/>
    <col min="15362" max="15362" width="28.140625" style="316" customWidth="1"/>
    <col min="15363" max="15363" width="13.85546875" style="316" customWidth="1"/>
    <col min="15364" max="15364" width="14.7109375" style="316" customWidth="1"/>
    <col min="15365" max="15365" width="15.7109375" style="316" customWidth="1"/>
    <col min="15366" max="15366" width="14.7109375" style="316" customWidth="1"/>
    <col min="15367" max="15367" width="16.7109375" style="316" customWidth="1"/>
    <col min="15368" max="15368" width="17" style="316" bestFit="1" customWidth="1"/>
    <col min="15369" max="15369" width="11.7109375" style="316" customWidth="1"/>
    <col min="15370" max="15370" width="12.85546875" style="316" customWidth="1"/>
    <col min="15371" max="15372" width="13.5703125" style="316" customWidth="1"/>
    <col min="15373" max="15373" width="13.42578125" style="316" bestFit="1" customWidth="1"/>
    <col min="15374" max="15377" width="9.140625" style="316"/>
    <col min="15378" max="15378" width="12" style="316" customWidth="1"/>
    <col min="15379" max="15379" width="10.7109375" style="316" bestFit="1" customWidth="1"/>
    <col min="15380" max="15380" width="10.7109375" style="316" customWidth="1"/>
    <col min="15381" max="15381" width="9.85546875" style="316" bestFit="1" customWidth="1"/>
    <col min="15382" max="15383" width="9.140625" style="316"/>
    <col min="15384" max="15384" width="10.42578125" style="316" bestFit="1" customWidth="1"/>
    <col min="15385" max="15385" width="10.7109375" style="316" bestFit="1" customWidth="1"/>
    <col min="15386" max="15386" width="12.5703125" style="316" customWidth="1"/>
    <col min="15387" max="15387" width="9.140625" style="316"/>
    <col min="15388" max="15388" width="9.7109375" style="316" bestFit="1" customWidth="1"/>
    <col min="15389" max="15616" width="9.140625" style="316"/>
    <col min="15617" max="15617" width="6.140625" style="316" customWidth="1"/>
    <col min="15618" max="15618" width="28.140625" style="316" customWidth="1"/>
    <col min="15619" max="15619" width="13.85546875" style="316" customWidth="1"/>
    <col min="15620" max="15620" width="14.7109375" style="316" customWidth="1"/>
    <col min="15621" max="15621" width="15.7109375" style="316" customWidth="1"/>
    <col min="15622" max="15622" width="14.7109375" style="316" customWidth="1"/>
    <col min="15623" max="15623" width="16.7109375" style="316" customWidth="1"/>
    <col min="15624" max="15624" width="17" style="316" bestFit="1" customWidth="1"/>
    <col min="15625" max="15625" width="11.7109375" style="316" customWidth="1"/>
    <col min="15626" max="15626" width="12.85546875" style="316" customWidth="1"/>
    <col min="15627" max="15628" width="13.5703125" style="316" customWidth="1"/>
    <col min="15629" max="15629" width="13.42578125" style="316" bestFit="1" customWidth="1"/>
    <col min="15630" max="15633" width="9.140625" style="316"/>
    <col min="15634" max="15634" width="12" style="316" customWidth="1"/>
    <col min="15635" max="15635" width="10.7109375" style="316" bestFit="1" customWidth="1"/>
    <col min="15636" max="15636" width="10.7109375" style="316" customWidth="1"/>
    <col min="15637" max="15637" width="9.85546875" style="316" bestFit="1" customWidth="1"/>
    <col min="15638" max="15639" width="9.140625" style="316"/>
    <col min="15640" max="15640" width="10.42578125" style="316" bestFit="1" customWidth="1"/>
    <col min="15641" max="15641" width="10.7109375" style="316" bestFit="1" customWidth="1"/>
    <col min="15642" max="15642" width="12.5703125" style="316" customWidth="1"/>
    <col min="15643" max="15643" width="9.140625" style="316"/>
    <col min="15644" max="15644" width="9.7109375" style="316" bestFit="1" customWidth="1"/>
    <col min="15645" max="15872" width="9.140625" style="316"/>
    <col min="15873" max="15873" width="6.140625" style="316" customWidth="1"/>
    <col min="15874" max="15874" width="28.140625" style="316" customWidth="1"/>
    <col min="15875" max="15875" width="13.85546875" style="316" customWidth="1"/>
    <col min="15876" max="15876" width="14.7109375" style="316" customWidth="1"/>
    <col min="15877" max="15877" width="15.7109375" style="316" customWidth="1"/>
    <col min="15878" max="15878" width="14.7109375" style="316" customWidth="1"/>
    <col min="15879" max="15879" width="16.7109375" style="316" customWidth="1"/>
    <col min="15880" max="15880" width="17" style="316" bestFit="1" customWidth="1"/>
    <col min="15881" max="15881" width="11.7109375" style="316" customWidth="1"/>
    <col min="15882" max="15882" width="12.85546875" style="316" customWidth="1"/>
    <col min="15883" max="15884" width="13.5703125" style="316" customWidth="1"/>
    <col min="15885" max="15885" width="13.42578125" style="316" bestFit="1" customWidth="1"/>
    <col min="15886" max="15889" width="9.140625" style="316"/>
    <col min="15890" max="15890" width="12" style="316" customWidth="1"/>
    <col min="15891" max="15891" width="10.7109375" style="316" bestFit="1" customWidth="1"/>
    <col min="15892" max="15892" width="10.7109375" style="316" customWidth="1"/>
    <col min="15893" max="15893" width="9.85546875" style="316" bestFit="1" customWidth="1"/>
    <col min="15894" max="15895" width="9.140625" style="316"/>
    <col min="15896" max="15896" width="10.42578125" style="316" bestFit="1" customWidth="1"/>
    <col min="15897" max="15897" width="10.7109375" style="316" bestFit="1" customWidth="1"/>
    <col min="15898" max="15898" width="12.5703125" style="316" customWidth="1"/>
    <col min="15899" max="15899" width="9.140625" style="316"/>
    <col min="15900" max="15900" width="9.7109375" style="316" bestFit="1" customWidth="1"/>
    <col min="15901" max="16128" width="9.140625" style="316"/>
    <col min="16129" max="16129" width="6.140625" style="316" customWidth="1"/>
    <col min="16130" max="16130" width="28.140625" style="316" customWidth="1"/>
    <col min="16131" max="16131" width="13.85546875" style="316" customWidth="1"/>
    <col min="16132" max="16132" width="14.7109375" style="316" customWidth="1"/>
    <col min="16133" max="16133" width="15.7109375" style="316" customWidth="1"/>
    <col min="16134" max="16134" width="14.7109375" style="316" customWidth="1"/>
    <col min="16135" max="16135" width="16.7109375" style="316" customWidth="1"/>
    <col min="16136" max="16136" width="17" style="316" bestFit="1" customWidth="1"/>
    <col min="16137" max="16137" width="11.7109375" style="316" customWidth="1"/>
    <col min="16138" max="16138" width="12.85546875" style="316" customWidth="1"/>
    <col min="16139" max="16140" width="13.5703125" style="316" customWidth="1"/>
    <col min="16141" max="16141" width="13.42578125" style="316" bestFit="1" customWidth="1"/>
    <col min="16142" max="16145" width="9.140625" style="316"/>
    <col min="16146" max="16146" width="12" style="316" customWidth="1"/>
    <col min="16147" max="16147" width="10.7109375" style="316" bestFit="1" customWidth="1"/>
    <col min="16148" max="16148" width="10.7109375" style="316" customWidth="1"/>
    <col min="16149" max="16149" width="9.85546875" style="316" bestFit="1" customWidth="1"/>
    <col min="16150" max="16151" width="9.140625" style="316"/>
    <col min="16152" max="16152" width="10.42578125" style="316" bestFit="1" customWidth="1"/>
    <col min="16153" max="16153" width="10.7109375" style="316" bestFit="1" customWidth="1"/>
    <col min="16154" max="16154" width="12.5703125" style="316" customWidth="1"/>
    <col min="16155" max="16155" width="9.140625" style="316"/>
    <col min="16156" max="16156" width="9.7109375" style="316" bestFit="1" customWidth="1"/>
    <col min="16157" max="16384" width="9.140625" style="316"/>
  </cols>
  <sheetData>
    <row r="2" spans="1:30" ht="18.75" x14ac:dyDescent="0.3">
      <c r="B2" s="317" t="s">
        <v>837</v>
      </c>
    </row>
    <row r="3" spans="1:30" x14ac:dyDescent="0.25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320"/>
      <c r="M3" s="319"/>
      <c r="N3" s="321"/>
    </row>
    <row r="4" spans="1:30" s="328" customFormat="1" x14ac:dyDescent="0.25">
      <c r="A4" s="322"/>
      <c r="B4" s="1097" t="s">
        <v>1</v>
      </c>
      <c r="C4" s="1057" t="s">
        <v>2</v>
      </c>
      <c r="D4" s="1099"/>
      <c r="E4" s="323" t="s">
        <v>923</v>
      </c>
      <c r="F4" s="324" t="s">
        <v>4</v>
      </c>
      <c r="G4" s="324" t="s">
        <v>5</v>
      </c>
      <c r="H4" s="324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6"/>
      <c r="N4" s="327"/>
    </row>
    <row r="5" spans="1:30" ht="91.15" customHeight="1" x14ac:dyDescent="0.25">
      <c r="A5" s="329"/>
      <c r="B5" s="1098"/>
      <c r="C5" s="330" t="s">
        <v>11</v>
      </c>
      <c r="D5" s="330" t="s">
        <v>12</v>
      </c>
      <c r="E5" s="324" t="s">
        <v>924</v>
      </c>
      <c r="F5" s="324" t="s">
        <v>14</v>
      </c>
      <c r="G5" s="324" t="s">
        <v>15</v>
      </c>
      <c r="H5" s="324" t="s">
        <v>925</v>
      </c>
      <c r="I5" s="331" t="s">
        <v>17</v>
      </c>
      <c r="J5" s="331" t="s">
        <v>18</v>
      </c>
      <c r="K5" s="331" t="s">
        <v>19</v>
      </c>
      <c r="L5" s="331" t="s">
        <v>20</v>
      </c>
      <c r="M5" s="324" t="s">
        <v>21</v>
      </c>
      <c r="N5" s="321"/>
      <c r="O5" s="676"/>
      <c r="P5" s="676"/>
    </row>
    <row r="6" spans="1:30" s="319" customFormat="1" ht="14.25" x14ac:dyDescent="0.2">
      <c r="A6" s="511">
        <v>1</v>
      </c>
      <c r="B6" s="677" t="s">
        <v>835</v>
      </c>
      <c r="C6" s="513" t="s">
        <v>88</v>
      </c>
      <c r="D6" s="513" t="s">
        <v>88</v>
      </c>
      <c r="E6" s="513">
        <f>SUM(F6:L6)</f>
        <v>47515.53</v>
      </c>
      <c r="F6" s="513">
        <v>0</v>
      </c>
      <c r="G6" s="513">
        <v>35046.47</v>
      </c>
      <c r="H6" s="675">
        <v>2796</v>
      </c>
      <c r="I6" s="513">
        <v>6128.39</v>
      </c>
      <c r="J6" s="513">
        <v>3544.67</v>
      </c>
      <c r="K6" s="513">
        <v>0</v>
      </c>
      <c r="L6" s="513">
        <v>0</v>
      </c>
      <c r="M6" s="511">
        <v>9</v>
      </c>
      <c r="O6" s="1116"/>
      <c r="P6" s="1117"/>
    </row>
    <row r="7" spans="1:30" x14ac:dyDescent="0.25">
      <c r="A7" s="325"/>
      <c r="B7" s="516"/>
      <c r="C7" s="517"/>
      <c r="D7" s="517"/>
      <c r="E7" s="517"/>
      <c r="F7" s="517"/>
      <c r="G7" s="517"/>
      <c r="H7" s="517"/>
      <c r="I7" s="678"/>
      <c r="J7" s="517"/>
      <c r="K7" s="517"/>
      <c r="L7" s="517"/>
      <c r="M7" s="519"/>
      <c r="N7" s="321"/>
    </row>
    <row r="8" spans="1:30" x14ac:dyDescent="0.25">
      <c r="A8" s="336"/>
      <c r="B8" s="520"/>
      <c r="C8" s="520"/>
      <c r="D8" s="520"/>
      <c r="E8" s="523"/>
      <c r="F8" s="520"/>
      <c r="G8" s="520"/>
      <c r="H8" s="520"/>
      <c r="I8" s="523"/>
      <c r="J8" s="520"/>
      <c r="K8" s="521"/>
      <c r="L8" s="521"/>
      <c r="M8" s="357"/>
      <c r="N8" s="321"/>
    </row>
    <row r="9" spans="1:30" x14ac:dyDescent="0.25">
      <c r="A9" s="341"/>
      <c r="B9" s="319"/>
      <c r="C9" s="319"/>
      <c r="D9" s="319"/>
      <c r="E9" s="522"/>
      <c r="F9" s="319"/>
      <c r="G9" s="520"/>
      <c r="H9" s="520"/>
      <c r="I9" s="523"/>
      <c r="J9" s="520"/>
      <c r="K9" s="521"/>
      <c r="L9" s="521"/>
      <c r="M9" s="520"/>
      <c r="N9" s="321"/>
    </row>
    <row r="10" spans="1:30" x14ac:dyDescent="0.25">
      <c r="A10" s="341"/>
      <c r="B10" s="524" t="s">
        <v>23</v>
      </c>
      <c r="C10" s="319"/>
      <c r="D10" s="319"/>
      <c r="E10" s="319"/>
      <c r="F10" s="319"/>
      <c r="G10" s="520"/>
      <c r="H10" s="520"/>
      <c r="I10" s="520"/>
      <c r="J10" s="525" t="s">
        <v>420</v>
      </c>
      <c r="K10" s="520"/>
      <c r="L10" s="520"/>
      <c r="M10" s="520"/>
    </row>
    <row r="11" spans="1:30" x14ac:dyDescent="0.25">
      <c r="A11" s="328"/>
    </row>
    <row r="12" spans="1:30" s="509" customFormat="1" ht="60.6" customHeight="1" x14ac:dyDescent="0.25">
      <c r="A12" s="345"/>
      <c r="B12" s="527" t="s">
        <v>421</v>
      </c>
      <c r="C12" s="345" t="s">
        <v>422</v>
      </c>
      <c r="D12" s="346" t="s">
        <v>423</v>
      </c>
      <c r="E12" s="346" t="s">
        <v>424</v>
      </c>
      <c r="F12" s="346" t="s">
        <v>425</v>
      </c>
      <c r="G12" s="346" t="s">
        <v>836</v>
      </c>
      <c r="H12" s="347"/>
      <c r="I12" s="347"/>
      <c r="J12" s="345" t="s">
        <v>427</v>
      </c>
      <c r="K12" s="346" t="s">
        <v>428</v>
      </c>
      <c r="L12" s="530"/>
      <c r="M12" s="530"/>
    </row>
    <row r="13" spans="1:30" s="629" customFormat="1" x14ac:dyDescent="0.25">
      <c r="A13" s="572"/>
      <c r="B13" s="679" t="s">
        <v>835</v>
      </c>
      <c r="C13" s="572" t="s">
        <v>88</v>
      </c>
      <c r="D13" s="572" t="s">
        <v>88</v>
      </c>
      <c r="E13" s="572" t="s">
        <v>88</v>
      </c>
      <c r="F13" s="665" t="s">
        <v>88</v>
      </c>
      <c r="G13" s="489">
        <f>E6-I6-J6</f>
        <v>37842.47</v>
      </c>
      <c r="H13" s="374"/>
      <c r="I13" s="374"/>
      <c r="J13" s="572">
        <v>0</v>
      </c>
      <c r="K13" s="572">
        <v>0</v>
      </c>
    </row>
    <row r="14" spans="1:30" s="357" customFormat="1" x14ac:dyDescent="0.25">
      <c r="C14" s="339"/>
      <c r="D14" s="339"/>
      <c r="E14" s="339"/>
      <c r="F14" s="339"/>
      <c r="G14" s="339"/>
    </row>
    <row r="15" spans="1:30" s="357" customFormat="1" ht="15" customHeight="1" thickBot="1" x14ac:dyDescent="0.3">
      <c r="B15" s="358"/>
      <c r="C15" s="359"/>
      <c r="D15" s="358"/>
      <c r="G15" s="358"/>
      <c r="H15" s="358"/>
      <c r="I15" s="358"/>
      <c r="J15" s="358"/>
      <c r="K15" s="360"/>
      <c r="L15" s="361"/>
      <c r="M15" s="361"/>
      <c r="N15" s="362"/>
    </row>
    <row r="16" spans="1:30" s="366" customFormat="1" ht="15" customHeight="1" thickBot="1" x14ac:dyDescent="0.3">
      <c r="A16" s="1061"/>
      <c r="B16" s="1063" t="s">
        <v>24</v>
      </c>
      <c r="C16" s="1065" t="s">
        <v>28</v>
      </c>
      <c r="D16" s="1066"/>
      <c r="E16" s="1067"/>
      <c r="F16" s="1067"/>
      <c r="G16" s="1067"/>
      <c r="H16" s="1067"/>
      <c r="I16" s="1067"/>
      <c r="J16" s="1067"/>
      <c r="K16" s="1067"/>
      <c r="L16" s="1068"/>
      <c r="M16" s="1068"/>
      <c r="N16" s="1068"/>
      <c r="O16" s="1067"/>
      <c r="P16" s="1067"/>
      <c r="Q16" s="1067"/>
      <c r="R16" s="1068"/>
      <c r="S16" s="363"/>
      <c r="T16" s="363"/>
      <c r="U16" s="363"/>
      <c r="V16" s="364"/>
      <c r="W16" s="1073" t="s">
        <v>29</v>
      </c>
      <c r="X16" s="1074"/>
      <c r="Y16" s="1074"/>
      <c r="Z16" s="1074"/>
      <c r="AA16" s="1074"/>
      <c r="AB16" s="1075"/>
      <c r="AC16" s="365"/>
      <c r="AD16" s="365"/>
    </row>
    <row r="17" spans="1:30" s="375" customFormat="1" ht="116.25" thickTop="1" thickBot="1" x14ac:dyDescent="0.3">
      <c r="A17" s="1062"/>
      <c r="B17" s="1064"/>
      <c r="C17" s="1076" t="s">
        <v>31</v>
      </c>
      <c r="D17" s="1077"/>
      <c r="E17" s="1078"/>
      <c r="F17" s="1079" t="s">
        <v>32</v>
      </c>
      <c r="G17" s="1080"/>
      <c r="H17" s="1081"/>
      <c r="I17" s="1082" t="s">
        <v>33</v>
      </c>
      <c r="J17" s="1083"/>
      <c r="K17" s="1084"/>
      <c r="L17" s="1085" t="s">
        <v>34</v>
      </c>
      <c r="M17" s="1086"/>
      <c r="N17" s="1087"/>
      <c r="O17" s="1088" t="s">
        <v>35</v>
      </c>
      <c r="P17" s="1089"/>
      <c r="Q17" s="1090"/>
      <c r="R17" s="367" t="s">
        <v>36</v>
      </c>
      <c r="S17" s="368" t="s">
        <v>37</v>
      </c>
      <c r="T17" s="369" t="s">
        <v>38</v>
      </c>
      <c r="U17" s="369" t="s">
        <v>38</v>
      </c>
      <c r="V17" s="370" t="s">
        <v>431</v>
      </c>
      <c r="W17" s="371" t="s">
        <v>432</v>
      </c>
      <c r="X17" s="372" t="s">
        <v>433</v>
      </c>
      <c r="Y17" s="372" t="s">
        <v>42</v>
      </c>
      <c r="Z17" s="372" t="s">
        <v>43</v>
      </c>
      <c r="AA17" s="372" t="s">
        <v>44</v>
      </c>
      <c r="AB17" s="373" t="s">
        <v>45</v>
      </c>
      <c r="AC17" s="374"/>
      <c r="AD17" s="374"/>
    </row>
    <row r="18" spans="1:30" s="366" customFormat="1" ht="15.75" thickBot="1" x14ac:dyDescent="0.3">
      <c r="A18" s="376"/>
      <c r="B18" s="377" t="s">
        <v>46</v>
      </c>
      <c r="C18" s="378" t="s">
        <v>47</v>
      </c>
      <c r="D18" s="379" t="s">
        <v>48</v>
      </c>
      <c r="E18" s="379" t="s">
        <v>49</v>
      </c>
      <c r="F18" s="378" t="s">
        <v>47</v>
      </c>
      <c r="G18" s="379" t="s">
        <v>48</v>
      </c>
      <c r="H18" s="380" t="s">
        <v>49</v>
      </c>
      <c r="I18" s="381" t="s">
        <v>47</v>
      </c>
      <c r="J18" s="382" t="s">
        <v>48</v>
      </c>
      <c r="K18" s="383" t="s">
        <v>49</v>
      </c>
      <c r="L18" s="378" t="s">
        <v>47</v>
      </c>
      <c r="M18" s="364" t="s">
        <v>48</v>
      </c>
      <c r="N18" s="383" t="s">
        <v>49</v>
      </c>
      <c r="O18" s="378" t="s">
        <v>47</v>
      </c>
      <c r="P18" s="364" t="s">
        <v>48</v>
      </c>
      <c r="Q18" s="383" t="s">
        <v>49</v>
      </c>
      <c r="R18" s="382" t="s">
        <v>47</v>
      </c>
      <c r="S18" s="384" t="s">
        <v>47</v>
      </c>
      <c r="T18" s="385" t="s">
        <v>47</v>
      </c>
      <c r="U18" s="385" t="s">
        <v>48</v>
      </c>
      <c r="V18" s="379" t="s">
        <v>49</v>
      </c>
      <c r="W18" s="378"/>
      <c r="X18" s="386"/>
      <c r="Y18" s="386"/>
      <c r="Z18" s="386"/>
      <c r="AA18" s="386"/>
      <c r="AB18" s="383"/>
      <c r="AC18" s="365"/>
      <c r="AD18" s="365"/>
    </row>
    <row r="19" spans="1:30" s="334" customFormat="1" ht="45" x14ac:dyDescent="0.25">
      <c r="A19" s="387" t="s">
        <v>51</v>
      </c>
      <c r="B19" s="294" t="s">
        <v>841</v>
      </c>
      <c r="C19" s="388">
        <v>0</v>
      </c>
      <c r="D19" s="389">
        <v>0</v>
      </c>
      <c r="E19" s="390">
        <v>0</v>
      </c>
      <c r="F19" s="391">
        <v>0</v>
      </c>
      <c r="G19" s="391">
        <v>1000</v>
      </c>
      <c r="H19" s="390">
        <v>0</v>
      </c>
      <c r="I19" s="390">
        <v>0</v>
      </c>
      <c r="J19" s="390">
        <v>0</v>
      </c>
      <c r="K19" s="390">
        <v>0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2">
        <v>0</v>
      </c>
      <c r="R19" s="392">
        <v>0</v>
      </c>
      <c r="S19" s="390">
        <v>0</v>
      </c>
      <c r="T19" s="392">
        <v>0</v>
      </c>
      <c r="U19" s="392">
        <v>0</v>
      </c>
      <c r="V19" s="392">
        <v>0</v>
      </c>
      <c r="W19" s="388">
        <v>1000</v>
      </c>
      <c r="X19" s="390">
        <v>0</v>
      </c>
      <c r="Y19" s="390">
        <v>0</v>
      </c>
      <c r="Z19" s="390">
        <v>0</v>
      </c>
      <c r="AA19" s="390">
        <v>0</v>
      </c>
      <c r="AB19" s="397">
        <v>0</v>
      </c>
    </row>
    <row r="20" spans="1:30" s="357" customFormat="1" ht="37.9" customHeight="1" x14ac:dyDescent="0.25">
      <c r="B20" s="358"/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</row>
    <row r="21" spans="1:30" s="357" customFormat="1" ht="37.9" customHeight="1" x14ac:dyDescent="0.25">
      <c r="B21" s="358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</row>
    <row r="22" spans="1:30" s="357" customFormat="1" ht="37.9" customHeight="1" x14ac:dyDescent="0.25">
      <c r="B22" s="358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</row>
    <row r="23" spans="1:30" s="357" customFormat="1" ht="37.9" customHeight="1" x14ac:dyDescent="0.25">
      <c r="B23" s="358"/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556"/>
      <c r="N23" s="556"/>
    </row>
    <row r="24" spans="1:30" s="357" customFormat="1" ht="37.9" customHeight="1" x14ac:dyDescent="0.25">
      <c r="B24" s="358"/>
      <c r="C24" s="556"/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6"/>
    </row>
    <row r="25" spans="1:30" s="357" customFormat="1" x14ac:dyDescent="0.25"/>
    <row r="26" spans="1:30" s="357" customFormat="1" x14ac:dyDescent="0.25"/>
    <row r="27" spans="1:30" s="357" customFormat="1" x14ac:dyDescent="0.25"/>
    <row r="28" spans="1:30" s="357" customFormat="1" x14ac:dyDescent="0.25"/>
    <row r="29" spans="1:30" s="357" customFormat="1" x14ac:dyDescent="0.25"/>
    <row r="30" spans="1:30" s="357" customFormat="1" x14ac:dyDescent="0.25"/>
    <row r="31" spans="1:30" s="357" customFormat="1" x14ac:dyDescent="0.25"/>
    <row r="32" spans="1:30" s="357" customFormat="1" x14ac:dyDescent="0.25"/>
    <row r="33" s="357" customFormat="1" x14ac:dyDescent="0.25"/>
    <row r="34" s="357" customFormat="1" x14ac:dyDescent="0.25"/>
    <row r="35" s="357" customFormat="1" x14ac:dyDescent="0.25"/>
    <row r="36" s="357" customFormat="1" x14ac:dyDescent="0.25"/>
    <row r="37" s="357" customFormat="1" x14ac:dyDescent="0.25"/>
    <row r="38" s="357" customFormat="1" x14ac:dyDescent="0.25"/>
  </sheetData>
  <mergeCells count="12">
    <mergeCell ref="W16:AB16"/>
    <mergeCell ref="C17:E17"/>
    <mergeCell ref="F17:H17"/>
    <mergeCell ref="I17:K17"/>
    <mergeCell ref="L17:N17"/>
    <mergeCell ref="O17:Q17"/>
    <mergeCell ref="B4:B5"/>
    <mergeCell ref="C4:D4"/>
    <mergeCell ref="O6:P6"/>
    <mergeCell ref="A16:A17"/>
    <mergeCell ref="B16:B17"/>
    <mergeCell ref="C16:R16"/>
  </mergeCells>
  <pageMargins left="0.25" right="0.22" top="0.74803149606299213" bottom="0.74803149606299213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1" sqref="F11"/>
    </sheetView>
  </sheetViews>
  <sheetFormatPr defaultRowHeight="15" x14ac:dyDescent="0.25"/>
  <cols>
    <col min="1" max="1" width="4.85546875" style="115" customWidth="1"/>
    <col min="2" max="2" width="42.42578125" customWidth="1"/>
    <col min="3" max="3" width="10.28515625" customWidth="1"/>
    <col min="4" max="4" width="16.42578125" bestFit="1" customWidth="1"/>
    <col min="255" max="255" width="4.85546875" customWidth="1"/>
    <col min="256" max="256" width="42.42578125" customWidth="1"/>
    <col min="257" max="257" width="10.28515625" customWidth="1"/>
    <col min="260" max="260" width="16.42578125" bestFit="1" customWidth="1"/>
    <col min="511" max="511" width="4.85546875" customWidth="1"/>
    <col min="512" max="512" width="42.42578125" customWidth="1"/>
    <col min="513" max="513" width="10.28515625" customWidth="1"/>
    <col min="516" max="516" width="16.42578125" bestFit="1" customWidth="1"/>
    <col min="767" max="767" width="4.85546875" customWidth="1"/>
    <col min="768" max="768" width="42.42578125" customWidth="1"/>
    <col min="769" max="769" width="10.28515625" customWidth="1"/>
    <col min="772" max="772" width="16.42578125" bestFit="1" customWidth="1"/>
    <col min="1023" max="1023" width="4.85546875" customWidth="1"/>
    <col min="1024" max="1024" width="42.42578125" customWidth="1"/>
    <col min="1025" max="1025" width="10.28515625" customWidth="1"/>
    <col min="1028" max="1028" width="16.42578125" bestFit="1" customWidth="1"/>
    <col min="1279" max="1279" width="4.85546875" customWidth="1"/>
    <col min="1280" max="1280" width="42.42578125" customWidth="1"/>
    <col min="1281" max="1281" width="10.28515625" customWidth="1"/>
    <col min="1284" max="1284" width="16.42578125" bestFit="1" customWidth="1"/>
    <col min="1535" max="1535" width="4.85546875" customWidth="1"/>
    <col min="1536" max="1536" width="42.42578125" customWidth="1"/>
    <col min="1537" max="1537" width="10.28515625" customWidth="1"/>
    <col min="1540" max="1540" width="16.42578125" bestFit="1" customWidth="1"/>
    <col min="1791" max="1791" width="4.85546875" customWidth="1"/>
    <col min="1792" max="1792" width="42.42578125" customWidth="1"/>
    <col min="1793" max="1793" width="10.28515625" customWidth="1"/>
    <col min="1796" max="1796" width="16.42578125" bestFit="1" customWidth="1"/>
    <col min="2047" max="2047" width="4.85546875" customWidth="1"/>
    <col min="2048" max="2048" width="42.42578125" customWidth="1"/>
    <col min="2049" max="2049" width="10.28515625" customWidth="1"/>
    <col min="2052" max="2052" width="16.42578125" bestFit="1" customWidth="1"/>
    <col min="2303" max="2303" width="4.85546875" customWidth="1"/>
    <col min="2304" max="2304" width="42.42578125" customWidth="1"/>
    <col min="2305" max="2305" width="10.28515625" customWidth="1"/>
    <col min="2308" max="2308" width="16.42578125" bestFit="1" customWidth="1"/>
    <col min="2559" max="2559" width="4.85546875" customWidth="1"/>
    <col min="2560" max="2560" width="42.42578125" customWidth="1"/>
    <col min="2561" max="2561" width="10.28515625" customWidth="1"/>
    <col min="2564" max="2564" width="16.42578125" bestFit="1" customWidth="1"/>
    <col min="2815" max="2815" width="4.85546875" customWidth="1"/>
    <col min="2816" max="2816" width="42.42578125" customWidth="1"/>
    <col min="2817" max="2817" width="10.28515625" customWidth="1"/>
    <col min="2820" max="2820" width="16.42578125" bestFit="1" customWidth="1"/>
    <col min="3071" max="3071" width="4.85546875" customWidth="1"/>
    <col min="3072" max="3072" width="42.42578125" customWidth="1"/>
    <col min="3073" max="3073" width="10.28515625" customWidth="1"/>
    <col min="3076" max="3076" width="16.42578125" bestFit="1" customWidth="1"/>
    <col min="3327" max="3327" width="4.85546875" customWidth="1"/>
    <col min="3328" max="3328" width="42.42578125" customWidth="1"/>
    <col min="3329" max="3329" width="10.28515625" customWidth="1"/>
    <col min="3332" max="3332" width="16.42578125" bestFit="1" customWidth="1"/>
    <col min="3583" max="3583" width="4.85546875" customWidth="1"/>
    <col min="3584" max="3584" width="42.42578125" customWidth="1"/>
    <col min="3585" max="3585" width="10.28515625" customWidth="1"/>
    <col min="3588" max="3588" width="16.42578125" bestFit="1" customWidth="1"/>
    <col min="3839" max="3839" width="4.85546875" customWidth="1"/>
    <col min="3840" max="3840" width="42.42578125" customWidth="1"/>
    <col min="3841" max="3841" width="10.28515625" customWidth="1"/>
    <col min="3844" max="3844" width="16.42578125" bestFit="1" customWidth="1"/>
    <col min="4095" max="4095" width="4.85546875" customWidth="1"/>
    <col min="4096" max="4096" width="42.42578125" customWidth="1"/>
    <col min="4097" max="4097" width="10.28515625" customWidth="1"/>
    <col min="4100" max="4100" width="16.42578125" bestFit="1" customWidth="1"/>
    <col min="4351" max="4351" width="4.85546875" customWidth="1"/>
    <col min="4352" max="4352" width="42.42578125" customWidth="1"/>
    <col min="4353" max="4353" width="10.28515625" customWidth="1"/>
    <col min="4356" max="4356" width="16.42578125" bestFit="1" customWidth="1"/>
    <col min="4607" max="4607" width="4.85546875" customWidth="1"/>
    <col min="4608" max="4608" width="42.42578125" customWidth="1"/>
    <col min="4609" max="4609" width="10.28515625" customWidth="1"/>
    <col min="4612" max="4612" width="16.42578125" bestFit="1" customWidth="1"/>
    <col min="4863" max="4863" width="4.85546875" customWidth="1"/>
    <col min="4864" max="4864" width="42.42578125" customWidth="1"/>
    <col min="4865" max="4865" width="10.28515625" customWidth="1"/>
    <col min="4868" max="4868" width="16.42578125" bestFit="1" customWidth="1"/>
    <col min="5119" max="5119" width="4.85546875" customWidth="1"/>
    <col min="5120" max="5120" width="42.42578125" customWidth="1"/>
    <col min="5121" max="5121" width="10.28515625" customWidth="1"/>
    <col min="5124" max="5124" width="16.42578125" bestFit="1" customWidth="1"/>
    <col min="5375" max="5375" width="4.85546875" customWidth="1"/>
    <col min="5376" max="5376" width="42.42578125" customWidth="1"/>
    <col min="5377" max="5377" width="10.28515625" customWidth="1"/>
    <col min="5380" max="5380" width="16.42578125" bestFit="1" customWidth="1"/>
    <col min="5631" max="5631" width="4.85546875" customWidth="1"/>
    <col min="5632" max="5632" width="42.42578125" customWidth="1"/>
    <col min="5633" max="5633" width="10.28515625" customWidth="1"/>
    <col min="5636" max="5636" width="16.42578125" bestFit="1" customWidth="1"/>
    <col min="5887" max="5887" width="4.85546875" customWidth="1"/>
    <col min="5888" max="5888" width="42.42578125" customWidth="1"/>
    <col min="5889" max="5889" width="10.28515625" customWidth="1"/>
    <col min="5892" max="5892" width="16.42578125" bestFit="1" customWidth="1"/>
    <col min="6143" max="6143" width="4.85546875" customWidth="1"/>
    <col min="6144" max="6144" width="42.42578125" customWidth="1"/>
    <col min="6145" max="6145" width="10.28515625" customWidth="1"/>
    <col min="6148" max="6148" width="16.42578125" bestFit="1" customWidth="1"/>
    <col min="6399" max="6399" width="4.85546875" customWidth="1"/>
    <col min="6400" max="6400" width="42.42578125" customWidth="1"/>
    <col min="6401" max="6401" width="10.28515625" customWidth="1"/>
    <col min="6404" max="6404" width="16.42578125" bestFit="1" customWidth="1"/>
    <col min="6655" max="6655" width="4.85546875" customWidth="1"/>
    <col min="6656" max="6656" width="42.42578125" customWidth="1"/>
    <col min="6657" max="6657" width="10.28515625" customWidth="1"/>
    <col min="6660" max="6660" width="16.42578125" bestFit="1" customWidth="1"/>
    <col min="6911" max="6911" width="4.85546875" customWidth="1"/>
    <col min="6912" max="6912" width="42.42578125" customWidth="1"/>
    <col min="6913" max="6913" width="10.28515625" customWidth="1"/>
    <col min="6916" max="6916" width="16.42578125" bestFit="1" customWidth="1"/>
    <col min="7167" max="7167" width="4.85546875" customWidth="1"/>
    <col min="7168" max="7168" width="42.42578125" customWidth="1"/>
    <col min="7169" max="7169" width="10.28515625" customWidth="1"/>
    <col min="7172" max="7172" width="16.42578125" bestFit="1" customWidth="1"/>
    <col min="7423" max="7423" width="4.85546875" customWidth="1"/>
    <col min="7424" max="7424" width="42.42578125" customWidth="1"/>
    <col min="7425" max="7425" width="10.28515625" customWidth="1"/>
    <col min="7428" max="7428" width="16.42578125" bestFit="1" customWidth="1"/>
    <col min="7679" max="7679" width="4.85546875" customWidth="1"/>
    <col min="7680" max="7680" width="42.42578125" customWidth="1"/>
    <col min="7681" max="7681" width="10.28515625" customWidth="1"/>
    <col min="7684" max="7684" width="16.42578125" bestFit="1" customWidth="1"/>
    <col min="7935" max="7935" width="4.85546875" customWidth="1"/>
    <col min="7936" max="7936" width="42.42578125" customWidth="1"/>
    <col min="7937" max="7937" width="10.28515625" customWidth="1"/>
    <col min="7940" max="7940" width="16.42578125" bestFit="1" customWidth="1"/>
    <col min="8191" max="8191" width="4.85546875" customWidth="1"/>
    <col min="8192" max="8192" width="42.42578125" customWidth="1"/>
    <col min="8193" max="8193" width="10.28515625" customWidth="1"/>
    <col min="8196" max="8196" width="16.42578125" bestFit="1" customWidth="1"/>
    <col min="8447" max="8447" width="4.85546875" customWidth="1"/>
    <col min="8448" max="8448" width="42.42578125" customWidth="1"/>
    <col min="8449" max="8449" width="10.28515625" customWidth="1"/>
    <col min="8452" max="8452" width="16.42578125" bestFit="1" customWidth="1"/>
    <col min="8703" max="8703" width="4.85546875" customWidth="1"/>
    <col min="8704" max="8704" width="42.42578125" customWidth="1"/>
    <col min="8705" max="8705" width="10.28515625" customWidth="1"/>
    <col min="8708" max="8708" width="16.42578125" bestFit="1" customWidth="1"/>
    <col min="8959" max="8959" width="4.85546875" customWidth="1"/>
    <col min="8960" max="8960" width="42.42578125" customWidth="1"/>
    <col min="8961" max="8961" width="10.28515625" customWidth="1"/>
    <col min="8964" max="8964" width="16.42578125" bestFit="1" customWidth="1"/>
    <col min="9215" max="9215" width="4.85546875" customWidth="1"/>
    <col min="9216" max="9216" width="42.42578125" customWidth="1"/>
    <col min="9217" max="9217" width="10.28515625" customWidth="1"/>
    <col min="9220" max="9220" width="16.42578125" bestFit="1" customWidth="1"/>
    <col min="9471" max="9471" width="4.85546875" customWidth="1"/>
    <col min="9472" max="9472" width="42.42578125" customWidth="1"/>
    <col min="9473" max="9473" width="10.28515625" customWidth="1"/>
    <col min="9476" max="9476" width="16.42578125" bestFit="1" customWidth="1"/>
    <col min="9727" max="9727" width="4.85546875" customWidth="1"/>
    <col min="9728" max="9728" width="42.42578125" customWidth="1"/>
    <col min="9729" max="9729" width="10.28515625" customWidth="1"/>
    <col min="9732" max="9732" width="16.42578125" bestFit="1" customWidth="1"/>
    <col min="9983" max="9983" width="4.85546875" customWidth="1"/>
    <col min="9984" max="9984" width="42.42578125" customWidth="1"/>
    <col min="9985" max="9985" width="10.28515625" customWidth="1"/>
    <col min="9988" max="9988" width="16.42578125" bestFit="1" customWidth="1"/>
    <col min="10239" max="10239" width="4.85546875" customWidth="1"/>
    <col min="10240" max="10240" width="42.42578125" customWidth="1"/>
    <col min="10241" max="10241" width="10.28515625" customWidth="1"/>
    <col min="10244" max="10244" width="16.42578125" bestFit="1" customWidth="1"/>
    <col min="10495" max="10495" width="4.85546875" customWidth="1"/>
    <col min="10496" max="10496" width="42.42578125" customWidth="1"/>
    <col min="10497" max="10497" width="10.28515625" customWidth="1"/>
    <col min="10500" max="10500" width="16.42578125" bestFit="1" customWidth="1"/>
    <col min="10751" max="10751" width="4.85546875" customWidth="1"/>
    <col min="10752" max="10752" width="42.42578125" customWidth="1"/>
    <col min="10753" max="10753" width="10.28515625" customWidth="1"/>
    <col min="10756" max="10756" width="16.42578125" bestFit="1" customWidth="1"/>
    <col min="11007" max="11007" width="4.85546875" customWidth="1"/>
    <col min="11008" max="11008" width="42.42578125" customWidth="1"/>
    <col min="11009" max="11009" width="10.28515625" customWidth="1"/>
    <col min="11012" max="11012" width="16.42578125" bestFit="1" customWidth="1"/>
    <col min="11263" max="11263" width="4.85546875" customWidth="1"/>
    <col min="11264" max="11264" width="42.42578125" customWidth="1"/>
    <col min="11265" max="11265" width="10.28515625" customWidth="1"/>
    <col min="11268" max="11268" width="16.42578125" bestFit="1" customWidth="1"/>
    <col min="11519" max="11519" width="4.85546875" customWidth="1"/>
    <col min="11520" max="11520" width="42.42578125" customWidth="1"/>
    <col min="11521" max="11521" width="10.28515625" customWidth="1"/>
    <col min="11524" max="11524" width="16.42578125" bestFit="1" customWidth="1"/>
    <col min="11775" max="11775" width="4.85546875" customWidth="1"/>
    <col min="11776" max="11776" width="42.42578125" customWidth="1"/>
    <col min="11777" max="11777" width="10.28515625" customWidth="1"/>
    <col min="11780" max="11780" width="16.42578125" bestFit="1" customWidth="1"/>
    <col min="12031" max="12031" width="4.85546875" customWidth="1"/>
    <col min="12032" max="12032" width="42.42578125" customWidth="1"/>
    <col min="12033" max="12033" width="10.28515625" customWidth="1"/>
    <col min="12036" max="12036" width="16.42578125" bestFit="1" customWidth="1"/>
    <col min="12287" max="12287" width="4.85546875" customWidth="1"/>
    <col min="12288" max="12288" width="42.42578125" customWidth="1"/>
    <col min="12289" max="12289" width="10.28515625" customWidth="1"/>
    <col min="12292" max="12292" width="16.42578125" bestFit="1" customWidth="1"/>
    <col min="12543" max="12543" width="4.85546875" customWidth="1"/>
    <col min="12544" max="12544" width="42.42578125" customWidth="1"/>
    <col min="12545" max="12545" width="10.28515625" customWidth="1"/>
    <col min="12548" max="12548" width="16.42578125" bestFit="1" customWidth="1"/>
    <col min="12799" max="12799" width="4.85546875" customWidth="1"/>
    <col min="12800" max="12800" width="42.42578125" customWidth="1"/>
    <col min="12801" max="12801" width="10.28515625" customWidth="1"/>
    <col min="12804" max="12804" width="16.42578125" bestFit="1" customWidth="1"/>
    <col min="13055" max="13055" width="4.85546875" customWidth="1"/>
    <col min="13056" max="13056" width="42.42578125" customWidth="1"/>
    <col min="13057" max="13057" width="10.28515625" customWidth="1"/>
    <col min="13060" max="13060" width="16.42578125" bestFit="1" customWidth="1"/>
    <col min="13311" max="13311" width="4.85546875" customWidth="1"/>
    <col min="13312" max="13312" width="42.42578125" customWidth="1"/>
    <col min="13313" max="13313" width="10.28515625" customWidth="1"/>
    <col min="13316" max="13316" width="16.42578125" bestFit="1" customWidth="1"/>
    <col min="13567" max="13567" width="4.85546875" customWidth="1"/>
    <col min="13568" max="13568" width="42.42578125" customWidth="1"/>
    <col min="13569" max="13569" width="10.28515625" customWidth="1"/>
    <col min="13572" max="13572" width="16.42578125" bestFit="1" customWidth="1"/>
    <col min="13823" max="13823" width="4.85546875" customWidth="1"/>
    <col min="13824" max="13824" width="42.42578125" customWidth="1"/>
    <col min="13825" max="13825" width="10.28515625" customWidth="1"/>
    <col min="13828" max="13828" width="16.42578125" bestFit="1" customWidth="1"/>
    <col min="14079" max="14079" width="4.85546875" customWidth="1"/>
    <col min="14080" max="14080" width="42.42578125" customWidth="1"/>
    <col min="14081" max="14081" width="10.28515625" customWidth="1"/>
    <col min="14084" max="14084" width="16.42578125" bestFit="1" customWidth="1"/>
    <col min="14335" max="14335" width="4.85546875" customWidth="1"/>
    <col min="14336" max="14336" width="42.42578125" customWidth="1"/>
    <col min="14337" max="14337" width="10.28515625" customWidth="1"/>
    <col min="14340" max="14340" width="16.42578125" bestFit="1" customWidth="1"/>
    <col min="14591" max="14591" width="4.85546875" customWidth="1"/>
    <col min="14592" max="14592" width="42.42578125" customWidth="1"/>
    <col min="14593" max="14593" width="10.28515625" customWidth="1"/>
    <col min="14596" max="14596" width="16.42578125" bestFit="1" customWidth="1"/>
    <col min="14847" max="14847" width="4.85546875" customWidth="1"/>
    <col min="14848" max="14848" width="42.42578125" customWidth="1"/>
    <col min="14849" max="14849" width="10.28515625" customWidth="1"/>
    <col min="14852" max="14852" width="16.42578125" bestFit="1" customWidth="1"/>
    <col min="15103" max="15103" width="4.85546875" customWidth="1"/>
    <col min="15104" max="15104" width="42.42578125" customWidth="1"/>
    <col min="15105" max="15105" width="10.28515625" customWidth="1"/>
    <col min="15108" max="15108" width="16.42578125" bestFit="1" customWidth="1"/>
    <col min="15359" max="15359" width="4.85546875" customWidth="1"/>
    <col min="15360" max="15360" width="42.42578125" customWidth="1"/>
    <col min="15361" max="15361" width="10.28515625" customWidth="1"/>
    <col min="15364" max="15364" width="16.42578125" bestFit="1" customWidth="1"/>
    <col min="15615" max="15615" width="4.85546875" customWidth="1"/>
    <col min="15616" max="15616" width="42.42578125" customWidth="1"/>
    <col min="15617" max="15617" width="10.28515625" customWidth="1"/>
    <col min="15620" max="15620" width="16.42578125" bestFit="1" customWidth="1"/>
    <col min="15871" max="15871" width="4.85546875" customWidth="1"/>
    <col min="15872" max="15872" width="42.42578125" customWidth="1"/>
    <col min="15873" max="15873" width="10.28515625" customWidth="1"/>
    <col min="15876" max="15876" width="16.42578125" bestFit="1" customWidth="1"/>
    <col min="16127" max="16127" width="4.85546875" customWidth="1"/>
    <col min="16128" max="16128" width="42.42578125" customWidth="1"/>
    <col min="16129" max="16129" width="10.28515625" customWidth="1"/>
    <col min="16132" max="16132" width="16.42578125" bestFit="1" customWidth="1"/>
  </cols>
  <sheetData>
    <row r="1" spans="1:4" ht="18.75" x14ac:dyDescent="0.3">
      <c r="B1" s="136" t="s">
        <v>837</v>
      </c>
    </row>
    <row r="3" spans="1:4" x14ac:dyDescent="0.25">
      <c r="B3" t="s">
        <v>838</v>
      </c>
    </row>
    <row r="4" spans="1:4" ht="15.75" thickBot="1" x14ac:dyDescent="0.3"/>
    <row r="5" spans="1:4" s="115" customFormat="1" ht="15.75" thickBot="1" x14ac:dyDescent="0.3">
      <c r="A5" s="160"/>
      <c r="B5" s="161" t="s">
        <v>564</v>
      </c>
      <c r="C5" s="161" t="s">
        <v>565</v>
      </c>
      <c r="D5" s="162" t="s">
        <v>839</v>
      </c>
    </row>
    <row r="6" spans="1:4" x14ac:dyDescent="0.25">
      <c r="A6" s="163" t="s">
        <v>51</v>
      </c>
      <c r="B6" s="164" t="s">
        <v>840</v>
      </c>
      <c r="C6" s="165">
        <v>2796</v>
      </c>
      <c r="D6" s="166">
        <v>41274</v>
      </c>
    </row>
    <row r="7" spans="1:4" x14ac:dyDescent="0.25">
      <c r="A7" s="167"/>
      <c r="B7" s="168"/>
      <c r="C7" s="167"/>
      <c r="D7" s="167"/>
    </row>
    <row r="8" spans="1:4" x14ac:dyDescent="0.25">
      <c r="A8" s="169"/>
      <c r="B8" s="170"/>
      <c r="C8" s="170"/>
      <c r="D8" s="17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J49"/>
  <sheetViews>
    <sheetView zoomScale="80" zoomScaleNormal="80" workbookViewId="0">
      <selection activeCell="E9" sqref="E9"/>
    </sheetView>
  </sheetViews>
  <sheetFormatPr defaultRowHeight="15" customHeight="1" x14ac:dyDescent="0.3"/>
  <cols>
    <col min="1" max="1" width="6.5703125" style="680" customWidth="1"/>
    <col min="2" max="2" width="29.7109375" style="682" customWidth="1"/>
    <col min="3" max="3" width="14.7109375" style="682" customWidth="1"/>
    <col min="4" max="4" width="15.5703125" style="682" customWidth="1"/>
    <col min="5" max="5" width="16.5703125" style="682" customWidth="1"/>
    <col min="6" max="6" width="15.5703125" style="680" customWidth="1"/>
    <col min="7" max="7" width="17.7109375" style="682" customWidth="1"/>
    <col min="8" max="8" width="18" style="683" customWidth="1"/>
    <col min="9" max="9" width="12.42578125" style="682" customWidth="1"/>
    <col min="10" max="10" width="13.5703125" style="682" customWidth="1"/>
    <col min="11" max="12" width="14.42578125" style="682" customWidth="1"/>
    <col min="13" max="13" width="14.140625" style="682" customWidth="1"/>
    <col min="14" max="14" width="10.85546875" style="682" customWidth="1"/>
    <col min="15" max="17" width="9.140625" style="682" customWidth="1"/>
    <col min="18" max="18" width="12.7109375" style="682" customWidth="1"/>
    <col min="19" max="19" width="11.28515625" style="682" customWidth="1"/>
    <col min="20" max="20" width="10.42578125" style="682" customWidth="1"/>
    <col min="21" max="21" width="9.140625" style="682" customWidth="1"/>
    <col min="22" max="22" width="11.5703125" style="682" bestFit="1" customWidth="1"/>
    <col min="23" max="23" width="11" style="682" customWidth="1"/>
    <col min="24" max="24" width="11.28515625" style="682" customWidth="1"/>
    <col min="25" max="25" width="13.28515625" style="682" customWidth="1"/>
    <col min="26" max="26" width="9.140625" style="682" customWidth="1"/>
    <col min="27" max="27" width="10.28515625" style="682" customWidth="1"/>
    <col min="28" max="1024" width="9.140625" style="682" customWidth="1"/>
    <col min="1025" max="16384" width="9.140625" style="684"/>
  </cols>
  <sheetData>
    <row r="2" spans="1:13" ht="18.75" customHeight="1" x14ac:dyDescent="0.3">
      <c r="B2" s="681" t="s">
        <v>566</v>
      </c>
    </row>
    <row r="3" spans="1:13" ht="15" customHeight="1" thickBot="1" x14ac:dyDescent="0.35"/>
    <row r="4" spans="1:13" s="680" customFormat="1" ht="15" customHeight="1" x14ac:dyDescent="0.3">
      <c r="A4" s="685"/>
      <c r="B4" s="1121" t="s">
        <v>1</v>
      </c>
      <c r="C4" s="1123" t="s">
        <v>2</v>
      </c>
      <c r="D4" s="1123"/>
      <c r="E4" s="686" t="s">
        <v>923</v>
      </c>
      <c r="F4" s="687" t="s">
        <v>4</v>
      </c>
      <c r="G4" s="687" t="s">
        <v>5</v>
      </c>
      <c r="H4" s="688" t="s">
        <v>6</v>
      </c>
      <c r="I4" s="689" t="s">
        <v>7</v>
      </c>
      <c r="J4" s="689" t="s">
        <v>8</v>
      </c>
      <c r="K4" s="689" t="s">
        <v>9</v>
      </c>
      <c r="L4" s="689" t="s">
        <v>10</v>
      </c>
      <c r="M4" s="690"/>
    </row>
    <row r="5" spans="1:13" ht="102" x14ac:dyDescent="0.3">
      <c r="A5" s="691"/>
      <c r="B5" s="1122"/>
      <c r="C5" s="692" t="s">
        <v>11</v>
      </c>
      <c r="D5" s="692" t="s">
        <v>567</v>
      </c>
      <c r="E5" s="692" t="s">
        <v>931</v>
      </c>
      <c r="F5" s="693" t="s">
        <v>14</v>
      </c>
      <c r="G5" s="693" t="s">
        <v>15</v>
      </c>
      <c r="H5" s="694" t="s">
        <v>925</v>
      </c>
      <c r="I5" s="695" t="s">
        <v>17</v>
      </c>
      <c r="J5" s="695" t="s">
        <v>18</v>
      </c>
      <c r="K5" s="695" t="s">
        <v>19</v>
      </c>
      <c r="L5" s="695" t="s">
        <v>20</v>
      </c>
      <c r="M5" s="696" t="s">
        <v>21</v>
      </c>
    </row>
    <row r="6" spans="1:13" s="701" customFormat="1" ht="30" customHeight="1" x14ac:dyDescent="0.25">
      <c r="A6" s="697">
        <v>1</v>
      </c>
      <c r="B6" s="698" t="s">
        <v>568</v>
      </c>
      <c r="C6" s="699">
        <f>C28</f>
        <v>5561.2199999999993</v>
      </c>
      <c r="D6" s="699">
        <f>F28</f>
        <v>6352940.9699999997</v>
      </c>
      <c r="E6" s="699">
        <f>SUM(F6:L6)</f>
        <v>1311318.26</v>
      </c>
      <c r="F6" s="699">
        <v>69227.55</v>
      </c>
      <c r="G6" s="699">
        <v>417962.2</v>
      </c>
      <c r="H6" s="699">
        <v>303812.88</v>
      </c>
      <c r="I6" s="699">
        <v>7255.42</v>
      </c>
      <c r="J6" s="699">
        <v>9588.69</v>
      </c>
      <c r="K6" s="699">
        <v>503471.52</v>
      </c>
      <c r="L6" s="699">
        <v>0</v>
      </c>
      <c r="M6" s="700">
        <v>183</v>
      </c>
    </row>
    <row r="7" spans="1:13" ht="15" customHeight="1" thickBot="1" x14ac:dyDescent="0.35">
      <c r="A7" s="702"/>
      <c r="B7" s="703"/>
      <c r="C7" s="704"/>
      <c r="D7" s="704"/>
      <c r="E7" s="704"/>
      <c r="F7" s="704"/>
      <c r="G7" s="704"/>
      <c r="H7" s="705"/>
      <c r="I7" s="704"/>
      <c r="J7" s="704"/>
      <c r="K7" s="704"/>
      <c r="L7" s="704"/>
      <c r="M7" s="706"/>
    </row>
    <row r="8" spans="1:13" ht="15" customHeight="1" x14ac:dyDescent="0.3">
      <c r="A8" s="707"/>
      <c r="B8" s="708"/>
      <c r="C8" s="708"/>
      <c r="D8" s="708"/>
      <c r="E8" s="708"/>
      <c r="F8" s="708"/>
      <c r="G8" s="708"/>
      <c r="H8" s="709"/>
      <c r="I8" s="708"/>
      <c r="J8" s="708"/>
      <c r="K8" s="710"/>
      <c r="L8" s="710"/>
      <c r="M8" s="708"/>
    </row>
    <row r="9" spans="1:13" ht="15" customHeight="1" x14ac:dyDescent="0.3">
      <c r="E9" s="711"/>
      <c r="F9" s="711"/>
      <c r="G9" s="708"/>
      <c r="H9" s="709"/>
      <c r="I9" s="708"/>
      <c r="J9" s="708"/>
      <c r="K9" s="710"/>
      <c r="L9" s="710"/>
      <c r="M9" s="708"/>
    </row>
    <row r="10" spans="1:13" ht="15" customHeight="1" x14ac:dyDescent="0.3">
      <c r="B10" s="712" t="s">
        <v>569</v>
      </c>
      <c r="F10" s="682"/>
      <c r="G10" s="708"/>
      <c r="H10" s="709"/>
      <c r="I10" s="708"/>
      <c r="J10" s="713" t="s">
        <v>420</v>
      </c>
      <c r="K10" s="708"/>
      <c r="L10" s="708"/>
      <c r="M10" s="708"/>
    </row>
    <row r="11" spans="1:13" ht="15" customHeight="1" thickBot="1" x14ac:dyDescent="0.35"/>
    <row r="12" spans="1:13" s="701" customFormat="1" ht="104.25" thickBot="1" x14ac:dyDescent="0.3">
      <c r="A12" s="714"/>
      <c r="B12" s="715" t="s">
        <v>421</v>
      </c>
      <c r="C12" s="716" t="s">
        <v>422</v>
      </c>
      <c r="D12" s="717" t="s">
        <v>423</v>
      </c>
      <c r="E12" s="717" t="s">
        <v>424</v>
      </c>
      <c r="F12" s="717" t="s">
        <v>425</v>
      </c>
      <c r="G12" s="718" t="s">
        <v>518</v>
      </c>
      <c r="H12" s="719"/>
      <c r="I12" s="720"/>
      <c r="J12" s="721" t="s">
        <v>427</v>
      </c>
      <c r="K12" s="722" t="s">
        <v>428</v>
      </c>
      <c r="L12" s="720"/>
      <c r="M12" s="720"/>
    </row>
    <row r="13" spans="1:13" s="701" customFormat="1" ht="30" customHeight="1" thickBot="1" x14ac:dyDescent="0.3">
      <c r="A13" s="723">
        <v>1</v>
      </c>
      <c r="B13" s="724" t="s">
        <v>570</v>
      </c>
      <c r="C13" s="699">
        <v>1097.73</v>
      </c>
      <c r="D13" s="725">
        <v>1976</v>
      </c>
      <c r="E13" s="725" t="s">
        <v>571</v>
      </c>
      <c r="F13" s="699">
        <f>C13*1000</f>
        <v>1097730</v>
      </c>
      <c r="G13" s="726">
        <v>284281.45</v>
      </c>
      <c r="H13" s="727"/>
      <c r="I13" s="728"/>
      <c r="J13" s="729"/>
      <c r="K13" s="730"/>
    </row>
    <row r="14" spans="1:13" s="701" customFormat="1" ht="30" customHeight="1" x14ac:dyDescent="0.25">
      <c r="A14" s="723">
        <v>2</v>
      </c>
      <c r="B14" s="724" t="s">
        <v>572</v>
      </c>
      <c r="C14" s="699">
        <v>1433.3</v>
      </c>
      <c r="D14" s="725">
        <v>1983</v>
      </c>
      <c r="E14" s="725" t="s">
        <v>573</v>
      </c>
      <c r="F14" s="699">
        <f>C14*1000</f>
        <v>1433300</v>
      </c>
      <c r="G14" s="726">
        <v>277432.69</v>
      </c>
      <c r="H14" s="727"/>
      <c r="I14" s="728"/>
    </row>
    <row r="15" spans="1:13" s="701" customFormat="1" ht="30" customHeight="1" x14ac:dyDescent="0.25">
      <c r="A15" s="723">
        <v>3</v>
      </c>
      <c r="B15" s="724" t="s">
        <v>842</v>
      </c>
      <c r="C15" s="731">
        <v>975.9</v>
      </c>
      <c r="D15" s="732">
        <v>2014</v>
      </c>
      <c r="E15" s="731"/>
      <c r="F15" s="731">
        <v>1056316.94</v>
      </c>
      <c r="G15" s="733">
        <v>151117.07</v>
      </c>
      <c r="H15" s="727"/>
      <c r="I15" s="728"/>
    </row>
    <row r="16" spans="1:13" s="701" customFormat="1" ht="30" customHeight="1" x14ac:dyDescent="0.25">
      <c r="A16" s="723">
        <v>4</v>
      </c>
      <c r="B16" s="724" t="s">
        <v>574</v>
      </c>
      <c r="C16" s="699">
        <v>1028.96</v>
      </c>
      <c r="D16" s="725">
        <v>2007</v>
      </c>
      <c r="E16" s="725"/>
      <c r="F16" s="699">
        <v>1609362.93</v>
      </c>
      <c r="G16" s="726">
        <v>299172.11</v>
      </c>
      <c r="H16" s="727"/>
    </row>
    <row r="17" spans="1:1024" s="701" customFormat="1" ht="15" customHeight="1" x14ac:dyDescent="0.25">
      <c r="A17" s="723">
        <v>5</v>
      </c>
      <c r="B17" s="724" t="s">
        <v>575</v>
      </c>
      <c r="C17" s="699">
        <v>222.4</v>
      </c>
      <c r="D17" s="725">
        <v>2010</v>
      </c>
      <c r="E17" s="725"/>
      <c r="F17" s="699">
        <v>353301.1</v>
      </c>
      <c r="G17" s="726">
        <v>47895.93</v>
      </c>
      <c r="H17" s="727"/>
    </row>
    <row r="18" spans="1:1024" s="701" customFormat="1" ht="15" customHeight="1" x14ac:dyDescent="0.25">
      <c r="A18" s="723">
        <v>6</v>
      </c>
      <c r="B18" s="724" t="s">
        <v>576</v>
      </c>
      <c r="C18" s="699">
        <v>255.09</v>
      </c>
      <c r="D18" s="725">
        <v>2002</v>
      </c>
      <c r="E18" s="725"/>
      <c r="F18" s="699">
        <f>C18*1000</f>
        <v>255090</v>
      </c>
      <c r="G18" s="726">
        <v>27513.17</v>
      </c>
      <c r="H18" s="727"/>
    </row>
    <row r="19" spans="1:1024" s="701" customFormat="1" ht="15" customHeight="1" x14ac:dyDescent="0.25">
      <c r="A19" s="723">
        <v>7</v>
      </c>
      <c r="B19" s="724" t="s">
        <v>577</v>
      </c>
      <c r="C19" s="699">
        <v>457.1</v>
      </c>
      <c r="D19" s="725">
        <v>2016</v>
      </c>
      <c r="E19" s="725"/>
      <c r="F19" s="699">
        <f>C19*1000</f>
        <v>457100</v>
      </c>
      <c r="G19" s="726">
        <v>50770.080000000002</v>
      </c>
      <c r="H19" s="727"/>
    </row>
    <row r="20" spans="1:1024" s="701" customFormat="1" ht="30" customHeight="1" x14ac:dyDescent="0.25">
      <c r="A20" s="723">
        <v>8</v>
      </c>
      <c r="B20" s="724" t="s">
        <v>578</v>
      </c>
      <c r="C20" s="699">
        <v>43.84</v>
      </c>
      <c r="D20" s="725">
        <v>1989</v>
      </c>
      <c r="E20" s="725"/>
      <c r="F20" s="699">
        <f>C20*1000</f>
        <v>43840</v>
      </c>
      <c r="G20" s="726">
        <v>0</v>
      </c>
      <c r="H20" s="727"/>
    </row>
    <row r="21" spans="1:1024" s="701" customFormat="1" ht="15" customHeight="1" x14ac:dyDescent="0.25">
      <c r="A21" s="723">
        <v>9</v>
      </c>
      <c r="B21" s="724" t="s">
        <v>579</v>
      </c>
      <c r="C21" s="699">
        <v>46.9</v>
      </c>
      <c r="D21" s="725">
        <v>1989</v>
      </c>
      <c r="E21" s="725"/>
      <c r="F21" s="699">
        <f>C21*1000</f>
        <v>46900</v>
      </c>
      <c r="G21" s="726">
        <v>0</v>
      </c>
      <c r="H21" s="727"/>
    </row>
    <row r="22" spans="1:1024" s="701" customFormat="1" ht="30" customHeight="1" x14ac:dyDescent="0.25">
      <c r="A22" s="723">
        <v>10</v>
      </c>
      <c r="B22" s="724" t="s">
        <v>580</v>
      </c>
      <c r="C22" s="699"/>
      <c r="D22" s="725"/>
      <c r="E22" s="725"/>
      <c r="F22" s="699">
        <v>0</v>
      </c>
      <c r="G22" s="726">
        <v>21856.19</v>
      </c>
      <c r="H22" s="727"/>
    </row>
    <row r="23" spans="1:1024" s="701" customFormat="1" ht="30" customHeight="1" x14ac:dyDescent="0.25">
      <c r="A23" s="723">
        <v>11</v>
      </c>
      <c r="B23" s="724" t="s">
        <v>581</v>
      </c>
      <c r="C23" s="699"/>
      <c r="D23" s="725"/>
      <c r="E23" s="725"/>
      <c r="F23" s="699">
        <v>0</v>
      </c>
      <c r="G23" s="726">
        <v>7701.97</v>
      </c>
      <c r="H23" s="727"/>
    </row>
    <row r="24" spans="1:1024" s="701" customFormat="1" ht="30" customHeight="1" x14ac:dyDescent="0.25">
      <c r="A24" s="723">
        <v>12</v>
      </c>
      <c r="B24" s="724" t="s">
        <v>582</v>
      </c>
      <c r="C24" s="699"/>
      <c r="D24" s="725"/>
      <c r="E24" s="725"/>
      <c r="F24" s="699">
        <v>0</v>
      </c>
      <c r="G24" s="726">
        <v>27052.51</v>
      </c>
      <c r="H24" s="727"/>
    </row>
    <row r="25" spans="1:1024" s="701" customFormat="1" ht="30" customHeight="1" x14ac:dyDescent="0.25">
      <c r="A25" s="723">
        <v>13</v>
      </c>
      <c r="B25" s="724" t="s">
        <v>526</v>
      </c>
      <c r="C25" s="699"/>
      <c r="D25" s="725"/>
      <c r="E25" s="725"/>
      <c r="F25" s="699">
        <v>0</v>
      </c>
      <c r="G25" s="726">
        <v>3941.08</v>
      </c>
      <c r="H25" s="727"/>
    </row>
    <row r="26" spans="1:1024" s="701" customFormat="1" ht="30" customHeight="1" x14ac:dyDescent="0.25">
      <c r="A26" s="723">
        <v>14</v>
      </c>
      <c r="B26" s="724" t="s">
        <v>583</v>
      </c>
      <c r="C26" s="699"/>
      <c r="D26" s="725"/>
      <c r="E26" s="725"/>
      <c r="F26" s="699">
        <v>0</v>
      </c>
      <c r="G26" s="726">
        <v>2701.41</v>
      </c>
      <c r="H26" s="727"/>
    </row>
    <row r="27" spans="1:1024" s="701" customFormat="1" ht="51.75" x14ac:dyDescent="0.25">
      <c r="A27" s="723">
        <v>15</v>
      </c>
      <c r="B27" s="724" t="s">
        <v>584</v>
      </c>
      <c r="C27" s="699"/>
      <c r="D27" s="725"/>
      <c r="E27" s="725"/>
      <c r="F27" s="699">
        <v>0</v>
      </c>
      <c r="G27" s="726">
        <v>23810.94</v>
      </c>
      <c r="H27" s="727"/>
    </row>
    <row r="28" spans="1:1024" s="740" customFormat="1" ht="15" customHeight="1" thickBot="1" x14ac:dyDescent="0.35">
      <c r="A28" s="734"/>
      <c r="B28" s="735" t="s">
        <v>324</v>
      </c>
      <c r="C28" s="736">
        <f>SUM(C13:C27)</f>
        <v>5561.2199999999993</v>
      </c>
      <c r="D28" s="735"/>
      <c r="E28" s="735"/>
      <c r="F28" s="736">
        <f>SUM(F13:F27)</f>
        <v>6352940.9699999997</v>
      </c>
      <c r="G28" s="737">
        <f>SUM(G13:G27)</f>
        <v>1225246.5999999999</v>
      </c>
      <c r="H28" s="738"/>
      <c r="I28" s="739"/>
      <c r="J28" s="712"/>
      <c r="K28" s="712"/>
      <c r="L28" s="712"/>
      <c r="M28" s="712"/>
      <c r="N28" s="712"/>
      <c r="O28" s="712"/>
      <c r="P28" s="712"/>
      <c r="Q28" s="712"/>
      <c r="R28" s="712"/>
      <c r="S28" s="712"/>
      <c r="T28" s="712"/>
      <c r="U28" s="712"/>
      <c r="V28" s="712"/>
      <c r="W28" s="712"/>
      <c r="X28" s="712"/>
      <c r="Y28" s="712"/>
      <c r="Z28" s="712"/>
      <c r="AA28" s="712"/>
      <c r="AB28" s="712"/>
      <c r="AC28" s="712"/>
      <c r="AD28" s="712"/>
      <c r="AE28" s="712"/>
      <c r="AF28" s="712"/>
      <c r="AG28" s="712"/>
      <c r="AH28" s="712"/>
      <c r="AI28" s="712"/>
      <c r="AJ28" s="712"/>
      <c r="AK28" s="712"/>
      <c r="AL28" s="712"/>
      <c r="AM28" s="712"/>
      <c r="AN28" s="712"/>
      <c r="AO28" s="712"/>
      <c r="AP28" s="712"/>
      <c r="AQ28" s="712"/>
      <c r="AR28" s="712"/>
      <c r="AS28" s="712"/>
      <c r="AT28" s="712"/>
      <c r="AU28" s="712"/>
      <c r="AV28" s="712"/>
      <c r="AW28" s="712"/>
      <c r="AX28" s="712"/>
      <c r="AY28" s="712"/>
      <c r="AZ28" s="712"/>
      <c r="BA28" s="712"/>
      <c r="BB28" s="712"/>
      <c r="BC28" s="712"/>
      <c r="BD28" s="712"/>
      <c r="BE28" s="712"/>
      <c r="BF28" s="712"/>
      <c r="BG28" s="712"/>
      <c r="BH28" s="712"/>
      <c r="BI28" s="712"/>
      <c r="BJ28" s="712"/>
      <c r="BK28" s="712"/>
      <c r="BL28" s="712"/>
      <c r="BM28" s="712"/>
      <c r="BN28" s="712"/>
      <c r="BO28" s="712"/>
      <c r="BP28" s="712"/>
      <c r="BQ28" s="712"/>
      <c r="BR28" s="712"/>
      <c r="BS28" s="712"/>
      <c r="BT28" s="712"/>
      <c r="BU28" s="712"/>
      <c r="BV28" s="712"/>
      <c r="BW28" s="712"/>
      <c r="BX28" s="712"/>
      <c r="BY28" s="712"/>
      <c r="BZ28" s="712"/>
      <c r="CA28" s="712"/>
      <c r="CB28" s="712"/>
      <c r="CC28" s="712"/>
      <c r="CD28" s="712"/>
      <c r="CE28" s="712"/>
      <c r="CF28" s="712"/>
      <c r="CG28" s="712"/>
      <c r="CH28" s="712"/>
      <c r="CI28" s="712"/>
      <c r="CJ28" s="712"/>
      <c r="CK28" s="712"/>
      <c r="CL28" s="712"/>
      <c r="CM28" s="712"/>
      <c r="CN28" s="712"/>
      <c r="CO28" s="712"/>
      <c r="CP28" s="712"/>
      <c r="CQ28" s="712"/>
      <c r="CR28" s="712"/>
      <c r="CS28" s="712"/>
      <c r="CT28" s="712"/>
      <c r="CU28" s="712"/>
      <c r="CV28" s="712"/>
      <c r="CW28" s="712"/>
      <c r="CX28" s="712"/>
      <c r="CY28" s="712"/>
      <c r="CZ28" s="712"/>
      <c r="DA28" s="712"/>
      <c r="DB28" s="712"/>
      <c r="DC28" s="712"/>
      <c r="DD28" s="712"/>
      <c r="DE28" s="712"/>
      <c r="DF28" s="712"/>
      <c r="DG28" s="712"/>
      <c r="DH28" s="712"/>
      <c r="DI28" s="712"/>
      <c r="DJ28" s="712"/>
      <c r="DK28" s="712"/>
      <c r="DL28" s="712"/>
      <c r="DM28" s="712"/>
      <c r="DN28" s="712"/>
      <c r="DO28" s="712"/>
      <c r="DP28" s="712"/>
      <c r="DQ28" s="712"/>
      <c r="DR28" s="712"/>
      <c r="DS28" s="712"/>
      <c r="DT28" s="712"/>
      <c r="DU28" s="712"/>
      <c r="DV28" s="712"/>
      <c r="DW28" s="712"/>
      <c r="DX28" s="712"/>
      <c r="DY28" s="712"/>
      <c r="DZ28" s="712"/>
      <c r="EA28" s="712"/>
      <c r="EB28" s="712"/>
      <c r="EC28" s="712"/>
      <c r="ED28" s="712"/>
      <c r="EE28" s="712"/>
      <c r="EF28" s="712"/>
      <c r="EG28" s="712"/>
      <c r="EH28" s="712"/>
      <c r="EI28" s="712"/>
      <c r="EJ28" s="712"/>
      <c r="EK28" s="712"/>
      <c r="EL28" s="712"/>
      <c r="EM28" s="712"/>
      <c r="EN28" s="712"/>
      <c r="EO28" s="712"/>
      <c r="EP28" s="712"/>
      <c r="EQ28" s="712"/>
      <c r="ER28" s="712"/>
      <c r="ES28" s="712"/>
      <c r="ET28" s="712"/>
      <c r="EU28" s="712"/>
      <c r="EV28" s="712"/>
      <c r="EW28" s="712"/>
      <c r="EX28" s="712"/>
      <c r="EY28" s="712"/>
      <c r="EZ28" s="712"/>
      <c r="FA28" s="712"/>
      <c r="FB28" s="712"/>
      <c r="FC28" s="712"/>
      <c r="FD28" s="712"/>
      <c r="FE28" s="712"/>
      <c r="FF28" s="712"/>
      <c r="FG28" s="712"/>
      <c r="FH28" s="712"/>
      <c r="FI28" s="712"/>
      <c r="FJ28" s="712"/>
      <c r="FK28" s="712"/>
      <c r="FL28" s="712"/>
      <c r="FM28" s="712"/>
      <c r="FN28" s="712"/>
      <c r="FO28" s="712"/>
      <c r="FP28" s="712"/>
      <c r="FQ28" s="712"/>
      <c r="FR28" s="712"/>
      <c r="FS28" s="712"/>
      <c r="FT28" s="712"/>
      <c r="FU28" s="712"/>
      <c r="FV28" s="712"/>
      <c r="FW28" s="712"/>
      <c r="FX28" s="712"/>
      <c r="FY28" s="712"/>
      <c r="FZ28" s="712"/>
      <c r="GA28" s="712"/>
      <c r="GB28" s="712"/>
      <c r="GC28" s="712"/>
      <c r="GD28" s="712"/>
      <c r="GE28" s="712"/>
      <c r="GF28" s="712"/>
      <c r="GG28" s="712"/>
      <c r="GH28" s="712"/>
      <c r="GI28" s="712"/>
      <c r="GJ28" s="712"/>
      <c r="GK28" s="712"/>
      <c r="GL28" s="712"/>
      <c r="GM28" s="712"/>
      <c r="GN28" s="712"/>
      <c r="GO28" s="712"/>
      <c r="GP28" s="712"/>
      <c r="GQ28" s="712"/>
      <c r="GR28" s="712"/>
      <c r="GS28" s="712"/>
      <c r="GT28" s="712"/>
      <c r="GU28" s="712"/>
      <c r="GV28" s="712"/>
      <c r="GW28" s="712"/>
      <c r="GX28" s="712"/>
      <c r="GY28" s="712"/>
      <c r="GZ28" s="712"/>
      <c r="HA28" s="712"/>
      <c r="HB28" s="712"/>
      <c r="HC28" s="712"/>
      <c r="HD28" s="712"/>
      <c r="HE28" s="712"/>
      <c r="HF28" s="712"/>
      <c r="HG28" s="712"/>
      <c r="HH28" s="712"/>
      <c r="HI28" s="712"/>
      <c r="HJ28" s="712"/>
      <c r="HK28" s="712"/>
      <c r="HL28" s="712"/>
      <c r="HM28" s="712"/>
      <c r="HN28" s="712"/>
      <c r="HO28" s="712"/>
      <c r="HP28" s="712"/>
      <c r="HQ28" s="712"/>
      <c r="HR28" s="712"/>
      <c r="HS28" s="712"/>
      <c r="HT28" s="712"/>
      <c r="HU28" s="712"/>
      <c r="HV28" s="712"/>
      <c r="HW28" s="712"/>
      <c r="HX28" s="712"/>
      <c r="HY28" s="712"/>
      <c r="HZ28" s="712"/>
      <c r="IA28" s="712"/>
      <c r="IB28" s="712"/>
      <c r="IC28" s="712"/>
      <c r="ID28" s="712"/>
      <c r="IE28" s="712"/>
      <c r="IF28" s="712"/>
      <c r="IG28" s="712"/>
      <c r="IH28" s="712"/>
      <c r="II28" s="712"/>
      <c r="IJ28" s="712"/>
      <c r="IK28" s="712"/>
      <c r="IL28" s="712"/>
      <c r="IM28" s="712"/>
      <c r="IN28" s="712"/>
      <c r="IO28" s="712"/>
      <c r="IP28" s="712"/>
      <c r="IQ28" s="712"/>
      <c r="IR28" s="712"/>
      <c r="IS28" s="712"/>
      <c r="IT28" s="712"/>
      <c r="IU28" s="712"/>
      <c r="IV28" s="712"/>
      <c r="IW28" s="712"/>
      <c r="IX28" s="712"/>
      <c r="IY28" s="712"/>
      <c r="IZ28" s="712"/>
      <c r="JA28" s="712"/>
      <c r="JB28" s="712"/>
      <c r="JC28" s="712"/>
      <c r="JD28" s="712"/>
      <c r="JE28" s="712"/>
      <c r="JF28" s="712"/>
      <c r="JG28" s="712"/>
      <c r="JH28" s="712"/>
      <c r="JI28" s="712"/>
      <c r="JJ28" s="712"/>
      <c r="JK28" s="712"/>
      <c r="JL28" s="712"/>
      <c r="JM28" s="712"/>
      <c r="JN28" s="712"/>
      <c r="JO28" s="712"/>
      <c r="JP28" s="712"/>
      <c r="JQ28" s="712"/>
      <c r="JR28" s="712"/>
      <c r="JS28" s="712"/>
      <c r="JT28" s="712"/>
      <c r="JU28" s="712"/>
      <c r="JV28" s="712"/>
      <c r="JW28" s="712"/>
      <c r="JX28" s="712"/>
      <c r="JY28" s="712"/>
      <c r="JZ28" s="712"/>
      <c r="KA28" s="712"/>
      <c r="KB28" s="712"/>
      <c r="KC28" s="712"/>
      <c r="KD28" s="712"/>
      <c r="KE28" s="712"/>
      <c r="KF28" s="712"/>
      <c r="KG28" s="712"/>
      <c r="KH28" s="712"/>
      <c r="KI28" s="712"/>
      <c r="KJ28" s="712"/>
      <c r="KK28" s="712"/>
      <c r="KL28" s="712"/>
      <c r="KM28" s="712"/>
      <c r="KN28" s="712"/>
      <c r="KO28" s="712"/>
      <c r="KP28" s="712"/>
      <c r="KQ28" s="712"/>
      <c r="KR28" s="712"/>
      <c r="KS28" s="712"/>
      <c r="KT28" s="712"/>
      <c r="KU28" s="712"/>
      <c r="KV28" s="712"/>
      <c r="KW28" s="712"/>
      <c r="KX28" s="712"/>
      <c r="KY28" s="712"/>
      <c r="KZ28" s="712"/>
      <c r="LA28" s="712"/>
      <c r="LB28" s="712"/>
      <c r="LC28" s="712"/>
      <c r="LD28" s="712"/>
      <c r="LE28" s="712"/>
      <c r="LF28" s="712"/>
      <c r="LG28" s="712"/>
      <c r="LH28" s="712"/>
      <c r="LI28" s="712"/>
      <c r="LJ28" s="712"/>
      <c r="LK28" s="712"/>
      <c r="LL28" s="712"/>
      <c r="LM28" s="712"/>
      <c r="LN28" s="712"/>
      <c r="LO28" s="712"/>
      <c r="LP28" s="712"/>
      <c r="LQ28" s="712"/>
      <c r="LR28" s="712"/>
      <c r="LS28" s="712"/>
      <c r="LT28" s="712"/>
      <c r="LU28" s="712"/>
      <c r="LV28" s="712"/>
      <c r="LW28" s="712"/>
      <c r="LX28" s="712"/>
      <c r="LY28" s="712"/>
      <c r="LZ28" s="712"/>
      <c r="MA28" s="712"/>
      <c r="MB28" s="712"/>
      <c r="MC28" s="712"/>
      <c r="MD28" s="712"/>
      <c r="ME28" s="712"/>
      <c r="MF28" s="712"/>
      <c r="MG28" s="712"/>
      <c r="MH28" s="712"/>
      <c r="MI28" s="712"/>
      <c r="MJ28" s="712"/>
      <c r="MK28" s="712"/>
      <c r="ML28" s="712"/>
      <c r="MM28" s="712"/>
      <c r="MN28" s="712"/>
      <c r="MO28" s="712"/>
      <c r="MP28" s="712"/>
      <c r="MQ28" s="712"/>
      <c r="MR28" s="712"/>
      <c r="MS28" s="712"/>
      <c r="MT28" s="712"/>
      <c r="MU28" s="712"/>
      <c r="MV28" s="712"/>
      <c r="MW28" s="712"/>
      <c r="MX28" s="712"/>
      <c r="MY28" s="712"/>
      <c r="MZ28" s="712"/>
      <c r="NA28" s="712"/>
      <c r="NB28" s="712"/>
      <c r="NC28" s="712"/>
      <c r="ND28" s="712"/>
      <c r="NE28" s="712"/>
      <c r="NF28" s="712"/>
      <c r="NG28" s="712"/>
      <c r="NH28" s="712"/>
      <c r="NI28" s="712"/>
      <c r="NJ28" s="712"/>
      <c r="NK28" s="712"/>
      <c r="NL28" s="712"/>
      <c r="NM28" s="712"/>
      <c r="NN28" s="712"/>
      <c r="NO28" s="712"/>
      <c r="NP28" s="712"/>
      <c r="NQ28" s="712"/>
      <c r="NR28" s="712"/>
      <c r="NS28" s="712"/>
      <c r="NT28" s="712"/>
      <c r="NU28" s="712"/>
      <c r="NV28" s="712"/>
      <c r="NW28" s="712"/>
      <c r="NX28" s="712"/>
      <c r="NY28" s="712"/>
      <c r="NZ28" s="712"/>
      <c r="OA28" s="712"/>
      <c r="OB28" s="712"/>
      <c r="OC28" s="712"/>
      <c r="OD28" s="712"/>
      <c r="OE28" s="712"/>
      <c r="OF28" s="712"/>
      <c r="OG28" s="712"/>
      <c r="OH28" s="712"/>
      <c r="OI28" s="712"/>
      <c r="OJ28" s="712"/>
      <c r="OK28" s="712"/>
      <c r="OL28" s="712"/>
      <c r="OM28" s="712"/>
      <c r="ON28" s="712"/>
      <c r="OO28" s="712"/>
      <c r="OP28" s="712"/>
      <c r="OQ28" s="712"/>
      <c r="OR28" s="712"/>
      <c r="OS28" s="712"/>
      <c r="OT28" s="712"/>
      <c r="OU28" s="712"/>
      <c r="OV28" s="712"/>
      <c r="OW28" s="712"/>
      <c r="OX28" s="712"/>
      <c r="OY28" s="712"/>
      <c r="OZ28" s="712"/>
      <c r="PA28" s="712"/>
      <c r="PB28" s="712"/>
      <c r="PC28" s="712"/>
      <c r="PD28" s="712"/>
      <c r="PE28" s="712"/>
      <c r="PF28" s="712"/>
      <c r="PG28" s="712"/>
      <c r="PH28" s="712"/>
      <c r="PI28" s="712"/>
      <c r="PJ28" s="712"/>
      <c r="PK28" s="712"/>
      <c r="PL28" s="712"/>
      <c r="PM28" s="712"/>
      <c r="PN28" s="712"/>
      <c r="PO28" s="712"/>
      <c r="PP28" s="712"/>
      <c r="PQ28" s="712"/>
      <c r="PR28" s="712"/>
      <c r="PS28" s="712"/>
      <c r="PT28" s="712"/>
      <c r="PU28" s="712"/>
      <c r="PV28" s="712"/>
      <c r="PW28" s="712"/>
      <c r="PX28" s="712"/>
      <c r="PY28" s="712"/>
      <c r="PZ28" s="712"/>
      <c r="QA28" s="712"/>
      <c r="QB28" s="712"/>
      <c r="QC28" s="712"/>
      <c r="QD28" s="712"/>
      <c r="QE28" s="712"/>
      <c r="QF28" s="712"/>
      <c r="QG28" s="712"/>
      <c r="QH28" s="712"/>
      <c r="QI28" s="712"/>
      <c r="QJ28" s="712"/>
      <c r="QK28" s="712"/>
      <c r="QL28" s="712"/>
      <c r="QM28" s="712"/>
      <c r="QN28" s="712"/>
      <c r="QO28" s="712"/>
      <c r="QP28" s="712"/>
      <c r="QQ28" s="712"/>
      <c r="QR28" s="712"/>
      <c r="QS28" s="712"/>
      <c r="QT28" s="712"/>
      <c r="QU28" s="712"/>
      <c r="QV28" s="712"/>
      <c r="QW28" s="712"/>
      <c r="QX28" s="712"/>
      <c r="QY28" s="712"/>
      <c r="QZ28" s="712"/>
      <c r="RA28" s="712"/>
      <c r="RB28" s="712"/>
      <c r="RC28" s="712"/>
      <c r="RD28" s="712"/>
      <c r="RE28" s="712"/>
      <c r="RF28" s="712"/>
      <c r="RG28" s="712"/>
      <c r="RH28" s="712"/>
      <c r="RI28" s="712"/>
      <c r="RJ28" s="712"/>
      <c r="RK28" s="712"/>
      <c r="RL28" s="712"/>
      <c r="RM28" s="712"/>
      <c r="RN28" s="712"/>
      <c r="RO28" s="712"/>
      <c r="RP28" s="712"/>
      <c r="RQ28" s="712"/>
      <c r="RR28" s="712"/>
      <c r="RS28" s="712"/>
      <c r="RT28" s="712"/>
      <c r="RU28" s="712"/>
      <c r="RV28" s="712"/>
      <c r="RW28" s="712"/>
      <c r="RX28" s="712"/>
      <c r="RY28" s="712"/>
      <c r="RZ28" s="712"/>
      <c r="SA28" s="712"/>
      <c r="SB28" s="712"/>
      <c r="SC28" s="712"/>
      <c r="SD28" s="712"/>
      <c r="SE28" s="712"/>
      <c r="SF28" s="712"/>
      <c r="SG28" s="712"/>
      <c r="SH28" s="712"/>
      <c r="SI28" s="712"/>
      <c r="SJ28" s="712"/>
      <c r="SK28" s="712"/>
      <c r="SL28" s="712"/>
      <c r="SM28" s="712"/>
      <c r="SN28" s="712"/>
      <c r="SO28" s="712"/>
      <c r="SP28" s="712"/>
      <c r="SQ28" s="712"/>
      <c r="SR28" s="712"/>
      <c r="SS28" s="712"/>
      <c r="ST28" s="712"/>
      <c r="SU28" s="712"/>
      <c r="SV28" s="712"/>
      <c r="SW28" s="712"/>
      <c r="SX28" s="712"/>
      <c r="SY28" s="712"/>
      <c r="SZ28" s="712"/>
      <c r="TA28" s="712"/>
      <c r="TB28" s="712"/>
      <c r="TC28" s="712"/>
      <c r="TD28" s="712"/>
      <c r="TE28" s="712"/>
      <c r="TF28" s="712"/>
      <c r="TG28" s="712"/>
      <c r="TH28" s="712"/>
      <c r="TI28" s="712"/>
      <c r="TJ28" s="712"/>
      <c r="TK28" s="712"/>
      <c r="TL28" s="712"/>
      <c r="TM28" s="712"/>
      <c r="TN28" s="712"/>
      <c r="TO28" s="712"/>
      <c r="TP28" s="712"/>
      <c r="TQ28" s="712"/>
      <c r="TR28" s="712"/>
      <c r="TS28" s="712"/>
      <c r="TT28" s="712"/>
      <c r="TU28" s="712"/>
      <c r="TV28" s="712"/>
      <c r="TW28" s="712"/>
      <c r="TX28" s="712"/>
      <c r="TY28" s="712"/>
      <c r="TZ28" s="712"/>
      <c r="UA28" s="712"/>
      <c r="UB28" s="712"/>
      <c r="UC28" s="712"/>
      <c r="UD28" s="712"/>
      <c r="UE28" s="712"/>
      <c r="UF28" s="712"/>
      <c r="UG28" s="712"/>
      <c r="UH28" s="712"/>
      <c r="UI28" s="712"/>
      <c r="UJ28" s="712"/>
      <c r="UK28" s="712"/>
      <c r="UL28" s="712"/>
      <c r="UM28" s="712"/>
      <c r="UN28" s="712"/>
      <c r="UO28" s="712"/>
      <c r="UP28" s="712"/>
      <c r="UQ28" s="712"/>
      <c r="UR28" s="712"/>
      <c r="US28" s="712"/>
      <c r="UT28" s="712"/>
      <c r="UU28" s="712"/>
      <c r="UV28" s="712"/>
      <c r="UW28" s="712"/>
      <c r="UX28" s="712"/>
      <c r="UY28" s="712"/>
      <c r="UZ28" s="712"/>
      <c r="VA28" s="712"/>
      <c r="VB28" s="712"/>
      <c r="VC28" s="712"/>
      <c r="VD28" s="712"/>
      <c r="VE28" s="712"/>
      <c r="VF28" s="712"/>
      <c r="VG28" s="712"/>
      <c r="VH28" s="712"/>
      <c r="VI28" s="712"/>
      <c r="VJ28" s="712"/>
      <c r="VK28" s="712"/>
      <c r="VL28" s="712"/>
      <c r="VM28" s="712"/>
      <c r="VN28" s="712"/>
      <c r="VO28" s="712"/>
      <c r="VP28" s="712"/>
      <c r="VQ28" s="712"/>
      <c r="VR28" s="712"/>
      <c r="VS28" s="712"/>
      <c r="VT28" s="712"/>
      <c r="VU28" s="712"/>
      <c r="VV28" s="712"/>
      <c r="VW28" s="712"/>
      <c r="VX28" s="712"/>
      <c r="VY28" s="712"/>
      <c r="VZ28" s="712"/>
      <c r="WA28" s="712"/>
      <c r="WB28" s="712"/>
      <c r="WC28" s="712"/>
      <c r="WD28" s="712"/>
      <c r="WE28" s="712"/>
      <c r="WF28" s="712"/>
      <c r="WG28" s="712"/>
      <c r="WH28" s="712"/>
      <c r="WI28" s="712"/>
      <c r="WJ28" s="712"/>
      <c r="WK28" s="712"/>
      <c r="WL28" s="712"/>
      <c r="WM28" s="712"/>
      <c r="WN28" s="712"/>
      <c r="WO28" s="712"/>
      <c r="WP28" s="712"/>
      <c r="WQ28" s="712"/>
      <c r="WR28" s="712"/>
      <c r="WS28" s="712"/>
      <c r="WT28" s="712"/>
      <c r="WU28" s="712"/>
      <c r="WV28" s="712"/>
      <c r="WW28" s="712"/>
      <c r="WX28" s="712"/>
      <c r="WY28" s="712"/>
      <c r="WZ28" s="712"/>
      <c r="XA28" s="712"/>
      <c r="XB28" s="712"/>
      <c r="XC28" s="712"/>
      <c r="XD28" s="712"/>
      <c r="XE28" s="712"/>
      <c r="XF28" s="712"/>
      <c r="XG28" s="712"/>
      <c r="XH28" s="712"/>
      <c r="XI28" s="712"/>
      <c r="XJ28" s="712"/>
      <c r="XK28" s="712"/>
      <c r="XL28" s="712"/>
      <c r="XM28" s="712"/>
      <c r="XN28" s="712"/>
      <c r="XO28" s="712"/>
      <c r="XP28" s="712"/>
      <c r="XQ28" s="712"/>
      <c r="XR28" s="712"/>
      <c r="XS28" s="712"/>
      <c r="XT28" s="712"/>
      <c r="XU28" s="712"/>
      <c r="XV28" s="712"/>
      <c r="XW28" s="712"/>
      <c r="XX28" s="712"/>
      <c r="XY28" s="712"/>
      <c r="XZ28" s="712"/>
      <c r="YA28" s="712"/>
      <c r="YB28" s="712"/>
      <c r="YC28" s="712"/>
      <c r="YD28" s="712"/>
      <c r="YE28" s="712"/>
      <c r="YF28" s="712"/>
      <c r="YG28" s="712"/>
      <c r="YH28" s="712"/>
      <c r="YI28" s="712"/>
      <c r="YJ28" s="712"/>
      <c r="YK28" s="712"/>
      <c r="YL28" s="712"/>
      <c r="YM28" s="712"/>
      <c r="YN28" s="712"/>
      <c r="YO28" s="712"/>
      <c r="YP28" s="712"/>
      <c r="YQ28" s="712"/>
      <c r="YR28" s="712"/>
      <c r="YS28" s="712"/>
      <c r="YT28" s="712"/>
      <c r="YU28" s="712"/>
      <c r="YV28" s="712"/>
      <c r="YW28" s="712"/>
      <c r="YX28" s="712"/>
      <c r="YY28" s="712"/>
      <c r="YZ28" s="712"/>
      <c r="ZA28" s="712"/>
      <c r="ZB28" s="712"/>
      <c r="ZC28" s="712"/>
      <c r="ZD28" s="712"/>
      <c r="ZE28" s="712"/>
      <c r="ZF28" s="712"/>
      <c r="ZG28" s="712"/>
      <c r="ZH28" s="712"/>
      <c r="ZI28" s="712"/>
      <c r="ZJ28" s="712"/>
      <c r="ZK28" s="712"/>
      <c r="ZL28" s="712"/>
      <c r="ZM28" s="712"/>
      <c r="ZN28" s="712"/>
      <c r="ZO28" s="712"/>
      <c r="ZP28" s="712"/>
      <c r="ZQ28" s="712"/>
      <c r="ZR28" s="712"/>
      <c r="ZS28" s="712"/>
      <c r="ZT28" s="712"/>
      <c r="ZU28" s="712"/>
      <c r="ZV28" s="712"/>
      <c r="ZW28" s="712"/>
      <c r="ZX28" s="712"/>
      <c r="ZY28" s="712"/>
      <c r="ZZ28" s="712"/>
      <c r="AAA28" s="712"/>
      <c r="AAB28" s="712"/>
      <c r="AAC28" s="712"/>
      <c r="AAD28" s="712"/>
      <c r="AAE28" s="712"/>
      <c r="AAF28" s="712"/>
      <c r="AAG28" s="712"/>
      <c r="AAH28" s="712"/>
      <c r="AAI28" s="712"/>
      <c r="AAJ28" s="712"/>
      <c r="AAK28" s="712"/>
      <c r="AAL28" s="712"/>
      <c r="AAM28" s="712"/>
      <c r="AAN28" s="712"/>
      <c r="AAO28" s="712"/>
      <c r="AAP28" s="712"/>
      <c r="AAQ28" s="712"/>
      <c r="AAR28" s="712"/>
      <c r="AAS28" s="712"/>
      <c r="AAT28" s="712"/>
      <c r="AAU28" s="712"/>
      <c r="AAV28" s="712"/>
      <c r="AAW28" s="712"/>
      <c r="AAX28" s="712"/>
      <c r="AAY28" s="712"/>
      <c r="AAZ28" s="712"/>
      <c r="ABA28" s="712"/>
      <c r="ABB28" s="712"/>
      <c r="ABC28" s="712"/>
      <c r="ABD28" s="712"/>
      <c r="ABE28" s="712"/>
      <c r="ABF28" s="712"/>
      <c r="ABG28" s="712"/>
      <c r="ABH28" s="712"/>
      <c r="ABI28" s="712"/>
      <c r="ABJ28" s="712"/>
      <c r="ABK28" s="712"/>
      <c r="ABL28" s="712"/>
      <c r="ABM28" s="712"/>
      <c r="ABN28" s="712"/>
      <c r="ABO28" s="712"/>
      <c r="ABP28" s="712"/>
      <c r="ABQ28" s="712"/>
      <c r="ABR28" s="712"/>
      <c r="ABS28" s="712"/>
      <c r="ABT28" s="712"/>
      <c r="ABU28" s="712"/>
      <c r="ABV28" s="712"/>
      <c r="ABW28" s="712"/>
      <c r="ABX28" s="712"/>
      <c r="ABY28" s="712"/>
      <c r="ABZ28" s="712"/>
      <c r="ACA28" s="712"/>
      <c r="ACB28" s="712"/>
      <c r="ACC28" s="712"/>
      <c r="ACD28" s="712"/>
      <c r="ACE28" s="712"/>
      <c r="ACF28" s="712"/>
      <c r="ACG28" s="712"/>
      <c r="ACH28" s="712"/>
      <c r="ACI28" s="712"/>
      <c r="ACJ28" s="712"/>
      <c r="ACK28" s="712"/>
      <c r="ACL28" s="712"/>
      <c r="ACM28" s="712"/>
      <c r="ACN28" s="712"/>
      <c r="ACO28" s="712"/>
      <c r="ACP28" s="712"/>
      <c r="ACQ28" s="712"/>
      <c r="ACR28" s="712"/>
      <c r="ACS28" s="712"/>
      <c r="ACT28" s="712"/>
      <c r="ACU28" s="712"/>
      <c r="ACV28" s="712"/>
      <c r="ACW28" s="712"/>
      <c r="ACX28" s="712"/>
      <c r="ACY28" s="712"/>
      <c r="ACZ28" s="712"/>
      <c r="ADA28" s="712"/>
      <c r="ADB28" s="712"/>
      <c r="ADC28" s="712"/>
      <c r="ADD28" s="712"/>
      <c r="ADE28" s="712"/>
      <c r="ADF28" s="712"/>
      <c r="ADG28" s="712"/>
      <c r="ADH28" s="712"/>
      <c r="ADI28" s="712"/>
      <c r="ADJ28" s="712"/>
      <c r="ADK28" s="712"/>
      <c r="ADL28" s="712"/>
      <c r="ADM28" s="712"/>
      <c r="ADN28" s="712"/>
      <c r="ADO28" s="712"/>
      <c r="ADP28" s="712"/>
      <c r="ADQ28" s="712"/>
      <c r="ADR28" s="712"/>
      <c r="ADS28" s="712"/>
      <c r="ADT28" s="712"/>
      <c r="ADU28" s="712"/>
      <c r="ADV28" s="712"/>
      <c r="ADW28" s="712"/>
      <c r="ADX28" s="712"/>
      <c r="ADY28" s="712"/>
      <c r="ADZ28" s="712"/>
      <c r="AEA28" s="712"/>
      <c r="AEB28" s="712"/>
      <c r="AEC28" s="712"/>
      <c r="AED28" s="712"/>
      <c r="AEE28" s="712"/>
      <c r="AEF28" s="712"/>
      <c r="AEG28" s="712"/>
      <c r="AEH28" s="712"/>
      <c r="AEI28" s="712"/>
      <c r="AEJ28" s="712"/>
      <c r="AEK28" s="712"/>
      <c r="AEL28" s="712"/>
      <c r="AEM28" s="712"/>
      <c r="AEN28" s="712"/>
      <c r="AEO28" s="712"/>
      <c r="AEP28" s="712"/>
      <c r="AEQ28" s="712"/>
      <c r="AER28" s="712"/>
      <c r="AES28" s="712"/>
      <c r="AET28" s="712"/>
      <c r="AEU28" s="712"/>
      <c r="AEV28" s="712"/>
      <c r="AEW28" s="712"/>
      <c r="AEX28" s="712"/>
      <c r="AEY28" s="712"/>
      <c r="AEZ28" s="712"/>
      <c r="AFA28" s="712"/>
      <c r="AFB28" s="712"/>
      <c r="AFC28" s="712"/>
      <c r="AFD28" s="712"/>
      <c r="AFE28" s="712"/>
      <c r="AFF28" s="712"/>
      <c r="AFG28" s="712"/>
      <c r="AFH28" s="712"/>
      <c r="AFI28" s="712"/>
      <c r="AFJ28" s="712"/>
      <c r="AFK28" s="712"/>
      <c r="AFL28" s="712"/>
      <c r="AFM28" s="712"/>
      <c r="AFN28" s="712"/>
      <c r="AFO28" s="712"/>
      <c r="AFP28" s="712"/>
      <c r="AFQ28" s="712"/>
      <c r="AFR28" s="712"/>
      <c r="AFS28" s="712"/>
      <c r="AFT28" s="712"/>
      <c r="AFU28" s="712"/>
      <c r="AFV28" s="712"/>
      <c r="AFW28" s="712"/>
      <c r="AFX28" s="712"/>
      <c r="AFY28" s="712"/>
      <c r="AFZ28" s="712"/>
      <c r="AGA28" s="712"/>
      <c r="AGB28" s="712"/>
      <c r="AGC28" s="712"/>
      <c r="AGD28" s="712"/>
      <c r="AGE28" s="712"/>
      <c r="AGF28" s="712"/>
      <c r="AGG28" s="712"/>
      <c r="AGH28" s="712"/>
      <c r="AGI28" s="712"/>
      <c r="AGJ28" s="712"/>
      <c r="AGK28" s="712"/>
      <c r="AGL28" s="712"/>
      <c r="AGM28" s="712"/>
      <c r="AGN28" s="712"/>
      <c r="AGO28" s="712"/>
      <c r="AGP28" s="712"/>
      <c r="AGQ28" s="712"/>
      <c r="AGR28" s="712"/>
      <c r="AGS28" s="712"/>
      <c r="AGT28" s="712"/>
      <c r="AGU28" s="712"/>
      <c r="AGV28" s="712"/>
      <c r="AGW28" s="712"/>
      <c r="AGX28" s="712"/>
      <c r="AGY28" s="712"/>
      <c r="AGZ28" s="712"/>
      <c r="AHA28" s="712"/>
      <c r="AHB28" s="712"/>
      <c r="AHC28" s="712"/>
      <c r="AHD28" s="712"/>
      <c r="AHE28" s="712"/>
      <c r="AHF28" s="712"/>
      <c r="AHG28" s="712"/>
      <c r="AHH28" s="712"/>
      <c r="AHI28" s="712"/>
      <c r="AHJ28" s="712"/>
      <c r="AHK28" s="712"/>
      <c r="AHL28" s="712"/>
      <c r="AHM28" s="712"/>
      <c r="AHN28" s="712"/>
      <c r="AHO28" s="712"/>
      <c r="AHP28" s="712"/>
      <c r="AHQ28" s="712"/>
      <c r="AHR28" s="712"/>
      <c r="AHS28" s="712"/>
      <c r="AHT28" s="712"/>
      <c r="AHU28" s="712"/>
      <c r="AHV28" s="712"/>
      <c r="AHW28" s="712"/>
      <c r="AHX28" s="712"/>
      <c r="AHY28" s="712"/>
      <c r="AHZ28" s="712"/>
      <c r="AIA28" s="712"/>
      <c r="AIB28" s="712"/>
      <c r="AIC28" s="712"/>
      <c r="AID28" s="712"/>
      <c r="AIE28" s="712"/>
      <c r="AIF28" s="712"/>
      <c r="AIG28" s="712"/>
      <c r="AIH28" s="712"/>
      <c r="AII28" s="712"/>
      <c r="AIJ28" s="712"/>
      <c r="AIK28" s="712"/>
      <c r="AIL28" s="712"/>
      <c r="AIM28" s="712"/>
      <c r="AIN28" s="712"/>
      <c r="AIO28" s="712"/>
      <c r="AIP28" s="712"/>
      <c r="AIQ28" s="712"/>
      <c r="AIR28" s="712"/>
      <c r="AIS28" s="712"/>
      <c r="AIT28" s="712"/>
      <c r="AIU28" s="712"/>
      <c r="AIV28" s="712"/>
      <c r="AIW28" s="712"/>
      <c r="AIX28" s="712"/>
      <c r="AIY28" s="712"/>
      <c r="AIZ28" s="712"/>
      <c r="AJA28" s="712"/>
      <c r="AJB28" s="712"/>
      <c r="AJC28" s="712"/>
      <c r="AJD28" s="712"/>
      <c r="AJE28" s="712"/>
      <c r="AJF28" s="712"/>
      <c r="AJG28" s="712"/>
      <c r="AJH28" s="712"/>
      <c r="AJI28" s="712"/>
      <c r="AJJ28" s="712"/>
      <c r="AJK28" s="712"/>
      <c r="AJL28" s="712"/>
      <c r="AJM28" s="712"/>
      <c r="AJN28" s="712"/>
      <c r="AJO28" s="712"/>
      <c r="AJP28" s="712"/>
      <c r="AJQ28" s="712"/>
      <c r="AJR28" s="712"/>
      <c r="AJS28" s="712"/>
      <c r="AJT28" s="712"/>
      <c r="AJU28" s="712"/>
      <c r="AJV28" s="712"/>
      <c r="AJW28" s="712"/>
      <c r="AJX28" s="712"/>
      <c r="AJY28" s="712"/>
      <c r="AJZ28" s="712"/>
      <c r="AKA28" s="712"/>
      <c r="AKB28" s="712"/>
      <c r="AKC28" s="712"/>
      <c r="AKD28" s="712"/>
      <c r="AKE28" s="712"/>
      <c r="AKF28" s="712"/>
      <c r="AKG28" s="712"/>
      <c r="AKH28" s="712"/>
      <c r="AKI28" s="712"/>
      <c r="AKJ28" s="712"/>
      <c r="AKK28" s="712"/>
      <c r="AKL28" s="712"/>
      <c r="AKM28" s="712"/>
      <c r="AKN28" s="712"/>
      <c r="AKO28" s="712"/>
      <c r="AKP28" s="712"/>
      <c r="AKQ28" s="712"/>
      <c r="AKR28" s="712"/>
      <c r="AKS28" s="712"/>
      <c r="AKT28" s="712"/>
      <c r="AKU28" s="712"/>
      <c r="AKV28" s="712"/>
      <c r="AKW28" s="712"/>
      <c r="AKX28" s="712"/>
      <c r="AKY28" s="712"/>
      <c r="AKZ28" s="712"/>
      <c r="ALA28" s="712"/>
      <c r="ALB28" s="712"/>
      <c r="ALC28" s="712"/>
      <c r="ALD28" s="712"/>
      <c r="ALE28" s="712"/>
      <c r="ALF28" s="712"/>
      <c r="ALG28" s="712"/>
      <c r="ALH28" s="712"/>
      <c r="ALI28" s="712"/>
      <c r="ALJ28" s="712"/>
      <c r="ALK28" s="712"/>
      <c r="ALL28" s="712"/>
      <c r="ALM28" s="712"/>
      <c r="ALN28" s="712"/>
      <c r="ALO28" s="712"/>
      <c r="ALP28" s="712"/>
      <c r="ALQ28" s="712"/>
      <c r="ALR28" s="712"/>
      <c r="ALS28" s="712"/>
      <c r="ALT28" s="712"/>
      <c r="ALU28" s="712"/>
      <c r="ALV28" s="712"/>
      <c r="ALW28" s="712"/>
      <c r="ALX28" s="712"/>
      <c r="ALY28" s="712"/>
      <c r="ALZ28" s="712"/>
      <c r="AMA28" s="712"/>
      <c r="AMB28" s="712"/>
      <c r="AMC28" s="712"/>
      <c r="AMD28" s="712"/>
      <c r="AME28" s="712"/>
      <c r="AMF28" s="712"/>
      <c r="AMG28" s="712"/>
      <c r="AMH28" s="712"/>
      <c r="AMI28" s="712"/>
      <c r="AMJ28" s="712"/>
    </row>
    <row r="29" spans="1:1024" ht="15" customHeight="1" x14ac:dyDescent="0.3">
      <c r="G29" s="711"/>
      <c r="I29" s="711"/>
    </row>
    <row r="30" spans="1:1024" s="708" customFormat="1" ht="15" customHeight="1" x14ac:dyDescent="0.3">
      <c r="A30" s="707"/>
      <c r="C30" s="713"/>
      <c r="F30" s="707"/>
      <c r="H30" s="709"/>
      <c r="K30" s="741"/>
      <c r="L30" s="742"/>
      <c r="M30" s="742"/>
      <c r="N30" s="743"/>
    </row>
    <row r="31" spans="1:1024" s="746" customFormat="1" ht="15" customHeight="1" x14ac:dyDescent="0.25">
      <c r="A31" s="1124"/>
      <c r="B31" s="1120" t="s">
        <v>24</v>
      </c>
      <c r="C31" s="1118" t="s">
        <v>585</v>
      </c>
      <c r="D31" s="1118"/>
      <c r="E31" s="1118"/>
      <c r="F31" s="1118"/>
      <c r="G31" s="1118"/>
      <c r="H31" s="1118"/>
      <c r="I31" s="1118"/>
      <c r="J31" s="1118"/>
      <c r="K31" s="1118"/>
      <c r="L31" s="1118"/>
      <c r="M31" s="1118"/>
      <c r="N31" s="1118"/>
      <c r="O31" s="1118"/>
      <c r="P31" s="1118"/>
      <c r="Q31" s="1118"/>
      <c r="R31" s="1118"/>
      <c r="S31" s="744"/>
      <c r="T31" s="744"/>
      <c r="U31" s="745"/>
      <c r="V31" s="1118" t="s">
        <v>586</v>
      </c>
      <c r="W31" s="1118"/>
      <c r="X31" s="1118"/>
      <c r="Y31" s="1118"/>
      <c r="Z31" s="1118"/>
      <c r="AA31" s="1118"/>
    </row>
    <row r="32" spans="1:1024" s="749" customFormat="1" ht="135" x14ac:dyDescent="0.25">
      <c r="A32" s="1124"/>
      <c r="B32" s="1120"/>
      <c r="C32" s="1119" t="s">
        <v>31</v>
      </c>
      <c r="D32" s="1119"/>
      <c r="E32" s="1119"/>
      <c r="F32" s="1119" t="s">
        <v>32</v>
      </c>
      <c r="G32" s="1119"/>
      <c r="H32" s="1119"/>
      <c r="I32" s="1120" t="s">
        <v>33</v>
      </c>
      <c r="J32" s="1120"/>
      <c r="K32" s="1120"/>
      <c r="L32" s="1119" t="s">
        <v>587</v>
      </c>
      <c r="M32" s="1119"/>
      <c r="N32" s="1119"/>
      <c r="O32" s="1120" t="s">
        <v>35</v>
      </c>
      <c r="P32" s="1120"/>
      <c r="Q32" s="1120"/>
      <c r="R32" s="747" t="s">
        <v>36</v>
      </c>
      <c r="S32" s="748" t="s">
        <v>37</v>
      </c>
      <c r="T32" s="748" t="s">
        <v>38</v>
      </c>
      <c r="U32" s="747" t="s">
        <v>431</v>
      </c>
      <c r="V32" s="747" t="s">
        <v>588</v>
      </c>
      <c r="W32" s="747" t="s">
        <v>41</v>
      </c>
      <c r="X32" s="747" t="s">
        <v>42</v>
      </c>
      <c r="Y32" s="747" t="s">
        <v>43</v>
      </c>
      <c r="Z32" s="747" t="s">
        <v>551</v>
      </c>
      <c r="AA32" s="747" t="s">
        <v>45</v>
      </c>
    </row>
    <row r="33" spans="1:27" s="753" customFormat="1" ht="15.75" customHeight="1" x14ac:dyDescent="0.25">
      <c r="A33" s="750"/>
      <c r="B33" s="751" t="s">
        <v>46</v>
      </c>
      <c r="C33" s="750" t="s">
        <v>47</v>
      </c>
      <c r="D33" s="750" t="s">
        <v>48</v>
      </c>
      <c r="E33" s="750" t="s">
        <v>49</v>
      </c>
      <c r="F33" s="750" t="s">
        <v>47</v>
      </c>
      <c r="G33" s="750" t="s">
        <v>48</v>
      </c>
      <c r="H33" s="752" t="s">
        <v>49</v>
      </c>
      <c r="I33" s="751" t="s">
        <v>47</v>
      </c>
      <c r="J33" s="751" t="s">
        <v>48</v>
      </c>
      <c r="K33" s="751" t="s">
        <v>49</v>
      </c>
      <c r="L33" s="750" t="s">
        <v>47</v>
      </c>
      <c r="M33" s="750" t="s">
        <v>48</v>
      </c>
      <c r="N33" s="751" t="s">
        <v>49</v>
      </c>
      <c r="O33" s="750" t="s">
        <v>47</v>
      </c>
      <c r="P33" s="750" t="s">
        <v>48</v>
      </c>
      <c r="Q33" s="751" t="s">
        <v>49</v>
      </c>
      <c r="R33" s="751" t="s">
        <v>47</v>
      </c>
      <c r="S33" s="752" t="s">
        <v>47</v>
      </c>
      <c r="T33" s="752" t="s">
        <v>48</v>
      </c>
      <c r="U33" s="750" t="s">
        <v>49</v>
      </c>
      <c r="V33" s="750"/>
      <c r="W33" s="750"/>
      <c r="X33" s="750"/>
      <c r="Y33" s="750"/>
      <c r="Z33" s="750"/>
      <c r="AA33" s="751"/>
    </row>
    <row r="34" spans="1:27" s="755" customFormat="1" ht="30" customHeight="1" x14ac:dyDescent="0.25">
      <c r="A34" s="725" t="s">
        <v>51</v>
      </c>
      <c r="B34" s="724" t="s">
        <v>570</v>
      </c>
      <c r="C34" s="754">
        <v>10000</v>
      </c>
      <c r="D34" s="754">
        <v>5000</v>
      </c>
      <c r="E34" s="699">
        <v>0</v>
      </c>
      <c r="F34" s="754">
        <v>10000</v>
      </c>
      <c r="G34" s="754">
        <v>3000</v>
      </c>
      <c r="H34" s="699">
        <v>0</v>
      </c>
      <c r="I34" s="754">
        <v>5000</v>
      </c>
      <c r="J34" s="754">
        <v>3000</v>
      </c>
      <c r="K34" s="699">
        <v>0</v>
      </c>
      <c r="L34" s="699">
        <v>0</v>
      </c>
      <c r="M34" s="699">
        <v>0</v>
      </c>
      <c r="N34" s="699">
        <v>0</v>
      </c>
      <c r="O34" s="699">
        <v>0</v>
      </c>
      <c r="P34" s="699">
        <v>0</v>
      </c>
      <c r="Q34" s="699">
        <v>0</v>
      </c>
      <c r="R34" s="699">
        <v>0</v>
      </c>
      <c r="S34" s="699">
        <v>0</v>
      </c>
      <c r="T34" s="699">
        <v>0</v>
      </c>
      <c r="U34" s="699">
        <v>0</v>
      </c>
      <c r="V34" s="754">
        <v>2000</v>
      </c>
      <c r="W34" s="699">
        <v>0</v>
      </c>
      <c r="X34" s="699">
        <v>0</v>
      </c>
      <c r="Y34" s="699">
        <v>0</v>
      </c>
      <c r="Z34" s="699">
        <v>0</v>
      </c>
      <c r="AA34" s="754">
        <v>1500</v>
      </c>
    </row>
    <row r="35" spans="1:27" s="756" customFormat="1" ht="30" customHeight="1" x14ac:dyDescent="0.25">
      <c r="A35" s="725" t="s">
        <v>124</v>
      </c>
      <c r="B35" s="724" t="s">
        <v>572</v>
      </c>
      <c r="C35" s="1125">
        <v>10000</v>
      </c>
      <c r="D35" s="1125">
        <v>5000</v>
      </c>
      <c r="E35" s="1127">
        <v>0</v>
      </c>
      <c r="F35" s="1125">
        <v>10000</v>
      </c>
      <c r="G35" s="1125">
        <v>3000</v>
      </c>
      <c r="H35" s="1127">
        <v>0</v>
      </c>
      <c r="I35" s="754">
        <v>5000</v>
      </c>
      <c r="J35" s="1125">
        <v>3000</v>
      </c>
      <c r="K35" s="1127">
        <v>0</v>
      </c>
      <c r="L35" s="1127">
        <v>0</v>
      </c>
      <c r="M35" s="1127">
        <v>0</v>
      </c>
      <c r="N35" s="1127">
        <v>0</v>
      </c>
      <c r="O35" s="1127">
        <v>0</v>
      </c>
      <c r="P35" s="1127">
        <v>0</v>
      </c>
      <c r="Q35" s="1127">
        <v>0</v>
      </c>
      <c r="R35" s="1127">
        <v>0</v>
      </c>
      <c r="S35" s="1127">
        <v>0</v>
      </c>
      <c r="T35" s="1127">
        <v>0</v>
      </c>
      <c r="U35" s="1127">
        <v>0</v>
      </c>
      <c r="V35" s="1125">
        <v>2000</v>
      </c>
      <c r="W35" s="1127">
        <v>0</v>
      </c>
      <c r="X35" s="1127">
        <v>0</v>
      </c>
      <c r="Y35" s="1127">
        <v>0</v>
      </c>
      <c r="Z35" s="1127">
        <v>210</v>
      </c>
      <c r="AA35" s="1125">
        <v>1500</v>
      </c>
    </row>
    <row r="36" spans="1:27" s="756" customFormat="1" ht="30" customHeight="1" x14ac:dyDescent="0.25">
      <c r="A36" s="725" t="s">
        <v>134</v>
      </c>
      <c r="B36" s="724" t="s">
        <v>842</v>
      </c>
      <c r="C36" s="1126"/>
      <c r="D36" s="1126"/>
      <c r="E36" s="1128"/>
      <c r="F36" s="1126"/>
      <c r="G36" s="1126"/>
      <c r="H36" s="1128"/>
      <c r="I36" s="754">
        <v>5000</v>
      </c>
      <c r="J36" s="1126"/>
      <c r="K36" s="1128"/>
      <c r="L36" s="1128"/>
      <c r="M36" s="1128"/>
      <c r="N36" s="1128"/>
      <c r="O36" s="1128"/>
      <c r="P36" s="1128"/>
      <c r="Q36" s="1128"/>
      <c r="R36" s="1128"/>
      <c r="S36" s="1128"/>
      <c r="T36" s="1128"/>
      <c r="U36" s="1128"/>
      <c r="V36" s="1126"/>
      <c r="W36" s="1128"/>
      <c r="X36" s="1128"/>
      <c r="Y36" s="1128"/>
      <c r="Z36" s="1128"/>
      <c r="AA36" s="1126"/>
    </row>
    <row r="37" spans="1:27" s="720" customFormat="1" ht="30" customHeight="1" x14ac:dyDescent="0.25">
      <c r="A37" s="725" t="s">
        <v>139</v>
      </c>
      <c r="B37" s="724" t="s">
        <v>574</v>
      </c>
      <c r="C37" s="754">
        <v>10000</v>
      </c>
      <c r="D37" s="754">
        <v>5000</v>
      </c>
      <c r="E37" s="699">
        <v>0</v>
      </c>
      <c r="F37" s="754">
        <v>10000</v>
      </c>
      <c r="G37" s="754">
        <v>3000</v>
      </c>
      <c r="H37" s="699">
        <v>0</v>
      </c>
      <c r="I37" s="754">
        <v>5000</v>
      </c>
      <c r="J37" s="754">
        <v>3000</v>
      </c>
      <c r="K37" s="699">
        <v>0</v>
      </c>
      <c r="L37" s="699">
        <v>0</v>
      </c>
      <c r="M37" s="699">
        <v>0</v>
      </c>
      <c r="N37" s="699">
        <v>0</v>
      </c>
      <c r="O37" s="699">
        <v>0</v>
      </c>
      <c r="P37" s="699">
        <v>0</v>
      </c>
      <c r="Q37" s="699">
        <v>0</v>
      </c>
      <c r="R37" s="699">
        <v>0</v>
      </c>
      <c r="S37" s="699">
        <v>0</v>
      </c>
      <c r="T37" s="699">
        <v>0</v>
      </c>
      <c r="U37" s="699">
        <v>0</v>
      </c>
      <c r="V37" s="754">
        <v>1500</v>
      </c>
      <c r="W37" s="699">
        <v>0</v>
      </c>
      <c r="X37" s="699">
        <v>0</v>
      </c>
      <c r="Y37" s="699">
        <v>0</v>
      </c>
      <c r="Z37" s="699">
        <v>0</v>
      </c>
      <c r="AA37" s="754">
        <v>1500</v>
      </c>
    </row>
    <row r="38" spans="1:27" s="720" customFormat="1" ht="15" customHeight="1" x14ac:dyDescent="0.25">
      <c r="A38" s="725" t="s">
        <v>150</v>
      </c>
      <c r="B38" s="724" t="s">
        <v>575</v>
      </c>
      <c r="C38" s="699">
        <v>0</v>
      </c>
      <c r="D38" s="754">
        <v>3000</v>
      </c>
      <c r="E38" s="699">
        <v>0</v>
      </c>
      <c r="F38" s="754">
        <v>10000</v>
      </c>
      <c r="G38" s="754">
        <v>3000</v>
      </c>
      <c r="H38" s="699">
        <v>0</v>
      </c>
      <c r="I38" s="754">
        <v>5000</v>
      </c>
      <c r="J38" s="754">
        <v>3000</v>
      </c>
      <c r="K38" s="699">
        <v>0</v>
      </c>
      <c r="L38" s="699">
        <v>0</v>
      </c>
      <c r="M38" s="699">
        <v>0</v>
      </c>
      <c r="N38" s="699">
        <v>0</v>
      </c>
      <c r="O38" s="699">
        <v>0</v>
      </c>
      <c r="P38" s="699">
        <v>0</v>
      </c>
      <c r="Q38" s="699">
        <v>0</v>
      </c>
      <c r="R38" s="699">
        <v>0</v>
      </c>
      <c r="S38" s="699">
        <v>0</v>
      </c>
      <c r="T38" s="699">
        <v>0</v>
      </c>
      <c r="U38" s="699">
        <v>0</v>
      </c>
      <c r="V38" s="754">
        <v>2000</v>
      </c>
      <c r="W38" s="699">
        <v>0</v>
      </c>
      <c r="X38" s="699">
        <v>0</v>
      </c>
      <c r="Y38" s="699">
        <v>0</v>
      </c>
      <c r="Z38" s="699">
        <v>0</v>
      </c>
      <c r="AA38" s="754">
        <v>1000</v>
      </c>
    </row>
    <row r="39" spans="1:27" s="720" customFormat="1" ht="15" customHeight="1" x14ac:dyDescent="0.25">
      <c r="A39" s="725" t="s">
        <v>158</v>
      </c>
      <c r="B39" s="724" t="s">
        <v>576</v>
      </c>
      <c r="C39" s="699">
        <v>0</v>
      </c>
      <c r="D39" s="754">
        <v>3000</v>
      </c>
      <c r="E39" s="699">
        <v>0</v>
      </c>
      <c r="F39" s="754">
        <v>10000</v>
      </c>
      <c r="G39" s="754">
        <v>3000</v>
      </c>
      <c r="H39" s="699">
        <v>0</v>
      </c>
      <c r="I39" s="754">
        <v>5000</v>
      </c>
      <c r="J39" s="754">
        <v>3000</v>
      </c>
      <c r="K39" s="699">
        <v>0</v>
      </c>
      <c r="L39" s="699">
        <v>0</v>
      </c>
      <c r="M39" s="699">
        <v>0</v>
      </c>
      <c r="N39" s="699">
        <v>0</v>
      </c>
      <c r="O39" s="699">
        <v>0</v>
      </c>
      <c r="P39" s="699">
        <v>0</v>
      </c>
      <c r="Q39" s="699">
        <v>0</v>
      </c>
      <c r="R39" s="699">
        <v>0</v>
      </c>
      <c r="S39" s="699">
        <v>0</v>
      </c>
      <c r="T39" s="699">
        <v>0</v>
      </c>
      <c r="U39" s="699">
        <v>0</v>
      </c>
      <c r="V39" s="754">
        <v>1000</v>
      </c>
      <c r="W39" s="699">
        <v>0</v>
      </c>
      <c r="X39" s="699">
        <v>0</v>
      </c>
      <c r="Y39" s="699">
        <v>0</v>
      </c>
      <c r="Z39" s="699">
        <v>0</v>
      </c>
      <c r="AA39" s="754">
        <v>1000</v>
      </c>
    </row>
    <row r="40" spans="1:27" s="720" customFormat="1" ht="15" customHeight="1" x14ac:dyDescent="0.25">
      <c r="A40" s="725" t="s">
        <v>162</v>
      </c>
      <c r="B40" s="724" t="s">
        <v>577</v>
      </c>
      <c r="C40" s="699">
        <v>0</v>
      </c>
      <c r="D40" s="754">
        <v>3000</v>
      </c>
      <c r="E40" s="699">
        <v>0</v>
      </c>
      <c r="F40" s="754">
        <v>10000</v>
      </c>
      <c r="G40" s="754">
        <v>3000</v>
      </c>
      <c r="H40" s="699">
        <v>0</v>
      </c>
      <c r="I40" s="754">
        <v>5000</v>
      </c>
      <c r="J40" s="754">
        <v>3000</v>
      </c>
      <c r="K40" s="699">
        <v>0</v>
      </c>
      <c r="L40" s="699">
        <v>0</v>
      </c>
      <c r="M40" s="699">
        <v>0</v>
      </c>
      <c r="N40" s="699">
        <v>0</v>
      </c>
      <c r="O40" s="699">
        <v>0</v>
      </c>
      <c r="P40" s="699">
        <v>0</v>
      </c>
      <c r="Q40" s="699">
        <v>0</v>
      </c>
      <c r="R40" s="699">
        <v>0</v>
      </c>
      <c r="S40" s="699">
        <v>0</v>
      </c>
      <c r="T40" s="699">
        <v>0</v>
      </c>
      <c r="U40" s="699">
        <v>0</v>
      </c>
      <c r="V40" s="754">
        <v>1000</v>
      </c>
      <c r="W40" s="699">
        <v>0</v>
      </c>
      <c r="X40" s="699">
        <v>0</v>
      </c>
      <c r="Y40" s="699">
        <v>0</v>
      </c>
      <c r="Z40" s="699">
        <v>0</v>
      </c>
      <c r="AA40" s="754">
        <v>1000</v>
      </c>
    </row>
    <row r="41" spans="1:27" s="720" customFormat="1" ht="30" customHeight="1" x14ac:dyDescent="0.25">
      <c r="A41" s="725" t="s">
        <v>166</v>
      </c>
      <c r="B41" s="724" t="s">
        <v>578</v>
      </c>
      <c r="C41" s="699">
        <v>0</v>
      </c>
      <c r="D41" s="699">
        <v>0</v>
      </c>
      <c r="E41" s="699">
        <v>0</v>
      </c>
      <c r="F41" s="754">
        <v>3000</v>
      </c>
      <c r="G41" s="699">
        <v>0</v>
      </c>
      <c r="H41" s="699">
        <v>0</v>
      </c>
      <c r="I41" s="754">
        <v>3000</v>
      </c>
      <c r="J41" s="699">
        <v>0</v>
      </c>
      <c r="K41" s="699">
        <v>0</v>
      </c>
      <c r="L41" s="699">
        <v>0</v>
      </c>
      <c r="M41" s="699">
        <v>0</v>
      </c>
      <c r="N41" s="699">
        <v>0</v>
      </c>
      <c r="O41" s="699">
        <v>0</v>
      </c>
      <c r="P41" s="699">
        <v>0</v>
      </c>
      <c r="Q41" s="699">
        <v>0</v>
      </c>
      <c r="R41" s="699">
        <v>0</v>
      </c>
      <c r="S41" s="699">
        <v>0</v>
      </c>
      <c r="T41" s="699">
        <v>0</v>
      </c>
      <c r="U41" s="699">
        <v>0</v>
      </c>
      <c r="V41" s="699">
        <v>0</v>
      </c>
      <c r="W41" s="699">
        <v>0</v>
      </c>
      <c r="X41" s="699">
        <v>0</v>
      </c>
      <c r="Y41" s="699">
        <v>0</v>
      </c>
      <c r="Z41" s="699">
        <v>0</v>
      </c>
      <c r="AA41" s="699">
        <v>0</v>
      </c>
    </row>
    <row r="42" spans="1:27" s="720" customFormat="1" ht="15" customHeight="1" x14ac:dyDescent="0.25">
      <c r="A42" s="725" t="s">
        <v>176</v>
      </c>
      <c r="B42" s="724" t="s">
        <v>579</v>
      </c>
      <c r="C42" s="699">
        <v>0</v>
      </c>
      <c r="D42" s="699">
        <v>0</v>
      </c>
      <c r="E42" s="699">
        <v>0</v>
      </c>
      <c r="F42" s="754">
        <v>3000</v>
      </c>
      <c r="G42" s="699">
        <v>0</v>
      </c>
      <c r="H42" s="699">
        <v>0</v>
      </c>
      <c r="I42" s="754">
        <v>3000</v>
      </c>
      <c r="J42" s="699">
        <v>0</v>
      </c>
      <c r="K42" s="699">
        <v>0</v>
      </c>
      <c r="L42" s="699">
        <v>0</v>
      </c>
      <c r="M42" s="699">
        <v>0</v>
      </c>
      <c r="N42" s="699">
        <v>0</v>
      </c>
      <c r="O42" s="699">
        <v>0</v>
      </c>
      <c r="P42" s="699">
        <v>0</v>
      </c>
      <c r="Q42" s="699">
        <v>0</v>
      </c>
      <c r="R42" s="699">
        <v>0</v>
      </c>
      <c r="S42" s="699">
        <v>0</v>
      </c>
      <c r="T42" s="699">
        <v>0</v>
      </c>
      <c r="U42" s="699">
        <v>0</v>
      </c>
      <c r="V42" s="699">
        <v>0</v>
      </c>
      <c r="W42" s="699">
        <v>0</v>
      </c>
      <c r="X42" s="699">
        <v>0</v>
      </c>
      <c r="Y42" s="699">
        <v>0</v>
      </c>
      <c r="Z42" s="699">
        <v>0</v>
      </c>
      <c r="AA42" s="699">
        <v>0</v>
      </c>
    </row>
    <row r="43" spans="1:27" s="720" customFormat="1" ht="30" customHeight="1" x14ac:dyDescent="0.25">
      <c r="A43" s="725" t="s">
        <v>184</v>
      </c>
      <c r="B43" s="724" t="s">
        <v>580</v>
      </c>
      <c r="C43" s="699">
        <v>0</v>
      </c>
      <c r="D43" s="754">
        <v>2000</v>
      </c>
      <c r="E43" s="699">
        <v>0</v>
      </c>
      <c r="F43" s="699">
        <v>0</v>
      </c>
      <c r="G43" s="754">
        <v>2000</v>
      </c>
      <c r="H43" s="699">
        <v>0</v>
      </c>
      <c r="I43" s="699">
        <v>0</v>
      </c>
      <c r="J43" s="754">
        <v>2000</v>
      </c>
      <c r="K43" s="699">
        <v>0</v>
      </c>
      <c r="L43" s="699">
        <v>0</v>
      </c>
      <c r="M43" s="699">
        <v>0</v>
      </c>
      <c r="N43" s="699">
        <v>0</v>
      </c>
      <c r="O43" s="699">
        <v>0</v>
      </c>
      <c r="P43" s="699">
        <v>0</v>
      </c>
      <c r="Q43" s="699">
        <v>0</v>
      </c>
      <c r="R43" s="699">
        <v>0</v>
      </c>
      <c r="S43" s="699">
        <v>0</v>
      </c>
      <c r="T43" s="699">
        <v>0</v>
      </c>
      <c r="U43" s="699">
        <v>0</v>
      </c>
      <c r="V43" s="754">
        <v>200</v>
      </c>
      <c r="W43" s="699">
        <v>0</v>
      </c>
      <c r="X43" s="699">
        <v>0</v>
      </c>
      <c r="Y43" s="699">
        <v>0</v>
      </c>
      <c r="Z43" s="699">
        <v>0</v>
      </c>
      <c r="AA43" s="699">
        <v>0</v>
      </c>
    </row>
    <row r="44" spans="1:27" s="720" customFormat="1" ht="30" customHeight="1" x14ac:dyDescent="0.25">
      <c r="A44" s="725" t="s">
        <v>188</v>
      </c>
      <c r="B44" s="724" t="s">
        <v>581</v>
      </c>
      <c r="C44" s="699">
        <v>0</v>
      </c>
      <c r="D44" s="754">
        <v>1000</v>
      </c>
      <c r="E44" s="699">
        <v>0</v>
      </c>
      <c r="F44" s="699">
        <v>0</v>
      </c>
      <c r="G44" s="754">
        <v>1000</v>
      </c>
      <c r="H44" s="699">
        <v>0</v>
      </c>
      <c r="I44" s="699">
        <v>0</v>
      </c>
      <c r="J44" s="754">
        <v>1000</v>
      </c>
      <c r="K44" s="699">
        <v>0</v>
      </c>
      <c r="L44" s="699">
        <v>0</v>
      </c>
      <c r="M44" s="699">
        <v>0</v>
      </c>
      <c r="N44" s="699">
        <v>0</v>
      </c>
      <c r="O44" s="699">
        <v>0</v>
      </c>
      <c r="P44" s="699">
        <v>0</v>
      </c>
      <c r="Q44" s="699">
        <v>0</v>
      </c>
      <c r="R44" s="699">
        <v>0</v>
      </c>
      <c r="S44" s="699">
        <v>0</v>
      </c>
      <c r="T44" s="699">
        <v>0</v>
      </c>
      <c r="U44" s="699">
        <v>0</v>
      </c>
      <c r="V44" s="754">
        <v>200</v>
      </c>
      <c r="W44" s="699">
        <v>0</v>
      </c>
      <c r="X44" s="699">
        <v>0</v>
      </c>
      <c r="Y44" s="699">
        <v>0</v>
      </c>
      <c r="Z44" s="699">
        <v>0</v>
      </c>
      <c r="AA44" s="699">
        <v>0</v>
      </c>
    </row>
    <row r="45" spans="1:27" s="720" customFormat="1" ht="30" customHeight="1" x14ac:dyDescent="0.25">
      <c r="A45" s="725" t="s">
        <v>195</v>
      </c>
      <c r="B45" s="724" t="s">
        <v>582</v>
      </c>
      <c r="C45" s="699">
        <v>0</v>
      </c>
      <c r="D45" s="754">
        <v>2000</v>
      </c>
      <c r="E45" s="699">
        <v>0</v>
      </c>
      <c r="F45" s="699">
        <v>0</v>
      </c>
      <c r="G45" s="754">
        <v>2000</v>
      </c>
      <c r="H45" s="699">
        <v>0</v>
      </c>
      <c r="I45" s="699">
        <v>0</v>
      </c>
      <c r="J45" s="754">
        <v>2000</v>
      </c>
      <c r="K45" s="699">
        <v>0</v>
      </c>
      <c r="L45" s="699">
        <v>0</v>
      </c>
      <c r="M45" s="699">
        <v>0</v>
      </c>
      <c r="N45" s="699">
        <v>0</v>
      </c>
      <c r="O45" s="699">
        <v>0</v>
      </c>
      <c r="P45" s="699">
        <v>0</v>
      </c>
      <c r="Q45" s="699">
        <v>0</v>
      </c>
      <c r="R45" s="699">
        <v>0</v>
      </c>
      <c r="S45" s="699">
        <v>0</v>
      </c>
      <c r="T45" s="699">
        <v>0</v>
      </c>
      <c r="U45" s="699">
        <v>0</v>
      </c>
      <c r="V45" s="754">
        <v>200</v>
      </c>
      <c r="W45" s="699">
        <v>0</v>
      </c>
      <c r="X45" s="699">
        <v>0</v>
      </c>
      <c r="Y45" s="699">
        <v>0</v>
      </c>
      <c r="Z45" s="699">
        <v>0</v>
      </c>
      <c r="AA45" s="699">
        <v>0</v>
      </c>
    </row>
    <row r="46" spans="1:27" s="720" customFormat="1" ht="30" customHeight="1" x14ac:dyDescent="0.25">
      <c r="A46" s="725" t="s">
        <v>200</v>
      </c>
      <c r="B46" s="724" t="s">
        <v>526</v>
      </c>
      <c r="C46" s="699">
        <v>0</v>
      </c>
      <c r="D46" s="754">
        <v>1000</v>
      </c>
      <c r="E46" s="699">
        <v>0</v>
      </c>
      <c r="F46" s="699">
        <v>0</v>
      </c>
      <c r="G46" s="754">
        <v>1000</v>
      </c>
      <c r="H46" s="699">
        <v>0</v>
      </c>
      <c r="I46" s="699">
        <v>0</v>
      </c>
      <c r="J46" s="754">
        <v>1000</v>
      </c>
      <c r="K46" s="699">
        <v>0</v>
      </c>
      <c r="L46" s="699">
        <v>0</v>
      </c>
      <c r="M46" s="699">
        <v>0</v>
      </c>
      <c r="N46" s="699">
        <v>0</v>
      </c>
      <c r="O46" s="699">
        <v>0</v>
      </c>
      <c r="P46" s="699">
        <v>0</v>
      </c>
      <c r="Q46" s="699">
        <v>0</v>
      </c>
      <c r="R46" s="699">
        <v>0</v>
      </c>
      <c r="S46" s="699">
        <v>0</v>
      </c>
      <c r="T46" s="699">
        <v>0</v>
      </c>
      <c r="U46" s="699">
        <v>0</v>
      </c>
      <c r="V46" s="754">
        <v>200</v>
      </c>
      <c r="W46" s="699">
        <v>0</v>
      </c>
      <c r="X46" s="699">
        <v>0</v>
      </c>
      <c r="Y46" s="699">
        <v>0</v>
      </c>
      <c r="Z46" s="699">
        <v>0</v>
      </c>
      <c r="AA46" s="699">
        <v>0</v>
      </c>
    </row>
    <row r="47" spans="1:27" s="720" customFormat="1" ht="30" customHeight="1" x14ac:dyDescent="0.25">
      <c r="A47" s="725" t="s">
        <v>207</v>
      </c>
      <c r="B47" s="724" t="s">
        <v>583</v>
      </c>
      <c r="C47" s="699">
        <v>0</v>
      </c>
      <c r="D47" s="754">
        <v>1000</v>
      </c>
      <c r="E47" s="699">
        <v>0</v>
      </c>
      <c r="F47" s="699">
        <v>0</v>
      </c>
      <c r="G47" s="754">
        <v>1000</v>
      </c>
      <c r="H47" s="699">
        <v>0</v>
      </c>
      <c r="I47" s="699">
        <v>0</v>
      </c>
      <c r="J47" s="754">
        <v>1000</v>
      </c>
      <c r="K47" s="699">
        <v>0</v>
      </c>
      <c r="L47" s="699">
        <v>0</v>
      </c>
      <c r="M47" s="699">
        <v>0</v>
      </c>
      <c r="N47" s="699">
        <v>0</v>
      </c>
      <c r="O47" s="699">
        <v>0</v>
      </c>
      <c r="P47" s="699">
        <v>0</v>
      </c>
      <c r="Q47" s="699">
        <v>0</v>
      </c>
      <c r="R47" s="699">
        <v>0</v>
      </c>
      <c r="S47" s="699">
        <v>0</v>
      </c>
      <c r="T47" s="699">
        <v>0</v>
      </c>
      <c r="U47" s="699">
        <v>0</v>
      </c>
      <c r="V47" s="754">
        <v>200</v>
      </c>
      <c r="W47" s="699">
        <v>0</v>
      </c>
      <c r="X47" s="699">
        <v>0</v>
      </c>
      <c r="Y47" s="699">
        <v>0</v>
      </c>
      <c r="Z47" s="699">
        <v>0</v>
      </c>
      <c r="AA47" s="699">
        <v>0</v>
      </c>
    </row>
    <row r="48" spans="1:27" s="720" customFormat="1" ht="51.75" x14ac:dyDescent="0.25">
      <c r="A48" s="725" t="s">
        <v>214</v>
      </c>
      <c r="B48" s="724" t="s">
        <v>584</v>
      </c>
      <c r="C48" s="699">
        <v>0</v>
      </c>
      <c r="D48" s="754">
        <v>2000</v>
      </c>
      <c r="E48" s="699">
        <v>0</v>
      </c>
      <c r="F48" s="699">
        <v>0</v>
      </c>
      <c r="G48" s="754">
        <v>2000</v>
      </c>
      <c r="H48" s="699">
        <v>0</v>
      </c>
      <c r="I48" s="699">
        <v>0</v>
      </c>
      <c r="J48" s="754">
        <v>2000</v>
      </c>
      <c r="K48" s="699">
        <v>0</v>
      </c>
      <c r="L48" s="699">
        <v>0</v>
      </c>
      <c r="M48" s="699">
        <v>0</v>
      </c>
      <c r="N48" s="699">
        <v>0</v>
      </c>
      <c r="O48" s="699">
        <v>0</v>
      </c>
      <c r="P48" s="699">
        <v>0</v>
      </c>
      <c r="Q48" s="699">
        <v>0</v>
      </c>
      <c r="R48" s="699">
        <v>0</v>
      </c>
      <c r="S48" s="699">
        <v>0</v>
      </c>
      <c r="T48" s="699">
        <v>0</v>
      </c>
      <c r="U48" s="699">
        <v>0</v>
      </c>
      <c r="V48" s="754">
        <v>200</v>
      </c>
      <c r="W48" s="699">
        <v>0</v>
      </c>
      <c r="X48" s="699">
        <v>0</v>
      </c>
      <c r="Y48" s="699">
        <v>0</v>
      </c>
      <c r="Z48" s="699">
        <v>0</v>
      </c>
      <c r="AA48" s="699">
        <v>0</v>
      </c>
    </row>
    <row r="49" spans="1:1024" s="760" customFormat="1" ht="15" customHeight="1" x14ac:dyDescent="0.3">
      <c r="A49" s="757"/>
      <c r="B49" s="757" t="s">
        <v>324</v>
      </c>
      <c r="C49" s="758">
        <f t="shared" ref="C49:AA49" si="0">SUM(C34:C48)</f>
        <v>30000</v>
      </c>
      <c r="D49" s="758">
        <f t="shared" si="0"/>
        <v>33000</v>
      </c>
      <c r="E49" s="758">
        <f t="shared" si="0"/>
        <v>0</v>
      </c>
      <c r="F49" s="758">
        <f t="shared" si="0"/>
        <v>66000</v>
      </c>
      <c r="G49" s="758">
        <f t="shared" si="0"/>
        <v>27000</v>
      </c>
      <c r="H49" s="758">
        <f t="shared" si="0"/>
        <v>0</v>
      </c>
      <c r="I49" s="758">
        <f t="shared" si="0"/>
        <v>41000</v>
      </c>
      <c r="J49" s="758">
        <f t="shared" si="0"/>
        <v>27000</v>
      </c>
      <c r="K49" s="758">
        <f t="shared" si="0"/>
        <v>0</v>
      </c>
      <c r="L49" s="758">
        <f t="shared" si="0"/>
        <v>0</v>
      </c>
      <c r="M49" s="758">
        <f t="shared" si="0"/>
        <v>0</v>
      </c>
      <c r="N49" s="758">
        <f t="shared" si="0"/>
        <v>0</v>
      </c>
      <c r="O49" s="758">
        <f t="shared" si="0"/>
        <v>0</v>
      </c>
      <c r="P49" s="758">
        <f t="shared" si="0"/>
        <v>0</v>
      </c>
      <c r="Q49" s="758">
        <f t="shared" si="0"/>
        <v>0</v>
      </c>
      <c r="R49" s="758">
        <f t="shared" si="0"/>
        <v>0</v>
      </c>
      <c r="S49" s="758">
        <f t="shared" si="0"/>
        <v>0</v>
      </c>
      <c r="T49" s="758">
        <f t="shared" si="0"/>
        <v>0</v>
      </c>
      <c r="U49" s="758">
        <f t="shared" si="0"/>
        <v>0</v>
      </c>
      <c r="V49" s="758">
        <f t="shared" si="0"/>
        <v>10700</v>
      </c>
      <c r="W49" s="758">
        <f t="shared" si="0"/>
        <v>0</v>
      </c>
      <c r="X49" s="758">
        <f t="shared" si="0"/>
        <v>0</v>
      </c>
      <c r="Y49" s="758">
        <f t="shared" si="0"/>
        <v>0</v>
      </c>
      <c r="Z49" s="758">
        <f t="shared" si="0"/>
        <v>210</v>
      </c>
      <c r="AA49" s="758">
        <f t="shared" si="0"/>
        <v>7500</v>
      </c>
      <c r="AB49" s="759"/>
      <c r="AC49" s="759"/>
      <c r="AD49" s="759"/>
      <c r="AE49" s="759"/>
      <c r="AF49" s="759"/>
      <c r="AG49" s="759"/>
      <c r="AH49" s="759"/>
      <c r="AI49" s="759"/>
      <c r="AJ49" s="759"/>
      <c r="AK49" s="759"/>
      <c r="AL49" s="759"/>
      <c r="AM49" s="759"/>
      <c r="AN49" s="759"/>
      <c r="AO49" s="759"/>
      <c r="AP49" s="759"/>
      <c r="AQ49" s="759"/>
      <c r="AR49" s="759"/>
      <c r="AS49" s="759"/>
      <c r="AT49" s="759"/>
      <c r="AU49" s="759"/>
      <c r="AV49" s="759"/>
      <c r="AW49" s="759"/>
      <c r="AX49" s="759"/>
      <c r="AY49" s="759"/>
      <c r="AZ49" s="759"/>
      <c r="BA49" s="759"/>
      <c r="BB49" s="759"/>
      <c r="BC49" s="759"/>
      <c r="BD49" s="759"/>
      <c r="BE49" s="759"/>
      <c r="BF49" s="759"/>
      <c r="BG49" s="759"/>
      <c r="BH49" s="759"/>
      <c r="BI49" s="759"/>
      <c r="BJ49" s="759"/>
      <c r="BK49" s="759"/>
      <c r="BL49" s="759"/>
      <c r="BM49" s="759"/>
      <c r="BN49" s="759"/>
      <c r="BO49" s="759"/>
      <c r="BP49" s="759"/>
      <c r="BQ49" s="759"/>
      <c r="BR49" s="759"/>
      <c r="BS49" s="759"/>
      <c r="BT49" s="759"/>
      <c r="BU49" s="759"/>
      <c r="BV49" s="759"/>
      <c r="BW49" s="759"/>
      <c r="BX49" s="759"/>
      <c r="BY49" s="759"/>
      <c r="BZ49" s="759"/>
      <c r="CA49" s="759"/>
      <c r="CB49" s="759"/>
      <c r="CC49" s="759"/>
      <c r="CD49" s="759"/>
      <c r="CE49" s="759"/>
      <c r="CF49" s="759"/>
      <c r="CG49" s="759"/>
      <c r="CH49" s="759"/>
      <c r="CI49" s="759"/>
      <c r="CJ49" s="759"/>
      <c r="CK49" s="759"/>
      <c r="CL49" s="759"/>
      <c r="CM49" s="759"/>
      <c r="CN49" s="759"/>
      <c r="CO49" s="759"/>
      <c r="CP49" s="759"/>
      <c r="CQ49" s="759"/>
      <c r="CR49" s="759"/>
      <c r="CS49" s="759"/>
      <c r="CT49" s="759"/>
      <c r="CU49" s="759"/>
      <c r="CV49" s="759"/>
      <c r="CW49" s="759"/>
      <c r="CX49" s="759"/>
      <c r="CY49" s="759"/>
      <c r="CZ49" s="759"/>
      <c r="DA49" s="759"/>
      <c r="DB49" s="759"/>
      <c r="DC49" s="759"/>
      <c r="DD49" s="759"/>
      <c r="DE49" s="759"/>
      <c r="DF49" s="759"/>
      <c r="DG49" s="759"/>
      <c r="DH49" s="759"/>
      <c r="DI49" s="759"/>
      <c r="DJ49" s="759"/>
      <c r="DK49" s="759"/>
      <c r="DL49" s="759"/>
      <c r="DM49" s="759"/>
      <c r="DN49" s="759"/>
      <c r="DO49" s="759"/>
      <c r="DP49" s="759"/>
      <c r="DQ49" s="759"/>
      <c r="DR49" s="759"/>
      <c r="DS49" s="759"/>
      <c r="DT49" s="759"/>
      <c r="DU49" s="759"/>
      <c r="DV49" s="759"/>
      <c r="DW49" s="759"/>
      <c r="DX49" s="759"/>
      <c r="DY49" s="759"/>
      <c r="DZ49" s="759"/>
      <c r="EA49" s="759"/>
      <c r="EB49" s="759"/>
      <c r="EC49" s="759"/>
      <c r="ED49" s="759"/>
      <c r="EE49" s="759"/>
      <c r="EF49" s="759"/>
      <c r="EG49" s="759"/>
      <c r="EH49" s="759"/>
      <c r="EI49" s="759"/>
      <c r="EJ49" s="759"/>
      <c r="EK49" s="759"/>
      <c r="EL49" s="759"/>
      <c r="EM49" s="759"/>
      <c r="EN49" s="759"/>
      <c r="EO49" s="759"/>
      <c r="EP49" s="759"/>
      <c r="EQ49" s="759"/>
      <c r="ER49" s="759"/>
      <c r="ES49" s="759"/>
      <c r="ET49" s="759"/>
      <c r="EU49" s="759"/>
      <c r="EV49" s="759"/>
      <c r="EW49" s="759"/>
      <c r="EX49" s="759"/>
      <c r="EY49" s="759"/>
      <c r="EZ49" s="759"/>
      <c r="FA49" s="759"/>
      <c r="FB49" s="759"/>
      <c r="FC49" s="759"/>
      <c r="FD49" s="759"/>
      <c r="FE49" s="759"/>
      <c r="FF49" s="759"/>
      <c r="FG49" s="759"/>
      <c r="FH49" s="759"/>
      <c r="FI49" s="759"/>
      <c r="FJ49" s="759"/>
      <c r="FK49" s="759"/>
      <c r="FL49" s="759"/>
      <c r="FM49" s="759"/>
      <c r="FN49" s="759"/>
      <c r="FO49" s="759"/>
      <c r="FP49" s="759"/>
      <c r="FQ49" s="759"/>
      <c r="FR49" s="759"/>
      <c r="FS49" s="759"/>
      <c r="FT49" s="759"/>
      <c r="FU49" s="759"/>
      <c r="FV49" s="759"/>
      <c r="FW49" s="759"/>
      <c r="FX49" s="759"/>
      <c r="FY49" s="759"/>
      <c r="FZ49" s="759"/>
      <c r="GA49" s="759"/>
      <c r="GB49" s="759"/>
      <c r="GC49" s="759"/>
      <c r="GD49" s="759"/>
      <c r="GE49" s="759"/>
      <c r="GF49" s="759"/>
      <c r="GG49" s="759"/>
      <c r="GH49" s="759"/>
      <c r="GI49" s="759"/>
      <c r="GJ49" s="759"/>
      <c r="GK49" s="759"/>
      <c r="GL49" s="759"/>
      <c r="GM49" s="759"/>
      <c r="GN49" s="759"/>
      <c r="GO49" s="759"/>
      <c r="GP49" s="759"/>
      <c r="GQ49" s="759"/>
      <c r="GR49" s="759"/>
      <c r="GS49" s="759"/>
      <c r="GT49" s="759"/>
      <c r="GU49" s="759"/>
      <c r="GV49" s="759"/>
      <c r="GW49" s="759"/>
      <c r="GX49" s="759"/>
      <c r="GY49" s="759"/>
      <c r="GZ49" s="759"/>
      <c r="HA49" s="759"/>
      <c r="HB49" s="759"/>
      <c r="HC49" s="759"/>
      <c r="HD49" s="759"/>
      <c r="HE49" s="759"/>
      <c r="HF49" s="759"/>
      <c r="HG49" s="759"/>
      <c r="HH49" s="759"/>
      <c r="HI49" s="759"/>
      <c r="HJ49" s="759"/>
      <c r="HK49" s="759"/>
      <c r="HL49" s="759"/>
      <c r="HM49" s="759"/>
      <c r="HN49" s="759"/>
      <c r="HO49" s="759"/>
      <c r="HP49" s="759"/>
      <c r="HQ49" s="759"/>
      <c r="HR49" s="759"/>
      <c r="HS49" s="759"/>
      <c r="HT49" s="759"/>
      <c r="HU49" s="759"/>
      <c r="HV49" s="759"/>
      <c r="HW49" s="759"/>
      <c r="HX49" s="759"/>
      <c r="HY49" s="759"/>
      <c r="HZ49" s="759"/>
      <c r="IA49" s="759"/>
      <c r="IB49" s="759"/>
      <c r="IC49" s="759"/>
      <c r="ID49" s="759"/>
      <c r="IE49" s="759"/>
      <c r="IF49" s="759"/>
      <c r="IG49" s="759"/>
      <c r="IH49" s="759"/>
      <c r="II49" s="759"/>
      <c r="IJ49" s="759"/>
      <c r="IK49" s="759"/>
      <c r="IL49" s="759"/>
      <c r="IM49" s="759"/>
      <c r="IN49" s="759"/>
      <c r="IO49" s="759"/>
      <c r="IP49" s="759"/>
      <c r="IQ49" s="759"/>
      <c r="IR49" s="759"/>
      <c r="IS49" s="759"/>
      <c r="IT49" s="759"/>
      <c r="IU49" s="759"/>
      <c r="IV49" s="759"/>
      <c r="IW49" s="759"/>
      <c r="IX49" s="759"/>
      <c r="IY49" s="759"/>
      <c r="IZ49" s="759"/>
      <c r="JA49" s="759"/>
      <c r="JB49" s="759"/>
      <c r="JC49" s="759"/>
      <c r="JD49" s="759"/>
      <c r="JE49" s="759"/>
      <c r="JF49" s="759"/>
      <c r="JG49" s="759"/>
      <c r="JH49" s="759"/>
      <c r="JI49" s="759"/>
      <c r="JJ49" s="759"/>
      <c r="JK49" s="759"/>
      <c r="JL49" s="759"/>
      <c r="JM49" s="759"/>
      <c r="JN49" s="759"/>
      <c r="JO49" s="759"/>
      <c r="JP49" s="759"/>
      <c r="JQ49" s="759"/>
      <c r="JR49" s="759"/>
      <c r="JS49" s="759"/>
      <c r="JT49" s="759"/>
      <c r="JU49" s="759"/>
      <c r="JV49" s="759"/>
      <c r="JW49" s="759"/>
      <c r="JX49" s="759"/>
      <c r="JY49" s="759"/>
      <c r="JZ49" s="759"/>
      <c r="KA49" s="759"/>
      <c r="KB49" s="759"/>
      <c r="KC49" s="759"/>
      <c r="KD49" s="759"/>
      <c r="KE49" s="759"/>
      <c r="KF49" s="759"/>
      <c r="KG49" s="759"/>
      <c r="KH49" s="759"/>
      <c r="KI49" s="759"/>
      <c r="KJ49" s="759"/>
      <c r="KK49" s="759"/>
      <c r="KL49" s="759"/>
      <c r="KM49" s="759"/>
      <c r="KN49" s="759"/>
      <c r="KO49" s="759"/>
      <c r="KP49" s="759"/>
      <c r="KQ49" s="759"/>
      <c r="KR49" s="759"/>
      <c r="KS49" s="759"/>
      <c r="KT49" s="759"/>
      <c r="KU49" s="759"/>
      <c r="KV49" s="759"/>
      <c r="KW49" s="759"/>
      <c r="KX49" s="759"/>
      <c r="KY49" s="759"/>
      <c r="KZ49" s="759"/>
      <c r="LA49" s="759"/>
      <c r="LB49" s="759"/>
      <c r="LC49" s="759"/>
      <c r="LD49" s="759"/>
      <c r="LE49" s="759"/>
      <c r="LF49" s="759"/>
      <c r="LG49" s="759"/>
      <c r="LH49" s="759"/>
      <c r="LI49" s="759"/>
      <c r="LJ49" s="759"/>
      <c r="LK49" s="759"/>
      <c r="LL49" s="759"/>
      <c r="LM49" s="759"/>
      <c r="LN49" s="759"/>
      <c r="LO49" s="759"/>
      <c r="LP49" s="759"/>
      <c r="LQ49" s="759"/>
      <c r="LR49" s="759"/>
      <c r="LS49" s="759"/>
      <c r="LT49" s="759"/>
      <c r="LU49" s="759"/>
      <c r="LV49" s="759"/>
      <c r="LW49" s="759"/>
      <c r="LX49" s="759"/>
      <c r="LY49" s="759"/>
      <c r="LZ49" s="759"/>
      <c r="MA49" s="759"/>
      <c r="MB49" s="759"/>
      <c r="MC49" s="759"/>
      <c r="MD49" s="759"/>
      <c r="ME49" s="759"/>
      <c r="MF49" s="759"/>
      <c r="MG49" s="759"/>
      <c r="MH49" s="759"/>
      <c r="MI49" s="759"/>
      <c r="MJ49" s="759"/>
      <c r="MK49" s="759"/>
      <c r="ML49" s="759"/>
      <c r="MM49" s="759"/>
      <c r="MN49" s="759"/>
      <c r="MO49" s="759"/>
      <c r="MP49" s="759"/>
      <c r="MQ49" s="759"/>
      <c r="MR49" s="759"/>
      <c r="MS49" s="759"/>
      <c r="MT49" s="759"/>
      <c r="MU49" s="759"/>
      <c r="MV49" s="759"/>
      <c r="MW49" s="759"/>
      <c r="MX49" s="759"/>
      <c r="MY49" s="759"/>
      <c r="MZ49" s="759"/>
      <c r="NA49" s="759"/>
      <c r="NB49" s="759"/>
      <c r="NC49" s="759"/>
      <c r="ND49" s="759"/>
      <c r="NE49" s="759"/>
      <c r="NF49" s="759"/>
      <c r="NG49" s="759"/>
      <c r="NH49" s="759"/>
      <c r="NI49" s="759"/>
      <c r="NJ49" s="759"/>
      <c r="NK49" s="759"/>
      <c r="NL49" s="759"/>
      <c r="NM49" s="759"/>
      <c r="NN49" s="759"/>
      <c r="NO49" s="759"/>
      <c r="NP49" s="759"/>
      <c r="NQ49" s="759"/>
      <c r="NR49" s="759"/>
      <c r="NS49" s="759"/>
      <c r="NT49" s="759"/>
      <c r="NU49" s="759"/>
      <c r="NV49" s="759"/>
      <c r="NW49" s="759"/>
      <c r="NX49" s="759"/>
      <c r="NY49" s="759"/>
      <c r="NZ49" s="759"/>
      <c r="OA49" s="759"/>
      <c r="OB49" s="759"/>
      <c r="OC49" s="759"/>
      <c r="OD49" s="759"/>
      <c r="OE49" s="759"/>
      <c r="OF49" s="759"/>
      <c r="OG49" s="759"/>
      <c r="OH49" s="759"/>
      <c r="OI49" s="759"/>
      <c r="OJ49" s="759"/>
      <c r="OK49" s="759"/>
      <c r="OL49" s="759"/>
      <c r="OM49" s="759"/>
      <c r="ON49" s="759"/>
      <c r="OO49" s="759"/>
      <c r="OP49" s="759"/>
      <c r="OQ49" s="759"/>
      <c r="OR49" s="759"/>
      <c r="OS49" s="759"/>
      <c r="OT49" s="759"/>
      <c r="OU49" s="759"/>
      <c r="OV49" s="759"/>
      <c r="OW49" s="759"/>
      <c r="OX49" s="759"/>
      <c r="OY49" s="759"/>
      <c r="OZ49" s="759"/>
      <c r="PA49" s="759"/>
      <c r="PB49" s="759"/>
      <c r="PC49" s="759"/>
      <c r="PD49" s="759"/>
      <c r="PE49" s="759"/>
      <c r="PF49" s="759"/>
      <c r="PG49" s="759"/>
      <c r="PH49" s="759"/>
      <c r="PI49" s="759"/>
      <c r="PJ49" s="759"/>
      <c r="PK49" s="759"/>
      <c r="PL49" s="759"/>
      <c r="PM49" s="759"/>
      <c r="PN49" s="759"/>
      <c r="PO49" s="759"/>
      <c r="PP49" s="759"/>
      <c r="PQ49" s="759"/>
      <c r="PR49" s="759"/>
      <c r="PS49" s="759"/>
      <c r="PT49" s="759"/>
      <c r="PU49" s="759"/>
      <c r="PV49" s="759"/>
      <c r="PW49" s="759"/>
      <c r="PX49" s="759"/>
      <c r="PY49" s="759"/>
      <c r="PZ49" s="759"/>
      <c r="QA49" s="759"/>
      <c r="QB49" s="759"/>
      <c r="QC49" s="759"/>
      <c r="QD49" s="759"/>
      <c r="QE49" s="759"/>
      <c r="QF49" s="759"/>
      <c r="QG49" s="759"/>
      <c r="QH49" s="759"/>
      <c r="QI49" s="759"/>
      <c r="QJ49" s="759"/>
      <c r="QK49" s="759"/>
      <c r="QL49" s="759"/>
      <c r="QM49" s="759"/>
      <c r="QN49" s="759"/>
      <c r="QO49" s="759"/>
      <c r="QP49" s="759"/>
      <c r="QQ49" s="759"/>
      <c r="QR49" s="759"/>
      <c r="QS49" s="759"/>
      <c r="QT49" s="759"/>
      <c r="QU49" s="759"/>
      <c r="QV49" s="759"/>
      <c r="QW49" s="759"/>
      <c r="QX49" s="759"/>
      <c r="QY49" s="759"/>
      <c r="QZ49" s="759"/>
      <c r="RA49" s="759"/>
      <c r="RB49" s="759"/>
      <c r="RC49" s="759"/>
      <c r="RD49" s="759"/>
      <c r="RE49" s="759"/>
      <c r="RF49" s="759"/>
      <c r="RG49" s="759"/>
      <c r="RH49" s="759"/>
      <c r="RI49" s="759"/>
      <c r="RJ49" s="759"/>
      <c r="RK49" s="759"/>
      <c r="RL49" s="759"/>
      <c r="RM49" s="759"/>
      <c r="RN49" s="759"/>
      <c r="RO49" s="759"/>
      <c r="RP49" s="759"/>
      <c r="RQ49" s="759"/>
      <c r="RR49" s="759"/>
      <c r="RS49" s="759"/>
      <c r="RT49" s="759"/>
      <c r="RU49" s="759"/>
      <c r="RV49" s="759"/>
      <c r="RW49" s="759"/>
      <c r="RX49" s="759"/>
      <c r="RY49" s="759"/>
      <c r="RZ49" s="759"/>
      <c r="SA49" s="759"/>
      <c r="SB49" s="759"/>
      <c r="SC49" s="759"/>
      <c r="SD49" s="759"/>
      <c r="SE49" s="759"/>
      <c r="SF49" s="759"/>
      <c r="SG49" s="759"/>
      <c r="SH49" s="759"/>
      <c r="SI49" s="759"/>
      <c r="SJ49" s="759"/>
      <c r="SK49" s="759"/>
      <c r="SL49" s="759"/>
      <c r="SM49" s="759"/>
      <c r="SN49" s="759"/>
      <c r="SO49" s="759"/>
      <c r="SP49" s="759"/>
      <c r="SQ49" s="759"/>
      <c r="SR49" s="759"/>
      <c r="SS49" s="759"/>
      <c r="ST49" s="759"/>
      <c r="SU49" s="759"/>
      <c r="SV49" s="759"/>
      <c r="SW49" s="759"/>
      <c r="SX49" s="759"/>
      <c r="SY49" s="759"/>
      <c r="SZ49" s="759"/>
      <c r="TA49" s="759"/>
      <c r="TB49" s="759"/>
      <c r="TC49" s="759"/>
      <c r="TD49" s="759"/>
      <c r="TE49" s="759"/>
      <c r="TF49" s="759"/>
      <c r="TG49" s="759"/>
      <c r="TH49" s="759"/>
      <c r="TI49" s="759"/>
      <c r="TJ49" s="759"/>
      <c r="TK49" s="759"/>
      <c r="TL49" s="759"/>
      <c r="TM49" s="759"/>
      <c r="TN49" s="759"/>
      <c r="TO49" s="759"/>
      <c r="TP49" s="759"/>
      <c r="TQ49" s="759"/>
      <c r="TR49" s="759"/>
      <c r="TS49" s="759"/>
      <c r="TT49" s="759"/>
      <c r="TU49" s="759"/>
      <c r="TV49" s="759"/>
      <c r="TW49" s="759"/>
      <c r="TX49" s="759"/>
      <c r="TY49" s="759"/>
      <c r="TZ49" s="759"/>
      <c r="UA49" s="759"/>
      <c r="UB49" s="759"/>
      <c r="UC49" s="759"/>
      <c r="UD49" s="759"/>
      <c r="UE49" s="759"/>
      <c r="UF49" s="759"/>
      <c r="UG49" s="759"/>
      <c r="UH49" s="759"/>
      <c r="UI49" s="759"/>
      <c r="UJ49" s="759"/>
      <c r="UK49" s="759"/>
      <c r="UL49" s="759"/>
      <c r="UM49" s="759"/>
      <c r="UN49" s="759"/>
      <c r="UO49" s="759"/>
      <c r="UP49" s="759"/>
      <c r="UQ49" s="759"/>
      <c r="UR49" s="759"/>
      <c r="US49" s="759"/>
      <c r="UT49" s="759"/>
      <c r="UU49" s="759"/>
      <c r="UV49" s="759"/>
      <c r="UW49" s="759"/>
      <c r="UX49" s="759"/>
      <c r="UY49" s="759"/>
      <c r="UZ49" s="759"/>
      <c r="VA49" s="759"/>
      <c r="VB49" s="759"/>
      <c r="VC49" s="759"/>
      <c r="VD49" s="759"/>
      <c r="VE49" s="759"/>
      <c r="VF49" s="759"/>
      <c r="VG49" s="759"/>
      <c r="VH49" s="759"/>
      <c r="VI49" s="759"/>
      <c r="VJ49" s="759"/>
      <c r="VK49" s="759"/>
      <c r="VL49" s="759"/>
      <c r="VM49" s="759"/>
      <c r="VN49" s="759"/>
      <c r="VO49" s="759"/>
      <c r="VP49" s="759"/>
      <c r="VQ49" s="759"/>
      <c r="VR49" s="759"/>
      <c r="VS49" s="759"/>
      <c r="VT49" s="759"/>
      <c r="VU49" s="759"/>
      <c r="VV49" s="759"/>
      <c r="VW49" s="759"/>
      <c r="VX49" s="759"/>
      <c r="VY49" s="759"/>
      <c r="VZ49" s="759"/>
      <c r="WA49" s="759"/>
      <c r="WB49" s="759"/>
      <c r="WC49" s="759"/>
      <c r="WD49" s="759"/>
      <c r="WE49" s="759"/>
      <c r="WF49" s="759"/>
      <c r="WG49" s="759"/>
      <c r="WH49" s="759"/>
      <c r="WI49" s="759"/>
      <c r="WJ49" s="759"/>
      <c r="WK49" s="759"/>
      <c r="WL49" s="759"/>
      <c r="WM49" s="759"/>
      <c r="WN49" s="759"/>
      <c r="WO49" s="759"/>
      <c r="WP49" s="759"/>
      <c r="WQ49" s="759"/>
      <c r="WR49" s="759"/>
      <c r="WS49" s="759"/>
      <c r="WT49" s="759"/>
      <c r="WU49" s="759"/>
      <c r="WV49" s="759"/>
      <c r="WW49" s="759"/>
      <c r="WX49" s="759"/>
      <c r="WY49" s="759"/>
      <c r="WZ49" s="759"/>
      <c r="XA49" s="759"/>
      <c r="XB49" s="759"/>
      <c r="XC49" s="759"/>
      <c r="XD49" s="759"/>
      <c r="XE49" s="759"/>
      <c r="XF49" s="759"/>
      <c r="XG49" s="759"/>
      <c r="XH49" s="759"/>
      <c r="XI49" s="759"/>
      <c r="XJ49" s="759"/>
      <c r="XK49" s="759"/>
      <c r="XL49" s="759"/>
      <c r="XM49" s="759"/>
      <c r="XN49" s="759"/>
      <c r="XO49" s="759"/>
      <c r="XP49" s="759"/>
      <c r="XQ49" s="759"/>
      <c r="XR49" s="759"/>
      <c r="XS49" s="759"/>
      <c r="XT49" s="759"/>
      <c r="XU49" s="759"/>
      <c r="XV49" s="759"/>
      <c r="XW49" s="759"/>
      <c r="XX49" s="759"/>
      <c r="XY49" s="759"/>
      <c r="XZ49" s="759"/>
      <c r="YA49" s="759"/>
      <c r="YB49" s="759"/>
      <c r="YC49" s="759"/>
      <c r="YD49" s="759"/>
      <c r="YE49" s="759"/>
      <c r="YF49" s="759"/>
      <c r="YG49" s="759"/>
      <c r="YH49" s="759"/>
      <c r="YI49" s="759"/>
      <c r="YJ49" s="759"/>
      <c r="YK49" s="759"/>
      <c r="YL49" s="759"/>
      <c r="YM49" s="759"/>
      <c r="YN49" s="759"/>
      <c r="YO49" s="759"/>
      <c r="YP49" s="759"/>
      <c r="YQ49" s="759"/>
      <c r="YR49" s="759"/>
      <c r="YS49" s="759"/>
      <c r="YT49" s="759"/>
      <c r="YU49" s="759"/>
      <c r="YV49" s="759"/>
      <c r="YW49" s="759"/>
      <c r="YX49" s="759"/>
      <c r="YY49" s="759"/>
      <c r="YZ49" s="759"/>
      <c r="ZA49" s="759"/>
      <c r="ZB49" s="759"/>
      <c r="ZC49" s="759"/>
      <c r="ZD49" s="759"/>
      <c r="ZE49" s="759"/>
      <c r="ZF49" s="759"/>
      <c r="ZG49" s="759"/>
      <c r="ZH49" s="759"/>
      <c r="ZI49" s="759"/>
      <c r="ZJ49" s="759"/>
      <c r="ZK49" s="759"/>
      <c r="ZL49" s="759"/>
      <c r="ZM49" s="759"/>
      <c r="ZN49" s="759"/>
      <c r="ZO49" s="759"/>
      <c r="ZP49" s="759"/>
      <c r="ZQ49" s="759"/>
      <c r="ZR49" s="759"/>
      <c r="ZS49" s="759"/>
      <c r="ZT49" s="759"/>
      <c r="ZU49" s="759"/>
      <c r="ZV49" s="759"/>
      <c r="ZW49" s="759"/>
      <c r="ZX49" s="759"/>
      <c r="ZY49" s="759"/>
      <c r="ZZ49" s="759"/>
      <c r="AAA49" s="759"/>
      <c r="AAB49" s="759"/>
      <c r="AAC49" s="759"/>
      <c r="AAD49" s="759"/>
      <c r="AAE49" s="759"/>
      <c r="AAF49" s="759"/>
      <c r="AAG49" s="759"/>
      <c r="AAH49" s="759"/>
      <c r="AAI49" s="759"/>
      <c r="AAJ49" s="759"/>
      <c r="AAK49" s="759"/>
      <c r="AAL49" s="759"/>
      <c r="AAM49" s="759"/>
      <c r="AAN49" s="759"/>
      <c r="AAO49" s="759"/>
      <c r="AAP49" s="759"/>
      <c r="AAQ49" s="759"/>
      <c r="AAR49" s="759"/>
      <c r="AAS49" s="759"/>
      <c r="AAT49" s="759"/>
      <c r="AAU49" s="759"/>
      <c r="AAV49" s="759"/>
      <c r="AAW49" s="759"/>
      <c r="AAX49" s="759"/>
      <c r="AAY49" s="759"/>
      <c r="AAZ49" s="759"/>
      <c r="ABA49" s="759"/>
      <c r="ABB49" s="759"/>
      <c r="ABC49" s="759"/>
      <c r="ABD49" s="759"/>
      <c r="ABE49" s="759"/>
      <c r="ABF49" s="759"/>
      <c r="ABG49" s="759"/>
      <c r="ABH49" s="759"/>
      <c r="ABI49" s="759"/>
      <c r="ABJ49" s="759"/>
      <c r="ABK49" s="759"/>
      <c r="ABL49" s="759"/>
      <c r="ABM49" s="759"/>
      <c r="ABN49" s="759"/>
      <c r="ABO49" s="759"/>
      <c r="ABP49" s="759"/>
      <c r="ABQ49" s="759"/>
      <c r="ABR49" s="759"/>
      <c r="ABS49" s="759"/>
      <c r="ABT49" s="759"/>
      <c r="ABU49" s="759"/>
      <c r="ABV49" s="759"/>
      <c r="ABW49" s="759"/>
      <c r="ABX49" s="759"/>
      <c r="ABY49" s="759"/>
      <c r="ABZ49" s="759"/>
      <c r="ACA49" s="759"/>
      <c r="ACB49" s="759"/>
      <c r="ACC49" s="759"/>
      <c r="ACD49" s="759"/>
      <c r="ACE49" s="759"/>
      <c r="ACF49" s="759"/>
      <c r="ACG49" s="759"/>
      <c r="ACH49" s="759"/>
      <c r="ACI49" s="759"/>
      <c r="ACJ49" s="759"/>
      <c r="ACK49" s="759"/>
      <c r="ACL49" s="759"/>
      <c r="ACM49" s="759"/>
      <c r="ACN49" s="759"/>
      <c r="ACO49" s="759"/>
      <c r="ACP49" s="759"/>
      <c r="ACQ49" s="759"/>
      <c r="ACR49" s="759"/>
      <c r="ACS49" s="759"/>
      <c r="ACT49" s="759"/>
      <c r="ACU49" s="759"/>
      <c r="ACV49" s="759"/>
      <c r="ACW49" s="759"/>
      <c r="ACX49" s="759"/>
      <c r="ACY49" s="759"/>
      <c r="ACZ49" s="759"/>
      <c r="ADA49" s="759"/>
      <c r="ADB49" s="759"/>
      <c r="ADC49" s="759"/>
      <c r="ADD49" s="759"/>
      <c r="ADE49" s="759"/>
      <c r="ADF49" s="759"/>
      <c r="ADG49" s="759"/>
      <c r="ADH49" s="759"/>
      <c r="ADI49" s="759"/>
      <c r="ADJ49" s="759"/>
      <c r="ADK49" s="759"/>
      <c r="ADL49" s="759"/>
      <c r="ADM49" s="759"/>
      <c r="ADN49" s="759"/>
      <c r="ADO49" s="759"/>
      <c r="ADP49" s="759"/>
      <c r="ADQ49" s="759"/>
      <c r="ADR49" s="759"/>
      <c r="ADS49" s="759"/>
      <c r="ADT49" s="759"/>
      <c r="ADU49" s="759"/>
      <c r="ADV49" s="759"/>
      <c r="ADW49" s="759"/>
      <c r="ADX49" s="759"/>
      <c r="ADY49" s="759"/>
      <c r="ADZ49" s="759"/>
      <c r="AEA49" s="759"/>
      <c r="AEB49" s="759"/>
      <c r="AEC49" s="759"/>
      <c r="AED49" s="759"/>
      <c r="AEE49" s="759"/>
      <c r="AEF49" s="759"/>
      <c r="AEG49" s="759"/>
      <c r="AEH49" s="759"/>
      <c r="AEI49" s="759"/>
      <c r="AEJ49" s="759"/>
      <c r="AEK49" s="759"/>
      <c r="AEL49" s="759"/>
      <c r="AEM49" s="759"/>
      <c r="AEN49" s="759"/>
      <c r="AEO49" s="759"/>
      <c r="AEP49" s="759"/>
      <c r="AEQ49" s="759"/>
      <c r="AER49" s="759"/>
      <c r="AES49" s="759"/>
      <c r="AET49" s="759"/>
      <c r="AEU49" s="759"/>
      <c r="AEV49" s="759"/>
      <c r="AEW49" s="759"/>
      <c r="AEX49" s="759"/>
      <c r="AEY49" s="759"/>
      <c r="AEZ49" s="759"/>
      <c r="AFA49" s="759"/>
      <c r="AFB49" s="759"/>
      <c r="AFC49" s="759"/>
      <c r="AFD49" s="759"/>
      <c r="AFE49" s="759"/>
      <c r="AFF49" s="759"/>
      <c r="AFG49" s="759"/>
      <c r="AFH49" s="759"/>
      <c r="AFI49" s="759"/>
      <c r="AFJ49" s="759"/>
      <c r="AFK49" s="759"/>
      <c r="AFL49" s="759"/>
      <c r="AFM49" s="759"/>
      <c r="AFN49" s="759"/>
      <c r="AFO49" s="759"/>
      <c r="AFP49" s="759"/>
      <c r="AFQ49" s="759"/>
      <c r="AFR49" s="759"/>
      <c r="AFS49" s="759"/>
      <c r="AFT49" s="759"/>
      <c r="AFU49" s="759"/>
      <c r="AFV49" s="759"/>
      <c r="AFW49" s="759"/>
      <c r="AFX49" s="759"/>
      <c r="AFY49" s="759"/>
      <c r="AFZ49" s="759"/>
      <c r="AGA49" s="759"/>
      <c r="AGB49" s="759"/>
      <c r="AGC49" s="759"/>
      <c r="AGD49" s="759"/>
      <c r="AGE49" s="759"/>
      <c r="AGF49" s="759"/>
      <c r="AGG49" s="759"/>
      <c r="AGH49" s="759"/>
      <c r="AGI49" s="759"/>
      <c r="AGJ49" s="759"/>
      <c r="AGK49" s="759"/>
      <c r="AGL49" s="759"/>
      <c r="AGM49" s="759"/>
      <c r="AGN49" s="759"/>
      <c r="AGO49" s="759"/>
      <c r="AGP49" s="759"/>
      <c r="AGQ49" s="759"/>
      <c r="AGR49" s="759"/>
      <c r="AGS49" s="759"/>
      <c r="AGT49" s="759"/>
      <c r="AGU49" s="759"/>
      <c r="AGV49" s="759"/>
      <c r="AGW49" s="759"/>
      <c r="AGX49" s="759"/>
      <c r="AGY49" s="759"/>
      <c r="AGZ49" s="759"/>
      <c r="AHA49" s="759"/>
      <c r="AHB49" s="759"/>
      <c r="AHC49" s="759"/>
      <c r="AHD49" s="759"/>
      <c r="AHE49" s="759"/>
      <c r="AHF49" s="759"/>
      <c r="AHG49" s="759"/>
      <c r="AHH49" s="759"/>
      <c r="AHI49" s="759"/>
      <c r="AHJ49" s="759"/>
      <c r="AHK49" s="759"/>
      <c r="AHL49" s="759"/>
      <c r="AHM49" s="759"/>
      <c r="AHN49" s="759"/>
      <c r="AHO49" s="759"/>
      <c r="AHP49" s="759"/>
      <c r="AHQ49" s="759"/>
      <c r="AHR49" s="759"/>
      <c r="AHS49" s="759"/>
      <c r="AHT49" s="759"/>
      <c r="AHU49" s="759"/>
      <c r="AHV49" s="759"/>
      <c r="AHW49" s="759"/>
      <c r="AHX49" s="759"/>
      <c r="AHY49" s="759"/>
      <c r="AHZ49" s="759"/>
      <c r="AIA49" s="759"/>
      <c r="AIB49" s="759"/>
      <c r="AIC49" s="759"/>
      <c r="AID49" s="759"/>
      <c r="AIE49" s="759"/>
      <c r="AIF49" s="759"/>
      <c r="AIG49" s="759"/>
      <c r="AIH49" s="759"/>
      <c r="AII49" s="759"/>
      <c r="AIJ49" s="759"/>
      <c r="AIK49" s="759"/>
      <c r="AIL49" s="759"/>
      <c r="AIM49" s="759"/>
      <c r="AIN49" s="759"/>
      <c r="AIO49" s="759"/>
      <c r="AIP49" s="759"/>
      <c r="AIQ49" s="759"/>
      <c r="AIR49" s="759"/>
      <c r="AIS49" s="759"/>
      <c r="AIT49" s="759"/>
      <c r="AIU49" s="759"/>
      <c r="AIV49" s="759"/>
      <c r="AIW49" s="759"/>
      <c r="AIX49" s="759"/>
      <c r="AIY49" s="759"/>
      <c r="AIZ49" s="759"/>
      <c r="AJA49" s="759"/>
      <c r="AJB49" s="759"/>
      <c r="AJC49" s="759"/>
      <c r="AJD49" s="759"/>
      <c r="AJE49" s="759"/>
      <c r="AJF49" s="759"/>
      <c r="AJG49" s="759"/>
      <c r="AJH49" s="759"/>
      <c r="AJI49" s="759"/>
      <c r="AJJ49" s="759"/>
      <c r="AJK49" s="759"/>
      <c r="AJL49" s="759"/>
      <c r="AJM49" s="759"/>
      <c r="AJN49" s="759"/>
      <c r="AJO49" s="759"/>
      <c r="AJP49" s="759"/>
      <c r="AJQ49" s="759"/>
      <c r="AJR49" s="759"/>
      <c r="AJS49" s="759"/>
      <c r="AJT49" s="759"/>
      <c r="AJU49" s="759"/>
      <c r="AJV49" s="759"/>
      <c r="AJW49" s="759"/>
      <c r="AJX49" s="759"/>
      <c r="AJY49" s="759"/>
      <c r="AJZ49" s="759"/>
      <c r="AKA49" s="759"/>
      <c r="AKB49" s="759"/>
      <c r="AKC49" s="759"/>
      <c r="AKD49" s="759"/>
      <c r="AKE49" s="759"/>
      <c r="AKF49" s="759"/>
      <c r="AKG49" s="759"/>
      <c r="AKH49" s="759"/>
      <c r="AKI49" s="759"/>
      <c r="AKJ49" s="759"/>
      <c r="AKK49" s="759"/>
      <c r="AKL49" s="759"/>
      <c r="AKM49" s="759"/>
      <c r="AKN49" s="759"/>
      <c r="AKO49" s="759"/>
      <c r="AKP49" s="759"/>
      <c r="AKQ49" s="759"/>
      <c r="AKR49" s="759"/>
      <c r="AKS49" s="759"/>
      <c r="AKT49" s="759"/>
      <c r="AKU49" s="759"/>
      <c r="AKV49" s="759"/>
      <c r="AKW49" s="759"/>
      <c r="AKX49" s="759"/>
      <c r="AKY49" s="759"/>
      <c r="AKZ49" s="759"/>
      <c r="ALA49" s="759"/>
      <c r="ALB49" s="759"/>
      <c r="ALC49" s="759"/>
      <c r="ALD49" s="759"/>
      <c r="ALE49" s="759"/>
      <c r="ALF49" s="759"/>
      <c r="ALG49" s="759"/>
      <c r="ALH49" s="759"/>
      <c r="ALI49" s="759"/>
      <c r="ALJ49" s="759"/>
      <c r="ALK49" s="759"/>
      <c r="ALL49" s="759"/>
      <c r="ALM49" s="759"/>
      <c r="ALN49" s="759"/>
      <c r="ALO49" s="759"/>
      <c r="ALP49" s="759"/>
      <c r="ALQ49" s="759"/>
      <c r="ALR49" s="759"/>
      <c r="ALS49" s="759"/>
      <c r="ALT49" s="759"/>
      <c r="ALU49" s="759"/>
      <c r="ALV49" s="759"/>
      <c r="ALW49" s="759"/>
      <c r="ALX49" s="759"/>
      <c r="ALY49" s="759"/>
      <c r="ALZ49" s="759"/>
      <c r="AMA49" s="759"/>
      <c r="AMB49" s="759"/>
      <c r="AMC49" s="759"/>
      <c r="AMD49" s="759"/>
      <c r="AME49" s="759"/>
      <c r="AMF49" s="759"/>
      <c r="AMG49" s="759"/>
      <c r="AMH49" s="759"/>
      <c r="AMI49" s="759"/>
      <c r="AMJ49" s="759"/>
    </row>
  </sheetData>
  <mergeCells count="35">
    <mergeCell ref="X35:X36"/>
    <mergeCell ref="Y35:Y36"/>
    <mergeCell ref="Z35:Z36"/>
    <mergeCell ref="AA35:AA36"/>
    <mergeCell ref="S35:S36"/>
    <mergeCell ref="T35:T36"/>
    <mergeCell ref="U35:U36"/>
    <mergeCell ref="V35:V36"/>
    <mergeCell ref="W35:W36"/>
    <mergeCell ref="N35:N36"/>
    <mergeCell ref="O35:O36"/>
    <mergeCell ref="P35:P36"/>
    <mergeCell ref="Q35:Q36"/>
    <mergeCell ref="R35:R36"/>
    <mergeCell ref="H35:H36"/>
    <mergeCell ref="J35:J36"/>
    <mergeCell ref="K35:K36"/>
    <mergeCell ref="L35:L36"/>
    <mergeCell ref="M35:M36"/>
    <mergeCell ref="C35:C36"/>
    <mergeCell ref="D35:D36"/>
    <mergeCell ref="E35:E36"/>
    <mergeCell ref="F35:F36"/>
    <mergeCell ref="G35:G36"/>
    <mergeCell ref="B4:B5"/>
    <mergeCell ref="C4:D4"/>
    <mergeCell ref="A31:A32"/>
    <mergeCell ref="B31:B32"/>
    <mergeCell ref="C31:R31"/>
    <mergeCell ref="V31:AA31"/>
    <mergeCell ref="C32:E32"/>
    <mergeCell ref="F32:H32"/>
    <mergeCell ref="I32:K32"/>
    <mergeCell ref="L32:N32"/>
    <mergeCell ref="O32:Q32"/>
  </mergeCells>
  <pageMargins left="0.25000000000000006" right="0.22007874015748033" top="1.1417322834645669" bottom="1.1417322834645669" header="0.74803149606299213" footer="0.74803149606299213"/>
  <pageSetup paperSize="9" fitToWidth="0" fitToHeight="0" orientation="landscape" verticalDpi="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pane ySplit="3" topLeftCell="A4" activePane="bottomLeft" state="frozenSplit"/>
      <selection pane="bottomLeft" activeCell="D1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583" bestFit="1" customWidth="1"/>
    <col min="4" max="4" width="30.5703125" style="583" bestFit="1" customWidth="1"/>
    <col min="5" max="5" width="10.5703125" style="328" hidden="1" customWidth="1"/>
    <col min="6" max="6" width="8.85546875" style="328" customWidth="1"/>
    <col min="7" max="7" width="10.140625" style="328" customWidth="1"/>
    <col min="8" max="8" width="3.7109375" style="328" customWidth="1"/>
    <col min="9" max="9" width="12.140625" style="328" customWidth="1"/>
    <col min="10" max="10" width="20.140625" style="328" bestFit="1" customWidth="1"/>
    <col min="11" max="11" width="15.28515625" style="328" bestFit="1" customWidth="1"/>
    <col min="12" max="12" width="5.85546875" style="328" bestFit="1" customWidth="1"/>
    <col min="13" max="13" width="10.28515625" style="328" customWidth="1"/>
    <col min="14" max="14" width="3.42578125" style="328" bestFit="1" customWidth="1"/>
    <col min="15" max="16" width="4.28515625" style="328" bestFit="1" customWidth="1"/>
    <col min="17" max="17" width="3.7109375" style="328" bestFit="1" customWidth="1"/>
    <col min="18" max="18" width="10.5703125" style="328" customWidth="1"/>
    <col min="19" max="19" width="14" style="328" bestFit="1" customWidth="1"/>
    <col min="20" max="20" width="8.7109375" style="583" bestFit="1" customWidth="1"/>
    <col min="21" max="21" width="10.140625" style="328" bestFit="1" customWidth="1"/>
    <col min="22" max="257" width="9.140625" style="316"/>
    <col min="258" max="258" width="6.5703125" style="316" bestFit="1" customWidth="1"/>
    <col min="259" max="259" width="8.42578125" style="316" bestFit="1" customWidth="1"/>
    <col min="260" max="260" width="24.85546875" style="316" bestFit="1" customWidth="1"/>
    <col min="261" max="261" width="30.5703125" style="316" bestFit="1" customWidth="1"/>
    <col min="262" max="262" width="0" style="316" hidden="1" customWidth="1"/>
    <col min="263" max="263" width="8.85546875" style="316" customWidth="1"/>
    <col min="264" max="264" width="3.7109375" style="316" customWidth="1"/>
    <col min="265" max="265" width="12.140625" style="316" customWidth="1"/>
    <col min="266" max="266" width="20.140625" style="316" bestFit="1" customWidth="1"/>
    <col min="267" max="267" width="15.28515625" style="316" bestFit="1" customWidth="1"/>
    <col min="268" max="268" width="5.85546875" style="316" bestFit="1" customWidth="1"/>
    <col min="269" max="269" width="10.28515625" style="316" customWidth="1"/>
    <col min="270" max="270" width="3.42578125" style="316" bestFit="1" customWidth="1"/>
    <col min="271" max="272" width="4.28515625" style="316" bestFit="1" customWidth="1"/>
    <col min="273" max="273" width="3.7109375" style="316" bestFit="1" customWidth="1"/>
    <col min="274" max="274" width="10.5703125" style="316" customWidth="1"/>
    <col min="275" max="275" width="14" style="316" bestFit="1" customWidth="1"/>
    <col min="276" max="276" width="8.7109375" style="316" bestFit="1" customWidth="1"/>
    <col min="277" max="277" width="10.140625" style="316" bestFit="1" customWidth="1"/>
    <col min="278" max="513" width="9.140625" style="316"/>
    <col min="514" max="514" width="6.5703125" style="316" bestFit="1" customWidth="1"/>
    <col min="515" max="515" width="8.42578125" style="316" bestFit="1" customWidth="1"/>
    <col min="516" max="516" width="24.85546875" style="316" bestFit="1" customWidth="1"/>
    <col min="517" max="517" width="30.5703125" style="316" bestFit="1" customWidth="1"/>
    <col min="518" max="518" width="0" style="316" hidden="1" customWidth="1"/>
    <col min="519" max="519" width="8.85546875" style="316" customWidth="1"/>
    <col min="520" max="520" width="3.7109375" style="316" customWidth="1"/>
    <col min="521" max="521" width="12.140625" style="316" customWidth="1"/>
    <col min="522" max="522" width="20.140625" style="316" bestFit="1" customWidth="1"/>
    <col min="523" max="523" width="15.28515625" style="316" bestFit="1" customWidth="1"/>
    <col min="524" max="524" width="5.85546875" style="316" bestFit="1" customWidth="1"/>
    <col min="525" max="525" width="10.28515625" style="316" customWidth="1"/>
    <col min="526" max="526" width="3.42578125" style="316" bestFit="1" customWidth="1"/>
    <col min="527" max="528" width="4.28515625" style="316" bestFit="1" customWidth="1"/>
    <col min="529" max="529" width="3.7109375" style="316" bestFit="1" customWidth="1"/>
    <col min="530" max="530" width="10.5703125" style="316" customWidth="1"/>
    <col min="531" max="531" width="14" style="316" bestFit="1" customWidth="1"/>
    <col min="532" max="532" width="8.7109375" style="316" bestFit="1" customWidth="1"/>
    <col min="533" max="533" width="10.140625" style="316" bestFit="1" customWidth="1"/>
    <col min="534" max="769" width="9.140625" style="316"/>
    <col min="770" max="770" width="6.5703125" style="316" bestFit="1" customWidth="1"/>
    <col min="771" max="771" width="8.42578125" style="316" bestFit="1" customWidth="1"/>
    <col min="772" max="772" width="24.85546875" style="316" bestFit="1" customWidth="1"/>
    <col min="773" max="773" width="30.5703125" style="316" bestFit="1" customWidth="1"/>
    <col min="774" max="774" width="0" style="316" hidden="1" customWidth="1"/>
    <col min="775" max="775" width="8.85546875" style="316" customWidth="1"/>
    <col min="776" max="776" width="3.7109375" style="316" customWidth="1"/>
    <col min="777" max="777" width="12.140625" style="316" customWidth="1"/>
    <col min="778" max="778" width="20.140625" style="316" bestFit="1" customWidth="1"/>
    <col min="779" max="779" width="15.28515625" style="316" bestFit="1" customWidth="1"/>
    <col min="780" max="780" width="5.85546875" style="316" bestFit="1" customWidth="1"/>
    <col min="781" max="781" width="10.28515625" style="316" customWidth="1"/>
    <col min="782" max="782" width="3.42578125" style="316" bestFit="1" customWidth="1"/>
    <col min="783" max="784" width="4.28515625" style="316" bestFit="1" customWidth="1"/>
    <col min="785" max="785" width="3.7109375" style="316" bestFit="1" customWidth="1"/>
    <col min="786" max="786" width="10.5703125" style="316" customWidth="1"/>
    <col min="787" max="787" width="14" style="316" bestFit="1" customWidth="1"/>
    <col min="788" max="788" width="8.7109375" style="316" bestFit="1" customWidth="1"/>
    <col min="789" max="789" width="10.140625" style="316" bestFit="1" customWidth="1"/>
    <col min="790" max="1025" width="9.140625" style="316"/>
    <col min="1026" max="1026" width="6.5703125" style="316" bestFit="1" customWidth="1"/>
    <col min="1027" max="1027" width="8.42578125" style="316" bestFit="1" customWidth="1"/>
    <col min="1028" max="1028" width="24.85546875" style="316" bestFit="1" customWidth="1"/>
    <col min="1029" max="1029" width="30.5703125" style="316" bestFit="1" customWidth="1"/>
    <col min="1030" max="1030" width="0" style="316" hidden="1" customWidth="1"/>
    <col min="1031" max="1031" width="8.85546875" style="316" customWidth="1"/>
    <col min="1032" max="1032" width="3.7109375" style="316" customWidth="1"/>
    <col min="1033" max="1033" width="12.140625" style="316" customWidth="1"/>
    <col min="1034" max="1034" width="20.140625" style="316" bestFit="1" customWidth="1"/>
    <col min="1035" max="1035" width="15.28515625" style="316" bestFit="1" customWidth="1"/>
    <col min="1036" max="1036" width="5.85546875" style="316" bestFit="1" customWidth="1"/>
    <col min="1037" max="1037" width="10.28515625" style="316" customWidth="1"/>
    <col min="1038" max="1038" width="3.42578125" style="316" bestFit="1" customWidth="1"/>
    <col min="1039" max="1040" width="4.28515625" style="316" bestFit="1" customWidth="1"/>
    <col min="1041" max="1041" width="3.7109375" style="316" bestFit="1" customWidth="1"/>
    <col min="1042" max="1042" width="10.5703125" style="316" customWidth="1"/>
    <col min="1043" max="1043" width="14" style="316" bestFit="1" customWidth="1"/>
    <col min="1044" max="1044" width="8.7109375" style="316" bestFit="1" customWidth="1"/>
    <col min="1045" max="1045" width="10.140625" style="316" bestFit="1" customWidth="1"/>
    <col min="1046" max="1281" width="9.140625" style="316"/>
    <col min="1282" max="1282" width="6.5703125" style="316" bestFit="1" customWidth="1"/>
    <col min="1283" max="1283" width="8.42578125" style="316" bestFit="1" customWidth="1"/>
    <col min="1284" max="1284" width="24.85546875" style="316" bestFit="1" customWidth="1"/>
    <col min="1285" max="1285" width="30.5703125" style="316" bestFit="1" customWidth="1"/>
    <col min="1286" max="1286" width="0" style="316" hidden="1" customWidth="1"/>
    <col min="1287" max="1287" width="8.85546875" style="316" customWidth="1"/>
    <col min="1288" max="1288" width="3.7109375" style="316" customWidth="1"/>
    <col min="1289" max="1289" width="12.140625" style="316" customWidth="1"/>
    <col min="1290" max="1290" width="20.140625" style="316" bestFit="1" customWidth="1"/>
    <col min="1291" max="1291" width="15.28515625" style="316" bestFit="1" customWidth="1"/>
    <col min="1292" max="1292" width="5.85546875" style="316" bestFit="1" customWidth="1"/>
    <col min="1293" max="1293" width="10.28515625" style="316" customWidth="1"/>
    <col min="1294" max="1294" width="3.42578125" style="316" bestFit="1" customWidth="1"/>
    <col min="1295" max="1296" width="4.28515625" style="316" bestFit="1" customWidth="1"/>
    <col min="1297" max="1297" width="3.7109375" style="316" bestFit="1" customWidth="1"/>
    <col min="1298" max="1298" width="10.5703125" style="316" customWidth="1"/>
    <col min="1299" max="1299" width="14" style="316" bestFit="1" customWidth="1"/>
    <col min="1300" max="1300" width="8.7109375" style="316" bestFit="1" customWidth="1"/>
    <col min="1301" max="1301" width="10.140625" style="316" bestFit="1" customWidth="1"/>
    <col min="1302" max="1537" width="9.140625" style="316"/>
    <col min="1538" max="1538" width="6.5703125" style="316" bestFit="1" customWidth="1"/>
    <col min="1539" max="1539" width="8.42578125" style="316" bestFit="1" customWidth="1"/>
    <col min="1540" max="1540" width="24.85546875" style="316" bestFit="1" customWidth="1"/>
    <col min="1541" max="1541" width="30.5703125" style="316" bestFit="1" customWidth="1"/>
    <col min="1542" max="1542" width="0" style="316" hidden="1" customWidth="1"/>
    <col min="1543" max="1543" width="8.85546875" style="316" customWidth="1"/>
    <col min="1544" max="1544" width="3.7109375" style="316" customWidth="1"/>
    <col min="1545" max="1545" width="12.140625" style="316" customWidth="1"/>
    <col min="1546" max="1546" width="20.140625" style="316" bestFit="1" customWidth="1"/>
    <col min="1547" max="1547" width="15.28515625" style="316" bestFit="1" customWidth="1"/>
    <col min="1548" max="1548" width="5.85546875" style="316" bestFit="1" customWidth="1"/>
    <col min="1549" max="1549" width="10.28515625" style="316" customWidth="1"/>
    <col min="1550" max="1550" width="3.42578125" style="316" bestFit="1" customWidth="1"/>
    <col min="1551" max="1552" width="4.28515625" style="316" bestFit="1" customWidth="1"/>
    <col min="1553" max="1553" width="3.7109375" style="316" bestFit="1" customWidth="1"/>
    <col min="1554" max="1554" width="10.5703125" style="316" customWidth="1"/>
    <col min="1555" max="1555" width="14" style="316" bestFit="1" customWidth="1"/>
    <col min="1556" max="1556" width="8.7109375" style="316" bestFit="1" customWidth="1"/>
    <col min="1557" max="1557" width="10.140625" style="316" bestFit="1" customWidth="1"/>
    <col min="1558" max="1793" width="9.140625" style="316"/>
    <col min="1794" max="1794" width="6.5703125" style="316" bestFit="1" customWidth="1"/>
    <col min="1795" max="1795" width="8.42578125" style="316" bestFit="1" customWidth="1"/>
    <col min="1796" max="1796" width="24.85546875" style="316" bestFit="1" customWidth="1"/>
    <col min="1797" max="1797" width="30.5703125" style="316" bestFit="1" customWidth="1"/>
    <col min="1798" max="1798" width="0" style="316" hidden="1" customWidth="1"/>
    <col min="1799" max="1799" width="8.85546875" style="316" customWidth="1"/>
    <col min="1800" max="1800" width="3.7109375" style="316" customWidth="1"/>
    <col min="1801" max="1801" width="12.140625" style="316" customWidth="1"/>
    <col min="1802" max="1802" width="20.140625" style="316" bestFit="1" customWidth="1"/>
    <col min="1803" max="1803" width="15.28515625" style="316" bestFit="1" customWidth="1"/>
    <col min="1804" max="1804" width="5.85546875" style="316" bestFit="1" customWidth="1"/>
    <col min="1805" max="1805" width="10.28515625" style="316" customWidth="1"/>
    <col min="1806" max="1806" width="3.42578125" style="316" bestFit="1" customWidth="1"/>
    <col min="1807" max="1808" width="4.28515625" style="316" bestFit="1" customWidth="1"/>
    <col min="1809" max="1809" width="3.7109375" style="316" bestFit="1" customWidth="1"/>
    <col min="1810" max="1810" width="10.5703125" style="316" customWidth="1"/>
    <col min="1811" max="1811" width="14" style="316" bestFit="1" customWidth="1"/>
    <col min="1812" max="1812" width="8.7109375" style="316" bestFit="1" customWidth="1"/>
    <col min="1813" max="1813" width="10.140625" style="316" bestFit="1" customWidth="1"/>
    <col min="1814" max="2049" width="9.140625" style="316"/>
    <col min="2050" max="2050" width="6.5703125" style="316" bestFit="1" customWidth="1"/>
    <col min="2051" max="2051" width="8.42578125" style="316" bestFit="1" customWidth="1"/>
    <col min="2052" max="2052" width="24.85546875" style="316" bestFit="1" customWidth="1"/>
    <col min="2053" max="2053" width="30.5703125" style="316" bestFit="1" customWidth="1"/>
    <col min="2054" max="2054" width="0" style="316" hidden="1" customWidth="1"/>
    <col min="2055" max="2055" width="8.85546875" style="316" customWidth="1"/>
    <col min="2056" max="2056" width="3.7109375" style="316" customWidth="1"/>
    <col min="2057" max="2057" width="12.140625" style="316" customWidth="1"/>
    <col min="2058" max="2058" width="20.140625" style="316" bestFit="1" customWidth="1"/>
    <col min="2059" max="2059" width="15.28515625" style="316" bestFit="1" customWidth="1"/>
    <col min="2060" max="2060" width="5.85546875" style="316" bestFit="1" customWidth="1"/>
    <col min="2061" max="2061" width="10.28515625" style="316" customWidth="1"/>
    <col min="2062" max="2062" width="3.42578125" style="316" bestFit="1" customWidth="1"/>
    <col min="2063" max="2064" width="4.28515625" style="316" bestFit="1" customWidth="1"/>
    <col min="2065" max="2065" width="3.7109375" style="316" bestFit="1" customWidth="1"/>
    <col min="2066" max="2066" width="10.5703125" style="316" customWidth="1"/>
    <col min="2067" max="2067" width="14" style="316" bestFit="1" customWidth="1"/>
    <col min="2068" max="2068" width="8.7109375" style="316" bestFit="1" customWidth="1"/>
    <col min="2069" max="2069" width="10.140625" style="316" bestFit="1" customWidth="1"/>
    <col min="2070" max="2305" width="9.140625" style="316"/>
    <col min="2306" max="2306" width="6.5703125" style="316" bestFit="1" customWidth="1"/>
    <col min="2307" max="2307" width="8.42578125" style="316" bestFit="1" customWidth="1"/>
    <col min="2308" max="2308" width="24.85546875" style="316" bestFit="1" customWidth="1"/>
    <col min="2309" max="2309" width="30.5703125" style="316" bestFit="1" customWidth="1"/>
    <col min="2310" max="2310" width="0" style="316" hidden="1" customWidth="1"/>
    <col min="2311" max="2311" width="8.85546875" style="316" customWidth="1"/>
    <col min="2312" max="2312" width="3.7109375" style="316" customWidth="1"/>
    <col min="2313" max="2313" width="12.140625" style="316" customWidth="1"/>
    <col min="2314" max="2314" width="20.140625" style="316" bestFit="1" customWidth="1"/>
    <col min="2315" max="2315" width="15.28515625" style="316" bestFit="1" customWidth="1"/>
    <col min="2316" max="2316" width="5.85546875" style="316" bestFit="1" customWidth="1"/>
    <col min="2317" max="2317" width="10.28515625" style="316" customWidth="1"/>
    <col min="2318" max="2318" width="3.42578125" style="316" bestFit="1" customWidth="1"/>
    <col min="2319" max="2320" width="4.28515625" style="316" bestFit="1" customWidth="1"/>
    <col min="2321" max="2321" width="3.7109375" style="316" bestFit="1" customWidth="1"/>
    <col min="2322" max="2322" width="10.5703125" style="316" customWidth="1"/>
    <col min="2323" max="2323" width="14" style="316" bestFit="1" customWidth="1"/>
    <col min="2324" max="2324" width="8.7109375" style="316" bestFit="1" customWidth="1"/>
    <col min="2325" max="2325" width="10.140625" style="316" bestFit="1" customWidth="1"/>
    <col min="2326" max="2561" width="9.140625" style="316"/>
    <col min="2562" max="2562" width="6.5703125" style="316" bestFit="1" customWidth="1"/>
    <col min="2563" max="2563" width="8.42578125" style="316" bestFit="1" customWidth="1"/>
    <col min="2564" max="2564" width="24.85546875" style="316" bestFit="1" customWidth="1"/>
    <col min="2565" max="2565" width="30.5703125" style="316" bestFit="1" customWidth="1"/>
    <col min="2566" max="2566" width="0" style="316" hidden="1" customWidth="1"/>
    <col min="2567" max="2567" width="8.85546875" style="316" customWidth="1"/>
    <col min="2568" max="2568" width="3.7109375" style="316" customWidth="1"/>
    <col min="2569" max="2569" width="12.140625" style="316" customWidth="1"/>
    <col min="2570" max="2570" width="20.140625" style="316" bestFit="1" customWidth="1"/>
    <col min="2571" max="2571" width="15.28515625" style="316" bestFit="1" customWidth="1"/>
    <col min="2572" max="2572" width="5.85546875" style="316" bestFit="1" customWidth="1"/>
    <col min="2573" max="2573" width="10.28515625" style="316" customWidth="1"/>
    <col min="2574" max="2574" width="3.42578125" style="316" bestFit="1" customWidth="1"/>
    <col min="2575" max="2576" width="4.28515625" style="316" bestFit="1" customWidth="1"/>
    <col min="2577" max="2577" width="3.7109375" style="316" bestFit="1" customWidth="1"/>
    <col min="2578" max="2578" width="10.5703125" style="316" customWidth="1"/>
    <col min="2579" max="2579" width="14" style="316" bestFit="1" customWidth="1"/>
    <col min="2580" max="2580" width="8.7109375" style="316" bestFit="1" customWidth="1"/>
    <col min="2581" max="2581" width="10.140625" style="316" bestFit="1" customWidth="1"/>
    <col min="2582" max="2817" width="9.140625" style="316"/>
    <col min="2818" max="2818" width="6.5703125" style="316" bestFit="1" customWidth="1"/>
    <col min="2819" max="2819" width="8.42578125" style="316" bestFit="1" customWidth="1"/>
    <col min="2820" max="2820" width="24.85546875" style="316" bestFit="1" customWidth="1"/>
    <col min="2821" max="2821" width="30.5703125" style="316" bestFit="1" customWidth="1"/>
    <col min="2822" max="2822" width="0" style="316" hidden="1" customWidth="1"/>
    <col min="2823" max="2823" width="8.85546875" style="316" customWidth="1"/>
    <col min="2824" max="2824" width="3.7109375" style="316" customWidth="1"/>
    <col min="2825" max="2825" width="12.140625" style="316" customWidth="1"/>
    <col min="2826" max="2826" width="20.140625" style="316" bestFit="1" customWidth="1"/>
    <col min="2827" max="2827" width="15.28515625" style="316" bestFit="1" customWidth="1"/>
    <col min="2828" max="2828" width="5.85546875" style="316" bestFit="1" customWidth="1"/>
    <col min="2829" max="2829" width="10.28515625" style="316" customWidth="1"/>
    <col min="2830" max="2830" width="3.42578125" style="316" bestFit="1" customWidth="1"/>
    <col min="2831" max="2832" width="4.28515625" style="316" bestFit="1" customWidth="1"/>
    <col min="2833" max="2833" width="3.7109375" style="316" bestFit="1" customWidth="1"/>
    <col min="2834" max="2834" width="10.5703125" style="316" customWidth="1"/>
    <col min="2835" max="2835" width="14" style="316" bestFit="1" customWidth="1"/>
    <col min="2836" max="2836" width="8.7109375" style="316" bestFit="1" customWidth="1"/>
    <col min="2837" max="2837" width="10.140625" style="316" bestFit="1" customWidth="1"/>
    <col min="2838" max="3073" width="9.140625" style="316"/>
    <col min="3074" max="3074" width="6.5703125" style="316" bestFit="1" customWidth="1"/>
    <col min="3075" max="3075" width="8.42578125" style="316" bestFit="1" customWidth="1"/>
    <col min="3076" max="3076" width="24.85546875" style="316" bestFit="1" customWidth="1"/>
    <col min="3077" max="3077" width="30.5703125" style="316" bestFit="1" customWidth="1"/>
    <col min="3078" max="3078" width="0" style="316" hidden="1" customWidth="1"/>
    <col min="3079" max="3079" width="8.85546875" style="316" customWidth="1"/>
    <col min="3080" max="3080" width="3.7109375" style="316" customWidth="1"/>
    <col min="3081" max="3081" width="12.140625" style="316" customWidth="1"/>
    <col min="3082" max="3082" width="20.140625" style="316" bestFit="1" customWidth="1"/>
    <col min="3083" max="3083" width="15.28515625" style="316" bestFit="1" customWidth="1"/>
    <col min="3084" max="3084" width="5.85546875" style="316" bestFit="1" customWidth="1"/>
    <col min="3085" max="3085" width="10.28515625" style="316" customWidth="1"/>
    <col min="3086" max="3086" width="3.42578125" style="316" bestFit="1" customWidth="1"/>
    <col min="3087" max="3088" width="4.28515625" style="316" bestFit="1" customWidth="1"/>
    <col min="3089" max="3089" width="3.7109375" style="316" bestFit="1" customWidth="1"/>
    <col min="3090" max="3090" width="10.5703125" style="316" customWidth="1"/>
    <col min="3091" max="3091" width="14" style="316" bestFit="1" customWidth="1"/>
    <col min="3092" max="3092" width="8.7109375" style="316" bestFit="1" customWidth="1"/>
    <col min="3093" max="3093" width="10.140625" style="316" bestFit="1" customWidth="1"/>
    <col min="3094" max="3329" width="9.140625" style="316"/>
    <col min="3330" max="3330" width="6.5703125" style="316" bestFit="1" customWidth="1"/>
    <col min="3331" max="3331" width="8.42578125" style="316" bestFit="1" customWidth="1"/>
    <col min="3332" max="3332" width="24.85546875" style="316" bestFit="1" customWidth="1"/>
    <col min="3333" max="3333" width="30.5703125" style="316" bestFit="1" customWidth="1"/>
    <col min="3334" max="3334" width="0" style="316" hidden="1" customWidth="1"/>
    <col min="3335" max="3335" width="8.85546875" style="316" customWidth="1"/>
    <col min="3336" max="3336" width="3.7109375" style="316" customWidth="1"/>
    <col min="3337" max="3337" width="12.140625" style="316" customWidth="1"/>
    <col min="3338" max="3338" width="20.140625" style="316" bestFit="1" customWidth="1"/>
    <col min="3339" max="3339" width="15.28515625" style="316" bestFit="1" customWidth="1"/>
    <col min="3340" max="3340" width="5.85546875" style="316" bestFit="1" customWidth="1"/>
    <col min="3341" max="3341" width="10.28515625" style="316" customWidth="1"/>
    <col min="3342" max="3342" width="3.42578125" style="316" bestFit="1" customWidth="1"/>
    <col min="3343" max="3344" width="4.28515625" style="316" bestFit="1" customWidth="1"/>
    <col min="3345" max="3345" width="3.7109375" style="316" bestFit="1" customWidth="1"/>
    <col min="3346" max="3346" width="10.5703125" style="316" customWidth="1"/>
    <col min="3347" max="3347" width="14" style="316" bestFit="1" customWidth="1"/>
    <col min="3348" max="3348" width="8.7109375" style="316" bestFit="1" customWidth="1"/>
    <col min="3349" max="3349" width="10.140625" style="316" bestFit="1" customWidth="1"/>
    <col min="3350" max="3585" width="9.140625" style="316"/>
    <col min="3586" max="3586" width="6.5703125" style="316" bestFit="1" customWidth="1"/>
    <col min="3587" max="3587" width="8.42578125" style="316" bestFit="1" customWidth="1"/>
    <col min="3588" max="3588" width="24.85546875" style="316" bestFit="1" customWidth="1"/>
    <col min="3589" max="3589" width="30.5703125" style="316" bestFit="1" customWidth="1"/>
    <col min="3590" max="3590" width="0" style="316" hidden="1" customWidth="1"/>
    <col min="3591" max="3591" width="8.85546875" style="316" customWidth="1"/>
    <col min="3592" max="3592" width="3.7109375" style="316" customWidth="1"/>
    <col min="3593" max="3593" width="12.140625" style="316" customWidth="1"/>
    <col min="3594" max="3594" width="20.140625" style="316" bestFit="1" customWidth="1"/>
    <col min="3595" max="3595" width="15.28515625" style="316" bestFit="1" customWidth="1"/>
    <col min="3596" max="3596" width="5.85546875" style="316" bestFit="1" customWidth="1"/>
    <col min="3597" max="3597" width="10.28515625" style="316" customWidth="1"/>
    <col min="3598" max="3598" width="3.42578125" style="316" bestFit="1" customWidth="1"/>
    <col min="3599" max="3600" width="4.28515625" style="316" bestFit="1" customWidth="1"/>
    <col min="3601" max="3601" width="3.7109375" style="316" bestFit="1" customWidth="1"/>
    <col min="3602" max="3602" width="10.5703125" style="316" customWidth="1"/>
    <col min="3603" max="3603" width="14" style="316" bestFit="1" customWidth="1"/>
    <col min="3604" max="3604" width="8.7109375" style="316" bestFit="1" customWidth="1"/>
    <col min="3605" max="3605" width="10.140625" style="316" bestFit="1" customWidth="1"/>
    <col min="3606" max="3841" width="9.140625" style="316"/>
    <col min="3842" max="3842" width="6.5703125" style="316" bestFit="1" customWidth="1"/>
    <col min="3843" max="3843" width="8.42578125" style="316" bestFit="1" customWidth="1"/>
    <col min="3844" max="3844" width="24.85546875" style="316" bestFit="1" customWidth="1"/>
    <col min="3845" max="3845" width="30.5703125" style="316" bestFit="1" customWidth="1"/>
    <col min="3846" max="3846" width="0" style="316" hidden="1" customWidth="1"/>
    <col min="3847" max="3847" width="8.85546875" style="316" customWidth="1"/>
    <col min="3848" max="3848" width="3.7109375" style="316" customWidth="1"/>
    <col min="3849" max="3849" width="12.140625" style="316" customWidth="1"/>
    <col min="3850" max="3850" width="20.140625" style="316" bestFit="1" customWidth="1"/>
    <col min="3851" max="3851" width="15.28515625" style="316" bestFit="1" customWidth="1"/>
    <col min="3852" max="3852" width="5.85546875" style="316" bestFit="1" customWidth="1"/>
    <col min="3853" max="3853" width="10.28515625" style="316" customWidth="1"/>
    <col min="3854" max="3854" width="3.42578125" style="316" bestFit="1" customWidth="1"/>
    <col min="3855" max="3856" width="4.28515625" style="316" bestFit="1" customWidth="1"/>
    <col min="3857" max="3857" width="3.7109375" style="316" bestFit="1" customWidth="1"/>
    <col min="3858" max="3858" width="10.5703125" style="316" customWidth="1"/>
    <col min="3859" max="3859" width="14" style="316" bestFit="1" customWidth="1"/>
    <col min="3860" max="3860" width="8.7109375" style="316" bestFit="1" customWidth="1"/>
    <col min="3861" max="3861" width="10.140625" style="316" bestFit="1" customWidth="1"/>
    <col min="3862" max="4097" width="9.140625" style="316"/>
    <col min="4098" max="4098" width="6.5703125" style="316" bestFit="1" customWidth="1"/>
    <col min="4099" max="4099" width="8.42578125" style="316" bestFit="1" customWidth="1"/>
    <col min="4100" max="4100" width="24.85546875" style="316" bestFit="1" customWidth="1"/>
    <col min="4101" max="4101" width="30.5703125" style="316" bestFit="1" customWidth="1"/>
    <col min="4102" max="4102" width="0" style="316" hidden="1" customWidth="1"/>
    <col min="4103" max="4103" width="8.85546875" style="316" customWidth="1"/>
    <col min="4104" max="4104" width="3.7109375" style="316" customWidth="1"/>
    <col min="4105" max="4105" width="12.140625" style="316" customWidth="1"/>
    <col min="4106" max="4106" width="20.140625" style="316" bestFit="1" customWidth="1"/>
    <col min="4107" max="4107" width="15.28515625" style="316" bestFit="1" customWidth="1"/>
    <col min="4108" max="4108" width="5.85546875" style="316" bestFit="1" customWidth="1"/>
    <col min="4109" max="4109" width="10.28515625" style="316" customWidth="1"/>
    <col min="4110" max="4110" width="3.42578125" style="316" bestFit="1" customWidth="1"/>
    <col min="4111" max="4112" width="4.28515625" style="316" bestFit="1" customWidth="1"/>
    <col min="4113" max="4113" width="3.7109375" style="316" bestFit="1" customWidth="1"/>
    <col min="4114" max="4114" width="10.5703125" style="316" customWidth="1"/>
    <col min="4115" max="4115" width="14" style="316" bestFit="1" customWidth="1"/>
    <col min="4116" max="4116" width="8.7109375" style="316" bestFit="1" customWidth="1"/>
    <col min="4117" max="4117" width="10.140625" style="316" bestFit="1" customWidth="1"/>
    <col min="4118" max="4353" width="9.140625" style="316"/>
    <col min="4354" max="4354" width="6.5703125" style="316" bestFit="1" customWidth="1"/>
    <col min="4355" max="4355" width="8.42578125" style="316" bestFit="1" customWidth="1"/>
    <col min="4356" max="4356" width="24.85546875" style="316" bestFit="1" customWidth="1"/>
    <col min="4357" max="4357" width="30.5703125" style="316" bestFit="1" customWidth="1"/>
    <col min="4358" max="4358" width="0" style="316" hidden="1" customWidth="1"/>
    <col min="4359" max="4359" width="8.85546875" style="316" customWidth="1"/>
    <col min="4360" max="4360" width="3.7109375" style="316" customWidth="1"/>
    <col min="4361" max="4361" width="12.140625" style="316" customWidth="1"/>
    <col min="4362" max="4362" width="20.140625" style="316" bestFit="1" customWidth="1"/>
    <col min="4363" max="4363" width="15.28515625" style="316" bestFit="1" customWidth="1"/>
    <col min="4364" max="4364" width="5.85546875" style="316" bestFit="1" customWidth="1"/>
    <col min="4365" max="4365" width="10.28515625" style="316" customWidth="1"/>
    <col min="4366" max="4366" width="3.42578125" style="316" bestFit="1" customWidth="1"/>
    <col min="4367" max="4368" width="4.28515625" style="316" bestFit="1" customWidth="1"/>
    <col min="4369" max="4369" width="3.7109375" style="316" bestFit="1" customWidth="1"/>
    <col min="4370" max="4370" width="10.5703125" style="316" customWidth="1"/>
    <col min="4371" max="4371" width="14" style="316" bestFit="1" customWidth="1"/>
    <col min="4372" max="4372" width="8.7109375" style="316" bestFit="1" customWidth="1"/>
    <col min="4373" max="4373" width="10.140625" style="316" bestFit="1" customWidth="1"/>
    <col min="4374" max="4609" width="9.140625" style="316"/>
    <col min="4610" max="4610" width="6.5703125" style="316" bestFit="1" customWidth="1"/>
    <col min="4611" max="4611" width="8.42578125" style="316" bestFit="1" customWidth="1"/>
    <col min="4612" max="4612" width="24.85546875" style="316" bestFit="1" customWidth="1"/>
    <col min="4613" max="4613" width="30.5703125" style="316" bestFit="1" customWidth="1"/>
    <col min="4614" max="4614" width="0" style="316" hidden="1" customWidth="1"/>
    <col min="4615" max="4615" width="8.85546875" style="316" customWidth="1"/>
    <col min="4616" max="4616" width="3.7109375" style="316" customWidth="1"/>
    <col min="4617" max="4617" width="12.140625" style="316" customWidth="1"/>
    <col min="4618" max="4618" width="20.140625" style="316" bestFit="1" customWidth="1"/>
    <col min="4619" max="4619" width="15.28515625" style="316" bestFit="1" customWidth="1"/>
    <col min="4620" max="4620" width="5.85546875" style="316" bestFit="1" customWidth="1"/>
    <col min="4621" max="4621" width="10.28515625" style="316" customWidth="1"/>
    <col min="4622" max="4622" width="3.42578125" style="316" bestFit="1" customWidth="1"/>
    <col min="4623" max="4624" width="4.28515625" style="316" bestFit="1" customWidth="1"/>
    <col min="4625" max="4625" width="3.7109375" style="316" bestFit="1" customWidth="1"/>
    <col min="4626" max="4626" width="10.5703125" style="316" customWidth="1"/>
    <col min="4627" max="4627" width="14" style="316" bestFit="1" customWidth="1"/>
    <col min="4628" max="4628" width="8.7109375" style="316" bestFit="1" customWidth="1"/>
    <col min="4629" max="4629" width="10.140625" style="316" bestFit="1" customWidth="1"/>
    <col min="4630" max="4865" width="9.140625" style="316"/>
    <col min="4866" max="4866" width="6.5703125" style="316" bestFit="1" customWidth="1"/>
    <col min="4867" max="4867" width="8.42578125" style="316" bestFit="1" customWidth="1"/>
    <col min="4868" max="4868" width="24.85546875" style="316" bestFit="1" customWidth="1"/>
    <col min="4869" max="4869" width="30.5703125" style="316" bestFit="1" customWidth="1"/>
    <col min="4870" max="4870" width="0" style="316" hidden="1" customWidth="1"/>
    <col min="4871" max="4871" width="8.85546875" style="316" customWidth="1"/>
    <col min="4872" max="4872" width="3.7109375" style="316" customWidth="1"/>
    <col min="4873" max="4873" width="12.140625" style="316" customWidth="1"/>
    <col min="4874" max="4874" width="20.140625" style="316" bestFit="1" customWidth="1"/>
    <col min="4875" max="4875" width="15.28515625" style="316" bestFit="1" customWidth="1"/>
    <col min="4876" max="4876" width="5.85546875" style="316" bestFit="1" customWidth="1"/>
    <col min="4877" max="4877" width="10.28515625" style="316" customWidth="1"/>
    <col min="4878" max="4878" width="3.42578125" style="316" bestFit="1" customWidth="1"/>
    <col min="4879" max="4880" width="4.28515625" style="316" bestFit="1" customWidth="1"/>
    <col min="4881" max="4881" width="3.7109375" style="316" bestFit="1" customWidth="1"/>
    <col min="4882" max="4882" width="10.5703125" style="316" customWidth="1"/>
    <col min="4883" max="4883" width="14" style="316" bestFit="1" customWidth="1"/>
    <col min="4884" max="4884" width="8.7109375" style="316" bestFit="1" customWidth="1"/>
    <col min="4885" max="4885" width="10.140625" style="316" bestFit="1" customWidth="1"/>
    <col min="4886" max="5121" width="9.140625" style="316"/>
    <col min="5122" max="5122" width="6.5703125" style="316" bestFit="1" customWidth="1"/>
    <col min="5123" max="5123" width="8.42578125" style="316" bestFit="1" customWidth="1"/>
    <col min="5124" max="5124" width="24.85546875" style="316" bestFit="1" customWidth="1"/>
    <col min="5125" max="5125" width="30.5703125" style="316" bestFit="1" customWidth="1"/>
    <col min="5126" max="5126" width="0" style="316" hidden="1" customWidth="1"/>
    <col min="5127" max="5127" width="8.85546875" style="316" customWidth="1"/>
    <col min="5128" max="5128" width="3.7109375" style="316" customWidth="1"/>
    <col min="5129" max="5129" width="12.140625" style="316" customWidth="1"/>
    <col min="5130" max="5130" width="20.140625" style="316" bestFit="1" customWidth="1"/>
    <col min="5131" max="5131" width="15.28515625" style="316" bestFit="1" customWidth="1"/>
    <col min="5132" max="5132" width="5.85546875" style="316" bestFit="1" customWidth="1"/>
    <col min="5133" max="5133" width="10.28515625" style="316" customWidth="1"/>
    <col min="5134" max="5134" width="3.42578125" style="316" bestFit="1" customWidth="1"/>
    <col min="5135" max="5136" width="4.28515625" style="316" bestFit="1" customWidth="1"/>
    <col min="5137" max="5137" width="3.7109375" style="316" bestFit="1" customWidth="1"/>
    <col min="5138" max="5138" width="10.5703125" style="316" customWidth="1"/>
    <col min="5139" max="5139" width="14" style="316" bestFit="1" customWidth="1"/>
    <col min="5140" max="5140" width="8.7109375" style="316" bestFit="1" customWidth="1"/>
    <col min="5141" max="5141" width="10.140625" style="316" bestFit="1" customWidth="1"/>
    <col min="5142" max="5377" width="9.140625" style="316"/>
    <col min="5378" max="5378" width="6.5703125" style="316" bestFit="1" customWidth="1"/>
    <col min="5379" max="5379" width="8.42578125" style="316" bestFit="1" customWidth="1"/>
    <col min="5380" max="5380" width="24.85546875" style="316" bestFit="1" customWidth="1"/>
    <col min="5381" max="5381" width="30.5703125" style="316" bestFit="1" customWidth="1"/>
    <col min="5382" max="5382" width="0" style="316" hidden="1" customWidth="1"/>
    <col min="5383" max="5383" width="8.85546875" style="316" customWidth="1"/>
    <col min="5384" max="5384" width="3.7109375" style="316" customWidth="1"/>
    <col min="5385" max="5385" width="12.140625" style="316" customWidth="1"/>
    <col min="5386" max="5386" width="20.140625" style="316" bestFit="1" customWidth="1"/>
    <col min="5387" max="5387" width="15.28515625" style="316" bestFit="1" customWidth="1"/>
    <col min="5388" max="5388" width="5.85546875" style="316" bestFit="1" customWidth="1"/>
    <col min="5389" max="5389" width="10.28515625" style="316" customWidth="1"/>
    <col min="5390" max="5390" width="3.42578125" style="316" bestFit="1" customWidth="1"/>
    <col min="5391" max="5392" width="4.28515625" style="316" bestFit="1" customWidth="1"/>
    <col min="5393" max="5393" width="3.7109375" style="316" bestFit="1" customWidth="1"/>
    <col min="5394" max="5394" width="10.5703125" style="316" customWidth="1"/>
    <col min="5395" max="5395" width="14" style="316" bestFit="1" customWidth="1"/>
    <col min="5396" max="5396" width="8.7109375" style="316" bestFit="1" customWidth="1"/>
    <col min="5397" max="5397" width="10.140625" style="316" bestFit="1" customWidth="1"/>
    <col min="5398" max="5633" width="9.140625" style="316"/>
    <col min="5634" max="5634" width="6.5703125" style="316" bestFit="1" customWidth="1"/>
    <col min="5635" max="5635" width="8.42578125" style="316" bestFit="1" customWidth="1"/>
    <col min="5636" max="5636" width="24.85546875" style="316" bestFit="1" customWidth="1"/>
    <col min="5637" max="5637" width="30.5703125" style="316" bestFit="1" customWidth="1"/>
    <col min="5638" max="5638" width="0" style="316" hidden="1" customWidth="1"/>
    <col min="5639" max="5639" width="8.85546875" style="316" customWidth="1"/>
    <col min="5640" max="5640" width="3.7109375" style="316" customWidth="1"/>
    <col min="5641" max="5641" width="12.140625" style="316" customWidth="1"/>
    <col min="5642" max="5642" width="20.140625" style="316" bestFit="1" customWidth="1"/>
    <col min="5643" max="5643" width="15.28515625" style="316" bestFit="1" customWidth="1"/>
    <col min="5644" max="5644" width="5.85546875" style="316" bestFit="1" customWidth="1"/>
    <col min="5645" max="5645" width="10.28515625" style="316" customWidth="1"/>
    <col min="5646" max="5646" width="3.42578125" style="316" bestFit="1" customWidth="1"/>
    <col min="5647" max="5648" width="4.28515625" style="316" bestFit="1" customWidth="1"/>
    <col min="5649" max="5649" width="3.7109375" style="316" bestFit="1" customWidth="1"/>
    <col min="5650" max="5650" width="10.5703125" style="316" customWidth="1"/>
    <col min="5651" max="5651" width="14" style="316" bestFit="1" customWidth="1"/>
    <col min="5652" max="5652" width="8.7109375" style="316" bestFit="1" customWidth="1"/>
    <col min="5653" max="5653" width="10.140625" style="316" bestFit="1" customWidth="1"/>
    <col min="5654" max="5889" width="9.140625" style="316"/>
    <col min="5890" max="5890" width="6.5703125" style="316" bestFit="1" customWidth="1"/>
    <col min="5891" max="5891" width="8.42578125" style="316" bestFit="1" customWidth="1"/>
    <col min="5892" max="5892" width="24.85546875" style="316" bestFit="1" customWidth="1"/>
    <col min="5893" max="5893" width="30.5703125" style="316" bestFit="1" customWidth="1"/>
    <col min="5894" max="5894" width="0" style="316" hidden="1" customWidth="1"/>
    <col min="5895" max="5895" width="8.85546875" style="316" customWidth="1"/>
    <col min="5896" max="5896" width="3.7109375" style="316" customWidth="1"/>
    <col min="5897" max="5897" width="12.140625" style="316" customWidth="1"/>
    <col min="5898" max="5898" width="20.140625" style="316" bestFit="1" customWidth="1"/>
    <col min="5899" max="5899" width="15.28515625" style="316" bestFit="1" customWidth="1"/>
    <col min="5900" max="5900" width="5.85546875" style="316" bestFit="1" customWidth="1"/>
    <col min="5901" max="5901" width="10.28515625" style="316" customWidth="1"/>
    <col min="5902" max="5902" width="3.42578125" style="316" bestFit="1" customWidth="1"/>
    <col min="5903" max="5904" width="4.28515625" style="316" bestFit="1" customWidth="1"/>
    <col min="5905" max="5905" width="3.7109375" style="316" bestFit="1" customWidth="1"/>
    <col min="5906" max="5906" width="10.5703125" style="316" customWidth="1"/>
    <col min="5907" max="5907" width="14" style="316" bestFit="1" customWidth="1"/>
    <col min="5908" max="5908" width="8.7109375" style="316" bestFit="1" customWidth="1"/>
    <col min="5909" max="5909" width="10.140625" style="316" bestFit="1" customWidth="1"/>
    <col min="5910" max="6145" width="9.140625" style="316"/>
    <col min="6146" max="6146" width="6.5703125" style="316" bestFit="1" customWidth="1"/>
    <col min="6147" max="6147" width="8.42578125" style="316" bestFit="1" customWidth="1"/>
    <col min="6148" max="6148" width="24.85546875" style="316" bestFit="1" customWidth="1"/>
    <col min="6149" max="6149" width="30.5703125" style="316" bestFit="1" customWidth="1"/>
    <col min="6150" max="6150" width="0" style="316" hidden="1" customWidth="1"/>
    <col min="6151" max="6151" width="8.85546875" style="316" customWidth="1"/>
    <col min="6152" max="6152" width="3.7109375" style="316" customWidth="1"/>
    <col min="6153" max="6153" width="12.140625" style="316" customWidth="1"/>
    <col min="6154" max="6154" width="20.140625" style="316" bestFit="1" customWidth="1"/>
    <col min="6155" max="6155" width="15.28515625" style="316" bestFit="1" customWidth="1"/>
    <col min="6156" max="6156" width="5.85546875" style="316" bestFit="1" customWidth="1"/>
    <col min="6157" max="6157" width="10.28515625" style="316" customWidth="1"/>
    <col min="6158" max="6158" width="3.42578125" style="316" bestFit="1" customWidth="1"/>
    <col min="6159" max="6160" width="4.28515625" style="316" bestFit="1" customWidth="1"/>
    <col min="6161" max="6161" width="3.7109375" style="316" bestFit="1" customWidth="1"/>
    <col min="6162" max="6162" width="10.5703125" style="316" customWidth="1"/>
    <col min="6163" max="6163" width="14" style="316" bestFit="1" customWidth="1"/>
    <col min="6164" max="6164" width="8.7109375" style="316" bestFit="1" customWidth="1"/>
    <col min="6165" max="6165" width="10.140625" style="316" bestFit="1" customWidth="1"/>
    <col min="6166" max="6401" width="9.140625" style="316"/>
    <col min="6402" max="6402" width="6.5703125" style="316" bestFit="1" customWidth="1"/>
    <col min="6403" max="6403" width="8.42578125" style="316" bestFit="1" customWidth="1"/>
    <col min="6404" max="6404" width="24.85546875" style="316" bestFit="1" customWidth="1"/>
    <col min="6405" max="6405" width="30.5703125" style="316" bestFit="1" customWidth="1"/>
    <col min="6406" max="6406" width="0" style="316" hidden="1" customWidth="1"/>
    <col min="6407" max="6407" width="8.85546875" style="316" customWidth="1"/>
    <col min="6408" max="6408" width="3.7109375" style="316" customWidth="1"/>
    <col min="6409" max="6409" width="12.140625" style="316" customWidth="1"/>
    <col min="6410" max="6410" width="20.140625" style="316" bestFit="1" customWidth="1"/>
    <col min="6411" max="6411" width="15.28515625" style="316" bestFit="1" customWidth="1"/>
    <col min="6412" max="6412" width="5.85546875" style="316" bestFit="1" customWidth="1"/>
    <col min="6413" max="6413" width="10.28515625" style="316" customWidth="1"/>
    <col min="6414" max="6414" width="3.42578125" style="316" bestFit="1" customWidth="1"/>
    <col min="6415" max="6416" width="4.28515625" style="316" bestFit="1" customWidth="1"/>
    <col min="6417" max="6417" width="3.7109375" style="316" bestFit="1" customWidth="1"/>
    <col min="6418" max="6418" width="10.5703125" style="316" customWidth="1"/>
    <col min="6419" max="6419" width="14" style="316" bestFit="1" customWidth="1"/>
    <col min="6420" max="6420" width="8.7109375" style="316" bestFit="1" customWidth="1"/>
    <col min="6421" max="6421" width="10.140625" style="316" bestFit="1" customWidth="1"/>
    <col min="6422" max="6657" width="9.140625" style="316"/>
    <col min="6658" max="6658" width="6.5703125" style="316" bestFit="1" customWidth="1"/>
    <col min="6659" max="6659" width="8.42578125" style="316" bestFit="1" customWidth="1"/>
    <col min="6660" max="6660" width="24.85546875" style="316" bestFit="1" customWidth="1"/>
    <col min="6661" max="6661" width="30.5703125" style="316" bestFit="1" customWidth="1"/>
    <col min="6662" max="6662" width="0" style="316" hidden="1" customWidth="1"/>
    <col min="6663" max="6663" width="8.85546875" style="316" customWidth="1"/>
    <col min="6664" max="6664" width="3.7109375" style="316" customWidth="1"/>
    <col min="6665" max="6665" width="12.140625" style="316" customWidth="1"/>
    <col min="6666" max="6666" width="20.140625" style="316" bestFit="1" customWidth="1"/>
    <col min="6667" max="6667" width="15.28515625" style="316" bestFit="1" customWidth="1"/>
    <col min="6668" max="6668" width="5.85546875" style="316" bestFit="1" customWidth="1"/>
    <col min="6669" max="6669" width="10.28515625" style="316" customWidth="1"/>
    <col min="6670" max="6670" width="3.42578125" style="316" bestFit="1" customWidth="1"/>
    <col min="6671" max="6672" width="4.28515625" style="316" bestFit="1" customWidth="1"/>
    <col min="6673" max="6673" width="3.7109375" style="316" bestFit="1" customWidth="1"/>
    <col min="6674" max="6674" width="10.5703125" style="316" customWidth="1"/>
    <col min="6675" max="6675" width="14" style="316" bestFit="1" customWidth="1"/>
    <col min="6676" max="6676" width="8.7109375" style="316" bestFit="1" customWidth="1"/>
    <col min="6677" max="6677" width="10.140625" style="316" bestFit="1" customWidth="1"/>
    <col min="6678" max="6913" width="9.140625" style="316"/>
    <col min="6914" max="6914" width="6.5703125" style="316" bestFit="1" customWidth="1"/>
    <col min="6915" max="6915" width="8.42578125" style="316" bestFit="1" customWidth="1"/>
    <col min="6916" max="6916" width="24.85546875" style="316" bestFit="1" customWidth="1"/>
    <col min="6917" max="6917" width="30.5703125" style="316" bestFit="1" customWidth="1"/>
    <col min="6918" max="6918" width="0" style="316" hidden="1" customWidth="1"/>
    <col min="6919" max="6919" width="8.85546875" style="316" customWidth="1"/>
    <col min="6920" max="6920" width="3.7109375" style="316" customWidth="1"/>
    <col min="6921" max="6921" width="12.140625" style="316" customWidth="1"/>
    <col min="6922" max="6922" width="20.140625" style="316" bestFit="1" customWidth="1"/>
    <col min="6923" max="6923" width="15.28515625" style="316" bestFit="1" customWidth="1"/>
    <col min="6924" max="6924" width="5.85546875" style="316" bestFit="1" customWidth="1"/>
    <col min="6925" max="6925" width="10.28515625" style="316" customWidth="1"/>
    <col min="6926" max="6926" width="3.42578125" style="316" bestFit="1" customWidth="1"/>
    <col min="6927" max="6928" width="4.28515625" style="316" bestFit="1" customWidth="1"/>
    <col min="6929" max="6929" width="3.7109375" style="316" bestFit="1" customWidth="1"/>
    <col min="6930" max="6930" width="10.5703125" style="316" customWidth="1"/>
    <col min="6931" max="6931" width="14" style="316" bestFit="1" customWidth="1"/>
    <col min="6932" max="6932" width="8.7109375" style="316" bestFit="1" customWidth="1"/>
    <col min="6933" max="6933" width="10.140625" style="316" bestFit="1" customWidth="1"/>
    <col min="6934" max="7169" width="9.140625" style="316"/>
    <col min="7170" max="7170" width="6.5703125" style="316" bestFit="1" customWidth="1"/>
    <col min="7171" max="7171" width="8.42578125" style="316" bestFit="1" customWidth="1"/>
    <col min="7172" max="7172" width="24.85546875" style="316" bestFit="1" customWidth="1"/>
    <col min="7173" max="7173" width="30.5703125" style="316" bestFit="1" customWidth="1"/>
    <col min="7174" max="7174" width="0" style="316" hidden="1" customWidth="1"/>
    <col min="7175" max="7175" width="8.85546875" style="316" customWidth="1"/>
    <col min="7176" max="7176" width="3.7109375" style="316" customWidth="1"/>
    <col min="7177" max="7177" width="12.140625" style="316" customWidth="1"/>
    <col min="7178" max="7178" width="20.140625" style="316" bestFit="1" customWidth="1"/>
    <col min="7179" max="7179" width="15.28515625" style="316" bestFit="1" customWidth="1"/>
    <col min="7180" max="7180" width="5.85546875" style="316" bestFit="1" customWidth="1"/>
    <col min="7181" max="7181" width="10.28515625" style="316" customWidth="1"/>
    <col min="7182" max="7182" width="3.42578125" style="316" bestFit="1" customWidth="1"/>
    <col min="7183" max="7184" width="4.28515625" style="316" bestFit="1" customWidth="1"/>
    <col min="7185" max="7185" width="3.7109375" style="316" bestFit="1" customWidth="1"/>
    <col min="7186" max="7186" width="10.5703125" style="316" customWidth="1"/>
    <col min="7187" max="7187" width="14" style="316" bestFit="1" customWidth="1"/>
    <col min="7188" max="7188" width="8.7109375" style="316" bestFit="1" customWidth="1"/>
    <col min="7189" max="7189" width="10.140625" style="316" bestFit="1" customWidth="1"/>
    <col min="7190" max="7425" width="9.140625" style="316"/>
    <col min="7426" max="7426" width="6.5703125" style="316" bestFit="1" customWidth="1"/>
    <col min="7427" max="7427" width="8.42578125" style="316" bestFit="1" customWidth="1"/>
    <col min="7428" max="7428" width="24.85546875" style="316" bestFit="1" customWidth="1"/>
    <col min="7429" max="7429" width="30.5703125" style="316" bestFit="1" customWidth="1"/>
    <col min="7430" max="7430" width="0" style="316" hidden="1" customWidth="1"/>
    <col min="7431" max="7431" width="8.85546875" style="316" customWidth="1"/>
    <col min="7432" max="7432" width="3.7109375" style="316" customWidth="1"/>
    <col min="7433" max="7433" width="12.140625" style="316" customWidth="1"/>
    <col min="7434" max="7434" width="20.140625" style="316" bestFit="1" customWidth="1"/>
    <col min="7435" max="7435" width="15.28515625" style="316" bestFit="1" customWidth="1"/>
    <col min="7436" max="7436" width="5.85546875" style="316" bestFit="1" customWidth="1"/>
    <col min="7437" max="7437" width="10.28515625" style="316" customWidth="1"/>
    <col min="7438" max="7438" width="3.42578125" style="316" bestFit="1" customWidth="1"/>
    <col min="7439" max="7440" width="4.28515625" style="316" bestFit="1" customWidth="1"/>
    <col min="7441" max="7441" width="3.7109375" style="316" bestFit="1" customWidth="1"/>
    <col min="7442" max="7442" width="10.5703125" style="316" customWidth="1"/>
    <col min="7443" max="7443" width="14" style="316" bestFit="1" customWidth="1"/>
    <col min="7444" max="7444" width="8.7109375" style="316" bestFit="1" customWidth="1"/>
    <col min="7445" max="7445" width="10.140625" style="316" bestFit="1" customWidth="1"/>
    <col min="7446" max="7681" width="9.140625" style="316"/>
    <col min="7682" max="7682" width="6.5703125" style="316" bestFit="1" customWidth="1"/>
    <col min="7683" max="7683" width="8.42578125" style="316" bestFit="1" customWidth="1"/>
    <col min="7684" max="7684" width="24.85546875" style="316" bestFit="1" customWidth="1"/>
    <col min="7685" max="7685" width="30.5703125" style="316" bestFit="1" customWidth="1"/>
    <col min="7686" max="7686" width="0" style="316" hidden="1" customWidth="1"/>
    <col min="7687" max="7687" width="8.85546875" style="316" customWidth="1"/>
    <col min="7688" max="7688" width="3.7109375" style="316" customWidth="1"/>
    <col min="7689" max="7689" width="12.140625" style="316" customWidth="1"/>
    <col min="7690" max="7690" width="20.140625" style="316" bestFit="1" customWidth="1"/>
    <col min="7691" max="7691" width="15.28515625" style="316" bestFit="1" customWidth="1"/>
    <col min="7692" max="7692" width="5.85546875" style="316" bestFit="1" customWidth="1"/>
    <col min="7693" max="7693" width="10.28515625" style="316" customWidth="1"/>
    <col min="7694" max="7694" width="3.42578125" style="316" bestFit="1" customWidth="1"/>
    <col min="7695" max="7696" width="4.28515625" style="316" bestFit="1" customWidth="1"/>
    <col min="7697" max="7697" width="3.7109375" style="316" bestFit="1" customWidth="1"/>
    <col min="7698" max="7698" width="10.5703125" style="316" customWidth="1"/>
    <col min="7699" max="7699" width="14" style="316" bestFit="1" customWidth="1"/>
    <col min="7700" max="7700" width="8.7109375" style="316" bestFit="1" customWidth="1"/>
    <col min="7701" max="7701" width="10.140625" style="316" bestFit="1" customWidth="1"/>
    <col min="7702" max="7937" width="9.140625" style="316"/>
    <col min="7938" max="7938" width="6.5703125" style="316" bestFit="1" customWidth="1"/>
    <col min="7939" max="7939" width="8.42578125" style="316" bestFit="1" customWidth="1"/>
    <col min="7940" max="7940" width="24.85546875" style="316" bestFit="1" customWidth="1"/>
    <col min="7941" max="7941" width="30.5703125" style="316" bestFit="1" customWidth="1"/>
    <col min="7942" max="7942" width="0" style="316" hidden="1" customWidth="1"/>
    <col min="7943" max="7943" width="8.85546875" style="316" customWidth="1"/>
    <col min="7944" max="7944" width="3.7109375" style="316" customWidth="1"/>
    <col min="7945" max="7945" width="12.140625" style="316" customWidth="1"/>
    <col min="7946" max="7946" width="20.140625" style="316" bestFit="1" customWidth="1"/>
    <col min="7947" max="7947" width="15.28515625" style="316" bestFit="1" customWidth="1"/>
    <col min="7948" max="7948" width="5.85546875" style="316" bestFit="1" customWidth="1"/>
    <col min="7949" max="7949" width="10.28515625" style="316" customWidth="1"/>
    <col min="7950" max="7950" width="3.42578125" style="316" bestFit="1" customWidth="1"/>
    <col min="7951" max="7952" width="4.28515625" style="316" bestFit="1" customWidth="1"/>
    <col min="7953" max="7953" width="3.7109375" style="316" bestFit="1" customWidth="1"/>
    <col min="7954" max="7954" width="10.5703125" style="316" customWidth="1"/>
    <col min="7955" max="7955" width="14" style="316" bestFit="1" customWidth="1"/>
    <col min="7956" max="7956" width="8.7109375" style="316" bestFit="1" customWidth="1"/>
    <col min="7957" max="7957" width="10.140625" style="316" bestFit="1" customWidth="1"/>
    <col min="7958" max="8193" width="9.140625" style="316"/>
    <col min="8194" max="8194" width="6.5703125" style="316" bestFit="1" customWidth="1"/>
    <col min="8195" max="8195" width="8.42578125" style="316" bestFit="1" customWidth="1"/>
    <col min="8196" max="8196" width="24.85546875" style="316" bestFit="1" customWidth="1"/>
    <col min="8197" max="8197" width="30.5703125" style="316" bestFit="1" customWidth="1"/>
    <col min="8198" max="8198" width="0" style="316" hidden="1" customWidth="1"/>
    <col min="8199" max="8199" width="8.85546875" style="316" customWidth="1"/>
    <col min="8200" max="8200" width="3.7109375" style="316" customWidth="1"/>
    <col min="8201" max="8201" width="12.140625" style="316" customWidth="1"/>
    <col min="8202" max="8202" width="20.140625" style="316" bestFit="1" customWidth="1"/>
    <col min="8203" max="8203" width="15.28515625" style="316" bestFit="1" customWidth="1"/>
    <col min="8204" max="8204" width="5.85546875" style="316" bestFit="1" customWidth="1"/>
    <col min="8205" max="8205" width="10.28515625" style="316" customWidth="1"/>
    <col min="8206" max="8206" width="3.42578125" style="316" bestFit="1" customWidth="1"/>
    <col min="8207" max="8208" width="4.28515625" style="316" bestFit="1" customWidth="1"/>
    <col min="8209" max="8209" width="3.7109375" style="316" bestFit="1" customWidth="1"/>
    <col min="8210" max="8210" width="10.5703125" style="316" customWidth="1"/>
    <col min="8211" max="8211" width="14" style="316" bestFit="1" customWidth="1"/>
    <col min="8212" max="8212" width="8.7109375" style="316" bestFit="1" customWidth="1"/>
    <col min="8213" max="8213" width="10.140625" style="316" bestFit="1" customWidth="1"/>
    <col min="8214" max="8449" width="9.140625" style="316"/>
    <col min="8450" max="8450" width="6.5703125" style="316" bestFit="1" customWidth="1"/>
    <col min="8451" max="8451" width="8.42578125" style="316" bestFit="1" customWidth="1"/>
    <col min="8452" max="8452" width="24.85546875" style="316" bestFit="1" customWidth="1"/>
    <col min="8453" max="8453" width="30.5703125" style="316" bestFit="1" customWidth="1"/>
    <col min="8454" max="8454" width="0" style="316" hidden="1" customWidth="1"/>
    <col min="8455" max="8455" width="8.85546875" style="316" customWidth="1"/>
    <col min="8456" max="8456" width="3.7109375" style="316" customWidth="1"/>
    <col min="8457" max="8457" width="12.140625" style="316" customWidth="1"/>
    <col min="8458" max="8458" width="20.140625" style="316" bestFit="1" customWidth="1"/>
    <col min="8459" max="8459" width="15.28515625" style="316" bestFit="1" customWidth="1"/>
    <col min="8460" max="8460" width="5.85546875" style="316" bestFit="1" customWidth="1"/>
    <col min="8461" max="8461" width="10.28515625" style="316" customWidth="1"/>
    <col min="8462" max="8462" width="3.42578125" style="316" bestFit="1" customWidth="1"/>
    <col min="8463" max="8464" width="4.28515625" style="316" bestFit="1" customWidth="1"/>
    <col min="8465" max="8465" width="3.7109375" style="316" bestFit="1" customWidth="1"/>
    <col min="8466" max="8466" width="10.5703125" style="316" customWidth="1"/>
    <col min="8467" max="8467" width="14" style="316" bestFit="1" customWidth="1"/>
    <col min="8468" max="8468" width="8.7109375" style="316" bestFit="1" customWidth="1"/>
    <col min="8469" max="8469" width="10.140625" style="316" bestFit="1" customWidth="1"/>
    <col min="8470" max="8705" width="9.140625" style="316"/>
    <col min="8706" max="8706" width="6.5703125" style="316" bestFit="1" customWidth="1"/>
    <col min="8707" max="8707" width="8.42578125" style="316" bestFit="1" customWidth="1"/>
    <col min="8708" max="8708" width="24.85546875" style="316" bestFit="1" customWidth="1"/>
    <col min="8709" max="8709" width="30.5703125" style="316" bestFit="1" customWidth="1"/>
    <col min="8710" max="8710" width="0" style="316" hidden="1" customWidth="1"/>
    <col min="8711" max="8711" width="8.85546875" style="316" customWidth="1"/>
    <col min="8712" max="8712" width="3.7109375" style="316" customWidth="1"/>
    <col min="8713" max="8713" width="12.140625" style="316" customWidth="1"/>
    <col min="8714" max="8714" width="20.140625" style="316" bestFit="1" customWidth="1"/>
    <col min="8715" max="8715" width="15.28515625" style="316" bestFit="1" customWidth="1"/>
    <col min="8716" max="8716" width="5.85546875" style="316" bestFit="1" customWidth="1"/>
    <col min="8717" max="8717" width="10.28515625" style="316" customWidth="1"/>
    <col min="8718" max="8718" width="3.42578125" style="316" bestFit="1" customWidth="1"/>
    <col min="8719" max="8720" width="4.28515625" style="316" bestFit="1" customWidth="1"/>
    <col min="8721" max="8721" width="3.7109375" style="316" bestFit="1" customWidth="1"/>
    <col min="8722" max="8722" width="10.5703125" style="316" customWidth="1"/>
    <col min="8723" max="8723" width="14" style="316" bestFit="1" customWidth="1"/>
    <col min="8724" max="8724" width="8.7109375" style="316" bestFit="1" customWidth="1"/>
    <col min="8725" max="8725" width="10.140625" style="316" bestFit="1" customWidth="1"/>
    <col min="8726" max="8961" width="9.140625" style="316"/>
    <col min="8962" max="8962" width="6.5703125" style="316" bestFit="1" customWidth="1"/>
    <col min="8963" max="8963" width="8.42578125" style="316" bestFit="1" customWidth="1"/>
    <col min="8964" max="8964" width="24.85546875" style="316" bestFit="1" customWidth="1"/>
    <col min="8965" max="8965" width="30.5703125" style="316" bestFit="1" customWidth="1"/>
    <col min="8966" max="8966" width="0" style="316" hidden="1" customWidth="1"/>
    <col min="8967" max="8967" width="8.85546875" style="316" customWidth="1"/>
    <col min="8968" max="8968" width="3.7109375" style="316" customWidth="1"/>
    <col min="8969" max="8969" width="12.140625" style="316" customWidth="1"/>
    <col min="8970" max="8970" width="20.140625" style="316" bestFit="1" customWidth="1"/>
    <col min="8971" max="8971" width="15.28515625" style="316" bestFit="1" customWidth="1"/>
    <col min="8972" max="8972" width="5.85546875" style="316" bestFit="1" customWidth="1"/>
    <col min="8973" max="8973" width="10.28515625" style="316" customWidth="1"/>
    <col min="8974" max="8974" width="3.42578125" style="316" bestFit="1" customWidth="1"/>
    <col min="8975" max="8976" width="4.28515625" style="316" bestFit="1" customWidth="1"/>
    <col min="8977" max="8977" width="3.7109375" style="316" bestFit="1" customWidth="1"/>
    <col min="8978" max="8978" width="10.5703125" style="316" customWidth="1"/>
    <col min="8979" max="8979" width="14" style="316" bestFit="1" customWidth="1"/>
    <col min="8980" max="8980" width="8.7109375" style="316" bestFit="1" customWidth="1"/>
    <col min="8981" max="8981" width="10.140625" style="316" bestFit="1" customWidth="1"/>
    <col min="8982" max="9217" width="9.140625" style="316"/>
    <col min="9218" max="9218" width="6.5703125" style="316" bestFit="1" customWidth="1"/>
    <col min="9219" max="9219" width="8.42578125" style="316" bestFit="1" customWidth="1"/>
    <col min="9220" max="9220" width="24.85546875" style="316" bestFit="1" customWidth="1"/>
    <col min="9221" max="9221" width="30.5703125" style="316" bestFit="1" customWidth="1"/>
    <col min="9222" max="9222" width="0" style="316" hidden="1" customWidth="1"/>
    <col min="9223" max="9223" width="8.85546875" style="316" customWidth="1"/>
    <col min="9224" max="9224" width="3.7109375" style="316" customWidth="1"/>
    <col min="9225" max="9225" width="12.140625" style="316" customWidth="1"/>
    <col min="9226" max="9226" width="20.140625" style="316" bestFit="1" customWidth="1"/>
    <col min="9227" max="9227" width="15.28515625" style="316" bestFit="1" customWidth="1"/>
    <col min="9228" max="9228" width="5.85546875" style="316" bestFit="1" customWidth="1"/>
    <col min="9229" max="9229" width="10.28515625" style="316" customWidth="1"/>
    <col min="9230" max="9230" width="3.42578125" style="316" bestFit="1" customWidth="1"/>
    <col min="9231" max="9232" width="4.28515625" style="316" bestFit="1" customWidth="1"/>
    <col min="9233" max="9233" width="3.7109375" style="316" bestFit="1" customWidth="1"/>
    <col min="9234" max="9234" width="10.5703125" style="316" customWidth="1"/>
    <col min="9235" max="9235" width="14" style="316" bestFit="1" customWidth="1"/>
    <col min="9236" max="9236" width="8.7109375" style="316" bestFit="1" customWidth="1"/>
    <col min="9237" max="9237" width="10.140625" style="316" bestFit="1" customWidth="1"/>
    <col min="9238" max="9473" width="9.140625" style="316"/>
    <col min="9474" max="9474" width="6.5703125" style="316" bestFit="1" customWidth="1"/>
    <col min="9475" max="9475" width="8.42578125" style="316" bestFit="1" customWidth="1"/>
    <col min="9476" max="9476" width="24.85546875" style="316" bestFit="1" customWidth="1"/>
    <col min="9477" max="9477" width="30.5703125" style="316" bestFit="1" customWidth="1"/>
    <col min="9478" max="9478" width="0" style="316" hidden="1" customWidth="1"/>
    <col min="9479" max="9479" width="8.85546875" style="316" customWidth="1"/>
    <col min="9480" max="9480" width="3.7109375" style="316" customWidth="1"/>
    <col min="9481" max="9481" width="12.140625" style="316" customWidth="1"/>
    <col min="9482" max="9482" width="20.140625" style="316" bestFit="1" customWidth="1"/>
    <col min="9483" max="9483" width="15.28515625" style="316" bestFit="1" customWidth="1"/>
    <col min="9484" max="9484" width="5.85546875" style="316" bestFit="1" customWidth="1"/>
    <col min="9485" max="9485" width="10.28515625" style="316" customWidth="1"/>
    <col min="9486" max="9486" width="3.42578125" style="316" bestFit="1" customWidth="1"/>
    <col min="9487" max="9488" width="4.28515625" style="316" bestFit="1" customWidth="1"/>
    <col min="9489" max="9489" width="3.7109375" style="316" bestFit="1" customWidth="1"/>
    <col min="9490" max="9490" width="10.5703125" style="316" customWidth="1"/>
    <col min="9491" max="9491" width="14" style="316" bestFit="1" customWidth="1"/>
    <col min="9492" max="9492" width="8.7109375" style="316" bestFit="1" customWidth="1"/>
    <col min="9493" max="9493" width="10.140625" style="316" bestFit="1" customWidth="1"/>
    <col min="9494" max="9729" width="9.140625" style="316"/>
    <col min="9730" max="9730" width="6.5703125" style="316" bestFit="1" customWidth="1"/>
    <col min="9731" max="9731" width="8.42578125" style="316" bestFit="1" customWidth="1"/>
    <col min="9732" max="9732" width="24.85546875" style="316" bestFit="1" customWidth="1"/>
    <col min="9733" max="9733" width="30.5703125" style="316" bestFit="1" customWidth="1"/>
    <col min="9734" max="9734" width="0" style="316" hidden="1" customWidth="1"/>
    <col min="9735" max="9735" width="8.85546875" style="316" customWidth="1"/>
    <col min="9736" max="9736" width="3.7109375" style="316" customWidth="1"/>
    <col min="9737" max="9737" width="12.140625" style="316" customWidth="1"/>
    <col min="9738" max="9738" width="20.140625" style="316" bestFit="1" customWidth="1"/>
    <col min="9739" max="9739" width="15.28515625" style="316" bestFit="1" customWidth="1"/>
    <col min="9740" max="9740" width="5.85546875" style="316" bestFit="1" customWidth="1"/>
    <col min="9741" max="9741" width="10.28515625" style="316" customWidth="1"/>
    <col min="9742" max="9742" width="3.42578125" style="316" bestFit="1" customWidth="1"/>
    <col min="9743" max="9744" width="4.28515625" style="316" bestFit="1" customWidth="1"/>
    <col min="9745" max="9745" width="3.7109375" style="316" bestFit="1" customWidth="1"/>
    <col min="9746" max="9746" width="10.5703125" style="316" customWidth="1"/>
    <col min="9747" max="9747" width="14" style="316" bestFit="1" customWidth="1"/>
    <col min="9748" max="9748" width="8.7109375" style="316" bestFit="1" customWidth="1"/>
    <col min="9749" max="9749" width="10.140625" style="316" bestFit="1" customWidth="1"/>
    <col min="9750" max="9985" width="9.140625" style="316"/>
    <col min="9986" max="9986" width="6.5703125" style="316" bestFit="1" customWidth="1"/>
    <col min="9987" max="9987" width="8.42578125" style="316" bestFit="1" customWidth="1"/>
    <col min="9988" max="9988" width="24.85546875" style="316" bestFit="1" customWidth="1"/>
    <col min="9989" max="9989" width="30.5703125" style="316" bestFit="1" customWidth="1"/>
    <col min="9990" max="9990" width="0" style="316" hidden="1" customWidth="1"/>
    <col min="9991" max="9991" width="8.85546875" style="316" customWidth="1"/>
    <col min="9992" max="9992" width="3.7109375" style="316" customWidth="1"/>
    <col min="9993" max="9993" width="12.140625" style="316" customWidth="1"/>
    <col min="9994" max="9994" width="20.140625" style="316" bestFit="1" customWidth="1"/>
    <col min="9995" max="9995" width="15.28515625" style="316" bestFit="1" customWidth="1"/>
    <col min="9996" max="9996" width="5.85546875" style="316" bestFit="1" customWidth="1"/>
    <col min="9997" max="9997" width="10.28515625" style="316" customWidth="1"/>
    <col min="9998" max="9998" width="3.42578125" style="316" bestFit="1" customWidth="1"/>
    <col min="9999" max="10000" width="4.28515625" style="316" bestFit="1" customWidth="1"/>
    <col min="10001" max="10001" width="3.7109375" style="316" bestFit="1" customWidth="1"/>
    <col min="10002" max="10002" width="10.5703125" style="316" customWidth="1"/>
    <col min="10003" max="10003" width="14" style="316" bestFit="1" customWidth="1"/>
    <col min="10004" max="10004" width="8.7109375" style="316" bestFit="1" customWidth="1"/>
    <col min="10005" max="10005" width="10.140625" style="316" bestFit="1" customWidth="1"/>
    <col min="10006" max="10241" width="9.140625" style="316"/>
    <col min="10242" max="10242" width="6.5703125" style="316" bestFit="1" customWidth="1"/>
    <col min="10243" max="10243" width="8.42578125" style="316" bestFit="1" customWidth="1"/>
    <col min="10244" max="10244" width="24.85546875" style="316" bestFit="1" customWidth="1"/>
    <col min="10245" max="10245" width="30.5703125" style="316" bestFit="1" customWidth="1"/>
    <col min="10246" max="10246" width="0" style="316" hidden="1" customWidth="1"/>
    <col min="10247" max="10247" width="8.85546875" style="316" customWidth="1"/>
    <col min="10248" max="10248" width="3.7109375" style="316" customWidth="1"/>
    <col min="10249" max="10249" width="12.140625" style="316" customWidth="1"/>
    <col min="10250" max="10250" width="20.140625" style="316" bestFit="1" customWidth="1"/>
    <col min="10251" max="10251" width="15.28515625" style="316" bestFit="1" customWidth="1"/>
    <col min="10252" max="10252" width="5.85546875" style="316" bestFit="1" customWidth="1"/>
    <col min="10253" max="10253" width="10.28515625" style="316" customWidth="1"/>
    <col min="10254" max="10254" width="3.42578125" style="316" bestFit="1" customWidth="1"/>
    <col min="10255" max="10256" width="4.28515625" style="316" bestFit="1" customWidth="1"/>
    <col min="10257" max="10257" width="3.7109375" style="316" bestFit="1" customWidth="1"/>
    <col min="10258" max="10258" width="10.5703125" style="316" customWidth="1"/>
    <col min="10259" max="10259" width="14" style="316" bestFit="1" customWidth="1"/>
    <col min="10260" max="10260" width="8.7109375" style="316" bestFit="1" customWidth="1"/>
    <col min="10261" max="10261" width="10.140625" style="316" bestFit="1" customWidth="1"/>
    <col min="10262" max="10497" width="9.140625" style="316"/>
    <col min="10498" max="10498" width="6.5703125" style="316" bestFit="1" customWidth="1"/>
    <col min="10499" max="10499" width="8.42578125" style="316" bestFit="1" customWidth="1"/>
    <col min="10500" max="10500" width="24.85546875" style="316" bestFit="1" customWidth="1"/>
    <col min="10501" max="10501" width="30.5703125" style="316" bestFit="1" customWidth="1"/>
    <col min="10502" max="10502" width="0" style="316" hidden="1" customWidth="1"/>
    <col min="10503" max="10503" width="8.85546875" style="316" customWidth="1"/>
    <col min="10504" max="10504" width="3.7109375" style="316" customWidth="1"/>
    <col min="10505" max="10505" width="12.140625" style="316" customWidth="1"/>
    <col min="10506" max="10506" width="20.140625" style="316" bestFit="1" customWidth="1"/>
    <col min="10507" max="10507" width="15.28515625" style="316" bestFit="1" customWidth="1"/>
    <col min="10508" max="10508" width="5.85546875" style="316" bestFit="1" customWidth="1"/>
    <col min="10509" max="10509" width="10.28515625" style="316" customWidth="1"/>
    <col min="10510" max="10510" width="3.42578125" style="316" bestFit="1" customWidth="1"/>
    <col min="10511" max="10512" width="4.28515625" style="316" bestFit="1" customWidth="1"/>
    <col min="10513" max="10513" width="3.7109375" style="316" bestFit="1" customWidth="1"/>
    <col min="10514" max="10514" width="10.5703125" style="316" customWidth="1"/>
    <col min="10515" max="10515" width="14" style="316" bestFit="1" customWidth="1"/>
    <col min="10516" max="10516" width="8.7109375" style="316" bestFit="1" customWidth="1"/>
    <col min="10517" max="10517" width="10.140625" style="316" bestFit="1" customWidth="1"/>
    <col min="10518" max="10753" width="9.140625" style="316"/>
    <col min="10754" max="10754" width="6.5703125" style="316" bestFit="1" customWidth="1"/>
    <col min="10755" max="10755" width="8.42578125" style="316" bestFit="1" customWidth="1"/>
    <col min="10756" max="10756" width="24.85546875" style="316" bestFit="1" customWidth="1"/>
    <col min="10757" max="10757" width="30.5703125" style="316" bestFit="1" customWidth="1"/>
    <col min="10758" max="10758" width="0" style="316" hidden="1" customWidth="1"/>
    <col min="10759" max="10759" width="8.85546875" style="316" customWidth="1"/>
    <col min="10760" max="10760" width="3.7109375" style="316" customWidth="1"/>
    <col min="10761" max="10761" width="12.140625" style="316" customWidth="1"/>
    <col min="10762" max="10762" width="20.140625" style="316" bestFit="1" customWidth="1"/>
    <col min="10763" max="10763" width="15.28515625" style="316" bestFit="1" customWidth="1"/>
    <col min="10764" max="10764" width="5.85546875" style="316" bestFit="1" customWidth="1"/>
    <col min="10765" max="10765" width="10.28515625" style="316" customWidth="1"/>
    <col min="10766" max="10766" width="3.42578125" style="316" bestFit="1" customWidth="1"/>
    <col min="10767" max="10768" width="4.28515625" style="316" bestFit="1" customWidth="1"/>
    <col min="10769" max="10769" width="3.7109375" style="316" bestFit="1" customWidth="1"/>
    <col min="10770" max="10770" width="10.5703125" style="316" customWidth="1"/>
    <col min="10771" max="10771" width="14" style="316" bestFit="1" customWidth="1"/>
    <col min="10772" max="10772" width="8.7109375" style="316" bestFit="1" customWidth="1"/>
    <col min="10773" max="10773" width="10.140625" style="316" bestFit="1" customWidth="1"/>
    <col min="10774" max="11009" width="9.140625" style="316"/>
    <col min="11010" max="11010" width="6.5703125" style="316" bestFit="1" customWidth="1"/>
    <col min="11011" max="11011" width="8.42578125" style="316" bestFit="1" customWidth="1"/>
    <col min="11012" max="11012" width="24.85546875" style="316" bestFit="1" customWidth="1"/>
    <col min="11013" max="11013" width="30.5703125" style="316" bestFit="1" customWidth="1"/>
    <col min="11014" max="11014" width="0" style="316" hidden="1" customWidth="1"/>
    <col min="11015" max="11015" width="8.85546875" style="316" customWidth="1"/>
    <col min="11016" max="11016" width="3.7109375" style="316" customWidth="1"/>
    <col min="11017" max="11017" width="12.140625" style="316" customWidth="1"/>
    <col min="11018" max="11018" width="20.140625" style="316" bestFit="1" customWidth="1"/>
    <col min="11019" max="11019" width="15.28515625" style="316" bestFit="1" customWidth="1"/>
    <col min="11020" max="11020" width="5.85546875" style="316" bestFit="1" customWidth="1"/>
    <col min="11021" max="11021" width="10.28515625" style="316" customWidth="1"/>
    <col min="11022" max="11022" width="3.42578125" style="316" bestFit="1" customWidth="1"/>
    <col min="11023" max="11024" width="4.28515625" style="316" bestFit="1" customWidth="1"/>
    <col min="11025" max="11025" width="3.7109375" style="316" bestFit="1" customWidth="1"/>
    <col min="11026" max="11026" width="10.5703125" style="316" customWidth="1"/>
    <col min="11027" max="11027" width="14" style="316" bestFit="1" customWidth="1"/>
    <col min="11028" max="11028" width="8.7109375" style="316" bestFit="1" customWidth="1"/>
    <col min="11029" max="11029" width="10.140625" style="316" bestFit="1" customWidth="1"/>
    <col min="11030" max="11265" width="9.140625" style="316"/>
    <col min="11266" max="11266" width="6.5703125" style="316" bestFit="1" customWidth="1"/>
    <col min="11267" max="11267" width="8.42578125" style="316" bestFit="1" customWidth="1"/>
    <col min="11268" max="11268" width="24.85546875" style="316" bestFit="1" customWidth="1"/>
    <col min="11269" max="11269" width="30.5703125" style="316" bestFit="1" customWidth="1"/>
    <col min="11270" max="11270" width="0" style="316" hidden="1" customWidth="1"/>
    <col min="11271" max="11271" width="8.85546875" style="316" customWidth="1"/>
    <col min="11272" max="11272" width="3.7109375" style="316" customWidth="1"/>
    <col min="11273" max="11273" width="12.140625" style="316" customWidth="1"/>
    <col min="11274" max="11274" width="20.140625" style="316" bestFit="1" customWidth="1"/>
    <col min="11275" max="11275" width="15.28515625" style="316" bestFit="1" customWidth="1"/>
    <col min="11276" max="11276" width="5.85546875" style="316" bestFit="1" customWidth="1"/>
    <col min="11277" max="11277" width="10.28515625" style="316" customWidth="1"/>
    <col min="11278" max="11278" width="3.42578125" style="316" bestFit="1" customWidth="1"/>
    <col min="11279" max="11280" width="4.28515625" style="316" bestFit="1" customWidth="1"/>
    <col min="11281" max="11281" width="3.7109375" style="316" bestFit="1" customWidth="1"/>
    <col min="11282" max="11282" width="10.5703125" style="316" customWidth="1"/>
    <col min="11283" max="11283" width="14" style="316" bestFit="1" customWidth="1"/>
    <col min="11284" max="11284" width="8.7109375" style="316" bestFit="1" customWidth="1"/>
    <col min="11285" max="11285" width="10.140625" style="316" bestFit="1" customWidth="1"/>
    <col min="11286" max="11521" width="9.140625" style="316"/>
    <col min="11522" max="11522" width="6.5703125" style="316" bestFit="1" customWidth="1"/>
    <col min="11523" max="11523" width="8.42578125" style="316" bestFit="1" customWidth="1"/>
    <col min="11524" max="11524" width="24.85546875" style="316" bestFit="1" customWidth="1"/>
    <col min="11525" max="11525" width="30.5703125" style="316" bestFit="1" customWidth="1"/>
    <col min="11526" max="11526" width="0" style="316" hidden="1" customWidth="1"/>
    <col min="11527" max="11527" width="8.85546875" style="316" customWidth="1"/>
    <col min="11528" max="11528" width="3.7109375" style="316" customWidth="1"/>
    <col min="11529" max="11529" width="12.140625" style="316" customWidth="1"/>
    <col min="11530" max="11530" width="20.140625" style="316" bestFit="1" customWidth="1"/>
    <col min="11531" max="11531" width="15.28515625" style="316" bestFit="1" customWidth="1"/>
    <col min="11532" max="11532" width="5.85546875" style="316" bestFit="1" customWidth="1"/>
    <col min="11533" max="11533" width="10.28515625" style="316" customWidth="1"/>
    <col min="11534" max="11534" width="3.42578125" style="316" bestFit="1" customWidth="1"/>
    <col min="11535" max="11536" width="4.28515625" style="316" bestFit="1" customWidth="1"/>
    <col min="11537" max="11537" width="3.7109375" style="316" bestFit="1" customWidth="1"/>
    <col min="11538" max="11538" width="10.5703125" style="316" customWidth="1"/>
    <col min="11539" max="11539" width="14" style="316" bestFit="1" customWidth="1"/>
    <col min="11540" max="11540" width="8.7109375" style="316" bestFit="1" customWidth="1"/>
    <col min="11541" max="11541" width="10.140625" style="316" bestFit="1" customWidth="1"/>
    <col min="11542" max="11777" width="9.140625" style="316"/>
    <col min="11778" max="11778" width="6.5703125" style="316" bestFit="1" customWidth="1"/>
    <col min="11779" max="11779" width="8.42578125" style="316" bestFit="1" customWidth="1"/>
    <col min="11780" max="11780" width="24.85546875" style="316" bestFit="1" customWidth="1"/>
    <col min="11781" max="11781" width="30.5703125" style="316" bestFit="1" customWidth="1"/>
    <col min="11782" max="11782" width="0" style="316" hidden="1" customWidth="1"/>
    <col min="11783" max="11783" width="8.85546875" style="316" customWidth="1"/>
    <col min="11784" max="11784" width="3.7109375" style="316" customWidth="1"/>
    <col min="11785" max="11785" width="12.140625" style="316" customWidth="1"/>
    <col min="11786" max="11786" width="20.140625" style="316" bestFit="1" customWidth="1"/>
    <col min="11787" max="11787" width="15.28515625" style="316" bestFit="1" customWidth="1"/>
    <col min="11788" max="11788" width="5.85546875" style="316" bestFit="1" customWidth="1"/>
    <col min="11789" max="11789" width="10.28515625" style="316" customWidth="1"/>
    <col min="11790" max="11790" width="3.42578125" style="316" bestFit="1" customWidth="1"/>
    <col min="11791" max="11792" width="4.28515625" style="316" bestFit="1" customWidth="1"/>
    <col min="11793" max="11793" width="3.7109375" style="316" bestFit="1" customWidth="1"/>
    <col min="11794" max="11794" width="10.5703125" style="316" customWidth="1"/>
    <col min="11795" max="11795" width="14" style="316" bestFit="1" customWidth="1"/>
    <col min="11796" max="11796" width="8.7109375" style="316" bestFit="1" customWidth="1"/>
    <col min="11797" max="11797" width="10.140625" style="316" bestFit="1" customWidth="1"/>
    <col min="11798" max="12033" width="9.140625" style="316"/>
    <col min="12034" max="12034" width="6.5703125" style="316" bestFit="1" customWidth="1"/>
    <col min="12035" max="12035" width="8.42578125" style="316" bestFit="1" customWidth="1"/>
    <col min="12036" max="12036" width="24.85546875" style="316" bestFit="1" customWidth="1"/>
    <col min="12037" max="12037" width="30.5703125" style="316" bestFit="1" customWidth="1"/>
    <col min="12038" max="12038" width="0" style="316" hidden="1" customWidth="1"/>
    <col min="12039" max="12039" width="8.85546875" style="316" customWidth="1"/>
    <col min="12040" max="12040" width="3.7109375" style="316" customWidth="1"/>
    <col min="12041" max="12041" width="12.140625" style="316" customWidth="1"/>
    <col min="12042" max="12042" width="20.140625" style="316" bestFit="1" customWidth="1"/>
    <col min="12043" max="12043" width="15.28515625" style="316" bestFit="1" customWidth="1"/>
    <col min="12044" max="12044" width="5.85546875" style="316" bestFit="1" customWidth="1"/>
    <col min="12045" max="12045" width="10.28515625" style="316" customWidth="1"/>
    <col min="12046" max="12046" width="3.42578125" style="316" bestFit="1" customWidth="1"/>
    <col min="12047" max="12048" width="4.28515625" style="316" bestFit="1" customWidth="1"/>
    <col min="12049" max="12049" width="3.7109375" style="316" bestFit="1" customWidth="1"/>
    <col min="12050" max="12050" width="10.5703125" style="316" customWidth="1"/>
    <col min="12051" max="12051" width="14" style="316" bestFit="1" customWidth="1"/>
    <col min="12052" max="12052" width="8.7109375" style="316" bestFit="1" customWidth="1"/>
    <col min="12053" max="12053" width="10.140625" style="316" bestFit="1" customWidth="1"/>
    <col min="12054" max="12289" width="9.140625" style="316"/>
    <col min="12290" max="12290" width="6.5703125" style="316" bestFit="1" customWidth="1"/>
    <col min="12291" max="12291" width="8.42578125" style="316" bestFit="1" customWidth="1"/>
    <col min="12292" max="12292" width="24.85546875" style="316" bestFit="1" customWidth="1"/>
    <col min="12293" max="12293" width="30.5703125" style="316" bestFit="1" customWidth="1"/>
    <col min="12294" max="12294" width="0" style="316" hidden="1" customWidth="1"/>
    <col min="12295" max="12295" width="8.85546875" style="316" customWidth="1"/>
    <col min="12296" max="12296" width="3.7109375" style="316" customWidth="1"/>
    <col min="12297" max="12297" width="12.140625" style="316" customWidth="1"/>
    <col min="12298" max="12298" width="20.140625" style="316" bestFit="1" customWidth="1"/>
    <col min="12299" max="12299" width="15.28515625" style="316" bestFit="1" customWidth="1"/>
    <col min="12300" max="12300" width="5.85546875" style="316" bestFit="1" customWidth="1"/>
    <col min="12301" max="12301" width="10.28515625" style="316" customWidth="1"/>
    <col min="12302" max="12302" width="3.42578125" style="316" bestFit="1" customWidth="1"/>
    <col min="12303" max="12304" width="4.28515625" style="316" bestFit="1" customWidth="1"/>
    <col min="12305" max="12305" width="3.7109375" style="316" bestFit="1" customWidth="1"/>
    <col min="12306" max="12306" width="10.5703125" style="316" customWidth="1"/>
    <col min="12307" max="12307" width="14" style="316" bestFit="1" customWidth="1"/>
    <col min="12308" max="12308" width="8.7109375" style="316" bestFit="1" customWidth="1"/>
    <col min="12309" max="12309" width="10.140625" style="316" bestFit="1" customWidth="1"/>
    <col min="12310" max="12545" width="9.140625" style="316"/>
    <col min="12546" max="12546" width="6.5703125" style="316" bestFit="1" customWidth="1"/>
    <col min="12547" max="12547" width="8.42578125" style="316" bestFit="1" customWidth="1"/>
    <col min="12548" max="12548" width="24.85546875" style="316" bestFit="1" customWidth="1"/>
    <col min="12549" max="12549" width="30.5703125" style="316" bestFit="1" customWidth="1"/>
    <col min="12550" max="12550" width="0" style="316" hidden="1" customWidth="1"/>
    <col min="12551" max="12551" width="8.85546875" style="316" customWidth="1"/>
    <col min="12552" max="12552" width="3.7109375" style="316" customWidth="1"/>
    <col min="12553" max="12553" width="12.140625" style="316" customWidth="1"/>
    <col min="12554" max="12554" width="20.140625" style="316" bestFit="1" customWidth="1"/>
    <col min="12555" max="12555" width="15.28515625" style="316" bestFit="1" customWidth="1"/>
    <col min="12556" max="12556" width="5.85546875" style="316" bestFit="1" customWidth="1"/>
    <col min="12557" max="12557" width="10.28515625" style="316" customWidth="1"/>
    <col min="12558" max="12558" width="3.42578125" style="316" bestFit="1" customWidth="1"/>
    <col min="12559" max="12560" width="4.28515625" style="316" bestFit="1" customWidth="1"/>
    <col min="12561" max="12561" width="3.7109375" style="316" bestFit="1" customWidth="1"/>
    <col min="12562" max="12562" width="10.5703125" style="316" customWidth="1"/>
    <col min="12563" max="12563" width="14" style="316" bestFit="1" customWidth="1"/>
    <col min="12564" max="12564" width="8.7109375" style="316" bestFit="1" customWidth="1"/>
    <col min="12565" max="12565" width="10.140625" style="316" bestFit="1" customWidth="1"/>
    <col min="12566" max="12801" width="9.140625" style="316"/>
    <col min="12802" max="12802" width="6.5703125" style="316" bestFit="1" customWidth="1"/>
    <col min="12803" max="12803" width="8.42578125" style="316" bestFit="1" customWidth="1"/>
    <col min="12804" max="12804" width="24.85546875" style="316" bestFit="1" customWidth="1"/>
    <col min="12805" max="12805" width="30.5703125" style="316" bestFit="1" customWidth="1"/>
    <col min="12806" max="12806" width="0" style="316" hidden="1" customWidth="1"/>
    <col min="12807" max="12807" width="8.85546875" style="316" customWidth="1"/>
    <col min="12808" max="12808" width="3.7109375" style="316" customWidth="1"/>
    <col min="12809" max="12809" width="12.140625" style="316" customWidth="1"/>
    <col min="12810" max="12810" width="20.140625" style="316" bestFit="1" customWidth="1"/>
    <col min="12811" max="12811" width="15.28515625" style="316" bestFit="1" customWidth="1"/>
    <col min="12812" max="12812" width="5.85546875" style="316" bestFit="1" customWidth="1"/>
    <col min="12813" max="12813" width="10.28515625" style="316" customWidth="1"/>
    <col min="12814" max="12814" width="3.42578125" style="316" bestFit="1" customWidth="1"/>
    <col min="12815" max="12816" width="4.28515625" style="316" bestFit="1" customWidth="1"/>
    <col min="12817" max="12817" width="3.7109375" style="316" bestFit="1" customWidth="1"/>
    <col min="12818" max="12818" width="10.5703125" style="316" customWidth="1"/>
    <col min="12819" max="12819" width="14" style="316" bestFit="1" customWidth="1"/>
    <col min="12820" max="12820" width="8.7109375" style="316" bestFit="1" customWidth="1"/>
    <col min="12821" max="12821" width="10.140625" style="316" bestFit="1" customWidth="1"/>
    <col min="12822" max="13057" width="9.140625" style="316"/>
    <col min="13058" max="13058" width="6.5703125" style="316" bestFit="1" customWidth="1"/>
    <col min="13059" max="13059" width="8.42578125" style="316" bestFit="1" customWidth="1"/>
    <col min="13060" max="13060" width="24.85546875" style="316" bestFit="1" customWidth="1"/>
    <col min="13061" max="13061" width="30.5703125" style="316" bestFit="1" customWidth="1"/>
    <col min="13062" max="13062" width="0" style="316" hidden="1" customWidth="1"/>
    <col min="13063" max="13063" width="8.85546875" style="316" customWidth="1"/>
    <col min="13064" max="13064" width="3.7109375" style="316" customWidth="1"/>
    <col min="13065" max="13065" width="12.140625" style="316" customWidth="1"/>
    <col min="13066" max="13066" width="20.140625" style="316" bestFit="1" customWidth="1"/>
    <col min="13067" max="13067" width="15.28515625" style="316" bestFit="1" customWidth="1"/>
    <col min="13068" max="13068" width="5.85546875" style="316" bestFit="1" customWidth="1"/>
    <col min="13069" max="13069" width="10.28515625" style="316" customWidth="1"/>
    <col min="13070" max="13070" width="3.42578125" style="316" bestFit="1" customWidth="1"/>
    <col min="13071" max="13072" width="4.28515625" style="316" bestFit="1" customWidth="1"/>
    <col min="13073" max="13073" width="3.7109375" style="316" bestFit="1" customWidth="1"/>
    <col min="13074" max="13074" width="10.5703125" style="316" customWidth="1"/>
    <col min="13075" max="13075" width="14" style="316" bestFit="1" customWidth="1"/>
    <col min="13076" max="13076" width="8.7109375" style="316" bestFit="1" customWidth="1"/>
    <col min="13077" max="13077" width="10.140625" style="316" bestFit="1" customWidth="1"/>
    <col min="13078" max="13313" width="9.140625" style="316"/>
    <col min="13314" max="13314" width="6.5703125" style="316" bestFit="1" customWidth="1"/>
    <col min="13315" max="13315" width="8.42578125" style="316" bestFit="1" customWidth="1"/>
    <col min="13316" max="13316" width="24.85546875" style="316" bestFit="1" customWidth="1"/>
    <col min="13317" max="13317" width="30.5703125" style="316" bestFit="1" customWidth="1"/>
    <col min="13318" max="13318" width="0" style="316" hidden="1" customWidth="1"/>
    <col min="13319" max="13319" width="8.85546875" style="316" customWidth="1"/>
    <col min="13320" max="13320" width="3.7109375" style="316" customWidth="1"/>
    <col min="13321" max="13321" width="12.140625" style="316" customWidth="1"/>
    <col min="13322" max="13322" width="20.140625" style="316" bestFit="1" customWidth="1"/>
    <col min="13323" max="13323" width="15.28515625" style="316" bestFit="1" customWidth="1"/>
    <col min="13324" max="13324" width="5.85546875" style="316" bestFit="1" customWidth="1"/>
    <col min="13325" max="13325" width="10.28515625" style="316" customWidth="1"/>
    <col min="13326" max="13326" width="3.42578125" style="316" bestFit="1" customWidth="1"/>
    <col min="13327" max="13328" width="4.28515625" style="316" bestFit="1" customWidth="1"/>
    <col min="13329" max="13329" width="3.7109375" style="316" bestFit="1" customWidth="1"/>
    <col min="13330" max="13330" width="10.5703125" style="316" customWidth="1"/>
    <col min="13331" max="13331" width="14" style="316" bestFit="1" customWidth="1"/>
    <col min="13332" max="13332" width="8.7109375" style="316" bestFit="1" customWidth="1"/>
    <col min="13333" max="13333" width="10.140625" style="316" bestFit="1" customWidth="1"/>
    <col min="13334" max="13569" width="9.140625" style="316"/>
    <col min="13570" max="13570" width="6.5703125" style="316" bestFit="1" customWidth="1"/>
    <col min="13571" max="13571" width="8.42578125" style="316" bestFit="1" customWidth="1"/>
    <col min="13572" max="13572" width="24.85546875" style="316" bestFit="1" customWidth="1"/>
    <col min="13573" max="13573" width="30.5703125" style="316" bestFit="1" customWidth="1"/>
    <col min="13574" max="13574" width="0" style="316" hidden="1" customWidth="1"/>
    <col min="13575" max="13575" width="8.85546875" style="316" customWidth="1"/>
    <col min="13576" max="13576" width="3.7109375" style="316" customWidth="1"/>
    <col min="13577" max="13577" width="12.140625" style="316" customWidth="1"/>
    <col min="13578" max="13578" width="20.140625" style="316" bestFit="1" customWidth="1"/>
    <col min="13579" max="13579" width="15.28515625" style="316" bestFit="1" customWidth="1"/>
    <col min="13580" max="13580" width="5.85546875" style="316" bestFit="1" customWidth="1"/>
    <col min="13581" max="13581" width="10.28515625" style="316" customWidth="1"/>
    <col min="13582" max="13582" width="3.42578125" style="316" bestFit="1" customWidth="1"/>
    <col min="13583" max="13584" width="4.28515625" style="316" bestFit="1" customWidth="1"/>
    <col min="13585" max="13585" width="3.7109375" style="316" bestFit="1" customWidth="1"/>
    <col min="13586" max="13586" width="10.5703125" style="316" customWidth="1"/>
    <col min="13587" max="13587" width="14" style="316" bestFit="1" customWidth="1"/>
    <col min="13588" max="13588" width="8.7109375" style="316" bestFit="1" customWidth="1"/>
    <col min="13589" max="13589" width="10.140625" style="316" bestFit="1" customWidth="1"/>
    <col min="13590" max="13825" width="9.140625" style="316"/>
    <col min="13826" max="13826" width="6.5703125" style="316" bestFit="1" customWidth="1"/>
    <col min="13827" max="13827" width="8.42578125" style="316" bestFit="1" customWidth="1"/>
    <col min="13828" max="13828" width="24.85546875" style="316" bestFit="1" customWidth="1"/>
    <col min="13829" max="13829" width="30.5703125" style="316" bestFit="1" customWidth="1"/>
    <col min="13830" max="13830" width="0" style="316" hidden="1" customWidth="1"/>
    <col min="13831" max="13831" width="8.85546875" style="316" customWidth="1"/>
    <col min="13832" max="13832" width="3.7109375" style="316" customWidth="1"/>
    <col min="13833" max="13833" width="12.140625" style="316" customWidth="1"/>
    <col min="13834" max="13834" width="20.140625" style="316" bestFit="1" customWidth="1"/>
    <col min="13835" max="13835" width="15.28515625" style="316" bestFit="1" customWidth="1"/>
    <col min="13836" max="13836" width="5.85546875" style="316" bestFit="1" customWidth="1"/>
    <col min="13837" max="13837" width="10.28515625" style="316" customWidth="1"/>
    <col min="13838" max="13838" width="3.42578125" style="316" bestFit="1" customWidth="1"/>
    <col min="13839" max="13840" width="4.28515625" style="316" bestFit="1" customWidth="1"/>
    <col min="13841" max="13841" width="3.7109375" style="316" bestFit="1" customWidth="1"/>
    <col min="13842" max="13842" width="10.5703125" style="316" customWidth="1"/>
    <col min="13843" max="13843" width="14" style="316" bestFit="1" customWidth="1"/>
    <col min="13844" max="13844" width="8.7109375" style="316" bestFit="1" customWidth="1"/>
    <col min="13845" max="13845" width="10.140625" style="316" bestFit="1" customWidth="1"/>
    <col min="13846" max="14081" width="9.140625" style="316"/>
    <col min="14082" max="14082" width="6.5703125" style="316" bestFit="1" customWidth="1"/>
    <col min="14083" max="14083" width="8.42578125" style="316" bestFit="1" customWidth="1"/>
    <col min="14084" max="14084" width="24.85546875" style="316" bestFit="1" customWidth="1"/>
    <col min="14085" max="14085" width="30.5703125" style="316" bestFit="1" customWidth="1"/>
    <col min="14086" max="14086" width="0" style="316" hidden="1" customWidth="1"/>
    <col min="14087" max="14087" width="8.85546875" style="316" customWidth="1"/>
    <col min="14088" max="14088" width="3.7109375" style="316" customWidth="1"/>
    <col min="14089" max="14089" width="12.140625" style="316" customWidth="1"/>
    <col min="14090" max="14090" width="20.140625" style="316" bestFit="1" customWidth="1"/>
    <col min="14091" max="14091" width="15.28515625" style="316" bestFit="1" customWidth="1"/>
    <col min="14092" max="14092" width="5.85546875" style="316" bestFit="1" customWidth="1"/>
    <col min="14093" max="14093" width="10.28515625" style="316" customWidth="1"/>
    <col min="14094" max="14094" width="3.42578125" style="316" bestFit="1" customWidth="1"/>
    <col min="14095" max="14096" width="4.28515625" style="316" bestFit="1" customWidth="1"/>
    <col min="14097" max="14097" width="3.7109375" style="316" bestFit="1" customWidth="1"/>
    <col min="14098" max="14098" width="10.5703125" style="316" customWidth="1"/>
    <col min="14099" max="14099" width="14" style="316" bestFit="1" customWidth="1"/>
    <col min="14100" max="14100" width="8.7109375" style="316" bestFit="1" customWidth="1"/>
    <col min="14101" max="14101" width="10.140625" style="316" bestFit="1" customWidth="1"/>
    <col min="14102" max="14337" width="9.140625" style="316"/>
    <col min="14338" max="14338" width="6.5703125" style="316" bestFit="1" customWidth="1"/>
    <col min="14339" max="14339" width="8.42578125" style="316" bestFit="1" customWidth="1"/>
    <col min="14340" max="14340" width="24.85546875" style="316" bestFit="1" customWidth="1"/>
    <col min="14341" max="14341" width="30.5703125" style="316" bestFit="1" customWidth="1"/>
    <col min="14342" max="14342" width="0" style="316" hidden="1" customWidth="1"/>
    <col min="14343" max="14343" width="8.85546875" style="316" customWidth="1"/>
    <col min="14344" max="14344" width="3.7109375" style="316" customWidth="1"/>
    <col min="14345" max="14345" width="12.140625" style="316" customWidth="1"/>
    <col min="14346" max="14346" width="20.140625" style="316" bestFit="1" customWidth="1"/>
    <col min="14347" max="14347" width="15.28515625" style="316" bestFit="1" customWidth="1"/>
    <col min="14348" max="14348" width="5.85546875" style="316" bestFit="1" customWidth="1"/>
    <col min="14349" max="14349" width="10.28515625" style="316" customWidth="1"/>
    <col min="14350" max="14350" width="3.42578125" style="316" bestFit="1" customWidth="1"/>
    <col min="14351" max="14352" width="4.28515625" style="316" bestFit="1" customWidth="1"/>
    <col min="14353" max="14353" width="3.7109375" style="316" bestFit="1" customWidth="1"/>
    <col min="14354" max="14354" width="10.5703125" style="316" customWidth="1"/>
    <col min="14355" max="14355" width="14" style="316" bestFit="1" customWidth="1"/>
    <col min="14356" max="14356" width="8.7109375" style="316" bestFit="1" customWidth="1"/>
    <col min="14357" max="14357" width="10.140625" style="316" bestFit="1" customWidth="1"/>
    <col min="14358" max="14593" width="9.140625" style="316"/>
    <col min="14594" max="14594" width="6.5703125" style="316" bestFit="1" customWidth="1"/>
    <col min="14595" max="14595" width="8.42578125" style="316" bestFit="1" customWidth="1"/>
    <col min="14596" max="14596" width="24.85546875" style="316" bestFit="1" customWidth="1"/>
    <col min="14597" max="14597" width="30.5703125" style="316" bestFit="1" customWidth="1"/>
    <col min="14598" max="14598" width="0" style="316" hidden="1" customWidth="1"/>
    <col min="14599" max="14599" width="8.85546875" style="316" customWidth="1"/>
    <col min="14600" max="14600" width="3.7109375" style="316" customWidth="1"/>
    <col min="14601" max="14601" width="12.140625" style="316" customWidth="1"/>
    <col min="14602" max="14602" width="20.140625" style="316" bestFit="1" customWidth="1"/>
    <col min="14603" max="14603" width="15.28515625" style="316" bestFit="1" customWidth="1"/>
    <col min="14604" max="14604" width="5.85546875" style="316" bestFit="1" customWidth="1"/>
    <col min="14605" max="14605" width="10.28515625" style="316" customWidth="1"/>
    <col min="14606" max="14606" width="3.42578125" style="316" bestFit="1" customWidth="1"/>
    <col min="14607" max="14608" width="4.28515625" style="316" bestFit="1" customWidth="1"/>
    <col min="14609" max="14609" width="3.7109375" style="316" bestFit="1" customWidth="1"/>
    <col min="14610" max="14610" width="10.5703125" style="316" customWidth="1"/>
    <col min="14611" max="14611" width="14" style="316" bestFit="1" customWidth="1"/>
    <col min="14612" max="14612" width="8.7109375" style="316" bestFit="1" customWidth="1"/>
    <col min="14613" max="14613" width="10.140625" style="316" bestFit="1" customWidth="1"/>
    <col min="14614" max="14849" width="9.140625" style="316"/>
    <col min="14850" max="14850" width="6.5703125" style="316" bestFit="1" customWidth="1"/>
    <col min="14851" max="14851" width="8.42578125" style="316" bestFit="1" customWidth="1"/>
    <col min="14852" max="14852" width="24.85546875" style="316" bestFit="1" customWidth="1"/>
    <col min="14853" max="14853" width="30.5703125" style="316" bestFit="1" customWidth="1"/>
    <col min="14854" max="14854" width="0" style="316" hidden="1" customWidth="1"/>
    <col min="14855" max="14855" width="8.85546875" style="316" customWidth="1"/>
    <col min="14856" max="14856" width="3.7109375" style="316" customWidth="1"/>
    <col min="14857" max="14857" width="12.140625" style="316" customWidth="1"/>
    <col min="14858" max="14858" width="20.140625" style="316" bestFit="1" customWidth="1"/>
    <col min="14859" max="14859" width="15.28515625" style="316" bestFit="1" customWidth="1"/>
    <col min="14860" max="14860" width="5.85546875" style="316" bestFit="1" customWidth="1"/>
    <col min="14861" max="14861" width="10.28515625" style="316" customWidth="1"/>
    <col min="14862" max="14862" width="3.42578125" style="316" bestFit="1" customWidth="1"/>
    <col min="14863" max="14864" width="4.28515625" style="316" bestFit="1" customWidth="1"/>
    <col min="14865" max="14865" width="3.7109375" style="316" bestFit="1" customWidth="1"/>
    <col min="14866" max="14866" width="10.5703125" style="316" customWidth="1"/>
    <col min="14867" max="14867" width="14" style="316" bestFit="1" customWidth="1"/>
    <col min="14868" max="14868" width="8.7109375" style="316" bestFit="1" customWidth="1"/>
    <col min="14869" max="14869" width="10.140625" style="316" bestFit="1" customWidth="1"/>
    <col min="14870" max="15105" width="9.140625" style="316"/>
    <col min="15106" max="15106" width="6.5703125" style="316" bestFit="1" customWidth="1"/>
    <col min="15107" max="15107" width="8.42578125" style="316" bestFit="1" customWidth="1"/>
    <col min="15108" max="15108" width="24.85546875" style="316" bestFit="1" customWidth="1"/>
    <col min="15109" max="15109" width="30.5703125" style="316" bestFit="1" customWidth="1"/>
    <col min="15110" max="15110" width="0" style="316" hidden="1" customWidth="1"/>
    <col min="15111" max="15111" width="8.85546875" style="316" customWidth="1"/>
    <col min="15112" max="15112" width="3.7109375" style="316" customWidth="1"/>
    <col min="15113" max="15113" width="12.140625" style="316" customWidth="1"/>
    <col min="15114" max="15114" width="20.140625" style="316" bestFit="1" customWidth="1"/>
    <col min="15115" max="15115" width="15.28515625" style="316" bestFit="1" customWidth="1"/>
    <col min="15116" max="15116" width="5.85546875" style="316" bestFit="1" customWidth="1"/>
    <col min="15117" max="15117" width="10.28515625" style="316" customWidth="1"/>
    <col min="15118" max="15118" width="3.42578125" style="316" bestFit="1" customWidth="1"/>
    <col min="15119" max="15120" width="4.28515625" style="316" bestFit="1" customWidth="1"/>
    <col min="15121" max="15121" width="3.7109375" style="316" bestFit="1" customWidth="1"/>
    <col min="15122" max="15122" width="10.5703125" style="316" customWidth="1"/>
    <col min="15123" max="15123" width="14" style="316" bestFit="1" customWidth="1"/>
    <col min="15124" max="15124" width="8.7109375" style="316" bestFit="1" customWidth="1"/>
    <col min="15125" max="15125" width="10.140625" style="316" bestFit="1" customWidth="1"/>
    <col min="15126" max="15361" width="9.140625" style="316"/>
    <col min="15362" max="15362" width="6.5703125" style="316" bestFit="1" customWidth="1"/>
    <col min="15363" max="15363" width="8.42578125" style="316" bestFit="1" customWidth="1"/>
    <col min="15364" max="15364" width="24.85546875" style="316" bestFit="1" customWidth="1"/>
    <col min="15365" max="15365" width="30.5703125" style="316" bestFit="1" customWidth="1"/>
    <col min="15366" max="15366" width="0" style="316" hidden="1" customWidth="1"/>
    <col min="15367" max="15367" width="8.85546875" style="316" customWidth="1"/>
    <col min="15368" max="15368" width="3.7109375" style="316" customWidth="1"/>
    <col min="15369" max="15369" width="12.140625" style="316" customWidth="1"/>
    <col min="15370" max="15370" width="20.140625" style="316" bestFit="1" customWidth="1"/>
    <col min="15371" max="15371" width="15.28515625" style="316" bestFit="1" customWidth="1"/>
    <col min="15372" max="15372" width="5.85546875" style="316" bestFit="1" customWidth="1"/>
    <col min="15373" max="15373" width="10.28515625" style="316" customWidth="1"/>
    <col min="15374" max="15374" width="3.42578125" style="316" bestFit="1" customWidth="1"/>
    <col min="15375" max="15376" width="4.28515625" style="316" bestFit="1" customWidth="1"/>
    <col min="15377" max="15377" width="3.7109375" style="316" bestFit="1" customWidth="1"/>
    <col min="15378" max="15378" width="10.5703125" style="316" customWidth="1"/>
    <col min="15379" max="15379" width="14" style="316" bestFit="1" customWidth="1"/>
    <col min="15380" max="15380" width="8.7109375" style="316" bestFit="1" customWidth="1"/>
    <col min="15381" max="15381" width="10.140625" style="316" bestFit="1" customWidth="1"/>
    <col min="15382" max="15617" width="9.140625" style="316"/>
    <col min="15618" max="15618" width="6.5703125" style="316" bestFit="1" customWidth="1"/>
    <col min="15619" max="15619" width="8.42578125" style="316" bestFit="1" customWidth="1"/>
    <col min="15620" max="15620" width="24.85546875" style="316" bestFit="1" customWidth="1"/>
    <col min="15621" max="15621" width="30.5703125" style="316" bestFit="1" customWidth="1"/>
    <col min="15622" max="15622" width="0" style="316" hidden="1" customWidth="1"/>
    <col min="15623" max="15623" width="8.85546875" style="316" customWidth="1"/>
    <col min="15624" max="15624" width="3.7109375" style="316" customWidth="1"/>
    <col min="15625" max="15625" width="12.140625" style="316" customWidth="1"/>
    <col min="15626" max="15626" width="20.140625" style="316" bestFit="1" customWidth="1"/>
    <col min="15627" max="15627" width="15.28515625" style="316" bestFit="1" customWidth="1"/>
    <col min="15628" max="15628" width="5.85546875" style="316" bestFit="1" customWidth="1"/>
    <col min="15629" max="15629" width="10.28515625" style="316" customWidth="1"/>
    <col min="15630" max="15630" width="3.42578125" style="316" bestFit="1" customWidth="1"/>
    <col min="15631" max="15632" width="4.28515625" style="316" bestFit="1" customWidth="1"/>
    <col min="15633" max="15633" width="3.7109375" style="316" bestFit="1" customWidth="1"/>
    <col min="15634" max="15634" width="10.5703125" style="316" customWidth="1"/>
    <col min="15635" max="15635" width="14" style="316" bestFit="1" customWidth="1"/>
    <col min="15636" max="15636" width="8.7109375" style="316" bestFit="1" customWidth="1"/>
    <col min="15637" max="15637" width="10.140625" style="316" bestFit="1" customWidth="1"/>
    <col min="15638" max="15873" width="9.140625" style="316"/>
    <col min="15874" max="15874" width="6.5703125" style="316" bestFit="1" customWidth="1"/>
    <col min="15875" max="15875" width="8.42578125" style="316" bestFit="1" customWidth="1"/>
    <col min="15876" max="15876" width="24.85546875" style="316" bestFit="1" customWidth="1"/>
    <col min="15877" max="15877" width="30.5703125" style="316" bestFit="1" customWidth="1"/>
    <col min="15878" max="15878" width="0" style="316" hidden="1" customWidth="1"/>
    <col min="15879" max="15879" width="8.85546875" style="316" customWidth="1"/>
    <col min="15880" max="15880" width="3.7109375" style="316" customWidth="1"/>
    <col min="15881" max="15881" width="12.140625" style="316" customWidth="1"/>
    <col min="15882" max="15882" width="20.140625" style="316" bestFit="1" customWidth="1"/>
    <col min="15883" max="15883" width="15.28515625" style="316" bestFit="1" customWidth="1"/>
    <col min="15884" max="15884" width="5.85546875" style="316" bestFit="1" customWidth="1"/>
    <col min="15885" max="15885" width="10.28515625" style="316" customWidth="1"/>
    <col min="15886" max="15886" width="3.42578125" style="316" bestFit="1" customWidth="1"/>
    <col min="15887" max="15888" width="4.28515625" style="316" bestFit="1" customWidth="1"/>
    <col min="15889" max="15889" width="3.7109375" style="316" bestFit="1" customWidth="1"/>
    <col min="15890" max="15890" width="10.5703125" style="316" customWidth="1"/>
    <col min="15891" max="15891" width="14" style="316" bestFit="1" customWidth="1"/>
    <col min="15892" max="15892" width="8.7109375" style="316" bestFit="1" customWidth="1"/>
    <col min="15893" max="15893" width="10.140625" style="316" bestFit="1" customWidth="1"/>
    <col min="15894" max="16129" width="9.140625" style="316"/>
    <col min="16130" max="16130" width="6.5703125" style="316" bestFit="1" customWidth="1"/>
    <col min="16131" max="16131" width="8.42578125" style="316" bestFit="1" customWidth="1"/>
    <col min="16132" max="16132" width="24.85546875" style="316" bestFit="1" customWidth="1"/>
    <col min="16133" max="16133" width="30.5703125" style="316" bestFit="1" customWidth="1"/>
    <col min="16134" max="16134" width="0" style="316" hidden="1" customWidth="1"/>
    <col min="16135" max="16135" width="8.85546875" style="316" customWidth="1"/>
    <col min="16136" max="16136" width="3.7109375" style="316" customWidth="1"/>
    <col min="16137" max="16137" width="12.140625" style="316" customWidth="1"/>
    <col min="16138" max="16138" width="20.140625" style="316" bestFit="1" customWidth="1"/>
    <col min="16139" max="16139" width="15.28515625" style="316" bestFit="1" customWidth="1"/>
    <col min="16140" max="16140" width="5.85546875" style="316" bestFit="1" customWidth="1"/>
    <col min="16141" max="16141" width="10.28515625" style="316" customWidth="1"/>
    <col min="16142" max="16142" width="3.42578125" style="316" bestFit="1" customWidth="1"/>
    <col min="16143" max="16144" width="4.28515625" style="316" bestFit="1" customWidth="1"/>
    <col min="16145" max="16145" width="3.7109375" style="316" bestFit="1" customWidth="1"/>
    <col min="16146" max="16146" width="10.5703125" style="316" customWidth="1"/>
    <col min="16147" max="16147" width="14" style="316" bestFit="1" customWidth="1"/>
    <col min="16148" max="16148" width="8.7109375" style="316" bestFit="1" customWidth="1"/>
    <col min="16149" max="16149" width="10.140625" style="316" bestFit="1" customWidth="1"/>
    <col min="16150" max="16384" width="9.140625" style="316"/>
  </cols>
  <sheetData>
    <row r="1" spans="1:21" ht="18.75" x14ac:dyDescent="0.3">
      <c r="B1" s="498" t="s">
        <v>739</v>
      </c>
      <c r="C1" s="328"/>
      <c r="D1" s="328"/>
      <c r="T1" s="328"/>
    </row>
    <row r="2" spans="1:21" ht="15.75" thickBot="1" x14ac:dyDescent="0.3"/>
    <row r="3" spans="1:21" s="335" customFormat="1" ht="39" thickBot="1" x14ac:dyDescent="0.3">
      <c r="A3" s="499" t="s">
        <v>327</v>
      </c>
      <c r="B3" s="500" t="s">
        <v>328</v>
      </c>
      <c r="C3" s="407" t="s">
        <v>329</v>
      </c>
      <c r="D3" s="407" t="s">
        <v>330</v>
      </c>
      <c r="E3" s="407" t="s">
        <v>490</v>
      </c>
      <c r="F3" s="407" t="s">
        <v>331</v>
      </c>
      <c r="G3" s="407" t="s">
        <v>698</v>
      </c>
      <c r="H3" s="500" t="s">
        <v>332</v>
      </c>
      <c r="I3" s="500" t="s">
        <v>333</v>
      </c>
      <c r="J3" s="500" t="s">
        <v>334</v>
      </c>
      <c r="K3" s="407" t="s">
        <v>335</v>
      </c>
      <c r="L3" s="500" t="s">
        <v>336</v>
      </c>
      <c r="M3" s="500" t="s">
        <v>337</v>
      </c>
      <c r="N3" s="500" t="s">
        <v>338</v>
      </c>
      <c r="O3" s="500" t="s">
        <v>339</v>
      </c>
      <c r="P3" s="500" t="s">
        <v>340</v>
      </c>
      <c r="Q3" s="500" t="s">
        <v>341</v>
      </c>
      <c r="R3" s="500" t="s">
        <v>342</v>
      </c>
      <c r="S3" s="500" t="s">
        <v>343</v>
      </c>
      <c r="T3" s="584" t="s">
        <v>344</v>
      </c>
      <c r="U3" s="585" t="s">
        <v>345</v>
      </c>
    </row>
    <row r="4" spans="1:21" s="509" customFormat="1" ht="140.25" x14ac:dyDescent="0.25">
      <c r="A4" s="586">
        <v>1</v>
      </c>
      <c r="B4" s="587" t="s">
        <v>740</v>
      </c>
      <c r="C4" s="504" t="s">
        <v>347</v>
      </c>
      <c r="D4" s="504" t="s">
        <v>752</v>
      </c>
      <c r="E4" s="587"/>
      <c r="F4" s="587" t="s">
        <v>350</v>
      </c>
      <c r="G4" s="587" t="s">
        <v>699</v>
      </c>
      <c r="H4" s="587" t="s">
        <v>741</v>
      </c>
      <c r="I4" s="587" t="s">
        <v>88</v>
      </c>
      <c r="J4" s="587" t="s">
        <v>742</v>
      </c>
      <c r="K4" s="390">
        <v>25382</v>
      </c>
      <c r="L4" s="587" t="s">
        <v>390</v>
      </c>
      <c r="M4" s="508" t="s">
        <v>365</v>
      </c>
      <c r="N4" s="587" t="s">
        <v>349</v>
      </c>
      <c r="O4" s="587" t="s">
        <v>349</v>
      </c>
      <c r="P4" s="587" t="s">
        <v>349</v>
      </c>
      <c r="Q4" s="587" t="s">
        <v>682</v>
      </c>
      <c r="R4" s="504" t="s">
        <v>743</v>
      </c>
      <c r="S4" s="587" t="s">
        <v>349</v>
      </c>
      <c r="T4" s="504" t="s">
        <v>792</v>
      </c>
      <c r="U4" s="587" t="s">
        <v>350</v>
      </c>
    </row>
    <row r="5" spans="1:21" s="509" customFormat="1" ht="140.25" x14ac:dyDescent="0.25">
      <c r="A5" s="507">
        <v>2</v>
      </c>
      <c r="B5" s="508" t="s">
        <v>744</v>
      </c>
      <c r="C5" s="504" t="s">
        <v>347</v>
      </c>
      <c r="D5" s="603" t="s">
        <v>753</v>
      </c>
      <c r="E5" s="508"/>
      <c r="F5" s="508" t="s">
        <v>350</v>
      </c>
      <c r="G5" s="508" t="s">
        <v>699</v>
      </c>
      <c r="H5" s="508" t="s">
        <v>697</v>
      </c>
      <c r="I5" s="508" t="s">
        <v>88</v>
      </c>
      <c r="J5" s="508" t="s">
        <v>745</v>
      </c>
      <c r="K5" s="398">
        <v>24550</v>
      </c>
      <c r="L5" s="508" t="s">
        <v>746</v>
      </c>
      <c r="M5" s="508" t="s">
        <v>365</v>
      </c>
      <c r="N5" s="587" t="s">
        <v>349</v>
      </c>
      <c r="O5" s="587" t="s">
        <v>349</v>
      </c>
      <c r="P5" s="587" t="s">
        <v>349</v>
      </c>
      <c r="Q5" s="587" t="s">
        <v>682</v>
      </c>
      <c r="R5" s="504" t="s">
        <v>747</v>
      </c>
      <c r="S5" s="587" t="s">
        <v>349</v>
      </c>
      <c r="T5" s="504" t="s">
        <v>792</v>
      </c>
      <c r="U5" s="587" t="s">
        <v>350</v>
      </c>
    </row>
    <row r="6" spans="1:21" s="555" customFormat="1" ht="140.25" x14ac:dyDescent="0.25">
      <c r="A6" s="507">
        <v>3</v>
      </c>
      <c r="B6" s="508" t="s">
        <v>748</v>
      </c>
      <c r="C6" s="508" t="s">
        <v>347</v>
      </c>
      <c r="D6" s="603" t="s">
        <v>749</v>
      </c>
      <c r="E6" s="508"/>
      <c r="F6" s="508" t="s">
        <v>350</v>
      </c>
      <c r="G6" s="508" t="s">
        <v>699</v>
      </c>
      <c r="H6" s="508" t="s">
        <v>750</v>
      </c>
      <c r="I6" s="508" t="s">
        <v>88</v>
      </c>
      <c r="J6" s="508" t="s">
        <v>751</v>
      </c>
      <c r="K6" s="398">
        <v>21420</v>
      </c>
      <c r="L6" s="508" t="s">
        <v>390</v>
      </c>
      <c r="M6" s="508" t="s">
        <v>365</v>
      </c>
      <c r="N6" s="508" t="s">
        <v>349</v>
      </c>
      <c r="O6" s="508" t="s">
        <v>349</v>
      </c>
      <c r="P6" s="508" t="s">
        <v>349</v>
      </c>
      <c r="Q6" s="508" t="s">
        <v>682</v>
      </c>
      <c r="R6" s="603" t="s">
        <v>743</v>
      </c>
      <c r="S6" s="508" t="s">
        <v>349</v>
      </c>
      <c r="T6" s="504" t="s">
        <v>792</v>
      </c>
      <c r="U6" s="508" t="s">
        <v>350</v>
      </c>
    </row>
    <row r="7" spans="1:21" s="357" customFormat="1" ht="140.25" x14ac:dyDescent="0.25">
      <c r="A7" s="507">
        <v>4</v>
      </c>
      <c r="B7" s="508" t="s">
        <v>754</v>
      </c>
      <c r="C7" s="603" t="s">
        <v>347</v>
      </c>
      <c r="D7" s="603" t="s">
        <v>755</v>
      </c>
      <c r="E7" s="508"/>
      <c r="F7" s="508" t="s">
        <v>350</v>
      </c>
      <c r="G7" s="508" t="s">
        <v>702</v>
      </c>
      <c r="H7" s="508" t="s">
        <v>756</v>
      </c>
      <c r="I7" s="508" t="s">
        <v>88</v>
      </c>
      <c r="J7" s="508" t="s">
        <v>757</v>
      </c>
      <c r="K7" s="398">
        <v>12900</v>
      </c>
      <c r="L7" s="508" t="s">
        <v>394</v>
      </c>
      <c r="M7" s="508" t="s">
        <v>365</v>
      </c>
      <c r="N7" s="508" t="s">
        <v>349</v>
      </c>
      <c r="O7" s="508" t="s">
        <v>349</v>
      </c>
      <c r="P7" s="508" t="s">
        <v>349</v>
      </c>
      <c r="Q7" s="508" t="s">
        <v>682</v>
      </c>
      <c r="R7" s="603" t="s">
        <v>743</v>
      </c>
      <c r="S7" s="508" t="s">
        <v>349</v>
      </c>
      <c r="T7" s="504" t="s">
        <v>792</v>
      </c>
      <c r="U7" s="508" t="s">
        <v>350</v>
      </c>
    </row>
    <row r="8" spans="1:21" s="357" customFormat="1" x14ac:dyDescent="0.25">
      <c r="A8" s="419"/>
      <c r="B8" s="420"/>
      <c r="C8" s="588"/>
      <c r="D8" s="588"/>
      <c r="E8" s="420"/>
      <c r="F8" s="420"/>
      <c r="G8" s="420"/>
      <c r="H8" s="420"/>
      <c r="I8" s="420"/>
      <c r="J8" s="420"/>
      <c r="K8" s="510"/>
      <c r="L8" s="420"/>
      <c r="M8" s="420"/>
      <c r="N8" s="420"/>
      <c r="O8" s="420"/>
      <c r="P8" s="420"/>
      <c r="Q8" s="420"/>
      <c r="R8" s="420"/>
      <c r="S8" s="420"/>
      <c r="T8" s="588"/>
      <c r="U8" s="420"/>
    </row>
    <row r="9" spans="1:21" s="357" customFormat="1" x14ac:dyDescent="0.25">
      <c r="A9" s="419"/>
      <c r="B9" s="420"/>
      <c r="C9" s="588"/>
      <c r="D9" s="588"/>
      <c r="E9" s="420"/>
      <c r="F9" s="420"/>
      <c r="G9" s="420"/>
      <c r="H9" s="420"/>
      <c r="I9" s="420"/>
      <c r="J9" s="420"/>
      <c r="K9" s="510"/>
      <c r="L9" s="420"/>
      <c r="M9" s="420"/>
      <c r="N9" s="420"/>
      <c r="O9" s="420"/>
      <c r="P9" s="420"/>
      <c r="Q9" s="420"/>
      <c r="R9" s="420"/>
      <c r="S9" s="420"/>
      <c r="T9" s="588"/>
      <c r="U9" s="420"/>
    </row>
    <row r="10" spans="1:21" s="357" customFormat="1" x14ac:dyDescent="0.25">
      <c r="A10" s="419"/>
      <c r="B10" s="420"/>
      <c r="C10" s="588"/>
      <c r="D10" s="588"/>
      <c r="E10" s="420"/>
      <c r="F10" s="420"/>
      <c r="G10" s="420"/>
      <c r="H10" s="420"/>
      <c r="I10" s="420"/>
      <c r="J10" s="420"/>
      <c r="K10" s="510"/>
      <c r="L10" s="420"/>
      <c r="M10" s="420"/>
      <c r="N10" s="420"/>
      <c r="O10" s="420"/>
      <c r="P10" s="420"/>
      <c r="Q10" s="420"/>
      <c r="R10" s="420"/>
      <c r="S10" s="420"/>
      <c r="T10" s="588"/>
      <c r="U10" s="420"/>
    </row>
    <row r="11" spans="1:21" s="357" customFormat="1" x14ac:dyDescent="0.25">
      <c r="A11" s="419"/>
      <c r="B11" s="420"/>
      <c r="C11" s="588"/>
      <c r="D11" s="588"/>
      <c r="E11" s="420"/>
      <c r="F11" s="420"/>
      <c r="G11" s="420"/>
      <c r="H11" s="420"/>
      <c r="I11" s="420"/>
      <c r="J11" s="420"/>
      <c r="K11" s="510"/>
      <c r="L11" s="420"/>
      <c r="M11" s="420"/>
      <c r="N11" s="420"/>
      <c r="O11" s="420"/>
      <c r="P11" s="420"/>
      <c r="Q11" s="420"/>
      <c r="R11" s="420"/>
      <c r="S11" s="420"/>
      <c r="T11" s="588"/>
      <c r="U11" s="420"/>
    </row>
    <row r="12" spans="1:21" s="357" customFormat="1" x14ac:dyDescent="0.25">
      <c r="A12" s="419"/>
      <c r="B12" s="420"/>
      <c r="C12" s="588"/>
      <c r="D12" s="588"/>
      <c r="E12" s="420"/>
      <c r="F12" s="420"/>
      <c r="G12" s="420"/>
      <c r="H12" s="420"/>
      <c r="I12" s="420"/>
      <c r="J12" s="420"/>
      <c r="K12" s="510"/>
      <c r="L12" s="420"/>
      <c r="M12" s="420"/>
      <c r="N12" s="420"/>
      <c r="O12" s="420"/>
      <c r="P12" s="420"/>
      <c r="Q12" s="420"/>
      <c r="R12" s="420"/>
      <c r="S12" s="420"/>
      <c r="T12" s="588"/>
      <c r="U12" s="420"/>
    </row>
    <row r="13" spans="1:21" s="357" customFormat="1" x14ac:dyDescent="0.25">
      <c r="A13" s="419"/>
      <c r="B13" s="420"/>
      <c r="C13" s="588"/>
      <c r="D13" s="588"/>
      <c r="E13" s="420"/>
      <c r="F13" s="420"/>
      <c r="G13" s="420"/>
      <c r="H13" s="420"/>
      <c r="I13" s="420"/>
      <c r="J13" s="420"/>
      <c r="K13" s="510"/>
      <c r="L13" s="420"/>
      <c r="M13" s="420"/>
      <c r="N13" s="420"/>
      <c r="O13" s="420"/>
      <c r="P13" s="420"/>
      <c r="Q13" s="420"/>
      <c r="R13" s="420"/>
      <c r="S13" s="420"/>
      <c r="T13" s="588"/>
      <c r="U13" s="420"/>
    </row>
    <row r="14" spans="1:21" s="357" customFormat="1" x14ac:dyDescent="0.25">
      <c r="A14" s="419"/>
      <c r="B14" s="420"/>
      <c r="C14" s="588"/>
      <c r="D14" s="588"/>
      <c r="E14" s="420"/>
      <c r="F14" s="420"/>
      <c r="G14" s="420"/>
      <c r="H14" s="420"/>
      <c r="I14" s="420"/>
      <c r="J14" s="420"/>
      <c r="K14" s="510"/>
      <c r="L14" s="420"/>
      <c r="M14" s="420"/>
      <c r="N14" s="420"/>
      <c r="O14" s="420"/>
      <c r="P14" s="420"/>
      <c r="Q14" s="420"/>
      <c r="R14" s="420"/>
      <c r="S14" s="420"/>
      <c r="T14" s="588"/>
      <c r="U14" s="420"/>
    </row>
    <row r="15" spans="1:21" s="357" customFormat="1" x14ac:dyDescent="0.25">
      <c r="A15" s="419"/>
      <c r="B15" s="420"/>
      <c r="C15" s="588"/>
      <c r="D15" s="588"/>
      <c r="E15" s="420"/>
      <c r="F15" s="420"/>
      <c r="G15" s="420"/>
      <c r="H15" s="420"/>
      <c r="I15" s="420"/>
      <c r="J15" s="420"/>
      <c r="K15" s="510"/>
      <c r="L15" s="420"/>
      <c r="M15" s="420"/>
      <c r="N15" s="420"/>
      <c r="O15" s="420"/>
      <c r="P15" s="420"/>
      <c r="Q15" s="420"/>
      <c r="R15" s="420"/>
      <c r="S15" s="420"/>
      <c r="T15" s="588"/>
      <c r="U15" s="420"/>
    </row>
    <row r="16" spans="1:21" s="357" customFormat="1" x14ac:dyDescent="0.25">
      <c r="A16" s="419"/>
      <c r="B16" s="420"/>
      <c r="C16" s="588"/>
      <c r="D16" s="588"/>
      <c r="E16" s="420"/>
      <c r="F16" s="420"/>
      <c r="G16" s="420"/>
      <c r="H16" s="420"/>
      <c r="I16" s="420"/>
      <c r="J16" s="420"/>
      <c r="K16" s="510"/>
      <c r="L16" s="420"/>
      <c r="M16" s="420"/>
      <c r="N16" s="420"/>
      <c r="O16" s="420"/>
      <c r="P16" s="420"/>
      <c r="Q16" s="420"/>
      <c r="R16" s="420"/>
      <c r="S16" s="420"/>
      <c r="T16" s="588"/>
      <c r="U16" s="420"/>
    </row>
    <row r="17" spans="1:21" s="357" customFormat="1" x14ac:dyDescent="0.25">
      <c r="A17" s="419"/>
      <c r="B17" s="420"/>
      <c r="C17" s="588"/>
      <c r="D17" s="588"/>
      <c r="E17" s="420"/>
      <c r="F17" s="420"/>
      <c r="G17" s="420"/>
      <c r="H17" s="420"/>
      <c r="I17" s="420"/>
      <c r="J17" s="420"/>
      <c r="K17" s="510"/>
      <c r="L17" s="420"/>
      <c r="M17" s="420"/>
      <c r="N17" s="420"/>
      <c r="O17" s="420"/>
      <c r="P17" s="420"/>
      <c r="Q17" s="420"/>
      <c r="R17" s="420"/>
      <c r="S17" s="420"/>
      <c r="T17" s="588"/>
      <c r="U17" s="420"/>
    </row>
    <row r="18" spans="1:21" s="357" customFormat="1" x14ac:dyDescent="0.25">
      <c r="A18" s="419"/>
      <c r="B18" s="420"/>
      <c r="C18" s="588"/>
      <c r="D18" s="588"/>
      <c r="E18" s="420"/>
      <c r="F18" s="420"/>
      <c r="G18" s="420"/>
      <c r="H18" s="420"/>
      <c r="I18" s="420"/>
      <c r="J18" s="420"/>
      <c r="K18" s="510"/>
      <c r="L18" s="420"/>
      <c r="M18" s="420"/>
      <c r="N18" s="420"/>
      <c r="O18" s="420"/>
      <c r="P18" s="420"/>
      <c r="Q18" s="420"/>
      <c r="R18" s="420"/>
      <c r="S18" s="420"/>
      <c r="T18" s="588"/>
      <c r="U18" s="420"/>
    </row>
    <row r="19" spans="1:21" s="357" customFormat="1" x14ac:dyDescent="0.25">
      <c r="A19" s="419"/>
      <c r="B19" s="420"/>
      <c r="C19" s="588"/>
      <c r="D19" s="588"/>
      <c r="E19" s="420"/>
      <c r="F19" s="420"/>
      <c r="G19" s="420"/>
      <c r="H19" s="420"/>
      <c r="I19" s="420"/>
      <c r="J19" s="420"/>
      <c r="K19" s="510"/>
      <c r="L19" s="420"/>
      <c r="M19" s="420"/>
      <c r="N19" s="420"/>
      <c r="O19" s="420"/>
      <c r="P19" s="420"/>
      <c r="Q19" s="420"/>
      <c r="R19" s="420"/>
      <c r="S19" s="420"/>
      <c r="T19" s="588"/>
      <c r="U19" s="420"/>
    </row>
    <row r="20" spans="1:21" s="357" customFormat="1" x14ac:dyDescent="0.25">
      <c r="A20" s="419"/>
      <c r="B20" s="340"/>
      <c r="C20" s="588"/>
      <c r="D20" s="589"/>
      <c r="E20" s="420"/>
      <c r="F20" s="420"/>
      <c r="G20" s="420"/>
      <c r="H20" s="340"/>
      <c r="I20" s="340"/>
      <c r="J20" s="340"/>
      <c r="K20" s="510"/>
      <c r="L20" s="420"/>
      <c r="M20" s="420"/>
      <c r="N20" s="420"/>
      <c r="O20" s="420"/>
      <c r="P20" s="420"/>
      <c r="Q20" s="420"/>
      <c r="R20" s="420"/>
      <c r="S20" s="340"/>
      <c r="T20" s="588"/>
      <c r="U20" s="420"/>
    </row>
    <row r="21" spans="1:21" s="357" customFormat="1" x14ac:dyDescent="0.25">
      <c r="A21" s="419"/>
      <c r="B21" s="420"/>
      <c r="C21" s="588"/>
      <c r="D21" s="588"/>
      <c r="E21" s="420"/>
      <c r="F21" s="420"/>
      <c r="G21" s="420"/>
      <c r="H21" s="420"/>
      <c r="I21" s="420"/>
      <c r="J21" s="420"/>
      <c r="K21" s="510"/>
      <c r="L21" s="420"/>
      <c r="M21" s="420"/>
      <c r="N21" s="420"/>
      <c r="O21" s="420"/>
      <c r="P21" s="420"/>
      <c r="Q21" s="420"/>
      <c r="R21" s="420"/>
      <c r="S21" s="420"/>
      <c r="T21" s="588"/>
      <c r="U21" s="420"/>
    </row>
    <row r="22" spans="1:21" s="357" customFormat="1" x14ac:dyDescent="0.25">
      <c r="A22" s="419"/>
      <c r="B22" s="420"/>
      <c r="C22" s="588"/>
      <c r="D22" s="588"/>
      <c r="E22" s="420"/>
      <c r="F22" s="420"/>
      <c r="G22" s="420"/>
      <c r="H22" s="420"/>
      <c r="I22" s="420"/>
      <c r="J22" s="420"/>
      <c r="K22" s="510"/>
      <c r="L22" s="420"/>
      <c r="M22" s="420"/>
      <c r="N22" s="420"/>
      <c r="O22" s="420"/>
      <c r="P22" s="420"/>
      <c r="Q22" s="420"/>
      <c r="R22" s="420"/>
      <c r="S22" s="420"/>
      <c r="T22" s="588"/>
      <c r="U22" s="420"/>
    </row>
    <row r="23" spans="1:21" s="357" customFormat="1" x14ac:dyDescent="0.25">
      <c r="A23" s="419"/>
      <c r="B23" s="420"/>
      <c r="C23" s="588"/>
      <c r="D23" s="588"/>
      <c r="E23" s="420"/>
      <c r="F23" s="420"/>
      <c r="G23" s="420"/>
      <c r="H23" s="420"/>
      <c r="I23" s="420"/>
      <c r="J23" s="420"/>
      <c r="K23" s="510"/>
      <c r="L23" s="420"/>
      <c r="M23" s="420"/>
      <c r="N23" s="420"/>
      <c r="O23" s="420"/>
      <c r="P23" s="420"/>
      <c r="Q23" s="420"/>
      <c r="R23" s="420"/>
      <c r="S23" s="420"/>
      <c r="T23" s="588"/>
      <c r="U23" s="420"/>
    </row>
    <row r="25" spans="1:21" x14ac:dyDescent="0.25">
      <c r="A25" s="419"/>
      <c r="B25" s="420"/>
    </row>
  </sheetData>
  <pageMargins left="0.7" right="0.7" top="0.75" bottom="0.75" header="0.3" footer="0.3"/>
  <pageSetup paperSize="9" scale="6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9"/>
  <sheetViews>
    <sheetView topLeftCell="A7" zoomScale="90" zoomScaleNormal="90" workbookViewId="0">
      <selection activeCell="E9" sqref="E9"/>
    </sheetView>
  </sheetViews>
  <sheetFormatPr defaultRowHeight="15" x14ac:dyDescent="0.25"/>
  <cols>
    <col min="1" max="1" width="6.140625" style="772" customWidth="1"/>
    <col min="2" max="2" width="28.140625" style="773" customWidth="1"/>
    <col min="3" max="3" width="13.85546875" style="773" customWidth="1"/>
    <col min="4" max="4" width="14.7109375" style="773" customWidth="1"/>
    <col min="5" max="5" width="15.7109375" style="773" customWidth="1"/>
    <col min="6" max="6" width="14.7109375" style="773" customWidth="1"/>
    <col min="7" max="7" width="16.7109375" style="773" customWidth="1"/>
    <col min="8" max="8" width="17" style="773" bestFit="1" customWidth="1"/>
    <col min="9" max="9" width="13.5703125" style="773" customWidth="1"/>
    <col min="10" max="10" width="12.85546875" style="773" customWidth="1"/>
    <col min="11" max="12" width="13.5703125" style="773" customWidth="1"/>
    <col min="13" max="13" width="13.42578125" style="773" bestFit="1" customWidth="1"/>
    <col min="14" max="14" width="10.28515625" style="773" bestFit="1" customWidth="1"/>
    <col min="15" max="17" width="9.140625" style="773"/>
    <col min="18" max="18" width="12" style="773" customWidth="1"/>
    <col min="19" max="19" width="10.7109375" style="773" bestFit="1" customWidth="1"/>
    <col min="20" max="20" width="9.85546875" style="773" bestFit="1" customWidth="1"/>
    <col min="21" max="21" width="9.140625" style="773"/>
    <col min="22" max="22" width="10.140625" style="773" bestFit="1" customWidth="1"/>
    <col min="23" max="23" width="10.42578125" style="773" bestFit="1" customWidth="1"/>
    <col min="24" max="24" width="10.7109375" style="773" bestFit="1" customWidth="1"/>
    <col min="25" max="25" width="12.5703125" style="773" customWidth="1"/>
    <col min="26" max="26" width="9.140625" style="773"/>
    <col min="27" max="27" width="9.7109375" style="773" bestFit="1" customWidth="1"/>
    <col min="28" max="256" width="9.140625" style="773"/>
    <col min="257" max="257" width="6.140625" style="773" customWidth="1"/>
    <col min="258" max="258" width="28.140625" style="773" customWidth="1"/>
    <col min="259" max="259" width="13.85546875" style="773" customWidth="1"/>
    <col min="260" max="260" width="14.7109375" style="773" customWidth="1"/>
    <col min="261" max="261" width="15.7109375" style="773" customWidth="1"/>
    <col min="262" max="262" width="14.7109375" style="773" customWidth="1"/>
    <col min="263" max="263" width="16.7109375" style="773" customWidth="1"/>
    <col min="264" max="264" width="14.7109375" style="773" customWidth="1"/>
    <col min="265" max="265" width="11.7109375" style="773" customWidth="1"/>
    <col min="266" max="266" width="12.85546875" style="773" customWidth="1"/>
    <col min="267" max="268" width="13.5703125" style="773" customWidth="1"/>
    <col min="269" max="269" width="13.42578125" style="773" bestFit="1" customWidth="1"/>
    <col min="270" max="512" width="9.140625" style="773"/>
    <col min="513" max="513" width="6.140625" style="773" customWidth="1"/>
    <col min="514" max="514" width="28.140625" style="773" customWidth="1"/>
    <col min="515" max="515" width="13.85546875" style="773" customWidth="1"/>
    <col min="516" max="516" width="14.7109375" style="773" customWidth="1"/>
    <col min="517" max="517" width="15.7109375" style="773" customWidth="1"/>
    <col min="518" max="518" width="14.7109375" style="773" customWidth="1"/>
    <col min="519" max="519" width="16.7109375" style="773" customWidth="1"/>
    <col min="520" max="520" width="14.7109375" style="773" customWidth="1"/>
    <col min="521" max="521" width="11.7109375" style="773" customWidth="1"/>
    <col min="522" max="522" width="12.85546875" style="773" customWidth="1"/>
    <col min="523" max="524" width="13.5703125" style="773" customWidth="1"/>
    <col min="525" max="525" width="13.42578125" style="773" bestFit="1" customWidth="1"/>
    <col min="526" max="768" width="9.140625" style="773"/>
    <col min="769" max="769" width="6.140625" style="773" customWidth="1"/>
    <col min="770" max="770" width="28.140625" style="773" customWidth="1"/>
    <col min="771" max="771" width="13.85546875" style="773" customWidth="1"/>
    <col min="772" max="772" width="14.7109375" style="773" customWidth="1"/>
    <col min="773" max="773" width="15.7109375" style="773" customWidth="1"/>
    <col min="774" max="774" width="14.7109375" style="773" customWidth="1"/>
    <col min="775" max="775" width="16.7109375" style="773" customWidth="1"/>
    <col min="776" max="776" width="14.7109375" style="773" customWidth="1"/>
    <col min="777" max="777" width="11.7109375" style="773" customWidth="1"/>
    <col min="778" max="778" width="12.85546875" style="773" customWidth="1"/>
    <col min="779" max="780" width="13.5703125" style="773" customWidth="1"/>
    <col min="781" max="781" width="13.42578125" style="773" bestFit="1" customWidth="1"/>
    <col min="782" max="1024" width="9.140625" style="773"/>
    <col min="1025" max="1025" width="6.140625" style="773" customWidth="1"/>
    <col min="1026" max="1026" width="28.140625" style="773" customWidth="1"/>
    <col min="1027" max="1027" width="13.85546875" style="773" customWidth="1"/>
    <col min="1028" max="1028" width="14.7109375" style="773" customWidth="1"/>
    <col min="1029" max="1029" width="15.7109375" style="773" customWidth="1"/>
    <col min="1030" max="1030" width="14.7109375" style="773" customWidth="1"/>
    <col min="1031" max="1031" width="16.7109375" style="773" customWidth="1"/>
    <col min="1032" max="1032" width="14.7109375" style="773" customWidth="1"/>
    <col min="1033" max="1033" width="11.7109375" style="773" customWidth="1"/>
    <col min="1034" max="1034" width="12.85546875" style="773" customWidth="1"/>
    <col min="1035" max="1036" width="13.5703125" style="773" customWidth="1"/>
    <col min="1037" max="1037" width="13.42578125" style="773" bestFit="1" customWidth="1"/>
    <col min="1038" max="1280" width="9.140625" style="773"/>
    <col min="1281" max="1281" width="6.140625" style="773" customWidth="1"/>
    <col min="1282" max="1282" width="28.140625" style="773" customWidth="1"/>
    <col min="1283" max="1283" width="13.85546875" style="773" customWidth="1"/>
    <col min="1284" max="1284" width="14.7109375" style="773" customWidth="1"/>
    <col min="1285" max="1285" width="15.7109375" style="773" customWidth="1"/>
    <col min="1286" max="1286" width="14.7109375" style="773" customWidth="1"/>
    <col min="1287" max="1287" width="16.7109375" style="773" customWidth="1"/>
    <col min="1288" max="1288" width="14.7109375" style="773" customWidth="1"/>
    <col min="1289" max="1289" width="11.7109375" style="773" customWidth="1"/>
    <col min="1290" max="1290" width="12.85546875" style="773" customWidth="1"/>
    <col min="1291" max="1292" width="13.5703125" style="773" customWidth="1"/>
    <col min="1293" max="1293" width="13.42578125" style="773" bestFit="1" customWidth="1"/>
    <col min="1294" max="1536" width="9.140625" style="773"/>
    <col min="1537" max="1537" width="6.140625" style="773" customWidth="1"/>
    <col min="1538" max="1538" width="28.140625" style="773" customWidth="1"/>
    <col min="1539" max="1539" width="13.85546875" style="773" customWidth="1"/>
    <col min="1540" max="1540" width="14.7109375" style="773" customWidth="1"/>
    <col min="1541" max="1541" width="15.7109375" style="773" customWidth="1"/>
    <col min="1542" max="1542" width="14.7109375" style="773" customWidth="1"/>
    <col min="1543" max="1543" width="16.7109375" style="773" customWidth="1"/>
    <col min="1544" max="1544" width="14.7109375" style="773" customWidth="1"/>
    <col min="1545" max="1545" width="11.7109375" style="773" customWidth="1"/>
    <col min="1546" max="1546" width="12.85546875" style="773" customWidth="1"/>
    <col min="1547" max="1548" width="13.5703125" style="773" customWidth="1"/>
    <col min="1549" max="1549" width="13.42578125" style="773" bestFit="1" customWidth="1"/>
    <col min="1550" max="1792" width="9.140625" style="773"/>
    <col min="1793" max="1793" width="6.140625" style="773" customWidth="1"/>
    <col min="1794" max="1794" width="28.140625" style="773" customWidth="1"/>
    <col min="1795" max="1795" width="13.85546875" style="773" customWidth="1"/>
    <col min="1796" max="1796" width="14.7109375" style="773" customWidth="1"/>
    <col min="1797" max="1797" width="15.7109375" style="773" customWidth="1"/>
    <col min="1798" max="1798" width="14.7109375" style="773" customWidth="1"/>
    <col min="1799" max="1799" width="16.7109375" style="773" customWidth="1"/>
    <col min="1800" max="1800" width="14.7109375" style="773" customWidth="1"/>
    <col min="1801" max="1801" width="11.7109375" style="773" customWidth="1"/>
    <col min="1802" max="1802" width="12.85546875" style="773" customWidth="1"/>
    <col min="1803" max="1804" width="13.5703125" style="773" customWidth="1"/>
    <col min="1805" max="1805" width="13.42578125" style="773" bestFit="1" customWidth="1"/>
    <col min="1806" max="2048" width="9.140625" style="773"/>
    <col min="2049" max="2049" width="6.140625" style="773" customWidth="1"/>
    <col min="2050" max="2050" width="28.140625" style="773" customWidth="1"/>
    <col min="2051" max="2051" width="13.85546875" style="773" customWidth="1"/>
    <col min="2052" max="2052" width="14.7109375" style="773" customWidth="1"/>
    <col min="2053" max="2053" width="15.7109375" style="773" customWidth="1"/>
    <col min="2054" max="2054" width="14.7109375" style="773" customWidth="1"/>
    <col min="2055" max="2055" width="16.7109375" style="773" customWidth="1"/>
    <col min="2056" max="2056" width="14.7109375" style="773" customWidth="1"/>
    <col min="2057" max="2057" width="11.7109375" style="773" customWidth="1"/>
    <col min="2058" max="2058" width="12.85546875" style="773" customWidth="1"/>
    <col min="2059" max="2060" width="13.5703125" style="773" customWidth="1"/>
    <col min="2061" max="2061" width="13.42578125" style="773" bestFit="1" customWidth="1"/>
    <col min="2062" max="2304" width="9.140625" style="773"/>
    <col min="2305" max="2305" width="6.140625" style="773" customWidth="1"/>
    <col min="2306" max="2306" width="28.140625" style="773" customWidth="1"/>
    <col min="2307" max="2307" width="13.85546875" style="773" customWidth="1"/>
    <col min="2308" max="2308" width="14.7109375" style="773" customWidth="1"/>
    <col min="2309" max="2309" width="15.7109375" style="773" customWidth="1"/>
    <col min="2310" max="2310" width="14.7109375" style="773" customWidth="1"/>
    <col min="2311" max="2311" width="16.7109375" style="773" customWidth="1"/>
    <col min="2312" max="2312" width="14.7109375" style="773" customWidth="1"/>
    <col min="2313" max="2313" width="11.7109375" style="773" customWidth="1"/>
    <col min="2314" max="2314" width="12.85546875" style="773" customWidth="1"/>
    <col min="2315" max="2316" width="13.5703125" style="773" customWidth="1"/>
    <col min="2317" max="2317" width="13.42578125" style="773" bestFit="1" customWidth="1"/>
    <col min="2318" max="2560" width="9.140625" style="773"/>
    <col min="2561" max="2561" width="6.140625" style="773" customWidth="1"/>
    <col min="2562" max="2562" width="28.140625" style="773" customWidth="1"/>
    <col min="2563" max="2563" width="13.85546875" style="773" customWidth="1"/>
    <col min="2564" max="2564" width="14.7109375" style="773" customWidth="1"/>
    <col min="2565" max="2565" width="15.7109375" style="773" customWidth="1"/>
    <col min="2566" max="2566" width="14.7109375" style="773" customWidth="1"/>
    <col min="2567" max="2567" width="16.7109375" style="773" customWidth="1"/>
    <col min="2568" max="2568" width="14.7109375" style="773" customWidth="1"/>
    <col min="2569" max="2569" width="11.7109375" style="773" customWidth="1"/>
    <col min="2570" max="2570" width="12.85546875" style="773" customWidth="1"/>
    <col min="2571" max="2572" width="13.5703125" style="773" customWidth="1"/>
    <col min="2573" max="2573" width="13.42578125" style="773" bestFit="1" customWidth="1"/>
    <col min="2574" max="2816" width="9.140625" style="773"/>
    <col min="2817" max="2817" width="6.140625" style="773" customWidth="1"/>
    <col min="2818" max="2818" width="28.140625" style="773" customWidth="1"/>
    <col min="2819" max="2819" width="13.85546875" style="773" customWidth="1"/>
    <col min="2820" max="2820" width="14.7109375" style="773" customWidth="1"/>
    <col min="2821" max="2821" width="15.7109375" style="773" customWidth="1"/>
    <col min="2822" max="2822" width="14.7109375" style="773" customWidth="1"/>
    <col min="2823" max="2823" width="16.7109375" style="773" customWidth="1"/>
    <col min="2824" max="2824" width="14.7109375" style="773" customWidth="1"/>
    <col min="2825" max="2825" width="11.7109375" style="773" customWidth="1"/>
    <col min="2826" max="2826" width="12.85546875" style="773" customWidth="1"/>
    <col min="2827" max="2828" width="13.5703125" style="773" customWidth="1"/>
    <col min="2829" max="2829" width="13.42578125" style="773" bestFit="1" customWidth="1"/>
    <col min="2830" max="3072" width="9.140625" style="773"/>
    <col min="3073" max="3073" width="6.140625" style="773" customWidth="1"/>
    <col min="3074" max="3074" width="28.140625" style="773" customWidth="1"/>
    <col min="3075" max="3075" width="13.85546875" style="773" customWidth="1"/>
    <col min="3076" max="3076" width="14.7109375" style="773" customWidth="1"/>
    <col min="3077" max="3077" width="15.7109375" style="773" customWidth="1"/>
    <col min="3078" max="3078" width="14.7109375" style="773" customWidth="1"/>
    <col min="3079" max="3079" width="16.7109375" style="773" customWidth="1"/>
    <col min="3080" max="3080" width="14.7109375" style="773" customWidth="1"/>
    <col min="3081" max="3081" width="11.7109375" style="773" customWidth="1"/>
    <col min="3082" max="3082" width="12.85546875" style="773" customWidth="1"/>
    <col min="3083" max="3084" width="13.5703125" style="773" customWidth="1"/>
    <col min="3085" max="3085" width="13.42578125" style="773" bestFit="1" customWidth="1"/>
    <col min="3086" max="3328" width="9.140625" style="773"/>
    <col min="3329" max="3329" width="6.140625" style="773" customWidth="1"/>
    <col min="3330" max="3330" width="28.140625" style="773" customWidth="1"/>
    <col min="3331" max="3331" width="13.85546875" style="773" customWidth="1"/>
    <col min="3332" max="3332" width="14.7109375" style="773" customWidth="1"/>
    <col min="3333" max="3333" width="15.7109375" style="773" customWidth="1"/>
    <col min="3334" max="3334" width="14.7109375" style="773" customWidth="1"/>
    <col min="3335" max="3335" width="16.7109375" style="773" customWidth="1"/>
    <col min="3336" max="3336" width="14.7109375" style="773" customWidth="1"/>
    <col min="3337" max="3337" width="11.7109375" style="773" customWidth="1"/>
    <col min="3338" max="3338" width="12.85546875" style="773" customWidth="1"/>
    <col min="3339" max="3340" width="13.5703125" style="773" customWidth="1"/>
    <col min="3341" max="3341" width="13.42578125" style="773" bestFit="1" customWidth="1"/>
    <col min="3342" max="3584" width="9.140625" style="773"/>
    <col min="3585" max="3585" width="6.140625" style="773" customWidth="1"/>
    <col min="3586" max="3586" width="28.140625" style="773" customWidth="1"/>
    <col min="3587" max="3587" width="13.85546875" style="773" customWidth="1"/>
    <col min="3588" max="3588" width="14.7109375" style="773" customWidth="1"/>
    <col min="3589" max="3589" width="15.7109375" style="773" customWidth="1"/>
    <col min="3590" max="3590" width="14.7109375" style="773" customWidth="1"/>
    <col min="3591" max="3591" width="16.7109375" style="773" customWidth="1"/>
    <col min="3592" max="3592" width="14.7109375" style="773" customWidth="1"/>
    <col min="3593" max="3593" width="11.7109375" style="773" customWidth="1"/>
    <col min="3594" max="3594" width="12.85546875" style="773" customWidth="1"/>
    <col min="3595" max="3596" width="13.5703125" style="773" customWidth="1"/>
    <col min="3597" max="3597" width="13.42578125" style="773" bestFit="1" customWidth="1"/>
    <col min="3598" max="3840" width="9.140625" style="773"/>
    <col min="3841" max="3841" width="6.140625" style="773" customWidth="1"/>
    <col min="3842" max="3842" width="28.140625" style="773" customWidth="1"/>
    <col min="3843" max="3843" width="13.85546875" style="773" customWidth="1"/>
    <col min="3844" max="3844" width="14.7109375" style="773" customWidth="1"/>
    <col min="3845" max="3845" width="15.7109375" style="773" customWidth="1"/>
    <col min="3846" max="3846" width="14.7109375" style="773" customWidth="1"/>
    <col min="3847" max="3847" width="16.7109375" style="773" customWidth="1"/>
    <col min="3848" max="3848" width="14.7109375" style="773" customWidth="1"/>
    <col min="3849" max="3849" width="11.7109375" style="773" customWidth="1"/>
    <col min="3850" max="3850" width="12.85546875" style="773" customWidth="1"/>
    <col min="3851" max="3852" width="13.5703125" style="773" customWidth="1"/>
    <col min="3853" max="3853" width="13.42578125" style="773" bestFit="1" customWidth="1"/>
    <col min="3854" max="4096" width="9.140625" style="773"/>
    <col min="4097" max="4097" width="6.140625" style="773" customWidth="1"/>
    <col min="4098" max="4098" width="28.140625" style="773" customWidth="1"/>
    <col min="4099" max="4099" width="13.85546875" style="773" customWidth="1"/>
    <col min="4100" max="4100" width="14.7109375" style="773" customWidth="1"/>
    <col min="4101" max="4101" width="15.7109375" style="773" customWidth="1"/>
    <col min="4102" max="4102" width="14.7109375" style="773" customWidth="1"/>
    <col min="4103" max="4103" width="16.7109375" style="773" customWidth="1"/>
    <col min="4104" max="4104" width="14.7109375" style="773" customWidth="1"/>
    <col min="4105" max="4105" width="11.7109375" style="773" customWidth="1"/>
    <col min="4106" max="4106" width="12.85546875" style="773" customWidth="1"/>
    <col min="4107" max="4108" width="13.5703125" style="773" customWidth="1"/>
    <col min="4109" max="4109" width="13.42578125" style="773" bestFit="1" customWidth="1"/>
    <col min="4110" max="4352" width="9.140625" style="773"/>
    <col min="4353" max="4353" width="6.140625" style="773" customWidth="1"/>
    <col min="4354" max="4354" width="28.140625" style="773" customWidth="1"/>
    <col min="4355" max="4355" width="13.85546875" style="773" customWidth="1"/>
    <col min="4356" max="4356" width="14.7109375" style="773" customWidth="1"/>
    <col min="4357" max="4357" width="15.7109375" style="773" customWidth="1"/>
    <col min="4358" max="4358" width="14.7109375" style="773" customWidth="1"/>
    <col min="4359" max="4359" width="16.7109375" style="773" customWidth="1"/>
    <col min="4360" max="4360" width="14.7109375" style="773" customWidth="1"/>
    <col min="4361" max="4361" width="11.7109375" style="773" customWidth="1"/>
    <col min="4362" max="4362" width="12.85546875" style="773" customWidth="1"/>
    <col min="4363" max="4364" width="13.5703125" style="773" customWidth="1"/>
    <col min="4365" max="4365" width="13.42578125" style="773" bestFit="1" customWidth="1"/>
    <col min="4366" max="4608" width="9.140625" style="773"/>
    <col min="4609" max="4609" width="6.140625" style="773" customWidth="1"/>
    <col min="4610" max="4610" width="28.140625" style="773" customWidth="1"/>
    <col min="4611" max="4611" width="13.85546875" style="773" customWidth="1"/>
    <col min="4612" max="4612" width="14.7109375" style="773" customWidth="1"/>
    <col min="4613" max="4613" width="15.7109375" style="773" customWidth="1"/>
    <col min="4614" max="4614" width="14.7109375" style="773" customWidth="1"/>
    <col min="4615" max="4615" width="16.7109375" style="773" customWidth="1"/>
    <col min="4616" max="4616" width="14.7109375" style="773" customWidth="1"/>
    <col min="4617" max="4617" width="11.7109375" style="773" customWidth="1"/>
    <col min="4618" max="4618" width="12.85546875" style="773" customWidth="1"/>
    <col min="4619" max="4620" width="13.5703125" style="773" customWidth="1"/>
    <col min="4621" max="4621" width="13.42578125" style="773" bestFit="1" customWidth="1"/>
    <col min="4622" max="4864" width="9.140625" style="773"/>
    <col min="4865" max="4865" width="6.140625" style="773" customWidth="1"/>
    <col min="4866" max="4866" width="28.140625" style="773" customWidth="1"/>
    <col min="4867" max="4867" width="13.85546875" style="773" customWidth="1"/>
    <col min="4868" max="4868" width="14.7109375" style="773" customWidth="1"/>
    <col min="4869" max="4869" width="15.7109375" style="773" customWidth="1"/>
    <col min="4870" max="4870" width="14.7109375" style="773" customWidth="1"/>
    <col min="4871" max="4871" width="16.7109375" style="773" customWidth="1"/>
    <col min="4872" max="4872" width="14.7109375" style="773" customWidth="1"/>
    <col min="4873" max="4873" width="11.7109375" style="773" customWidth="1"/>
    <col min="4874" max="4874" width="12.85546875" style="773" customWidth="1"/>
    <col min="4875" max="4876" width="13.5703125" style="773" customWidth="1"/>
    <col min="4877" max="4877" width="13.42578125" style="773" bestFit="1" customWidth="1"/>
    <col min="4878" max="5120" width="9.140625" style="773"/>
    <col min="5121" max="5121" width="6.140625" style="773" customWidth="1"/>
    <col min="5122" max="5122" width="28.140625" style="773" customWidth="1"/>
    <col min="5123" max="5123" width="13.85546875" style="773" customWidth="1"/>
    <col min="5124" max="5124" width="14.7109375" style="773" customWidth="1"/>
    <col min="5125" max="5125" width="15.7109375" style="773" customWidth="1"/>
    <col min="5126" max="5126" width="14.7109375" style="773" customWidth="1"/>
    <col min="5127" max="5127" width="16.7109375" style="773" customWidth="1"/>
    <col min="5128" max="5128" width="14.7109375" style="773" customWidth="1"/>
    <col min="5129" max="5129" width="11.7109375" style="773" customWidth="1"/>
    <col min="5130" max="5130" width="12.85546875" style="773" customWidth="1"/>
    <col min="5131" max="5132" width="13.5703125" style="773" customWidth="1"/>
    <col min="5133" max="5133" width="13.42578125" style="773" bestFit="1" customWidth="1"/>
    <col min="5134" max="5376" width="9.140625" style="773"/>
    <col min="5377" max="5377" width="6.140625" style="773" customWidth="1"/>
    <col min="5378" max="5378" width="28.140625" style="773" customWidth="1"/>
    <col min="5379" max="5379" width="13.85546875" style="773" customWidth="1"/>
    <col min="5380" max="5380" width="14.7109375" style="773" customWidth="1"/>
    <col min="5381" max="5381" width="15.7109375" style="773" customWidth="1"/>
    <col min="5382" max="5382" width="14.7109375" style="773" customWidth="1"/>
    <col min="5383" max="5383" width="16.7109375" style="773" customWidth="1"/>
    <col min="5384" max="5384" width="14.7109375" style="773" customWidth="1"/>
    <col min="5385" max="5385" width="11.7109375" style="773" customWidth="1"/>
    <col min="5386" max="5386" width="12.85546875" style="773" customWidth="1"/>
    <col min="5387" max="5388" width="13.5703125" style="773" customWidth="1"/>
    <col min="5389" max="5389" width="13.42578125" style="773" bestFit="1" customWidth="1"/>
    <col min="5390" max="5632" width="9.140625" style="773"/>
    <col min="5633" max="5633" width="6.140625" style="773" customWidth="1"/>
    <col min="5634" max="5634" width="28.140625" style="773" customWidth="1"/>
    <col min="5635" max="5635" width="13.85546875" style="773" customWidth="1"/>
    <col min="5636" max="5636" width="14.7109375" style="773" customWidth="1"/>
    <col min="5637" max="5637" width="15.7109375" style="773" customWidth="1"/>
    <col min="5638" max="5638" width="14.7109375" style="773" customWidth="1"/>
    <col min="5639" max="5639" width="16.7109375" style="773" customWidth="1"/>
    <col min="5640" max="5640" width="14.7109375" style="773" customWidth="1"/>
    <col min="5641" max="5641" width="11.7109375" style="773" customWidth="1"/>
    <col min="5642" max="5642" width="12.85546875" style="773" customWidth="1"/>
    <col min="5643" max="5644" width="13.5703125" style="773" customWidth="1"/>
    <col min="5645" max="5645" width="13.42578125" style="773" bestFit="1" customWidth="1"/>
    <col min="5646" max="5888" width="9.140625" style="773"/>
    <col min="5889" max="5889" width="6.140625" style="773" customWidth="1"/>
    <col min="5890" max="5890" width="28.140625" style="773" customWidth="1"/>
    <col min="5891" max="5891" width="13.85546875" style="773" customWidth="1"/>
    <col min="5892" max="5892" width="14.7109375" style="773" customWidth="1"/>
    <col min="5893" max="5893" width="15.7109375" style="773" customWidth="1"/>
    <col min="5894" max="5894" width="14.7109375" style="773" customWidth="1"/>
    <col min="5895" max="5895" width="16.7109375" style="773" customWidth="1"/>
    <col min="5896" max="5896" width="14.7109375" style="773" customWidth="1"/>
    <col min="5897" max="5897" width="11.7109375" style="773" customWidth="1"/>
    <col min="5898" max="5898" width="12.85546875" style="773" customWidth="1"/>
    <col min="5899" max="5900" width="13.5703125" style="773" customWidth="1"/>
    <col min="5901" max="5901" width="13.42578125" style="773" bestFit="1" customWidth="1"/>
    <col min="5902" max="6144" width="9.140625" style="773"/>
    <col min="6145" max="6145" width="6.140625" style="773" customWidth="1"/>
    <col min="6146" max="6146" width="28.140625" style="773" customWidth="1"/>
    <col min="6147" max="6147" width="13.85546875" style="773" customWidth="1"/>
    <col min="6148" max="6148" width="14.7109375" style="773" customWidth="1"/>
    <col min="6149" max="6149" width="15.7109375" style="773" customWidth="1"/>
    <col min="6150" max="6150" width="14.7109375" style="773" customWidth="1"/>
    <col min="6151" max="6151" width="16.7109375" style="773" customWidth="1"/>
    <col min="6152" max="6152" width="14.7109375" style="773" customWidth="1"/>
    <col min="6153" max="6153" width="11.7109375" style="773" customWidth="1"/>
    <col min="6154" max="6154" width="12.85546875" style="773" customWidth="1"/>
    <col min="6155" max="6156" width="13.5703125" style="773" customWidth="1"/>
    <col min="6157" max="6157" width="13.42578125" style="773" bestFit="1" customWidth="1"/>
    <col min="6158" max="6400" width="9.140625" style="773"/>
    <col min="6401" max="6401" width="6.140625" style="773" customWidth="1"/>
    <col min="6402" max="6402" width="28.140625" style="773" customWidth="1"/>
    <col min="6403" max="6403" width="13.85546875" style="773" customWidth="1"/>
    <col min="6404" max="6404" width="14.7109375" style="773" customWidth="1"/>
    <col min="6405" max="6405" width="15.7109375" style="773" customWidth="1"/>
    <col min="6406" max="6406" width="14.7109375" style="773" customWidth="1"/>
    <col min="6407" max="6407" width="16.7109375" style="773" customWidth="1"/>
    <col min="6408" max="6408" width="14.7109375" style="773" customWidth="1"/>
    <col min="6409" max="6409" width="11.7109375" style="773" customWidth="1"/>
    <col min="6410" max="6410" width="12.85546875" style="773" customWidth="1"/>
    <col min="6411" max="6412" width="13.5703125" style="773" customWidth="1"/>
    <col min="6413" max="6413" width="13.42578125" style="773" bestFit="1" customWidth="1"/>
    <col min="6414" max="6656" width="9.140625" style="773"/>
    <col min="6657" max="6657" width="6.140625" style="773" customWidth="1"/>
    <col min="6658" max="6658" width="28.140625" style="773" customWidth="1"/>
    <col min="6659" max="6659" width="13.85546875" style="773" customWidth="1"/>
    <col min="6660" max="6660" width="14.7109375" style="773" customWidth="1"/>
    <col min="6661" max="6661" width="15.7109375" style="773" customWidth="1"/>
    <col min="6662" max="6662" width="14.7109375" style="773" customWidth="1"/>
    <col min="6663" max="6663" width="16.7109375" style="773" customWidth="1"/>
    <col min="6664" max="6664" width="14.7109375" style="773" customWidth="1"/>
    <col min="6665" max="6665" width="11.7109375" style="773" customWidth="1"/>
    <col min="6666" max="6666" width="12.85546875" style="773" customWidth="1"/>
    <col min="6667" max="6668" width="13.5703125" style="773" customWidth="1"/>
    <col min="6669" max="6669" width="13.42578125" style="773" bestFit="1" customWidth="1"/>
    <col min="6670" max="6912" width="9.140625" style="773"/>
    <col min="6913" max="6913" width="6.140625" style="773" customWidth="1"/>
    <col min="6914" max="6914" width="28.140625" style="773" customWidth="1"/>
    <col min="6915" max="6915" width="13.85546875" style="773" customWidth="1"/>
    <col min="6916" max="6916" width="14.7109375" style="773" customWidth="1"/>
    <col min="6917" max="6917" width="15.7109375" style="773" customWidth="1"/>
    <col min="6918" max="6918" width="14.7109375" style="773" customWidth="1"/>
    <col min="6919" max="6919" width="16.7109375" style="773" customWidth="1"/>
    <col min="6920" max="6920" width="14.7109375" style="773" customWidth="1"/>
    <col min="6921" max="6921" width="11.7109375" style="773" customWidth="1"/>
    <col min="6922" max="6922" width="12.85546875" style="773" customWidth="1"/>
    <col min="6923" max="6924" width="13.5703125" style="773" customWidth="1"/>
    <col min="6925" max="6925" width="13.42578125" style="773" bestFit="1" customWidth="1"/>
    <col min="6926" max="7168" width="9.140625" style="773"/>
    <col min="7169" max="7169" width="6.140625" style="773" customWidth="1"/>
    <col min="7170" max="7170" width="28.140625" style="773" customWidth="1"/>
    <col min="7171" max="7171" width="13.85546875" style="773" customWidth="1"/>
    <col min="7172" max="7172" width="14.7109375" style="773" customWidth="1"/>
    <col min="7173" max="7173" width="15.7109375" style="773" customWidth="1"/>
    <col min="7174" max="7174" width="14.7109375" style="773" customWidth="1"/>
    <col min="7175" max="7175" width="16.7109375" style="773" customWidth="1"/>
    <col min="7176" max="7176" width="14.7109375" style="773" customWidth="1"/>
    <col min="7177" max="7177" width="11.7109375" style="773" customWidth="1"/>
    <col min="7178" max="7178" width="12.85546875" style="773" customWidth="1"/>
    <col min="7179" max="7180" width="13.5703125" style="773" customWidth="1"/>
    <col min="7181" max="7181" width="13.42578125" style="773" bestFit="1" customWidth="1"/>
    <col min="7182" max="7424" width="9.140625" style="773"/>
    <col min="7425" max="7425" width="6.140625" style="773" customWidth="1"/>
    <col min="7426" max="7426" width="28.140625" style="773" customWidth="1"/>
    <col min="7427" max="7427" width="13.85546875" style="773" customWidth="1"/>
    <col min="7428" max="7428" width="14.7109375" style="773" customWidth="1"/>
    <col min="7429" max="7429" width="15.7109375" style="773" customWidth="1"/>
    <col min="7430" max="7430" width="14.7109375" style="773" customWidth="1"/>
    <col min="7431" max="7431" width="16.7109375" style="773" customWidth="1"/>
    <col min="7432" max="7432" width="14.7109375" style="773" customWidth="1"/>
    <col min="7433" max="7433" width="11.7109375" style="773" customWidth="1"/>
    <col min="7434" max="7434" width="12.85546875" style="773" customWidth="1"/>
    <col min="7435" max="7436" width="13.5703125" style="773" customWidth="1"/>
    <col min="7437" max="7437" width="13.42578125" style="773" bestFit="1" customWidth="1"/>
    <col min="7438" max="7680" width="9.140625" style="773"/>
    <col min="7681" max="7681" width="6.140625" style="773" customWidth="1"/>
    <col min="7682" max="7682" width="28.140625" style="773" customWidth="1"/>
    <col min="7683" max="7683" width="13.85546875" style="773" customWidth="1"/>
    <col min="7684" max="7684" width="14.7109375" style="773" customWidth="1"/>
    <col min="7685" max="7685" width="15.7109375" style="773" customWidth="1"/>
    <col min="7686" max="7686" width="14.7109375" style="773" customWidth="1"/>
    <col min="7687" max="7687" width="16.7109375" style="773" customWidth="1"/>
    <col min="7688" max="7688" width="14.7109375" style="773" customWidth="1"/>
    <col min="7689" max="7689" width="11.7109375" style="773" customWidth="1"/>
    <col min="7690" max="7690" width="12.85546875" style="773" customWidth="1"/>
    <col min="7691" max="7692" width="13.5703125" style="773" customWidth="1"/>
    <col min="7693" max="7693" width="13.42578125" style="773" bestFit="1" customWidth="1"/>
    <col min="7694" max="7936" width="9.140625" style="773"/>
    <col min="7937" max="7937" width="6.140625" style="773" customWidth="1"/>
    <col min="7938" max="7938" width="28.140625" style="773" customWidth="1"/>
    <col min="7939" max="7939" width="13.85546875" style="773" customWidth="1"/>
    <col min="7940" max="7940" width="14.7109375" style="773" customWidth="1"/>
    <col min="7941" max="7941" width="15.7109375" style="773" customWidth="1"/>
    <col min="7942" max="7942" width="14.7109375" style="773" customWidth="1"/>
    <col min="7943" max="7943" width="16.7109375" style="773" customWidth="1"/>
    <col min="7944" max="7944" width="14.7109375" style="773" customWidth="1"/>
    <col min="7945" max="7945" width="11.7109375" style="773" customWidth="1"/>
    <col min="7946" max="7946" width="12.85546875" style="773" customWidth="1"/>
    <col min="7947" max="7948" width="13.5703125" style="773" customWidth="1"/>
    <col min="7949" max="7949" width="13.42578125" style="773" bestFit="1" customWidth="1"/>
    <col min="7950" max="8192" width="9.140625" style="773"/>
    <col min="8193" max="8193" width="6.140625" style="773" customWidth="1"/>
    <col min="8194" max="8194" width="28.140625" style="773" customWidth="1"/>
    <col min="8195" max="8195" width="13.85546875" style="773" customWidth="1"/>
    <col min="8196" max="8196" width="14.7109375" style="773" customWidth="1"/>
    <col min="8197" max="8197" width="15.7109375" style="773" customWidth="1"/>
    <col min="8198" max="8198" width="14.7109375" style="773" customWidth="1"/>
    <col min="8199" max="8199" width="16.7109375" style="773" customWidth="1"/>
    <col min="8200" max="8200" width="14.7109375" style="773" customWidth="1"/>
    <col min="8201" max="8201" width="11.7109375" style="773" customWidth="1"/>
    <col min="8202" max="8202" width="12.85546875" style="773" customWidth="1"/>
    <col min="8203" max="8204" width="13.5703125" style="773" customWidth="1"/>
    <col min="8205" max="8205" width="13.42578125" style="773" bestFit="1" customWidth="1"/>
    <col min="8206" max="8448" width="9.140625" style="773"/>
    <col min="8449" max="8449" width="6.140625" style="773" customWidth="1"/>
    <col min="8450" max="8450" width="28.140625" style="773" customWidth="1"/>
    <col min="8451" max="8451" width="13.85546875" style="773" customWidth="1"/>
    <col min="8452" max="8452" width="14.7109375" style="773" customWidth="1"/>
    <col min="8453" max="8453" width="15.7109375" style="773" customWidth="1"/>
    <col min="8454" max="8454" width="14.7109375" style="773" customWidth="1"/>
    <col min="8455" max="8455" width="16.7109375" style="773" customWidth="1"/>
    <col min="8456" max="8456" width="14.7109375" style="773" customWidth="1"/>
    <col min="8457" max="8457" width="11.7109375" style="773" customWidth="1"/>
    <col min="8458" max="8458" width="12.85546875" style="773" customWidth="1"/>
    <col min="8459" max="8460" width="13.5703125" style="773" customWidth="1"/>
    <col min="8461" max="8461" width="13.42578125" style="773" bestFit="1" customWidth="1"/>
    <col min="8462" max="8704" width="9.140625" style="773"/>
    <col min="8705" max="8705" width="6.140625" style="773" customWidth="1"/>
    <col min="8706" max="8706" width="28.140625" style="773" customWidth="1"/>
    <col min="8707" max="8707" width="13.85546875" style="773" customWidth="1"/>
    <col min="8708" max="8708" width="14.7109375" style="773" customWidth="1"/>
    <col min="8709" max="8709" width="15.7109375" style="773" customWidth="1"/>
    <col min="8710" max="8710" width="14.7109375" style="773" customWidth="1"/>
    <col min="8711" max="8711" width="16.7109375" style="773" customWidth="1"/>
    <col min="8712" max="8712" width="14.7109375" style="773" customWidth="1"/>
    <col min="8713" max="8713" width="11.7109375" style="773" customWidth="1"/>
    <col min="8714" max="8714" width="12.85546875" style="773" customWidth="1"/>
    <col min="8715" max="8716" width="13.5703125" style="773" customWidth="1"/>
    <col min="8717" max="8717" width="13.42578125" style="773" bestFit="1" customWidth="1"/>
    <col min="8718" max="8960" width="9.140625" style="773"/>
    <col min="8961" max="8961" width="6.140625" style="773" customWidth="1"/>
    <col min="8962" max="8962" width="28.140625" style="773" customWidth="1"/>
    <col min="8963" max="8963" width="13.85546875" style="773" customWidth="1"/>
    <col min="8964" max="8964" width="14.7109375" style="773" customWidth="1"/>
    <col min="8965" max="8965" width="15.7109375" style="773" customWidth="1"/>
    <col min="8966" max="8966" width="14.7109375" style="773" customWidth="1"/>
    <col min="8967" max="8967" width="16.7109375" style="773" customWidth="1"/>
    <col min="8968" max="8968" width="14.7109375" style="773" customWidth="1"/>
    <col min="8969" max="8969" width="11.7109375" style="773" customWidth="1"/>
    <col min="8970" max="8970" width="12.85546875" style="773" customWidth="1"/>
    <col min="8971" max="8972" width="13.5703125" style="773" customWidth="1"/>
    <col min="8973" max="8973" width="13.42578125" style="773" bestFit="1" customWidth="1"/>
    <col min="8974" max="9216" width="9.140625" style="773"/>
    <col min="9217" max="9217" width="6.140625" style="773" customWidth="1"/>
    <col min="9218" max="9218" width="28.140625" style="773" customWidth="1"/>
    <col min="9219" max="9219" width="13.85546875" style="773" customWidth="1"/>
    <col min="9220" max="9220" width="14.7109375" style="773" customWidth="1"/>
    <col min="9221" max="9221" width="15.7109375" style="773" customWidth="1"/>
    <col min="9222" max="9222" width="14.7109375" style="773" customWidth="1"/>
    <col min="9223" max="9223" width="16.7109375" style="773" customWidth="1"/>
    <col min="9224" max="9224" width="14.7109375" style="773" customWidth="1"/>
    <col min="9225" max="9225" width="11.7109375" style="773" customWidth="1"/>
    <col min="9226" max="9226" width="12.85546875" style="773" customWidth="1"/>
    <col min="9227" max="9228" width="13.5703125" style="773" customWidth="1"/>
    <col min="9229" max="9229" width="13.42578125" style="773" bestFit="1" customWidth="1"/>
    <col min="9230" max="9472" width="9.140625" style="773"/>
    <col min="9473" max="9473" width="6.140625" style="773" customWidth="1"/>
    <col min="9474" max="9474" width="28.140625" style="773" customWidth="1"/>
    <col min="9475" max="9475" width="13.85546875" style="773" customWidth="1"/>
    <col min="9476" max="9476" width="14.7109375" style="773" customWidth="1"/>
    <col min="9477" max="9477" width="15.7109375" style="773" customWidth="1"/>
    <col min="9478" max="9478" width="14.7109375" style="773" customWidth="1"/>
    <col min="9479" max="9479" width="16.7109375" style="773" customWidth="1"/>
    <col min="9480" max="9480" width="14.7109375" style="773" customWidth="1"/>
    <col min="9481" max="9481" width="11.7109375" style="773" customWidth="1"/>
    <col min="9482" max="9482" width="12.85546875" style="773" customWidth="1"/>
    <col min="9483" max="9484" width="13.5703125" style="773" customWidth="1"/>
    <col min="9485" max="9485" width="13.42578125" style="773" bestFit="1" customWidth="1"/>
    <col min="9486" max="9728" width="9.140625" style="773"/>
    <col min="9729" max="9729" width="6.140625" style="773" customWidth="1"/>
    <col min="9730" max="9730" width="28.140625" style="773" customWidth="1"/>
    <col min="9731" max="9731" width="13.85546875" style="773" customWidth="1"/>
    <col min="9732" max="9732" width="14.7109375" style="773" customWidth="1"/>
    <col min="9733" max="9733" width="15.7109375" style="773" customWidth="1"/>
    <col min="9734" max="9734" width="14.7109375" style="773" customWidth="1"/>
    <col min="9735" max="9735" width="16.7109375" style="773" customWidth="1"/>
    <col min="9736" max="9736" width="14.7109375" style="773" customWidth="1"/>
    <col min="9737" max="9737" width="11.7109375" style="773" customWidth="1"/>
    <col min="9738" max="9738" width="12.85546875" style="773" customWidth="1"/>
    <col min="9739" max="9740" width="13.5703125" style="773" customWidth="1"/>
    <col min="9741" max="9741" width="13.42578125" style="773" bestFit="1" customWidth="1"/>
    <col min="9742" max="9984" width="9.140625" style="773"/>
    <col min="9985" max="9985" width="6.140625" style="773" customWidth="1"/>
    <col min="9986" max="9986" width="28.140625" style="773" customWidth="1"/>
    <col min="9987" max="9987" width="13.85546875" style="773" customWidth="1"/>
    <col min="9988" max="9988" width="14.7109375" style="773" customWidth="1"/>
    <col min="9989" max="9989" width="15.7109375" style="773" customWidth="1"/>
    <col min="9990" max="9990" width="14.7109375" style="773" customWidth="1"/>
    <col min="9991" max="9991" width="16.7109375" style="773" customWidth="1"/>
    <col min="9992" max="9992" width="14.7109375" style="773" customWidth="1"/>
    <col min="9993" max="9993" width="11.7109375" style="773" customWidth="1"/>
    <col min="9994" max="9994" width="12.85546875" style="773" customWidth="1"/>
    <col min="9995" max="9996" width="13.5703125" style="773" customWidth="1"/>
    <col min="9997" max="9997" width="13.42578125" style="773" bestFit="1" customWidth="1"/>
    <col min="9998" max="10240" width="9.140625" style="773"/>
    <col min="10241" max="10241" width="6.140625" style="773" customWidth="1"/>
    <col min="10242" max="10242" width="28.140625" style="773" customWidth="1"/>
    <col min="10243" max="10243" width="13.85546875" style="773" customWidth="1"/>
    <col min="10244" max="10244" width="14.7109375" style="773" customWidth="1"/>
    <col min="10245" max="10245" width="15.7109375" style="773" customWidth="1"/>
    <col min="10246" max="10246" width="14.7109375" style="773" customWidth="1"/>
    <col min="10247" max="10247" width="16.7109375" style="773" customWidth="1"/>
    <col min="10248" max="10248" width="14.7109375" style="773" customWidth="1"/>
    <col min="10249" max="10249" width="11.7109375" style="773" customWidth="1"/>
    <col min="10250" max="10250" width="12.85546875" style="773" customWidth="1"/>
    <col min="10251" max="10252" width="13.5703125" style="773" customWidth="1"/>
    <col min="10253" max="10253" width="13.42578125" style="773" bestFit="1" customWidth="1"/>
    <col min="10254" max="10496" width="9.140625" style="773"/>
    <col min="10497" max="10497" width="6.140625" style="773" customWidth="1"/>
    <col min="10498" max="10498" width="28.140625" style="773" customWidth="1"/>
    <col min="10499" max="10499" width="13.85546875" style="773" customWidth="1"/>
    <col min="10500" max="10500" width="14.7109375" style="773" customWidth="1"/>
    <col min="10501" max="10501" width="15.7109375" style="773" customWidth="1"/>
    <col min="10502" max="10502" width="14.7109375" style="773" customWidth="1"/>
    <col min="10503" max="10503" width="16.7109375" style="773" customWidth="1"/>
    <col min="10504" max="10504" width="14.7109375" style="773" customWidth="1"/>
    <col min="10505" max="10505" width="11.7109375" style="773" customWidth="1"/>
    <col min="10506" max="10506" width="12.85546875" style="773" customWidth="1"/>
    <col min="10507" max="10508" width="13.5703125" style="773" customWidth="1"/>
    <col min="10509" max="10509" width="13.42578125" style="773" bestFit="1" customWidth="1"/>
    <col min="10510" max="10752" width="9.140625" style="773"/>
    <col min="10753" max="10753" width="6.140625" style="773" customWidth="1"/>
    <col min="10754" max="10754" width="28.140625" style="773" customWidth="1"/>
    <col min="10755" max="10755" width="13.85546875" style="773" customWidth="1"/>
    <col min="10756" max="10756" width="14.7109375" style="773" customWidth="1"/>
    <col min="10757" max="10757" width="15.7109375" style="773" customWidth="1"/>
    <col min="10758" max="10758" width="14.7109375" style="773" customWidth="1"/>
    <col min="10759" max="10759" width="16.7109375" style="773" customWidth="1"/>
    <col min="10760" max="10760" width="14.7109375" style="773" customWidth="1"/>
    <col min="10761" max="10761" width="11.7109375" style="773" customWidth="1"/>
    <col min="10762" max="10762" width="12.85546875" style="773" customWidth="1"/>
    <col min="10763" max="10764" width="13.5703125" style="773" customWidth="1"/>
    <col min="10765" max="10765" width="13.42578125" style="773" bestFit="1" customWidth="1"/>
    <col min="10766" max="11008" width="9.140625" style="773"/>
    <col min="11009" max="11009" width="6.140625" style="773" customWidth="1"/>
    <col min="11010" max="11010" width="28.140625" style="773" customWidth="1"/>
    <col min="11011" max="11011" width="13.85546875" style="773" customWidth="1"/>
    <col min="11012" max="11012" width="14.7109375" style="773" customWidth="1"/>
    <col min="11013" max="11013" width="15.7109375" style="773" customWidth="1"/>
    <col min="11014" max="11014" width="14.7109375" style="773" customWidth="1"/>
    <col min="11015" max="11015" width="16.7109375" style="773" customWidth="1"/>
    <col min="11016" max="11016" width="14.7109375" style="773" customWidth="1"/>
    <col min="11017" max="11017" width="11.7109375" style="773" customWidth="1"/>
    <col min="11018" max="11018" width="12.85546875" style="773" customWidth="1"/>
    <col min="11019" max="11020" width="13.5703125" style="773" customWidth="1"/>
    <col min="11021" max="11021" width="13.42578125" style="773" bestFit="1" customWidth="1"/>
    <col min="11022" max="11264" width="9.140625" style="773"/>
    <col min="11265" max="11265" width="6.140625" style="773" customWidth="1"/>
    <col min="11266" max="11266" width="28.140625" style="773" customWidth="1"/>
    <col min="11267" max="11267" width="13.85546875" style="773" customWidth="1"/>
    <col min="11268" max="11268" width="14.7109375" style="773" customWidth="1"/>
    <col min="11269" max="11269" width="15.7109375" style="773" customWidth="1"/>
    <col min="11270" max="11270" width="14.7109375" style="773" customWidth="1"/>
    <col min="11271" max="11271" width="16.7109375" style="773" customWidth="1"/>
    <col min="11272" max="11272" width="14.7109375" style="773" customWidth="1"/>
    <col min="11273" max="11273" width="11.7109375" style="773" customWidth="1"/>
    <col min="11274" max="11274" width="12.85546875" style="773" customWidth="1"/>
    <col min="11275" max="11276" width="13.5703125" style="773" customWidth="1"/>
    <col min="11277" max="11277" width="13.42578125" style="773" bestFit="1" customWidth="1"/>
    <col min="11278" max="11520" width="9.140625" style="773"/>
    <col min="11521" max="11521" width="6.140625" style="773" customWidth="1"/>
    <col min="11522" max="11522" width="28.140625" style="773" customWidth="1"/>
    <col min="11523" max="11523" width="13.85546875" style="773" customWidth="1"/>
    <col min="11524" max="11524" width="14.7109375" style="773" customWidth="1"/>
    <col min="11525" max="11525" width="15.7109375" style="773" customWidth="1"/>
    <col min="11526" max="11526" width="14.7109375" style="773" customWidth="1"/>
    <col min="11527" max="11527" width="16.7109375" style="773" customWidth="1"/>
    <col min="11528" max="11528" width="14.7109375" style="773" customWidth="1"/>
    <col min="11529" max="11529" width="11.7109375" style="773" customWidth="1"/>
    <col min="11530" max="11530" width="12.85546875" style="773" customWidth="1"/>
    <col min="11531" max="11532" width="13.5703125" style="773" customWidth="1"/>
    <col min="11533" max="11533" width="13.42578125" style="773" bestFit="1" customWidth="1"/>
    <col min="11534" max="11776" width="9.140625" style="773"/>
    <col min="11777" max="11777" width="6.140625" style="773" customWidth="1"/>
    <col min="11778" max="11778" width="28.140625" style="773" customWidth="1"/>
    <col min="11779" max="11779" width="13.85546875" style="773" customWidth="1"/>
    <col min="11780" max="11780" width="14.7109375" style="773" customWidth="1"/>
    <col min="11781" max="11781" width="15.7109375" style="773" customWidth="1"/>
    <col min="11782" max="11782" width="14.7109375" style="773" customWidth="1"/>
    <col min="11783" max="11783" width="16.7109375" style="773" customWidth="1"/>
    <col min="11784" max="11784" width="14.7109375" style="773" customWidth="1"/>
    <col min="11785" max="11785" width="11.7109375" style="773" customWidth="1"/>
    <col min="11786" max="11786" width="12.85546875" style="773" customWidth="1"/>
    <col min="11787" max="11788" width="13.5703125" style="773" customWidth="1"/>
    <col min="11789" max="11789" width="13.42578125" style="773" bestFit="1" customWidth="1"/>
    <col min="11790" max="12032" width="9.140625" style="773"/>
    <col min="12033" max="12033" width="6.140625" style="773" customWidth="1"/>
    <col min="12034" max="12034" width="28.140625" style="773" customWidth="1"/>
    <col min="12035" max="12035" width="13.85546875" style="773" customWidth="1"/>
    <col min="12036" max="12036" width="14.7109375" style="773" customWidth="1"/>
    <col min="12037" max="12037" width="15.7109375" style="773" customWidth="1"/>
    <col min="12038" max="12038" width="14.7109375" style="773" customWidth="1"/>
    <col min="12039" max="12039" width="16.7109375" style="773" customWidth="1"/>
    <col min="12040" max="12040" width="14.7109375" style="773" customWidth="1"/>
    <col min="12041" max="12041" width="11.7109375" style="773" customWidth="1"/>
    <col min="12042" max="12042" width="12.85546875" style="773" customWidth="1"/>
    <col min="12043" max="12044" width="13.5703125" style="773" customWidth="1"/>
    <col min="12045" max="12045" width="13.42578125" style="773" bestFit="1" customWidth="1"/>
    <col min="12046" max="12288" width="9.140625" style="773"/>
    <col min="12289" max="12289" width="6.140625" style="773" customWidth="1"/>
    <col min="12290" max="12290" width="28.140625" style="773" customWidth="1"/>
    <col min="12291" max="12291" width="13.85546875" style="773" customWidth="1"/>
    <col min="12292" max="12292" width="14.7109375" style="773" customWidth="1"/>
    <col min="12293" max="12293" width="15.7109375" style="773" customWidth="1"/>
    <col min="12294" max="12294" width="14.7109375" style="773" customWidth="1"/>
    <col min="12295" max="12295" width="16.7109375" style="773" customWidth="1"/>
    <col min="12296" max="12296" width="14.7109375" style="773" customWidth="1"/>
    <col min="12297" max="12297" width="11.7109375" style="773" customWidth="1"/>
    <col min="12298" max="12298" width="12.85546875" style="773" customWidth="1"/>
    <col min="12299" max="12300" width="13.5703125" style="773" customWidth="1"/>
    <col min="12301" max="12301" width="13.42578125" style="773" bestFit="1" customWidth="1"/>
    <col min="12302" max="12544" width="9.140625" style="773"/>
    <col min="12545" max="12545" width="6.140625" style="773" customWidth="1"/>
    <col min="12546" max="12546" width="28.140625" style="773" customWidth="1"/>
    <col min="12547" max="12547" width="13.85546875" style="773" customWidth="1"/>
    <col min="12548" max="12548" width="14.7109375" style="773" customWidth="1"/>
    <col min="12549" max="12549" width="15.7109375" style="773" customWidth="1"/>
    <col min="12550" max="12550" width="14.7109375" style="773" customWidth="1"/>
    <col min="12551" max="12551" width="16.7109375" style="773" customWidth="1"/>
    <col min="12552" max="12552" width="14.7109375" style="773" customWidth="1"/>
    <col min="12553" max="12553" width="11.7109375" style="773" customWidth="1"/>
    <col min="12554" max="12554" width="12.85546875" style="773" customWidth="1"/>
    <col min="12555" max="12556" width="13.5703125" style="773" customWidth="1"/>
    <col min="12557" max="12557" width="13.42578125" style="773" bestFit="1" customWidth="1"/>
    <col min="12558" max="12800" width="9.140625" style="773"/>
    <col min="12801" max="12801" width="6.140625" style="773" customWidth="1"/>
    <col min="12802" max="12802" width="28.140625" style="773" customWidth="1"/>
    <col min="12803" max="12803" width="13.85546875" style="773" customWidth="1"/>
    <col min="12804" max="12804" width="14.7109375" style="773" customWidth="1"/>
    <col min="12805" max="12805" width="15.7109375" style="773" customWidth="1"/>
    <col min="12806" max="12806" width="14.7109375" style="773" customWidth="1"/>
    <col min="12807" max="12807" width="16.7109375" style="773" customWidth="1"/>
    <col min="12808" max="12808" width="14.7109375" style="773" customWidth="1"/>
    <col min="12809" max="12809" width="11.7109375" style="773" customWidth="1"/>
    <col min="12810" max="12810" width="12.85546875" style="773" customWidth="1"/>
    <col min="12811" max="12812" width="13.5703125" style="773" customWidth="1"/>
    <col min="12813" max="12813" width="13.42578125" style="773" bestFit="1" customWidth="1"/>
    <col min="12814" max="13056" width="9.140625" style="773"/>
    <col min="13057" max="13057" width="6.140625" style="773" customWidth="1"/>
    <col min="13058" max="13058" width="28.140625" style="773" customWidth="1"/>
    <col min="13059" max="13059" width="13.85546875" style="773" customWidth="1"/>
    <col min="13060" max="13060" width="14.7109375" style="773" customWidth="1"/>
    <col min="13061" max="13061" width="15.7109375" style="773" customWidth="1"/>
    <col min="13062" max="13062" width="14.7109375" style="773" customWidth="1"/>
    <col min="13063" max="13063" width="16.7109375" style="773" customWidth="1"/>
    <col min="13064" max="13064" width="14.7109375" style="773" customWidth="1"/>
    <col min="13065" max="13065" width="11.7109375" style="773" customWidth="1"/>
    <col min="13066" max="13066" width="12.85546875" style="773" customWidth="1"/>
    <col min="13067" max="13068" width="13.5703125" style="773" customWidth="1"/>
    <col min="13069" max="13069" width="13.42578125" style="773" bestFit="1" customWidth="1"/>
    <col min="13070" max="13312" width="9.140625" style="773"/>
    <col min="13313" max="13313" width="6.140625" style="773" customWidth="1"/>
    <col min="13314" max="13314" width="28.140625" style="773" customWidth="1"/>
    <col min="13315" max="13315" width="13.85546875" style="773" customWidth="1"/>
    <col min="13316" max="13316" width="14.7109375" style="773" customWidth="1"/>
    <col min="13317" max="13317" width="15.7109375" style="773" customWidth="1"/>
    <col min="13318" max="13318" width="14.7109375" style="773" customWidth="1"/>
    <col min="13319" max="13319" width="16.7109375" style="773" customWidth="1"/>
    <col min="13320" max="13320" width="14.7109375" style="773" customWidth="1"/>
    <col min="13321" max="13321" width="11.7109375" style="773" customWidth="1"/>
    <col min="13322" max="13322" width="12.85546875" style="773" customWidth="1"/>
    <col min="13323" max="13324" width="13.5703125" style="773" customWidth="1"/>
    <col min="13325" max="13325" width="13.42578125" style="773" bestFit="1" customWidth="1"/>
    <col min="13326" max="13568" width="9.140625" style="773"/>
    <col min="13569" max="13569" width="6.140625" style="773" customWidth="1"/>
    <col min="13570" max="13570" width="28.140625" style="773" customWidth="1"/>
    <col min="13571" max="13571" width="13.85546875" style="773" customWidth="1"/>
    <col min="13572" max="13572" width="14.7109375" style="773" customWidth="1"/>
    <col min="13573" max="13573" width="15.7109375" style="773" customWidth="1"/>
    <col min="13574" max="13574" width="14.7109375" style="773" customWidth="1"/>
    <col min="13575" max="13575" width="16.7109375" style="773" customWidth="1"/>
    <col min="13576" max="13576" width="14.7109375" style="773" customWidth="1"/>
    <col min="13577" max="13577" width="11.7109375" style="773" customWidth="1"/>
    <col min="13578" max="13578" width="12.85546875" style="773" customWidth="1"/>
    <col min="13579" max="13580" width="13.5703125" style="773" customWidth="1"/>
    <col min="13581" max="13581" width="13.42578125" style="773" bestFit="1" customWidth="1"/>
    <col min="13582" max="13824" width="9.140625" style="773"/>
    <col min="13825" max="13825" width="6.140625" style="773" customWidth="1"/>
    <col min="13826" max="13826" width="28.140625" style="773" customWidth="1"/>
    <col min="13827" max="13827" width="13.85546875" style="773" customWidth="1"/>
    <col min="13828" max="13828" width="14.7109375" style="773" customWidth="1"/>
    <col min="13829" max="13829" width="15.7109375" style="773" customWidth="1"/>
    <col min="13830" max="13830" width="14.7109375" style="773" customWidth="1"/>
    <col min="13831" max="13831" width="16.7109375" style="773" customWidth="1"/>
    <col min="13832" max="13832" width="14.7109375" style="773" customWidth="1"/>
    <col min="13833" max="13833" width="11.7109375" style="773" customWidth="1"/>
    <col min="13834" max="13834" width="12.85546875" style="773" customWidth="1"/>
    <col min="13835" max="13836" width="13.5703125" style="773" customWidth="1"/>
    <col min="13837" max="13837" width="13.42578125" style="773" bestFit="1" customWidth="1"/>
    <col min="13838" max="14080" width="9.140625" style="773"/>
    <col min="14081" max="14081" width="6.140625" style="773" customWidth="1"/>
    <col min="14082" max="14082" width="28.140625" style="773" customWidth="1"/>
    <col min="14083" max="14083" width="13.85546875" style="773" customWidth="1"/>
    <col min="14084" max="14084" width="14.7109375" style="773" customWidth="1"/>
    <col min="14085" max="14085" width="15.7109375" style="773" customWidth="1"/>
    <col min="14086" max="14086" width="14.7109375" style="773" customWidth="1"/>
    <col min="14087" max="14087" width="16.7109375" style="773" customWidth="1"/>
    <col min="14088" max="14088" width="14.7109375" style="773" customWidth="1"/>
    <col min="14089" max="14089" width="11.7109375" style="773" customWidth="1"/>
    <col min="14090" max="14090" width="12.85546875" style="773" customWidth="1"/>
    <col min="14091" max="14092" width="13.5703125" style="773" customWidth="1"/>
    <col min="14093" max="14093" width="13.42578125" style="773" bestFit="1" customWidth="1"/>
    <col min="14094" max="14336" width="9.140625" style="773"/>
    <col min="14337" max="14337" width="6.140625" style="773" customWidth="1"/>
    <col min="14338" max="14338" width="28.140625" style="773" customWidth="1"/>
    <col min="14339" max="14339" width="13.85546875" style="773" customWidth="1"/>
    <col min="14340" max="14340" width="14.7109375" style="773" customWidth="1"/>
    <col min="14341" max="14341" width="15.7109375" style="773" customWidth="1"/>
    <col min="14342" max="14342" width="14.7109375" style="773" customWidth="1"/>
    <col min="14343" max="14343" width="16.7109375" style="773" customWidth="1"/>
    <col min="14344" max="14344" width="14.7109375" style="773" customWidth="1"/>
    <col min="14345" max="14345" width="11.7109375" style="773" customWidth="1"/>
    <col min="14346" max="14346" width="12.85546875" style="773" customWidth="1"/>
    <col min="14347" max="14348" width="13.5703125" style="773" customWidth="1"/>
    <col min="14349" max="14349" width="13.42578125" style="773" bestFit="1" customWidth="1"/>
    <col min="14350" max="14592" width="9.140625" style="773"/>
    <col min="14593" max="14593" width="6.140625" style="773" customWidth="1"/>
    <col min="14594" max="14594" width="28.140625" style="773" customWidth="1"/>
    <col min="14595" max="14595" width="13.85546875" style="773" customWidth="1"/>
    <col min="14596" max="14596" width="14.7109375" style="773" customWidth="1"/>
    <col min="14597" max="14597" width="15.7109375" style="773" customWidth="1"/>
    <col min="14598" max="14598" width="14.7109375" style="773" customWidth="1"/>
    <col min="14599" max="14599" width="16.7109375" style="773" customWidth="1"/>
    <col min="14600" max="14600" width="14.7109375" style="773" customWidth="1"/>
    <col min="14601" max="14601" width="11.7109375" style="773" customWidth="1"/>
    <col min="14602" max="14602" width="12.85546875" style="773" customWidth="1"/>
    <col min="14603" max="14604" width="13.5703125" style="773" customWidth="1"/>
    <col min="14605" max="14605" width="13.42578125" style="773" bestFit="1" customWidth="1"/>
    <col min="14606" max="14848" width="9.140625" style="773"/>
    <col min="14849" max="14849" width="6.140625" style="773" customWidth="1"/>
    <col min="14850" max="14850" width="28.140625" style="773" customWidth="1"/>
    <col min="14851" max="14851" width="13.85546875" style="773" customWidth="1"/>
    <col min="14852" max="14852" width="14.7109375" style="773" customWidth="1"/>
    <col min="14853" max="14853" width="15.7109375" style="773" customWidth="1"/>
    <col min="14854" max="14854" width="14.7109375" style="773" customWidth="1"/>
    <col min="14855" max="14855" width="16.7109375" style="773" customWidth="1"/>
    <col min="14856" max="14856" width="14.7109375" style="773" customWidth="1"/>
    <col min="14857" max="14857" width="11.7109375" style="773" customWidth="1"/>
    <col min="14858" max="14858" width="12.85546875" style="773" customWidth="1"/>
    <col min="14859" max="14860" width="13.5703125" style="773" customWidth="1"/>
    <col min="14861" max="14861" width="13.42578125" style="773" bestFit="1" customWidth="1"/>
    <col min="14862" max="15104" width="9.140625" style="773"/>
    <col min="15105" max="15105" width="6.140625" style="773" customWidth="1"/>
    <col min="15106" max="15106" width="28.140625" style="773" customWidth="1"/>
    <col min="15107" max="15107" width="13.85546875" style="773" customWidth="1"/>
    <col min="15108" max="15108" width="14.7109375" style="773" customWidth="1"/>
    <col min="15109" max="15109" width="15.7109375" style="773" customWidth="1"/>
    <col min="15110" max="15110" width="14.7109375" style="773" customWidth="1"/>
    <col min="15111" max="15111" width="16.7109375" style="773" customWidth="1"/>
    <col min="15112" max="15112" width="14.7109375" style="773" customWidth="1"/>
    <col min="15113" max="15113" width="11.7109375" style="773" customWidth="1"/>
    <col min="15114" max="15114" width="12.85546875" style="773" customWidth="1"/>
    <col min="15115" max="15116" width="13.5703125" style="773" customWidth="1"/>
    <col min="15117" max="15117" width="13.42578125" style="773" bestFit="1" customWidth="1"/>
    <col min="15118" max="15360" width="9.140625" style="773"/>
    <col min="15361" max="15361" width="6.140625" style="773" customWidth="1"/>
    <col min="15362" max="15362" width="28.140625" style="773" customWidth="1"/>
    <col min="15363" max="15363" width="13.85546875" style="773" customWidth="1"/>
    <col min="15364" max="15364" width="14.7109375" style="773" customWidth="1"/>
    <col min="15365" max="15365" width="15.7109375" style="773" customWidth="1"/>
    <col min="15366" max="15366" width="14.7109375" style="773" customWidth="1"/>
    <col min="15367" max="15367" width="16.7109375" style="773" customWidth="1"/>
    <col min="15368" max="15368" width="14.7109375" style="773" customWidth="1"/>
    <col min="15369" max="15369" width="11.7109375" style="773" customWidth="1"/>
    <col min="15370" max="15370" width="12.85546875" style="773" customWidth="1"/>
    <col min="15371" max="15372" width="13.5703125" style="773" customWidth="1"/>
    <col min="15373" max="15373" width="13.42578125" style="773" bestFit="1" customWidth="1"/>
    <col min="15374" max="15616" width="9.140625" style="773"/>
    <col min="15617" max="15617" width="6.140625" style="773" customWidth="1"/>
    <col min="15618" max="15618" width="28.140625" style="773" customWidth="1"/>
    <col min="15619" max="15619" width="13.85546875" style="773" customWidth="1"/>
    <col min="15620" max="15620" width="14.7109375" style="773" customWidth="1"/>
    <col min="15621" max="15621" width="15.7109375" style="773" customWidth="1"/>
    <col min="15622" max="15622" width="14.7109375" style="773" customWidth="1"/>
    <col min="15623" max="15623" width="16.7109375" style="773" customWidth="1"/>
    <col min="15624" max="15624" width="14.7109375" style="773" customWidth="1"/>
    <col min="15625" max="15625" width="11.7109375" style="773" customWidth="1"/>
    <col min="15626" max="15626" width="12.85546875" style="773" customWidth="1"/>
    <col min="15627" max="15628" width="13.5703125" style="773" customWidth="1"/>
    <col min="15629" max="15629" width="13.42578125" style="773" bestFit="1" customWidth="1"/>
    <col min="15630" max="15872" width="9.140625" style="773"/>
    <col min="15873" max="15873" width="6.140625" style="773" customWidth="1"/>
    <col min="15874" max="15874" width="28.140625" style="773" customWidth="1"/>
    <col min="15875" max="15875" width="13.85546875" style="773" customWidth="1"/>
    <col min="15876" max="15876" width="14.7109375" style="773" customWidth="1"/>
    <col min="15877" max="15877" width="15.7109375" style="773" customWidth="1"/>
    <col min="15878" max="15878" width="14.7109375" style="773" customWidth="1"/>
    <col min="15879" max="15879" width="16.7109375" style="773" customWidth="1"/>
    <col min="15880" max="15880" width="14.7109375" style="773" customWidth="1"/>
    <col min="15881" max="15881" width="11.7109375" style="773" customWidth="1"/>
    <col min="15882" max="15882" width="12.85546875" style="773" customWidth="1"/>
    <col min="15883" max="15884" width="13.5703125" style="773" customWidth="1"/>
    <col min="15885" max="15885" width="13.42578125" style="773" bestFit="1" customWidth="1"/>
    <col min="15886" max="16128" width="9.140625" style="773"/>
    <col min="16129" max="16129" width="6.140625" style="773" customWidth="1"/>
    <col min="16130" max="16130" width="28.140625" style="773" customWidth="1"/>
    <col min="16131" max="16131" width="13.85546875" style="773" customWidth="1"/>
    <col min="16132" max="16132" width="14.7109375" style="773" customWidth="1"/>
    <col min="16133" max="16133" width="15.7109375" style="773" customWidth="1"/>
    <col min="16134" max="16134" width="14.7109375" style="773" customWidth="1"/>
    <col min="16135" max="16135" width="16.7109375" style="773" customWidth="1"/>
    <col min="16136" max="16136" width="14.7109375" style="773" customWidth="1"/>
    <col min="16137" max="16137" width="11.7109375" style="773" customWidth="1"/>
    <col min="16138" max="16138" width="12.85546875" style="773" customWidth="1"/>
    <col min="16139" max="16140" width="13.5703125" style="773" customWidth="1"/>
    <col min="16141" max="16141" width="13.42578125" style="773" bestFit="1" customWidth="1"/>
    <col min="16142" max="16384" width="9.140625" style="773"/>
  </cols>
  <sheetData>
    <row r="2" spans="1:14" ht="18.75" x14ac:dyDescent="0.3">
      <c r="B2" s="761" t="s">
        <v>589</v>
      </c>
    </row>
    <row r="3" spans="1:14" ht="15.75" thickBot="1" x14ac:dyDescent="0.3">
      <c r="A3" s="774"/>
      <c r="B3" s="775"/>
      <c r="C3" s="775"/>
      <c r="D3" s="775"/>
      <c r="E3" s="775"/>
      <c r="F3" s="775"/>
      <c r="G3" s="775"/>
      <c r="H3" s="775"/>
      <c r="I3" s="775"/>
      <c r="J3" s="775"/>
      <c r="K3" s="776"/>
      <c r="L3" s="776"/>
      <c r="M3" s="775"/>
      <c r="N3" s="762"/>
    </row>
    <row r="4" spans="1:14" x14ac:dyDescent="0.25">
      <c r="A4" s="777"/>
      <c r="B4" s="1129" t="s">
        <v>1</v>
      </c>
      <c r="C4" s="1131" t="s">
        <v>2</v>
      </c>
      <c r="D4" s="1132"/>
      <c r="E4" s="778" t="s">
        <v>590</v>
      </c>
      <c r="F4" s="779" t="s">
        <v>4</v>
      </c>
      <c r="G4" s="779" t="s">
        <v>5</v>
      </c>
      <c r="H4" s="779" t="s">
        <v>6</v>
      </c>
      <c r="I4" s="780" t="s">
        <v>7</v>
      </c>
      <c r="J4" s="780" t="s">
        <v>8</v>
      </c>
      <c r="K4" s="780" t="s">
        <v>9</v>
      </c>
      <c r="L4" s="780" t="s">
        <v>10</v>
      </c>
      <c r="M4" s="781"/>
      <c r="N4" s="762"/>
    </row>
    <row r="5" spans="1:14" ht="86.25" x14ac:dyDescent="0.25">
      <c r="A5" s="782" t="s">
        <v>591</v>
      </c>
      <c r="B5" s="1130"/>
      <c r="C5" s="764" t="s">
        <v>11</v>
      </c>
      <c r="D5" s="764" t="s">
        <v>12</v>
      </c>
      <c r="E5" s="764" t="s">
        <v>932</v>
      </c>
      <c r="F5" s="764" t="s">
        <v>14</v>
      </c>
      <c r="G5" s="764" t="s">
        <v>15</v>
      </c>
      <c r="H5" s="764" t="s">
        <v>925</v>
      </c>
      <c r="I5" s="783" t="s">
        <v>17</v>
      </c>
      <c r="J5" s="783" t="s">
        <v>18</v>
      </c>
      <c r="K5" s="783" t="s">
        <v>19</v>
      </c>
      <c r="L5" s="783" t="s">
        <v>20</v>
      </c>
      <c r="M5" s="784" t="s">
        <v>21</v>
      </c>
      <c r="N5" s="762"/>
    </row>
    <row r="6" spans="1:14" s="772" customFormat="1" x14ac:dyDescent="0.25">
      <c r="A6" s="785">
        <v>1</v>
      </c>
      <c r="B6" s="786" t="s">
        <v>592</v>
      </c>
      <c r="C6" s="787">
        <f>C17</f>
        <v>3767.1</v>
      </c>
      <c r="D6" s="787">
        <f>F17</f>
        <v>3767100</v>
      </c>
      <c r="E6" s="787">
        <f>SUM(F6:L6)</f>
        <v>1788080.8399999999</v>
      </c>
      <c r="F6" s="787">
        <v>426315.48</v>
      </c>
      <c r="G6" s="787">
        <v>76850.2</v>
      </c>
      <c r="H6" s="787">
        <v>1243029.94</v>
      </c>
      <c r="I6" s="787">
        <v>23751.759999999998</v>
      </c>
      <c r="J6" s="787">
        <v>7608.46</v>
      </c>
      <c r="K6" s="787">
        <v>10525</v>
      </c>
      <c r="L6" s="787">
        <v>0</v>
      </c>
      <c r="M6" s="788">
        <v>126</v>
      </c>
      <c r="N6" s="763"/>
    </row>
    <row r="7" spans="1:14" s="772" customFormat="1" ht="15.75" thickBot="1" x14ac:dyDescent="0.3">
      <c r="A7" s="789"/>
      <c r="B7" s="790"/>
      <c r="C7" s="791"/>
      <c r="D7" s="791"/>
      <c r="E7" s="791"/>
      <c r="F7" s="791"/>
      <c r="G7" s="791"/>
      <c r="H7" s="791"/>
      <c r="I7" s="791"/>
      <c r="J7" s="791"/>
      <c r="K7" s="791"/>
      <c r="L7" s="791"/>
      <c r="M7" s="792"/>
      <c r="N7" s="763"/>
    </row>
    <row r="8" spans="1:14" x14ac:dyDescent="0.25">
      <c r="A8" s="793"/>
      <c r="B8" s="794"/>
      <c r="C8" s="794"/>
      <c r="D8" s="795"/>
      <c r="E8" s="795"/>
      <c r="F8" s="794"/>
      <c r="G8" s="795"/>
      <c r="H8" s="794"/>
      <c r="I8" s="794"/>
      <c r="J8" s="794"/>
      <c r="K8" s="796"/>
      <c r="L8" s="796"/>
      <c r="M8" s="797"/>
      <c r="N8" s="762"/>
    </row>
    <row r="9" spans="1:14" x14ac:dyDescent="0.25">
      <c r="A9" s="774"/>
      <c r="B9" s="775"/>
      <c r="C9" s="775"/>
      <c r="D9" s="798"/>
      <c r="E9" s="798"/>
      <c r="F9" s="775"/>
      <c r="G9" s="794"/>
      <c r="H9" s="794"/>
      <c r="I9" s="794"/>
      <c r="J9" s="794"/>
      <c r="L9" s="794"/>
      <c r="M9" s="794"/>
    </row>
    <row r="10" spans="1:14" x14ac:dyDescent="0.25">
      <c r="A10" s="774"/>
      <c r="B10" s="799" t="s">
        <v>419</v>
      </c>
      <c r="C10" s="775"/>
      <c r="D10" s="775"/>
      <c r="E10" s="775"/>
      <c r="F10" s="775"/>
      <c r="G10" s="794"/>
      <c r="H10" s="794"/>
      <c r="I10" s="794" t="s">
        <v>420</v>
      </c>
      <c r="J10" s="794"/>
      <c r="L10" s="794"/>
      <c r="M10" s="794"/>
    </row>
    <row r="11" spans="1:14" x14ac:dyDescent="0.25">
      <c r="H11" s="797"/>
    </row>
    <row r="12" spans="1:14" ht="72" x14ac:dyDescent="0.25">
      <c r="A12" s="800"/>
      <c r="B12" s="801" t="s">
        <v>421</v>
      </c>
      <c r="C12" s="800" t="s">
        <v>422</v>
      </c>
      <c r="D12" s="764" t="s">
        <v>423</v>
      </c>
      <c r="E12" s="764" t="s">
        <v>424</v>
      </c>
      <c r="F12" s="764" t="s">
        <v>425</v>
      </c>
      <c r="G12" s="764" t="s">
        <v>518</v>
      </c>
      <c r="H12" s="802"/>
      <c r="I12" s="803" t="s">
        <v>427</v>
      </c>
      <c r="J12" s="764" t="s">
        <v>428</v>
      </c>
    </row>
    <row r="13" spans="1:14" s="809" customFormat="1" ht="45" x14ac:dyDescent="0.25">
      <c r="A13" s="804">
        <v>1</v>
      </c>
      <c r="B13" s="805" t="s">
        <v>593</v>
      </c>
      <c r="C13" s="806">
        <v>3242.1</v>
      </c>
      <c r="D13" s="804" t="s">
        <v>594</v>
      </c>
      <c r="E13" s="804">
        <v>1996</v>
      </c>
      <c r="F13" s="807">
        <f>C13*1000</f>
        <v>3242100</v>
      </c>
      <c r="G13" s="807">
        <v>1145102.8900000001</v>
      </c>
      <c r="H13" s="808"/>
      <c r="I13" s="1133" t="s">
        <v>595</v>
      </c>
      <c r="J13" s="1134">
        <v>18137.59</v>
      </c>
    </row>
    <row r="14" spans="1:14" s="809" customFormat="1" ht="45" x14ac:dyDescent="0.25">
      <c r="A14" s="804">
        <v>2</v>
      </c>
      <c r="B14" s="805" t="s">
        <v>596</v>
      </c>
      <c r="C14" s="807">
        <v>525</v>
      </c>
      <c r="D14" s="804">
        <v>1959</v>
      </c>
      <c r="E14" s="804" t="s">
        <v>597</v>
      </c>
      <c r="F14" s="807">
        <f>C14*1000</f>
        <v>525000</v>
      </c>
      <c r="G14" s="807">
        <v>180522.75</v>
      </c>
      <c r="H14" s="808"/>
      <c r="I14" s="1133"/>
      <c r="J14" s="1134"/>
    </row>
    <row r="15" spans="1:14" s="810" customFormat="1" ht="45" x14ac:dyDescent="0.25">
      <c r="A15" s="804" t="s">
        <v>598</v>
      </c>
      <c r="B15" s="805" t="s">
        <v>599</v>
      </c>
      <c r="C15" s="804" t="s">
        <v>88</v>
      </c>
      <c r="D15" s="804" t="s">
        <v>88</v>
      </c>
      <c r="E15" s="804" t="s">
        <v>88</v>
      </c>
      <c r="F15" s="804" t="s">
        <v>88</v>
      </c>
      <c r="G15" s="807">
        <v>4256.8500000000004</v>
      </c>
      <c r="H15" s="808"/>
      <c r="I15" s="1133"/>
      <c r="J15" s="1134"/>
    </row>
    <row r="16" spans="1:14" s="810" customFormat="1" ht="45" customHeight="1" x14ac:dyDescent="0.25">
      <c r="A16" s="804">
        <v>4</v>
      </c>
      <c r="B16" s="805" t="s">
        <v>600</v>
      </c>
      <c r="C16" s="804">
        <v>0</v>
      </c>
      <c r="D16" s="804" t="s">
        <v>88</v>
      </c>
      <c r="E16" s="804" t="s">
        <v>88</v>
      </c>
      <c r="F16" s="804" t="s">
        <v>88</v>
      </c>
      <c r="G16" s="807">
        <v>522.65</v>
      </c>
      <c r="H16" s="811"/>
      <c r="I16" s="1133"/>
      <c r="J16" s="1134"/>
    </row>
    <row r="17" spans="1:29" s="769" customFormat="1" x14ac:dyDescent="0.25">
      <c r="A17" s="765"/>
      <c r="B17" s="766" t="s">
        <v>324</v>
      </c>
      <c r="C17" s="767">
        <f>SUM(C13:C16)</f>
        <v>3767.1</v>
      </c>
      <c r="D17" s="765"/>
      <c r="E17" s="765"/>
      <c r="F17" s="767">
        <f>SUM(F13:F16)</f>
        <v>3767100</v>
      </c>
      <c r="G17" s="767">
        <f>SUM(G13:G16)</f>
        <v>1330405.1400000001</v>
      </c>
      <c r="H17" s="768"/>
      <c r="I17" s="767"/>
      <c r="J17" s="767">
        <f>J13</f>
        <v>18137.59</v>
      </c>
    </row>
    <row r="18" spans="1:29" s="797" customFormat="1" x14ac:dyDescent="0.25">
      <c r="A18" s="812"/>
    </row>
    <row r="19" spans="1:29" s="797" customFormat="1" ht="15.75" thickBot="1" x14ac:dyDescent="0.3">
      <c r="A19" s="812"/>
    </row>
    <row r="20" spans="1:29" s="366" customFormat="1" ht="15" customHeight="1" thickBot="1" x14ac:dyDescent="0.3">
      <c r="A20" s="1061"/>
      <c r="B20" s="1063" t="s">
        <v>24</v>
      </c>
      <c r="C20" s="1065" t="s">
        <v>28</v>
      </c>
      <c r="D20" s="1066"/>
      <c r="E20" s="1067"/>
      <c r="F20" s="1067"/>
      <c r="G20" s="1067"/>
      <c r="H20" s="1067"/>
      <c r="I20" s="1067"/>
      <c r="J20" s="1067"/>
      <c r="K20" s="1067"/>
      <c r="L20" s="1068"/>
      <c r="M20" s="1068"/>
      <c r="N20" s="1068"/>
      <c r="O20" s="1067"/>
      <c r="P20" s="1067"/>
      <c r="Q20" s="1067"/>
      <c r="R20" s="1068"/>
      <c r="S20" s="363"/>
      <c r="T20" s="363"/>
      <c r="U20" s="364"/>
      <c r="V20" s="1073" t="s">
        <v>29</v>
      </c>
      <c r="W20" s="1074"/>
      <c r="X20" s="1074"/>
      <c r="Y20" s="1074"/>
      <c r="Z20" s="1074"/>
      <c r="AA20" s="1075"/>
      <c r="AB20" s="365"/>
      <c r="AC20" s="365"/>
    </row>
    <row r="21" spans="1:29" s="375" customFormat="1" ht="90.75" thickTop="1" thickBot="1" x14ac:dyDescent="0.3">
      <c r="A21" s="1062"/>
      <c r="B21" s="1064"/>
      <c r="C21" s="1076" t="s">
        <v>31</v>
      </c>
      <c r="D21" s="1077"/>
      <c r="E21" s="1078"/>
      <c r="F21" s="1079" t="s">
        <v>32</v>
      </c>
      <c r="G21" s="1080"/>
      <c r="H21" s="1081"/>
      <c r="I21" s="1082" t="s">
        <v>33</v>
      </c>
      <c r="J21" s="1083"/>
      <c r="K21" s="1084"/>
      <c r="L21" s="1085" t="s">
        <v>34</v>
      </c>
      <c r="M21" s="1086"/>
      <c r="N21" s="1087"/>
      <c r="O21" s="1088" t="s">
        <v>35</v>
      </c>
      <c r="P21" s="1089"/>
      <c r="Q21" s="1090"/>
      <c r="R21" s="367" t="s">
        <v>36</v>
      </c>
      <c r="S21" s="368" t="s">
        <v>37</v>
      </c>
      <c r="T21" s="369" t="s">
        <v>38</v>
      </c>
      <c r="U21" s="370" t="s">
        <v>431</v>
      </c>
      <c r="V21" s="371" t="s">
        <v>513</v>
      </c>
      <c r="W21" s="372" t="s">
        <v>41</v>
      </c>
      <c r="X21" s="372" t="s">
        <v>42</v>
      </c>
      <c r="Y21" s="372" t="s">
        <v>43</v>
      </c>
      <c r="Z21" s="372" t="s">
        <v>44</v>
      </c>
      <c r="AA21" s="373" t="s">
        <v>45</v>
      </c>
      <c r="AB21" s="374"/>
      <c r="AC21" s="374"/>
    </row>
    <row r="22" spans="1:29" s="366" customFormat="1" ht="15.75" thickBot="1" x14ac:dyDescent="0.3">
      <c r="A22" s="376"/>
      <c r="B22" s="377" t="s">
        <v>46</v>
      </c>
      <c r="C22" s="378" t="s">
        <v>47</v>
      </c>
      <c r="D22" s="379" t="s">
        <v>48</v>
      </c>
      <c r="E22" s="379" t="s">
        <v>49</v>
      </c>
      <c r="F22" s="378" t="s">
        <v>47</v>
      </c>
      <c r="G22" s="379" t="s">
        <v>48</v>
      </c>
      <c r="H22" s="380" t="s">
        <v>49</v>
      </c>
      <c r="I22" s="381" t="s">
        <v>47</v>
      </c>
      <c r="J22" s="382" t="s">
        <v>48</v>
      </c>
      <c r="K22" s="383" t="s">
        <v>49</v>
      </c>
      <c r="L22" s="378" t="s">
        <v>47</v>
      </c>
      <c r="M22" s="364" t="s">
        <v>48</v>
      </c>
      <c r="N22" s="383" t="s">
        <v>49</v>
      </c>
      <c r="O22" s="378" t="s">
        <v>47</v>
      </c>
      <c r="P22" s="364" t="s">
        <v>48</v>
      </c>
      <c r="Q22" s="383" t="s">
        <v>49</v>
      </c>
      <c r="R22" s="382" t="s">
        <v>47</v>
      </c>
      <c r="S22" s="384" t="s">
        <v>47</v>
      </c>
      <c r="T22" s="385" t="s">
        <v>48</v>
      </c>
      <c r="U22" s="379" t="s">
        <v>49</v>
      </c>
      <c r="V22" s="378"/>
      <c r="W22" s="386"/>
      <c r="X22" s="386"/>
      <c r="Y22" s="386"/>
      <c r="Z22" s="386"/>
      <c r="AA22" s="383"/>
      <c r="AB22" s="365"/>
      <c r="AC22" s="365"/>
    </row>
    <row r="23" spans="1:29" s="334" customFormat="1" ht="45.75" thickBot="1" x14ac:dyDescent="0.3">
      <c r="A23" s="813" t="s">
        <v>51</v>
      </c>
      <c r="B23" s="814" t="s">
        <v>593</v>
      </c>
      <c r="C23" s="394">
        <v>15000</v>
      </c>
      <c r="D23" s="394">
        <v>15000</v>
      </c>
      <c r="E23" s="394">
        <v>7000</v>
      </c>
      <c r="F23" s="394">
        <v>15000</v>
      </c>
      <c r="G23" s="394">
        <v>15000</v>
      </c>
      <c r="H23" s="394">
        <v>7000</v>
      </c>
      <c r="I23" s="394">
        <v>5000</v>
      </c>
      <c r="J23" s="394">
        <v>5000</v>
      </c>
      <c r="K23" s="394">
        <v>5000</v>
      </c>
      <c r="L23" s="406">
        <v>0</v>
      </c>
      <c r="M23" s="406">
        <v>0</v>
      </c>
      <c r="N23" s="406">
        <v>0</v>
      </c>
      <c r="O23" s="406">
        <v>0</v>
      </c>
      <c r="P23" s="406">
        <v>0</v>
      </c>
      <c r="Q23" s="406">
        <v>0</v>
      </c>
      <c r="R23" s="406">
        <v>0</v>
      </c>
      <c r="S23" s="406">
        <v>0</v>
      </c>
      <c r="T23" s="406">
        <v>0</v>
      </c>
      <c r="U23" s="815">
        <v>0</v>
      </c>
      <c r="V23" s="394">
        <v>5000</v>
      </c>
      <c r="W23" s="406">
        <v>0</v>
      </c>
      <c r="X23" s="406">
        <v>0</v>
      </c>
      <c r="Y23" s="406">
        <v>0</v>
      </c>
      <c r="Z23" s="394">
        <v>3000</v>
      </c>
      <c r="AA23" s="816">
        <v>1500</v>
      </c>
    </row>
    <row r="24" spans="1:29" s="400" customFormat="1" ht="45" x14ac:dyDescent="0.25">
      <c r="A24" s="817" t="s">
        <v>124</v>
      </c>
      <c r="B24" s="818" t="s">
        <v>596</v>
      </c>
      <c r="C24" s="391">
        <v>15000</v>
      </c>
      <c r="D24" s="391">
        <v>15000</v>
      </c>
      <c r="E24" s="391">
        <v>7000</v>
      </c>
      <c r="F24" s="819">
        <v>10000</v>
      </c>
      <c r="G24" s="819">
        <v>8500</v>
      </c>
      <c r="H24" s="391">
        <v>7000</v>
      </c>
      <c r="I24" s="819">
        <v>5000</v>
      </c>
      <c r="J24" s="819">
        <v>5000</v>
      </c>
      <c r="K24" s="819">
        <v>5000</v>
      </c>
      <c r="L24" s="820">
        <v>0</v>
      </c>
      <c r="M24" s="820">
        <v>0</v>
      </c>
      <c r="N24" s="820">
        <v>0</v>
      </c>
      <c r="O24" s="821">
        <v>0</v>
      </c>
      <c r="P24" s="821">
        <v>0</v>
      </c>
      <c r="Q24" s="821">
        <v>0</v>
      </c>
      <c r="R24" s="821">
        <v>0</v>
      </c>
      <c r="S24" s="821">
        <v>0</v>
      </c>
      <c r="T24" s="821">
        <v>0</v>
      </c>
      <c r="U24" s="821">
        <v>0</v>
      </c>
      <c r="V24" s="822">
        <v>5000</v>
      </c>
      <c r="W24" s="571">
        <v>0</v>
      </c>
      <c r="X24" s="571">
        <v>0</v>
      </c>
      <c r="Y24" s="571">
        <v>0</v>
      </c>
      <c r="Z24" s="394">
        <v>3000</v>
      </c>
      <c r="AA24" s="823">
        <v>1500</v>
      </c>
    </row>
    <row r="25" spans="1:29" s="827" customFormat="1" ht="60" x14ac:dyDescent="0.25">
      <c r="A25" s="824" t="s">
        <v>598</v>
      </c>
      <c r="B25" s="825" t="s">
        <v>599</v>
      </c>
      <c r="C25" s="807">
        <v>0</v>
      </c>
      <c r="D25" s="807">
        <v>0</v>
      </c>
      <c r="E25" s="807">
        <v>0</v>
      </c>
      <c r="F25" s="807">
        <v>0</v>
      </c>
      <c r="G25" s="807">
        <v>0</v>
      </c>
      <c r="H25" s="807">
        <v>0</v>
      </c>
      <c r="I25" s="807">
        <v>0</v>
      </c>
      <c r="J25" s="807">
        <v>0</v>
      </c>
      <c r="K25" s="807">
        <v>0</v>
      </c>
      <c r="L25" s="807">
        <v>0</v>
      </c>
      <c r="M25" s="807">
        <v>0</v>
      </c>
      <c r="N25" s="807">
        <v>0</v>
      </c>
      <c r="O25" s="807">
        <v>0</v>
      </c>
      <c r="P25" s="807">
        <v>0</v>
      </c>
      <c r="Q25" s="807">
        <v>0</v>
      </c>
      <c r="R25" s="807">
        <v>0</v>
      </c>
      <c r="S25" s="807">
        <v>0</v>
      </c>
      <c r="T25" s="807">
        <v>0</v>
      </c>
      <c r="U25" s="807">
        <v>0</v>
      </c>
      <c r="V25" s="807">
        <v>0</v>
      </c>
      <c r="W25" s="807">
        <v>0</v>
      </c>
      <c r="X25" s="807">
        <v>0</v>
      </c>
      <c r="Y25" s="807">
        <v>0</v>
      </c>
      <c r="Z25" s="807">
        <v>0</v>
      </c>
      <c r="AA25" s="826">
        <v>0</v>
      </c>
    </row>
    <row r="26" spans="1:29" s="797" customFormat="1" x14ac:dyDescent="0.25">
      <c r="A26" s="828">
        <v>4</v>
      </c>
      <c r="B26" s="829" t="s">
        <v>600</v>
      </c>
      <c r="C26" s="830">
        <v>0</v>
      </c>
      <c r="D26" s="830">
        <v>0</v>
      </c>
      <c r="E26" s="830">
        <v>0</v>
      </c>
      <c r="F26" s="830">
        <v>0</v>
      </c>
      <c r="G26" s="830">
        <v>0</v>
      </c>
      <c r="H26" s="830">
        <v>0</v>
      </c>
      <c r="I26" s="830">
        <v>0</v>
      </c>
      <c r="J26" s="830">
        <v>0</v>
      </c>
      <c r="K26" s="830">
        <v>0</v>
      </c>
      <c r="L26" s="830">
        <v>0</v>
      </c>
      <c r="M26" s="830">
        <v>0</v>
      </c>
      <c r="N26" s="830">
        <v>0</v>
      </c>
      <c r="O26" s="830">
        <v>0</v>
      </c>
      <c r="P26" s="830">
        <v>0</v>
      </c>
      <c r="Q26" s="830">
        <v>0</v>
      </c>
      <c r="R26" s="830">
        <v>0</v>
      </c>
      <c r="S26" s="830">
        <v>0</v>
      </c>
      <c r="T26" s="830">
        <v>0</v>
      </c>
      <c r="U26" s="830">
        <v>0</v>
      </c>
      <c r="V26" s="830">
        <v>0</v>
      </c>
      <c r="W26" s="830">
        <v>0</v>
      </c>
      <c r="X26" s="830">
        <v>0</v>
      </c>
      <c r="Y26" s="830">
        <v>0</v>
      </c>
      <c r="Z26" s="830">
        <v>0</v>
      </c>
      <c r="AA26" s="831">
        <v>0</v>
      </c>
    </row>
    <row r="27" spans="1:29" s="771" customFormat="1" x14ac:dyDescent="0.25">
      <c r="A27" s="765"/>
      <c r="B27" s="770" t="s">
        <v>324</v>
      </c>
      <c r="C27" s="767">
        <f t="shared" ref="C27:AA27" si="0">SUM(C23:C26)</f>
        <v>30000</v>
      </c>
      <c r="D27" s="767">
        <f t="shared" si="0"/>
        <v>30000</v>
      </c>
      <c r="E27" s="767">
        <f t="shared" si="0"/>
        <v>14000</v>
      </c>
      <c r="F27" s="767">
        <f t="shared" si="0"/>
        <v>25000</v>
      </c>
      <c r="G27" s="767">
        <f t="shared" si="0"/>
        <v>23500</v>
      </c>
      <c r="H27" s="767">
        <f t="shared" si="0"/>
        <v>14000</v>
      </c>
      <c r="I27" s="767">
        <f t="shared" si="0"/>
        <v>10000</v>
      </c>
      <c r="J27" s="767">
        <f t="shared" si="0"/>
        <v>10000</v>
      </c>
      <c r="K27" s="767">
        <f t="shared" si="0"/>
        <v>10000</v>
      </c>
      <c r="L27" s="767">
        <f t="shared" si="0"/>
        <v>0</v>
      </c>
      <c r="M27" s="767">
        <f t="shared" si="0"/>
        <v>0</v>
      </c>
      <c r="N27" s="767">
        <f t="shared" si="0"/>
        <v>0</v>
      </c>
      <c r="O27" s="767">
        <f t="shared" si="0"/>
        <v>0</v>
      </c>
      <c r="P27" s="767">
        <f t="shared" si="0"/>
        <v>0</v>
      </c>
      <c r="Q27" s="767">
        <f t="shared" si="0"/>
        <v>0</v>
      </c>
      <c r="R27" s="767">
        <f t="shared" si="0"/>
        <v>0</v>
      </c>
      <c r="S27" s="767">
        <f t="shared" si="0"/>
        <v>0</v>
      </c>
      <c r="T27" s="767">
        <f t="shared" si="0"/>
        <v>0</v>
      </c>
      <c r="U27" s="765">
        <f t="shared" si="0"/>
        <v>0</v>
      </c>
      <c r="V27" s="767">
        <f t="shared" si="0"/>
        <v>10000</v>
      </c>
      <c r="W27" s="767">
        <f t="shared" si="0"/>
        <v>0</v>
      </c>
      <c r="X27" s="767">
        <f t="shared" si="0"/>
        <v>0</v>
      </c>
      <c r="Y27" s="767">
        <f t="shared" si="0"/>
        <v>0</v>
      </c>
      <c r="Z27" s="767">
        <f t="shared" si="0"/>
        <v>6000</v>
      </c>
      <c r="AA27" s="767">
        <f t="shared" si="0"/>
        <v>3000</v>
      </c>
    </row>
    <row r="28" spans="1:29" s="797" customFormat="1" x14ac:dyDescent="0.25">
      <c r="A28" s="812"/>
    </row>
    <row r="29" spans="1:29" s="797" customFormat="1" x14ac:dyDescent="0.25">
      <c r="A29" s="812"/>
    </row>
  </sheetData>
  <mergeCells count="13">
    <mergeCell ref="V20:AA20"/>
    <mergeCell ref="C21:E21"/>
    <mergeCell ref="F21:H21"/>
    <mergeCell ref="I21:K21"/>
    <mergeCell ref="L21:N21"/>
    <mergeCell ref="O21:Q21"/>
    <mergeCell ref="B4:B5"/>
    <mergeCell ref="C4:D4"/>
    <mergeCell ref="I13:I16"/>
    <mergeCell ref="J13:J16"/>
    <mergeCell ref="A20:A21"/>
    <mergeCell ref="B20:B21"/>
    <mergeCell ref="C20:R20"/>
  </mergeCells>
  <pageMargins left="0.51181102362204722" right="0.51181102362204722" top="0.74803149606299213" bottom="0.74803149606299213" header="0.31496062992125984" footer="0.31496062992125984"/>
  <pageSetup paperSize="8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F50" sqref="F50"/>
    </sheetView>
  </sheetViews>
  <sheetFormatPr defaultRowHeight="15" x14ac:dyDescent="0.25"/>
  <cols>
    <col min="1" max="1" width="7.5703125" style="146" customWidth="1"/>
    <col min="2" max="2" width="33.28515625" style="146" customWidth="1"/>
    <col min="3" max="3" width="15.5703125" style="146" customWidth="1"/>
    <col min="4" max="4" width="10" style="146" customWidth="1"/>
    <col min="5" max="16384" width="9.140625" style="144"/>
  </cols>
  <sheetData>
    <row r="1" spans="1:4" x14ac:dyDescent="0.25">
      <c r="B1" s="146" t="s">
        <v>601</v>
      </c>
    </row>
    <row r="3" spans="1:4" x14ac:dyDescent="0.25">
      <c r="A3" s="145" t="s">
        <v>602</v>
      </c>
      <c r="B3" s="145" t="s">
        <v>603</v>
      </c>
      <c r="C3" s="145" t="s">
        <v>604</v>
      </c>
      <c r="D3" s="145" t="s">
        <v>605</v>
      </c>
    </row>
    <row r="4" spans="1:4" x14ac:dyDescent="0.25">
      <c r="A4" s="147" t="s">
        <v>606</v>
      </c>
      <c r="B4" s="147" t="s">
        <v>607</v>
      </c>
      <c r="C4" s="147">
        <v>2014</v>
      </c>
      <c r="D4" s="148">
        <v>703.14</v>
      </c>
    </row>
    <row r="5" spans="1:4" x14ac:dyDescent="0.25">
      <c r="A5" s="147" t="s">
        <v>608</v>
      </c>
      <c r="B5" s="147" t="s">
        <v>609</v>
      </c>
      <c r="C5" s="147">
        <v>2014</v>
      </c>
      <c r="D5" s="148">
        <v>556.26</v>
      </c>
    </row>
    <row r="6" spans="1:4" x14ac:dyDescent="0.25">
      <c r="A6" s="147" t="s">
        <v>610</v>
      </c>
      <c r="B6" s="147" t="s">
        <v>609</v>
      </c>
      <c r="C6" s="147">
        <v>2014</v>
      </c>
      <c r="D6" s="148">
        <v>556.26</v>
      </c>
    </row>
    <row r="7" spans="1:4" x14ac:dyDescent="0.25">
      <c r="A7" s="147" t="s">
        <v>611</v>
      </c>
      <c r="B7" s="147" t="s">
        <v>609</v>
      </c>
      <c r="C7" s="147">
        <v>2014</v>
      </c>
      <c r="D7" s="148">
        <v>556.26</v>
      </c>
    </row>
    <row r="8" spans="1:4" x14ac:dyDescent="0.25">
      <c r="A8" s="147" t="s">
        <v>612</v>
      </c>
      <c r="B8" s="147" t="s">
        <v>609</v>
      </c>
      <c r="C8" s="147">
        <v>2014</v>
      </c>
      <c r="D8" s="148">
        <v>556.26</v>
      </c>
    </row>
    <row r="9" spans="1:4" x14ac:dyDescent="0.25">
      <c r="A9" s="147" t="s">
        <v>613</v>
      </c>
      <c r="B9" s="147" t="s">
        <v>609</v>
      </c>
      <c r="C9" s="147">
        <v>2014</v>
      </c>
      <c r="D9" s="148">
        <v>556.26</v>
      </c>
    </row>
    <row r="10" spans="1:4" x14ac:dyDescent="0.25">
      <c r="A10" s="147" t="s">
        <v>614</v>
      </c>
      <c r="B10" s="147" t="s">
        <v>609</v>
      </c>
      <c r="C10" s="147">
        <v>2014</v>
      </c>
      <c r="D10" s="148">
        <v>556.26</v>
      </c>
    </row>
    <row r="11" spans="1:4" x14ac:dyDescent="0.25">
      <c r="A11" s="147" t="s">
        <v>615</v>
      </c>
      <c r="B11" s="147" t="s">
        <v>609</v>
      </c>
      <c r="C11" s="147">
        <v>2014</v>
      </c>
      <c r="D11" s="148">
        <v>556.26</v>
      </c>
    </row>
    <row r="12" spans="1:4" x14ac:dyDescent="0.25">
      <c r="A12" s="147" t="s">
        <v>616</v>
      </c>
      <c r="B12" s="147" t="s">
        <v>609</v>
      </c>
      <c r="C12" s="147">
        <v>2014</v>
      </c>
      <c r="D12" s="148">
        <v>556.26</v>
      </c>
    </row>
    <row r="13" spans="1:4" x14ac:dyDescent="0.25">
      <c r="A13" s="147" t="s">
        <v>617</v>
      </c>
      <c r="B13" s="147" t="s">
        <v>609</v>
      </c>
      <c r="C13" s="147">
        <v>2014</v>
      </c>
      <c r="D13" s="148">
        <v>556.26</v>
      </c>
    </row>
    <row r="14" spans="1:4" x14ac:dyDescent="0.25">
      <c r="A14" s="147" t="s">
        <v>618</v>
      </c>
      <c r="B14" s="147" t="s">
        <v>609</v>
      </c>
      <c r="C14" s="147">
        <v>2014</v>
      </c>
      <c r="D14" s="148">
        <v>556.26</v>
      </c>
    </row>
    <row r="15" spans="1:4" x14ac:dyDescent="0.25">
      <c r="A15" s="147" t="s">
        <v>619</v>
      </c>
      <c r="B15" s="147" t="s">
        <v>609</v>
      </c>
      <c r="C15" s="147">
        <v>2014</v>
      </c>
      <c r="D15" s="148">
        <v>556.26</v>
      </c>
    </row>
    <row r="16" spans="1:4" x14ac:dyDescent="0.25">
      <c r="A16" s="147" t="s">
        <v>620</v>
      </c>
      <c r="B16" s="147" t="s">
        <v>609</v>
      </c>
      <c r="C16" s="147">
        <v>2014</v>
      </c>
      <c r="D16" s="148">
        <v>556.26</v>
      </c>
    </row>
    <row r="17" spans="1:4" x14ac:dyDescent="0.25">
      <c r="A17" s="147" t="s">
        <v>621</v>
      </c>
      <c r="B17" s="147" t="s">
        <v>609</v>
      </c>
      <c r="C17" s="147">
        <v>2014</v>
      </c>
      <c r="D17" s="148">
        <v>556.26</v>
      </c>
    </row>
    <row r="18" spans="1:4" x14ac:dyDescent="0.25">
      <c r="A18" s="147" t="s">
        <v>622</v>
      </c>
      <c r="B18" s="147" t="s">
        <v>609</v>
      </c>
      <c r="C18" s="147">
        <v>2014</v>
      </c>
      <c r="D18" s="148">
        <v>556.26</v>
      </c>
    </row>
    <row r="19" spans="1:4" x14ac:dyDescent="0.25">
      <c r="A19" s="147" t="s">
        <v>623</v>
      </c>
      <c r="B19" s="147" t="s">
        <v>609</v>
      </c>
      <c r="C19" s="147">
        <v>2014</v>
      </c>
      <c r="D19" s="148">
        <v>556.25</v>
      </c>
    </row>
    <row r="20" spans="1:4" x14ac:dyDescent="0.25">
      <c r="A20" s="147" t="s">
        <v>624</v>
      </c>
      <c r="B20" s="147" t="s">
        <v>625</v>
      </c>
      <c r="C20" s="147">
        <v>2015</v>
      </c>
      <c r="D20" s="148">
        <v>710.29</v>
      </c>
    </row>
    <row r="21" spans="1:4" x14ac:dyDescent="0.25">
      <c r="A21" s="147" t="s">
        <v>626</v>
      </c>
      <c r="B21" s="147" t="s">
        <v>625</v>
      </c>
      <c r="C21" s="147">
        <v>2015</v>
      </c>
      <c r="D21" s="148">
        <v>710.29</v>
      </c>
    </row>
    <row r="22" spans="1:4" x14ac:dyDescent="0.25">
      <c r="A22" s="147" t="s">
        <v>627</v>
      </c>
      <c r="B22" s="147" t="s">
        <v>625</v>
      </c>
      <c r="C22" s="147">
        <v>2015</v>
      </c>
      <c r="D22" s="148">
        <v>710.29</v>
      </c>
    </row>
    <row r="23" spans="1:4" x14ac:dyDescent="0.25">
      <c r="A23" s="147" t="s">
        <v>628</v>
      </c>
      <c r="B23" s="147" t="s">
        <v>625</v>
      </c>
      <c r="C23" s="147">
        <v>2015</v>
      </c>
      <c r="D23" s="148">
        <v>710.29</v>
      </c>
    </row>
    <row r="24" spans="1:4" x14ac:dyDescent="0.25">
      <c r="A24" s="147" t="s">
        <v>629</v>
      </c>
      <c r="B24" s="147" t="s">
        <v>625</v>
      </c>
      <c r="C24" s="147">
        <v>2015</v>
      </c>
      <c r="D24" s="148">
        <v>710.29</v>
      </c>
    </row>
    <row r="25" spans="1:4" x14ac:dyDescent="0.25">
      <c r="A25" s="147" t="s">
        <v>630</v>
      </c>
      <c r="B25" s="147" t="s">
        <v>631</v>
      </c>
      <c r="C25" s="147">
        <v>2015</v>
      </c>
      <c r="D25" s="148">
        <v>710.29</v>
      </c>
    </row>
    <row r="26" spans="1:4" x14ac:dyDescent="0.25">
      <c r="A26" s="147" t="s">
        <v>632</v>
      </c>
      <c r="B26" s="147" t="s">
        <v>625</v>
      </c>
      <c r="C26" s="147">
        <v>2015</v>
      </c>
      <c r="D26" s="148">
        <v>710.29</v>
      </c>
    </row>
    <row r="27" spans="1:4" x14ac:dyDescent="0.25">
      <c r="A27" s="147" t="s">
        <v>633</v>
      </c>
      <c r="B27" s="147" t="s">
        <v>625</v>
      </c>
      <c r="C27" s="147">
        <v>2015</v>
      </c>
      <c r="D27" s="148">
        <v>710.29</v>
      </c>
    </row>
    <row r="28" spans="1:4" x14ac:dyDescent="0.25">
      <c r="A28" s="147" t="s">
        <v>634</v>
      </c>
      <c r="B28" s="147" t="s">
        <v>625</v>
      </c>
      <c r="C28" s="147">
        <v>2015</v>
      </c>
      <c r="D28" s="148">
        <v>710.29</v>
      </c>
    </row>
    <row r="29" spans="1:4" x14ac:dyDescent="0.25">
      <c r="A29" s="147" t="s">
        <v>635</v>
      </c>
      <c r="B29" s="147" t="s">
        <v>636</v>
      </c>
      <c r="C29" s="147">
        <v>2015</v>
      </c>
      <c r="D29" s="148">
        <v>710.29</v>
      </c>
    </row>
    <row r="30" spans="1:4" x14ac:dyDescent="0.25">
      <c r="A30" s="147" t="s">
        <v>637</v>
      </c>
      <c r="B30" s="147" t="s">
        <v>638</v>
      </c>
      <c r="C30" s="147">
        <v>2016</v>
      </c>
      <c r="D30" s="148">
        <v>631.91999999999996</v>
      </c>
    </row>
    <row r="31" spans="1:4" x14ac:dyDescent="0.25">
      <c r="A31" s="147" t="s">
        <v>639</v>
      </c>
      <c r="B31" s="147" t="s">
        <v>638</v>
      </c>
      <c r="C31" s="147">
        <v>2016</v>
      </c>
      <c r="D31" s="148">
        <v>631.91999999999996</v>
      </c>
    </row>
    <row r="32" spans="1:4" x14ac:dyDescent="0.25">
      <c r="A32" s="147" t="s">
        <v>640</v>
      </c>
      <c r="B32" s="147" t="s">
        <v>638</v>
      </c>
      <c r="C32" s="147">
        <v>2016</v>
      </c>
      <c r="D32" s="148">
        <v>631.91999999999996</v>
      </c>
    </row>
    <row r="33" spans="1:4" x14ac:dyDescent="0.25">
      <c r="A33" s="147" t="s">
        <v>641</v>
      </c>
      <c r="B33" s="147" t="s">
        <v>638</v>
      </c>
      <c r="C33" s="147">
        <v>2016</v>
      </c>
      <c r="D33" s="148">
        <v>631.91999999999996</v>
      </c>
    </row>
    <row r="34" spans="1:4" x14ac:dyDescent="0.25">
      <c r="A34" s="147" t="s">
        <v>642</v>
      </c>
      <c r="B34" s="147" t="s">
        <v>643</v>
      </c>
      <c r="C34" s="147">
        <v>2016</v>
      </c>
      <c r="D34" s="148">
        <v>631.91999999999996</v>
      </c>
    </row>
    <row r="35" spans="1:4" x14ac:dyDescent="0.25">
      <c r="A35" s="147" t="s">
        <v>644</v>
      </c>
      <c r="B35" s="147" t="s">
        <v>638</v>
      </c>
      <c r="C35" s="147">
        <v>2016</v>
      </c>
      <c r="D35" s="148">
        <v>631.91999999999996</v>
      </c>
    </row>
    <row r="36" spans="1:4" x14ac:dyDescent="0.25">
      <c r="A36" s="147" t="s">
        <v>645</v>
      </c>
      <c r="B36" s="147" t="s">
        <v>638</v>
      </c>
      <c r="C36" s="147">
        <v>2016</v>
      </c>
      <c r="D36" s="148">
        <v>631.91999999999996</v>
      </c>
    </row>
    <row r="37" spans="1:4" x14ac:dyDescent="0.25">
      <c r="A37" s="147" t="s">
        <v>646</v>
      </c>
      <c r="B37" s="147" t="s">
        <v>638</v>
      </c>
      <c r="C37" s="147">
        <v>2016</v>
      </c>
      <c r="D37" s="148">
        <v>631.91999999999996</v>
      </c>
    </row>
    <row r="38" spans="1:4" x14ac:dyDescent="0.25">
      <c r="A38" s="147" t="s">
        <v>647</v>
      </c>
      <c r="B38" s="147" t="s">
        <v>638</v>
      </c>
      <c r="C38" s="147">
        <v>2016</v>
      </c>
      <c r="D38" s="148">
        <v>631.91999999999996</v>
      </c>
    </row>
    <row r="39" spans="1:4" x14ac:dyDescent="0.25">
      <c r="A39" s="147" t="s">
        <v>648</v>
      </c>
      <c r="B39" s="147" t="s">
        <v>638</v>
      </c>
      <c r="C39" s="147">
        <v>2016</v>
      </c>
      <c r="D39" s="148">
        <v>631.91999999999996</v>
      </c>
    </row>
    <row r="40" spans="1:4" x14ac:dyDescent="0.25">
      <c r="A40" s="147" t="s">
        <v>649</v>
      </c>
      <c r="B40" s="147" t="s">
        <v>638</v>
      </c>
      <c r="C40" s="147">
        <v>2016</v>
      </c>
      <c r="D40" s="148">
        <v>631.91999999999996</v>
      </c>
    </row>
    <row r="41" spans="1:4" x14ac:dyDescent="0.25">
      <c r="A41" s="147" t="s">
        <v>650</v>
      </c>
      <c r="B41" s="147" t="s">
        <v>638</v>
      </c>
      <c r="C41" s="147">
        <v>2016</v>
      </c>
      <c r="D41" s="148">
        <v>650.71</v>
      </c>
    </row>
    <row r="42" spans="1:4" x14ac:dyDescent="0.25">
      <c r="A42" s="149"/>
      <c r="B42" s="149" t="s">
        <v>651</v>
      </c>
      <c r="C42" s="149"/>
      <c r="D42" s="150">
        <f>SUM(D4:D41)</f>
        <v>23751.759999999991</v>
      </c>
    </row>
    <row r="43" spans="1:4" x14ac:dyDescent="0.25">
      <c r="A43" s="151"/>
      <c r="B43" s="151"/>
      <c r="C43" s="151"/>
      <c r="D43" s="152"/>
    </row>
    <row r="44" spans="1:4" x14ac:dyDescent="0.25">
      <c r="A44" s="151"/>
      <c r="B44" s="151" t="s">
        <v>652</v>
      </c>
      <c r="C44" s="151"/>
      <c r="D44" s="152"/>
    </row>
    <row r="45" spans="1:4" x14ac:dyDescent="0.25">
      <c r="A45" s="151"/>
      <c r="B45" s="151"/>
      <c r="C45" s="151"/>
      <c r="D45" s="152"/>
    </row>
    <row r="46" spans="1:4" x14ac:dyDescent="0.25">
      <c r="A46" s="145" t="s">
        <v>602</v>
      </c>
      <c r="B46" s="145" t="s">
        <v>603</v>
      </c>
      <c r="C46" s="145" t="s">
        <v>604</v>
      </c>
      <c r="D46" s="145" t="s">
        <v>605</v>
      </c>
    </row>
    <row r="47" spans="1:4" x14ac:dyDescent="0.25">
      <c r="A47" s="147" t="s">
        <v>653</v>
      </c>
      <c r="B47" s="147" t="s">
        <v>654</v>
      </c>
      <c r="C47" s="147">
        <v>2014</v>
      </c>
      <c r="D47" s="148">
        <v>1290.31</v>
      </c>
    </row>
    <row r="48" spans="1:4" x14ac:dyDescent="0.25">
      <c r="A48" s="147" t="s">
        <v>655</v>
      </c>
      <c r="B48" s="147" t="s">
        <v>654</v>
      </c>
      <c r="C48" s="147">
        <v>2014</v>
      </c>
      <c r="D48" s="148">
        <v>825.08</v>
      </c>
    </row>
    <row r="49" spans="1:4" x14ac:dyDescent="0.25">
      <c r="A49" s="147" t="s">
        <v>656</v>
      </c>
      <c r="B49" s="147" t="s">
        <v>654</v>
      </c>
      <c r="C49" s="147">
        <v>2014</v>
      </c>
      <c r="D49" s="148">
        <v>825.08</v>
      </c>
    </row>
    <row r="50" spans="1:4" x14ac:dyDescent="0.25">
      <c r="A50" s="147" t="s">
        <v>657</v>
      </c>
      <c r="B50" s="147" t="s">
        <v>654</v>
      </c>
      <c r="C50" s="147">
        <v>2014</v>
      </c>
      <c r="D50" s="148">
        <v>825.09</v>
      </c>
    </row>
    <row r="51" spans="1:4" x14ac:dyDescent="0.25">
      <c r="A51" s="147" t="s">
        <v>658</v>
      </c>
      <c r="B51" s="147" t="s">
        <v>659</v>
      </c>
      <c r="C51" s="147">
        <v>2015</v>
      </c>
      <c r="D51" s="148">
        <v>719.81</v>
      </c>
    </row>
    <row r="52" spans="1:4" x14ac:dyDescent="0.25">
      <c r="A52" s="147" t="s">
        <v>660</v>
      </c>
      <c r="B52" s="147" t="s">
        <v>661</v>
      </c>
      <c r="C52" s="147">
        <v>2015</v>
      </c>
      <c r="D52" s="148">
        <v>972.71</v>
      </c>
    </row>
    <row r="53" spans="1:4" x14ac:dyDescent="0.25">
      <c r="A53" s="147" t="s">
        <v>662</v>
      </c>
      <c r="B53" s="147" t="s">
        <v>661</v>
      </c>
      <c r="C53" s="147">
        <v>2015</v>
      </c>
      <c r="D53" s="148">
        <v>972.71</v>
      </c>
    </row>
    <row r="54" spans="1:4" x14ac:dyDescent="0.25">
      <c r="A54" s="147" t="s">
        <v>663</v>
      </c>
      <c r="B54" s="147" t="s">
        <v>664</v>
      </c>
      <c r="C54" s="147">
        <v>2016</v>
      </c>
      <c r="D54" s="148">
        <v>1177.67</v>
      </c>
    </row>
    <row r="55" spans="1:4" x14ac:dyDescent="0.25">
      <c r="A55" s="153"/>
      <c r="B55" s="154" t="s">
        <v>651</v>
      </c>
      <c r="C55" s="154"/>
      <c r="D55" s="155">
        <f>SUM(D47:D54)</f>
        <v>7608.46</v>
      </c>
    </row>
    <row r="57" spans="1:4" x14ac:dyDescent="0.25">
      <c r="D57" s="156" t="s">
        <v>591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="90" zoomScaleNormal="90" workbookViewId="0">
      <pane ySplit="3" topLeftCell="A4" activePane="bottomLeft" state="frozenSplit"/>
      <selection pane="bottomLeft" activeCell="E1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328" bestFit="1" customWidth="1"/>
    <col min="4" max="4" width="32.42578125" style="328" bestFit="1" customWidth="1"/>
    <col min="5" max="5" width="10.5703125" style="328" customWidth="1"/>
    <col min="6" max="6" width="8.85546875" style="328" customWidth="1"/>
    <col min="7" max="7" width="10" style="328" customWidth="1"/>
    <col min="8" max="8" width="3.7109375" style="328" customWidth="1"/>
    <col min="9" max="9" width="12.140625" style="328" customWidth="1"/>
    <col min="10" max="10" width="19.42578125" style="328" customWidth="1"/>
    <col min="11" max="11" width="15.28515625" style="328" bestFit="1" customWidth="1"/>
    <col min="12" max="12" width="5.85546875" style="328" bestFit="1" customWidth="1"/>
    <col min="13" max="13" width="9.42578125" style="328" bestFit="1" customWidth="1"/>
    <col min="14" max="14" width="3.42578125" style="328" bestFit="1" customWidth="1"/>
    <col min="15" max="16" width="4.28515625" style="328" bestFit="1" customWidth="1"/>
    <col min="17" max="17" width="3.7109375" style="328" bestFit="1" customWidth="1"/>
    <col min="18" max="18" width="11.140625" style="328" customWidth="1"/>
    <col min="19" max="19" width="14" style="328" bestFit="1" customWidth="1"/>
    <col min="20" max="20" width="12.42578125" style="328" customWidth="1"/>
    <col min="21" max="21" width="10.140625" style="328" bestFit="1" customWidth="1"/>
    <col min="22" max="22" width="10.140625" style="328" customWidth="1"/>
    <col min="23" max="257" width="9.140625" style="316"/>
    <col min="258" max="258" width="6.5703125" style="316" bestFit="1" customWidth="1"/>
    <col min="259" max="259" width="8.42578125" style="316" bestFit="1" customWidth="1"/>
    <col min="260" max="260" width="24.85546875" style="316" bestFit="1" customWidth="1"/>
    <col min="261" max="261" width="30.5703125" style="316" bestFit="1" customWidth="1"/>
    <col min="262" max="263" width="0" style="316" hidden="1" customWidth="1"/>
    <col min="264" max="264" width="3.7109375" style="316" customWidth="1"/>
    <col min="265" max="265" width="12.140625" style="316" customWidth="1"/>
    <col min="266" max="266" width="18.5703125" style="316" bestFit="1" customWidth="1"/>
    <col min="267" max="267" width="15.28515625" style="316" bestFit="1" customWidth="1"/>
    <col min="268" max="268" width="5.85546875" style="316" bestFit="1" customWidth="1"/>
    <col min="269" max="269" width="9.42578125" style="316" bestFit="1" customWidth="1"/>
    <col min="270" max="270" width="3.42578125" style="316" bestFit="1" customWidth="1"/>
    <col min="271" max="272" width="4.28515625" style="316" bestFit="1" customWidth="1"/>
    <col min="273" max="273" width="3.7109375" style="316" bestFit="1" customWidth="1"/>
    <col min="274" max="274" width="11.140625" style="316" customWidth="1"/>
    <col min="275" max="275" width="14" style="316" bestFit="1" customWidth="1"/>
    <col min="276" max="276" width="8.7109375" style="316" bestFit="1" customWidth="1"/>
    <col min="277" max="277" width="10.140625" style="316" bestFit="1" customWidth="1"/>
    <col min="278" max="278" width="10.140625" style="316" customWidth="1"/>
    <col min="279" max="513" width="9.140625" style="316"/>
    <col min="514" max="514" width="6.5703125" style="316" bestFit="1" customWidth="1"/>
    <col min="515" max="515" width="8.42578125" style="316" bestFit="1" customWidth="1"/>
    <col min="516" max="516" width="24.85546875" style="316" bestFit="1" customWidth="1"/>
    <col min="517" max="517" width="30.5703125" style="316" bestFit="1" customWidth="1"/>
    <col min="518" max="519" width="0" style="316" hidden="1" customWidth="1"/>
    <col min="520" max="520" width="3.7109375" style="316" customWidth="1"/>
    <col min="521" max="521" width="12.140625" style="316" customWidth="1"/>
    <col min="522" max="522" width="18.5703125" style="316" bestFit="1" customWidth="1"/>
    <col min="523" max="523" width="15.28515625" style="316" bestFit="1" customWidth="1"/>
    <col min="524" max="524" width="5.85546875" style="316" bestFit="1" customWidth="1"/>
    <col min="525" max="525" width="9.42578125" style="316" bestFit="1" customWidth="1"/>
    <col min="526" max="526" width="3.42578125" style="316" bestFit="1" customWidth="1"/>
    <col min="527" max="528" width="4.28515625" style="316" bestFit="1" customWidth="1"/>
    <col min="529" max="529" width="3.7109375" style="316" bestFit="1" customWidth="1"/>
    <col min="530" max="530" width="11.140625" style="316" customWidth="1"/>
    <col min="531" max="531" width="14" style="316" bestFit="1" customWidth="1"/>
    <col min="532" max="532" width="8.7109375" style="316" bestFit="1" customWidth="1"/>
    <col min="533" max="533" width="10.140625" style="316" bestFit="1" customWidth="1"/>
    <col min="534" max="534" width="10.140625" style="316" customWidth="1"/>
    <col min="535" max="769" width="9.140625" style="316"/>
    <col min="770" max="770" width="6.5703125" style="316" bestFit="1" customWidth="1"/>
    <col min="771" max="771" width="8.42578125" style="316" bestFit="1" customWidth="1"/>
    <col min="772" max="772" width="24.85546875" style="316" bestFit="1" customWidth="1"/>
    <col min="773" max="773" width="30.5703125" style="316" bestFit="1" customWidth="1"/>
    <col min="774" max="775" width="0" style="316" hidden="1" customWidth="1"/>
    <col min="776" max="776" width="3.7109375" style="316" customWidth="1"/>
    <col min="777" max="777" width="12.140625" style="316" customWidth="1"/>
    <col min="778" max="778" width="18.5703125" style="316" bestFit="1" customWidth="1"/>
    <col min="779" max="779" width="15.28515625" style="316" bestFit="1" customWidth="1"/>
    <col min="780" max="780" width="5.85546875" style="316" bestFit="1" customWidth="1"/>
    <col min="781" max="781" width="9.42578125" style="316" bestFit="1" customWidth="1"/>
    <col min="782" max="782" width="3.42578125" style="316" bestFit="1" customWidth="1"/>
    <col min="783" max="784" width="4.28515625" style="316" bestFit="1" customWidth="1"/>
    <col min="785" max="785" width="3.7109375" style="316" bestFit="1" customWidth="1"/>
    <col min="786" max="786" width="11.140625" style="316" customWidth="1"/>
    <col min="787" max="787" width="14" style="316" bestFit="1" customWidth="1"/>
    <col min="788" max="788" width="8.7109375" style="316" bestFit="1" customWidth="1"/>
    <col min="789" max="789" width="10.140625" style="316" bestFit="1" customWidth="1"/>
    <col min="790" max="790" width="10.140625" style="316" customWidth="1"/>
    <col min="791" max="1025" width="9.140625" style="316"/>
    <col min="1026" max="1026" width="6.5703125" style="316" bestFit="1" customWidth="1"/>
    <col min="1027" max="1027" width="8.42578125" style="316" bestFit="1" customWidth="1"/>
    <col min="1028" max="1028" width="24.85546875" style="316" bestFit="1" customWidth="1"/>
    <col min="1029" max="1029" width="30.5703125" style="316" bestFit="1" customWidth="1"/>
    <col min="1030" max="1031" width="0" style="316" hidden="1" customWidth="1"/>
    <col min="1032" max="1032" width="3.7109375" style="316" customWidth="1"/>
    <col min="1033" max="1033" width="12.140625" style="316" customWidth="1"/>
    <col min="1034" max="1034" width="18.5703125" style="316" bestFit="1" customWidth="1"/>
    <col min="1035" max="1035" width="15.28515625" style="316" bestFit="1" customWidth="1"/>
    <col min="1036" max="1036" width="5.85546875" style="316" bestFit="1" customWidth="1"/>
    <col min="1037" max="1037" width="9.42578125" style="316" bestFit="1" customWidth="1"/>
    <col min="1038" max="1038" width="3.42578125" style="316" bestFit="1" customWidth="1"/>
    <col min="1039" max="1040" width="4.28515625" style="316" bestFit="1" customWidth="1"/>
    <col min="1041" max="1041" width="3.7109375" style="316" bestFit="1" customWidth="1"/>
    <col min="1042" max="1042" width="11.140625" style="316" customWidth="1"/>
    <col min="1043" max="1043" width="14" style="316" bestFit="1" customWidth="1"/>
    <col min="1044" max="1044" width="8.7109375" style="316" bestFit="1" customWidth="1"/>
    <col min="1045" max="1045" width="10.140625" style="316" bestFit="1" customWidth="1"/>
    <col min="1046" max="1046" width="10.140625" style="316" customWidth="1"/>
    <col min="1047" max="1281" width="9.140625" style="316"/>
    <col min="1282" max="1282" width="6.5703125" style="316" bestFit="1" customWidth="1"/>
    <col min="1283" max="1283" width="8.42578125" style="316" bestFit="1" customWidth="1"/>
    <col min="1284" max="1284" width="24.85546875" style="316" bestFit="1" customWidth="1"/>
    <col min="1285" max="1285" width="30.5703125" style="316" bestFit="1" customWidth="1"/>
    <col min="1286" max="1287" width="0" style="316" hidden="1" customWidth="1"/>
    <col min="1288" max="1288" width="3.7109375" style="316" customWidth="1"/>
    <col min="1289" max="1289" width="12.140625" style="316" customWidth="1"/>
    <col min="1290" max="1290" width="18.5703125" style="316" bestFit="1" customWidth="1"/>
    <col min="1291" max="1291" width="15.28515625" style="316" bestFit="1" customWidth="1"/>
    <col min="1292" max="1292" width="5.85546875" style="316" bestFit="1" customWidth="1"/>
    <col min="1293" max="1293" width="9.42578125" style="316" bestFit="1" customWidth="1"/>
    <col min="1294" max="1294" width="3.42578125" style="316" bestFit="1" customWidth="1"/>
    <col min="1295" max="1296" width="4.28515625" style="316" bestFit="1" customWidth="1"/>
    <col min="1297" max="1297" width="3.7109375" style="316" bestFit="1" customWidth="1"/>
    <col min="1298" max="1298" width="11.140625" style="316" customWidth="1"/>
    <col min="1299" max="1299" width="14" style="316" bestFit="1" customWidth="1"/>
    <col min="1300" max="1300" width="8.7109375" style="316" bestFit="1" customWidth="1"/>
    <col min="1301" max="1301" width="10.140625" style="316" bestFit="1" customWidth="1"/>
    <col min="1302" max="1302" width="10.140625" style="316" customWidth="1"/>
    <col min="1303" max="1537" width="9.140625" style="316"/>
    <col min="1538" max="1538" width="6.5703125" style="316" bestFit="1" customWidth="1"/>
    <col min="1539" max="1539" width="8.42578125" style="316" bestFit="1" customWidth="1"/>
    <col min="1540" max="1540" width="24.85546875" style="316" bestFit="1" customWidth="1"/>
    <col min="1541" max="1541" width="30.5703125" style="316" bestFit="1" customWidth="1"/>
    <col min="1542" max="1543" width="0" style="316" hidden="1" customWidth="1"/>
    <col min="1544" max="1544" width="3.7109375" style="316" customWidth="1"/>
    <col min="1545" max="1545" width="12.140625" style="316" customWidth="1"/>
    <col min="1546" max="1546" width="18.5703125" style="316" bestFit="1" customWidth="1"/>
    <col min="1547" max="1547" width="15.28515625" style="316" bestFit="1" customWidth="1"/>
    <col min="1548" max="1548" width="5.85546875" style="316" bestFit="1" customWidth="1"/>
    <col min="1549" max="1549" width="9.42578125" style="316" bestFit="1" customWidth="1"/>
    <col min="1550" max="1550" width="3.42578125" style="316" bestFit="1" customWidth="1"/>
    <col min="1551" max="1552" width="4.28515625" style="316" bestFit="1" customWidth="1"/>
    <col min="1553" max="1553" width="3.7109375" style="316" bestFit="1" customWidth="1"/>
    <col min="1554" max="1554" width="11.140625" style="316" customWidth="1"/>
    <col min="1555" max="1555" width="14" style="316" bestFit="1" customWidth="1"/>
    <col min="1556" max="1556" width="8.7109375" style="316" bestFit="1" customWidth="1"/>
    <col min="1557" max="1557" width="10.140625" style="316" bestFit="1" customWidth="1"/>
    <col min="1558" max="1558" width="10.140625" style="316" customWidth="1"/>
    <col min="1559" max="1793" width="9.140625" style="316"/>
    <col min="1794" max="1794" width="6.5703125" style="316" bestFit="1" customWidth="1"/>
    <col min="1795" max="1795" width="8.42578125" style="316" bestFit="1" customWidth="1"/>
    <col min="1796" max="1796" width="24.85546875" style="316" bestFit="1" customWidth="1"/>
    <col min="1797" max="1797" width="30.5703125" style="316" bestFit="1" customWidth="1"/>
    <col min="1798" max="1799" width="0" style="316" hidden="1" customWidth="1"/>
    <col min="1800" max="1800" width="3.7109375" style="316" customWidth="1"/>
    <col min="1801" max="1801" width="12.140625" style="316" customWidth="1"/>
    <col min="1802" max="1802" width="18.5703125" style="316" bestFit="1" customWidth="1"/>
    <col min="1803" max="1803" width="15.28515625" style="316" bestFit="1" customWidth="1"/>
    <col min="1804" max="1804" width="5.85546875" style="316" bestFit="1" customWidth="1"/>
    <col min="1805" max="1805" width="9.42578125" style="316" bestFit="1" customWidth="1"/>
    <col min="1806" max="1806" width="3.42578125" style="316" bestFit="1" customWidth="1"/>
    <col min="1807" max="1808" width="4.28515625" style="316" bestFit="1" customWidth="1"/>
    <col min="1809" max="1809" width="3.7109375" style="316" bestFit="1" customWidth="1"/>
    <col min="1810" max="1810" width="11.140625" style="316" customWidth="1"/>
    <col min="1811" max="1811" width="14" style="316" bestFit="1" customWidth="1"/>
    <col min="1812" max="1812" width="8.7109375" style="316" bestFit="1" customWidth="1"/>
    <col min="1813" max="1813" width="10.140625" style="316" bestFit="1" customWidth="1"/>
    <col min="1814" max="1814" width="10.140625" style="316" customWidth="1"/>
    <col min="1815" max="2049" width="9.140625" style="316"/>
    <col min="2050" max="2050" width="6.5703125" style="316" bestFit="1" customWidth="1"/>
    <col min="2051" max="2051" width="8.42578125" style="316" bestFit="1" customWidth="1"/>
    <col min="2052" max="2052" width="24.85546875" style="316" bestFit="1" customWidth="1"/>
    <col min="2053" max="2053" width="30.5703125" style="316" bestFit="1" customWidth="1"/>
    <col min="2054" max="2055" width="0" style="316" hidden="1" customWidth="1"/>
    <col min="2056" max="2056" width="3.7109375" style="316" customWidth="1"/>
    <col min="2057" max="2057" width="12.140625" style="316" customWidth="1"/>
    <col min="2058" max="2058" width="18.5703125" style="316" bestFit="1" customWidth="1"/>
    <col min="2059" max="2059" width="15.28515625" style="316" bestFit="1" customWidth="1"/>
    <col min="2060" max="2060" width="5.85546875" style="316" bestFit="1" customWidth="1"/>
    <col min="2061" max="2061" width="9.42578125" style="316" bestFit="1" customWidth="1"/>
    <col min="2062" max="2062" width="3.42578125" style="316" bestFit="1" customWidth="1"/>
    <col min="2063" max="2064" width="4.28515625" style="316" bestFit="1" customWidth="1"/>
    <col min="2065" max="2065" width="3.7109375" style="316" bestFit="1" customWidth="1"/>
    <col min="2066" max="2066" width="11.140625" style="316" customWidth="1"/>
    <col min="2067" max="2067" width="14" style="316" bestFit="1" customWidth="1"/>
    <col min="2068" max="2068" width="8.7109375" style="316" bestFit="1" customWidth="1"/>
    <col min="2069" max="2069" width="10.140625" style="316" bestFit="1" customWidth="1"/>
    <col min="2070" max="2070" width="10.140625" style="316" customWidth="1"/>
    <col min="2071" max="2305" width="9.140625" style="316"/>
    <col min="2306" max="2306" width="6.5703125" style="316" bestFit="1" customWidth="1"/>
    <col min="2307" max="2307" width="8.42578125" style="316" bestFit="1" customWidth="1"/>
    <col min="2308" max="2308" width="24.85546875" style="316" bestFit="1" customWidth="1"/>
    <col min="2309" max="2309" width="30.5703125" style="316" bestFit="1" customWidth="1"/>
    <col min="2310" max="2311" width="0" style="316" hidden="1" customWidth="1"/>
    <col min="2312" max="2312" width="3.7109375" style="316" customWidth="1"/>
    <col min="2313" max="2313" width="12.140625" style="316" customWidth="1"/>
    <col min="2314" max="2314" width="18.5703125" style="316" bestFit="1" customWidth="1"/>
    <col min="2315" max="2315" width="15.28515625" style="316" bestFit="1" customWidth="1"/>
    <col min="2316" max="2316" width="5.85546875" style="316" bestFit="1" customWidth="1"/>
    <col min="2317" max="2317" width="9.42578125" style="316" bestFit="1" customWidth="1"/>
    <col min="2318" max="2318" width="3.42578125" style="316" bestFit="1" customWidth="1"/>
    <col min="2319" max="2320" width="4.28515625" style="316" bestFit="1" customWidth="1"/>
    <col min="2321" max="2321" width="3.7109375" style="316" bestFit="1" customWidth="1"/>
    <col min="2322" max="2322" width="11.140625" style="316" customWidth="1"/>
    <col min="2323" max="2323" width="14" style="316" bestFit="1" customWidth="1"/>
    <col min="2324" max="2324" width="8.7109375" style="316" bestFit="1" customWidth="1"/>
    <col min="2325" max="2325" width="10.140625" style="316" bestFit="1" customWidth="1"/>
    <col min="2326" max="2326" width="10.140625" style="316" customWidth="1"/>
    <col min="2327" max="2561" width="9.140625" style="316"/>
    <col min="2562" max="2562" width="6.5703125" style="316" bestFit="1" customWidth="1"/>
    <col min="2563" max="2563" width="8.42578125" style="316" bestFit="1" customWidth="1"/>
    <col min="2564" max="2564" width="24.85546875" style="316" bestFit="1" customWidth="1"/>
    <col min="2565" max="2565" width="30.5703125" style="316" bestFit="1" customWidth="1"/>
    <col min="2566" max="2567" width="0" style="316" hidden="1" customWidth="1"/>
    <col min="2568" max="2568" width="3.7109375" style="316" customWidth="1"/>
    <col min="2569" max="2569" width="12.140625" style="316" customWidth="1"/>
    <col min="2570" max="2570" width="18.5703125" style="316" bestFit="1" customWidth="1"/>
    <col min="2571" max="2571" width="15.28515625" style="316" bestFit="1" customWidth="1"/>
    <col min="2572" max="2572" width="5.85546875" style="316" bestFit="1" customWidth="1"/>
    <col min="2573" max="2573" width="9.42578125" style="316" bestFit="1" customWidth="1"/>
    <col min="2574" max="2574" width="3.42578125" style="316" bestFit="1" customWidth="1"/>
    <col min="2575" max="2576" width="4.28515625" style="316" bestFit="1" customWidth="1"/>
    <col min="2577" max="2577" width="3.7109375" style="316" bestFit="1" customWidth="1"/>
    <col min="2578" max="2578" width="11.140625" style="316" customWidth="1"/>
    <col min="2579" max="2579" width="14" style="316" bestFit="1" customWidth="1"/>
    <col min="2580" max="2580" width="8.7109375" style="316" bestFit="1" customWidth="1"/>
    <col min="2581" max="2581" width="10.140625" style="316" bestFit="1" customWidth="1"/>
    <col min="2582" max="2582" width="10.140625" style="316" customWidth="1"/>
    <col min="2583" max="2817" width="9.140625" style="316"/>
    <col min="2818" max="2818" width="6.5703125" style="316" bestFit="1" customWidth="1"/>
    <col min="2819" max="2819" width="8.42578125" style="316" bestFit="1" customWidth="1"/>
    <col min="2820" max="2820" width="24.85546875" style="316" bestFit="1" customWidth="1"/>
    <col min="2821" max="2821" width="30.5703125" style="316" bestFit="1" customWidth="1"/>
    <col min="2822" max="2823" width="0" style="316" hidden="1" customWidth="1"/>
    <col min="2824" max="2824" width="3.7109375" style="316" customWidth="1"/>
    <col min="2825" max="2825" width="12.140625" style="316" customWidth="1"/>
    <col min="2826" max="2826" width="18.5703125" style="316" bestFit="1" customWidth="1"/>
    <col min="2827" max="2827" width="15.28515625" style="316" bestFit="1" customWidth="1"/>
    <col min="2828" max="2828" width="5.85546875" style="316" bestFit="1" customWidth="1"/>
    <col min="2829" max="2829" width="9.42578125" style="316" bestFit="1" customWidth="1"/>
    <col min="2830" max="2830" width="3.42578125" style="316" bestFit="1" customWidth="1"/>
    <col min="2831" max="2832" width="4.28515625" style="316" bestFit="1" customWidth="1"/>
    <col min="2833" max="2833" width="3.7109375" style="316" bestFit="1" customWidth="1"/>
    <col min="2834" max="2834" width="11.140625" style="316" customWidth="1"/>
    <col min="2835" max="2835" width="14" style="316" bestFit="1" customWidth="1"/>
    <col min="2836" max="2836" width="8.7109375" style="316" bestFit="1" customWidth="1"/>
    <col min="2837" max="2837" width="10.140625" style="316" bestFit="1" customWidth="1"/>
    <col min="2838" max="2838" width="10.140625" style="316" customWidth="1"/>
    <col min="2839" max="3073" width="9.140625" style="316"/>
    <col min="3074" max="3074" width="6.5703125" style="316" bestFit="1" customWidth="1"/>
    <col min="3075" max="3075" width="8.42578125" style="316" bestFit="1" customWidth="1"/>
    <col min="3076" max="3076" width="24.85546875" style="316" bestFit="1" customWidth="1"/>
    <col min="3077" max="3077" width="30.5703125" style="316" bestFit="1" customWidth="1"/>
    <col min="3078" max="3079" width="0" style="316" hidden="1" customWidth="1"/>
    <col min="3080" max="3080" width="3.7109375" style="316" customWidth="1"/>
    <col min="3081" max="3081" width="12.140625" style="316" customWidth="1"/>
    <col min="3082" max="3082" width="18.5703125" style="316" bestFit="1" customWidth="1"/>
    <col min="3083" max="3083" width="15.28515625" style="316" bestFit="1" customWidth="1"/>
    <col min="3084" max="3084" width="5.85546875" style="316" bestFit="1" customWidth="1"/>
    <col min="3085" max="3085" width="9.42578125" style="316" bestFit="1" customWidth="1"/>
    <col min="3086" max="3086" width="3.42578125" style="316" bestFit="1" customWidth="1"/>
    <col min="3087" max="3088" width="4.28515625" style="316" bestFit="1" customWidth="1"/>
    <col min="3089" max="3089" width="3.7109375" style="316" bestFit="1" customWidth="1"/>
    <col min="3090" max="3090" width="11.140625" style="316" customWidth="1"/>
    <col min="3091" max="3091" width="14" style="316" bestFit="1" customWidth="1"/>
    <col min="3092" max="3092" width="8.7109375" style="316" bestFit="1" customWidth="1"/>
    <col min="3093" max="3093" width="10.140625" style="316" bestFit="1" customWidth="1"/>
    <col min="3094" max="3094" width="10.140625" style="316" customWidth="1"/>
    <col min="3095" max="3329" width="9.140625" style="316"/>
    <col min="3330" max="3330" width="6.5703125" style="316" bestFit="1" customWidth="1"/>
    <col min="3331" max="3331" width="8.42578125" style="316" bestFit="1" customWidth="1"/>
    <col min="3332" max="3332" width="24.85546875" style="316" bestFit="1" customWidth="1"/>
    <col min="3333" max="3333" width="30.5703125" style="316" bestFit="1" customWidth="1"/>
    <col min="3334" max="3335" width="0" style="316" hidden="1" customWidth="1"/>
    <col min="3336" max="3336" width="3.7109375" style="316" customWidth="1"/>
    <col min="3337" max="3337" width="12.140625" style="316" customWidth="1"/>
    <col min="3338" max="3338" width="18.5703125" style="316" bestFit="1" customWidth="1"/>
    <col min="3339" max="3339" width="15.28515625" style="316" bestFit="1" customWidth="1"/>
    <col min="3340" max="3340" width="5.85546875" style="316" bestFit="1" customWidth="1"/>
    <col min="3341" max="3341" width="9.42578125" style="316" bestFit="1" customWidth="1"/>
    <col min="3342" max="3342" width="3.42578125" style="316" bestFit="1" customWidth="1"/>
    <col min="3343" max="3344" width="4.28515625" style="316" bestFit="1" customWidth="1"/>
    <col min="3345" max="3345" width="3.7109375" style="316" bestFit="1" customWidth="1"/>
    <col min="3346" max="3346" width="11.140625" style="316" customWidth="1"/>
    <col min="3347" max="3347" width="14" style="316" bestFit="1" customWidth="1"/>
    <col min="3348" max="3348" width="8.7109375" style="316" bestFit="1" customWidth="1"/>
    <col min="3349" max="3349" width="10.140625" style="316" bestFit="1" customWidth="1"/>
    <col min="3350" max="3350" width="10.140625" style="316" customWidth="1"/>
    <col min="3351" max="3585" width="9.140625" style="316"/>
    <col min="3586" max="3586" width="6.5703125" style="316" bestFit="1" customWidth="1"/>
    <col min="3587" max="3587" width="8.42578125" style="316" bestFit="1" customWidth="1"/>
    <col min="3588" max="3588" width="24.85546875" style="316" bestFit="1" customWidth="1"/>
    <col min="3589" max="3589" width="30.5703125" style="316" bestFit="1" customWidth="1"/>
    <col min="3590" max="3591" width="0" style="316" hidden="1" customWidth="1"/>
    <col min="3592" max="3592" width="3.7109375" style="316" customWidth="1"/>
    <col min="3593" max="3593" width="12.140625" style="316" customWidth="1"/>
    <col min="3594" max="3594" width="18.5703125" style="316" bestFit="1" customWidth="1"/>
    <col min="3595" max="3595" width="15.28515625" style="316" bestFit="1" customWidth="1"/>
    <col min="3596" max="3596" width="5.85546875" style="316" bestFit="1" customWidth="1"/>
    <col min="3597" max="3597" width="9.42578125" style="316" bestFit="1" customWidth="1"/>
    <col min="3598" max="3598" width="3.42578125" style="316" bestFit="1" customWidth="1"/>
    <col min="3599" max="3600" width="4.28515625" style="316" bestFit="1" customWidth="1"/>
    <col min="3601" max="3601" width="3.7109375" style="316" bestFit="1" customWidth="1"/>
    <col min="3602" max="3602" width="11.140625" style="316" customWidth="1"/>
    <col min="3603" max="3603" width="14" style="316" bestFit="1" customWidth="1"/>
    <col min="3604" max="3604" width="8.7109375" style="316" bestFit="1" customWidth="1"/>
    <col min="3605" max="3605" width="10.140625" style="316" bestFit="1" customWidth="1"/>
    <col min="3606" max="3606" width="10.140625" style="316" customWidth="1"/>
    <col min="3607" max="3841" width="9.140625" style="316"/>
    <col min="3842" max="3842" width="6.5703125" style="316" bestFit="1" customWidth="1"/>
    <col min="3843" max="3843" width="8.42578125" style="316" bestFit="1" customWidth="1"/>
    <col min="3844" max="3844" width="24.85546875" style="316" bestFit="1" customWidth="1"/>
    <col min="3845" max="3845" width="30.5703125" style="316" bestFit="1" customWidth="1"/>
    <col min="3846" max="3847" width="0" style="316" hidden="1" customWidth="1"/>
    <col min="3848" max="3848" width="3.7109375" style="316" customWidth="1"/>
    <col min="3849" max="3849" width="12.140625" style="316" customWidth="1"/>
    <col min="3850" max="3850" width="18.5703125" style="316" bestFit="1" customWidth="1"/>
    <col min="3851" max="3851" width="15.28515625" style="316" bestFit="1" customWidth="1"/>
    <col min="3852" max="3852" width="5.85546875" style="316" bestFit="1" customWidth="1"/>
    <col min="3853" max="3853" width="9.42578125" style="316" bestFit="1" customWidth="1"/>
    <col min="3854" max="3854" width="3.42578125" style="316" bestFit="1" customWidth="1"/>
    <col min="3855" max="3856" width="4.28515625" style="316" bestFit="1" customWidth="1"/>
    <col min="3857" max="3857" width="3.7109375" style="316" bestFit="1" customWidth="1"/>
    <col min="3858" max="3858" width="11.140625" style="316" customWidth="1"/>
    <col min="3859" max="3859" width="14" style="316" bestFit="1" customWidth="1"/>
    <col min="3860" max="3860" width="8.7109375" style="316" bestFit="1" customWidth="1"/>
    <col min="3861" max="3861" width="10.140625" style="316" bestFit="1" customWidth="1"/>
    <col min="3862" max="3862" width="10.140625" style="316" customWidth="1"/>
    <col min="3863" max="4097" width="9.140625" style="316"/>
    <col min="4098" max="4098" width="6.5703125" style="316" bestFit="1" customWidth="1"/>
    <col min="4099" max="4099" width="8.42578125" style="316" bestFit="1" customWidth="1"/>
    <col min="4100" max="4100" width="24.85546875" style="316" bestFit="1" customWidth="1"/>
    <col min="4101" max="4101" width="30.5703125" style="316" bestFit="1" customWidth="1"/>
    <col min="4102" max="4103" width="0" style="316" hidden="1" customWidth="1"/>
    <col min="4104" max="4104" width="3.7109375" style="316" customWidth="1"/>
    <col min="4105" max="4105" width="12.140625" style="316" customWidth="1"/>
    <col min="4106" max="4106" width="18.5703125" style="316" bestFit="1" customWidth="1"/>
    <col min="4107" max="4107" width="15.28515625" style="316" bestFit="1" customWidth="1"/>
    <col min="4108" max="4108" width="5.85546875" style="316" bestFit="1" customWidth="1"/>
    <col min="4109" max="4109" width="9.42578125" style="316" bestFit="1" customWidth="1"/>
    <col min="4110" max="4110" width="3.42578125" style="316" bestFit="1" customWidth="1"/>
    <col min="4111" max="4112" width="4.28515625" style="316" bestFit="1" customWidth="1"/>
    <col min="4113" max="4113" width="3.7109375" style="316" bestFit="1" customWidth="1"/>
    <col min="4114" max="4114" width="11.140625" style="316" customWidth="1"/>
    <col min="4115" max="4115" width="14" style="316" bestFit="1" customWidth="1"/>
    <col min="4116" max="4116" width="8.7109375" style="316" bestFit="1" customWidth="1"/>
    <col min="4117" max="4117" width="10.140625" style="316" bestFit="1" customWidth="1"/>
    <col min="4118" max="4118" width="10.140625" style="316" customWidth="1"/>
    <col min="4119" max="4353" width="9.140625" style="316"/>
    <col min="4354" max="4354" width="6.5703125" style="316" bestFit="1" customWidth="1"/>
    <col min="4355" max="4355" width="8.42578125" style="316" bestFit="1" customWidth="1"/>
    <col min="4356" max="4356" width="24.85546875" style="316" bestFit="1" customWidth="1"/>
    <col min="4357" max="4357" width="30.5703125" style="316" bestFit="1" customWidth="1"/>
    <col min="4358" max="4359" width="0" style="316" hidden="1" customWidth="1"/>
    <col min="4360" max="4360" width="3.7109375" style="316" customWidth="1"/>
    <col min="4361" max="4361" width="12.140625" style="316" customWidth="1"/>
    <col min="4362" max="4362" width="18.5703125" style="316" bestFit="1" customWidth="1"/>
    <col min="4363" max="4363" width="15.28515625" style="316" bestFit="1" customWidth="1"/>
    <col min="4364" max="4364" width="5.85546875" style="316" bestFit="1" customWidth="1"/>
    <col min="4365" max="4365" width="9.42578125" style="316" bestFit="1" customWidth="1"/>
    <col min="4366" max="4366" width="3.42578125" style="316" bestFit="1" customWidth="1"/>
    <col min="4367" max="4368" width="4.28515625" style="316" bestFit="1" customWidth="1"/>
    <col min="4369" max="4369" width="3.7109375" style="316" bestFit="1" customWidth="1"/>
    <col min="4370" max="4370" width="11.140625" style="316" customWidth="1"/>
    <col min="4371" max="4371" width="14" style="316" bestFit="1" customWidth="1"/>
    <col min="4372" max="4372" width="8.7109375" style="316" bestFit="1" customWidth="1"/>
    <col min="4373" max="4373" width="10.140625" style="316" bestFit="1" customWidth="1"/>
    <col min="4374" max="4374" width="10.140625" style="316" customWidth="1"/>
    <col min="4375" max="4609" width="9.140625" style="316"/>
    <col min="4610" max="4610" width="6.5703125" style="316" bestFit="1" customWidth="1"/>
    <col min="4611" max="4611" width="8.42578125" style="316" bestFit="1" customWidth="1"/>
    <col min="4612" max="4612" width="24.85546875" style="316" bestFit="1" customWidth="1"/>
    <col min="4613" max="4613" width="30.5703125" style="316" bestFit="1" customWidth="1"/>
    <col min="4614" max="4615" width="0" style="316" hidden="1" customWidth="1"/>
    <col min="4616" max="4616" width="3.7109375" style="316" customWidth="1"/>
    <col min="4617" max="4617" width="12.140625" style="316" customWidth="1"/>
    <col min="4618" max="4618" width="18.5703125" style="316" bestFit="1" customWidth="1"/>
    <col min="4619" max="4619" width="15.28515625" style="316" bestFit="1" customWidth="1"/>
    <col min="4620" max="4620" width="5.85546875" style="316" bestFit="1" customWidth="1"/>
    <col min="4621" max="4621" width="9.42578125" style="316" bestFit="1" customWidth="1"/>
    <col min="4622" max="4622" width="3.42578125" style="316" bestFit="1" customWidth="1"/>
    <col min="4623" max="4624" width="4.28515625" style="316" bestFit="1" customWidth="1"/>
    <col min="4625" max="4625" width="3.7109375" style="316" bestFit="1" customWidth="1"/>
    <col min="4626" max="4626" width="11.140625" style="316" customWidth="1"/>
    <col min="4627" max="4627" width="14" style="316" bestFit="1" customWidth="1"/>
    <col min="4628" max="4628" width="8.7109375" style="316" bestFit="1" customWidth="1"/>
    <col min="4629" max="4629" width="10.140625" style="316" bestFit="1" customWidth="1"/>
    <col min="4630" max="4630" width="10.140625" style="316" customWidth="1"/>
    <col min="4631" max="4865" width="9.140625" style="316"/>
    <col min="4866" max="4866" width="6.5703125" style="316" bestFit="1" customWidth="1"/>
    <col min="4867" max="4867" width="8.42578125" style="316" bestFit="1" customWidth="1"/>
    <col min="4868" max="4868" width="24.85546875" style="316" bestFit="1" customWidth="1"/>
    <col min="4869" max="4869" width="30.5703125" style="316" bestFit="1" customWidth="1"/>
    <col min="4870" max="4871" width="0" style="316" hidden="1" customWidth="1"/>
    <col min="4872" max="4872" width="3.7109375" style="316" customWidth="1"/>
    <col min="4873" max="4873" width="12.140625" style="316" customWidth="1"/>
    <col min="4874" max="4874" width="18.5703125" style="316" bestFit="1" customWidth="1"/>
    <col min="4875" max="4875" width="15.28515625" style="316" bestFit="1" customWidth="1"/>
    <col min="4876" max="4876" width="5.85546875" style="316" bestFit="1" customWidth="1"/>
    <col min="4877" max="4877" width="9.42578125" style="316" bestFit="1" customWidth="1"/>
    <col min="4878" max="4878" width="3.42578125" style="316" bestFit="1" customWidth="1"/>
    <col min="4879" max="4880" width="4.28515625" style="316" bestFit="1" customWidth="1"/>
    <col min="4881" max="4881" width="3.7109375" style="316" bestFit="1" customWidth="1"/>
    <col min="4882" max="4882" width="11.140625" style="316" customWidth="1"/>
    <col min="4883" max="4883" width="14" style="316" bestFit="1" customWidth="1"/>
    <col min="4884" max="4884" width="8.7109375" style="316" bestFit="1" customWidth="1"/>
    <col min="4885" max="4885" width="10.140625" style="316" bestFit="1" customWidth="1"/>
    <col min="4886" max="4886" width="10.140625" style="316" customWidth="1"/>
    <col min="4887" max="5121" width="9.140625" style="316"/>
    <col min="5122" max="5122" width="6.5703125" style="316" bestFit="1" customWidth="1"/>
    <col min="5123" max="5123" width="8.42578125" style="316" bestFit="1" customWidth="1"/>
    <col min="5124" max="5124" width="24.85546875" style="316" bestFit="1" customWidth="1"/>
    <col min="5125" max="5125" width="30.5703125" style="316" bestFit="1" customWidth="1"/>
    <col min="5126" max="5127" width="0" style="316" hidden="1" customWidth="1"/>
    <col min="5128" max="5128" width="3.7109375" style="316" customWidth="1"/>
    <col min="5129" max="5129" width="12.140625" style="316" customWidth="1"/>
    <col min="5130" max="5130" width="18.5703125" style="316" bestFit="1" customWidth="1"/>
    <col min="5131" max="5131" width="15.28515625" style="316" bestFit="1" customWidth="1"/>
    <col min="5132" max="5132" width="5.85546875" style="316" bestFit="1" customWidth="1"/>
    <col min="5133" max="5133" width="9.42578125" style="316" bestFit="1" customWidth="1"/>
    <col min="5134" max="5134" width="3.42578125" style="316" bestFit="1" customWidth="1"/>
    <col min="5135" max="5136" width="4.28515625" style="316" bestFit="1" customWidth="1"/>
    <col min="5137" max="5137" width="3.7109375" style="316" bestFit="1" customWidth="1"/>
    <col min="5138" max="5138" width="11.140625" style="316" customWidth="1"/>
    <col min="5139" max="5139" width="14" style="316" bestFit="1" customWidth="1"/>
    <col min="5140" max="5140" width="8.7109375" style="316" bestFit="1" customWidth="1"/>
    <col min="5141" max="5141" width="10.140625" style="316" bestFit="1" customWidth="1"/>
    <col min="5142" max="5142" width="10.140625" style="316" customWidth="1"/>
    <col min="5143" max="5377" width="9.140625" style="316"/>
    <col min="5378" max="5378" width="6.5703125" style="316" bestFit="1" customWidth="1"/>
    <col min="5379" max="5379" width="8.42578125" style="316" bestFit="1" customWidth="1"/>
    <col min="5380" max="5380" width="24.85546875" style="316" bestFit="1" customWidth="1"/>
    <col min="5381" max="5381" width="30.5703125" style="316" bestFit="1" customWidth="1"/>
    <col min="5382" max="5383" width="0" style="316" hidden="1" customWidth="1"/>
    <col min="5384" max="5384" width="3.7109375" style="316" customWidth="1"/>
    <col min="5385" max="5385" width="12.140625" style="316" customWidth="1"/>
    <col min="5386" max="5386" width="18.5703125" style="316" bestFit="1" customWidth="1"/>
    <col min="5387" max="5387" width="15.28515625" style="316" bestFit="1" customWidth="1"/>
    <col min="5388" max="5388" width="5.85546875" style="316" bestFit="1" customWidth="1"/>
    <col min="5389" max="5389" width="9.42578125" style="316" bestFit="1" customWidth="1"/>
    <col min="5390" max="5390" width="3.42578125" style="316" bestFit="1" customWidth="1"/>
    <col min="5391" max="5392" width="4.28515625" style="316" bestFit="1" customWidth="1"/>
    <col min="5393" max="5393" width="3.7109375" style="316" bestFit="1" customWidth="1"/>
    <col min="5394" max="5394" width="11.140625" style="316" customWidth="1"/>
    <col min="5395" max="5395" width="14" style="316" bestFit="1" customWidth="1"/>
    <col min="5396" max="5396" width="8.7109375" style="316" bestFit="1" customWidth="1"/>
    <col min="5397" max="5397" width="10.140625" style="316" bestFit="1" customWidth="1"/>
    <col min="5398" max="5398" width="10.140625" style="316" customWidth="1"/>
    <col min="5399" max="5633" width="9.140625" style="316"/>
    <col min="5634" max="5634" width="6.5703125" style="316" bestFit="1" customWidth="1"/>
    <col min="5635" max="5635" width="8.42578125" style="316" bestFit="1" customWidth="1"/>
    <col min="5636" max="5636" width="24.85546875" style="316" bestFit="1" customWidth="1"/>
    <col min="5637" max="5637" width="30.5703125" style="316" bestFit="1" customWidth="1"/>
    <col min="5638" max="5639" width="0" style="316" hidden="1" customWidth="1"/>
    <col min="5640" max="5640" width="3.7109375" style="316" customWidth="1"/>
    <col min="5641" max="5641" width="12.140625" style="316" customWidth="1"/>
    <col min="5642" max="5642" width="18.5703125" style="316" bestFit="1" customWidth="1"/>
    <col min="5643" max="5643" width="15.28515625" style="316" bestFit="1" customWidth="1"/>
    <col min="5644" max="5644" width="5.85546875" style="316" bestFit="1" customWidth="1"/>
    <col min="5645" max="5645" width="9.42578125" style="316" bestFit="1" customWidth="1"/>
    <col min="5646" max="5646" width="3.42578125" style="316" bestFit="1" customWidth="1"/>
    <col min="5647" max="5648" width="4.28515625" style="316" bestFit="1" customWidth="1"/>
    <col min="5649" max="5649" width="3.7109375" style="316" bestFit="1" customWidth="1"/>
    <col min="5650" max="5650" width="11.140625" style="316" customWidth="1"/>
    <col min="5651" max="5651" width="14" style="316" bestFit="1" customWidth="1"/>
    <col min="5652" max="5652" width="8.7109375" style="316" bestFit="1" customWidth="1"/>
    <col min="5653" max="5653" width="10.140625" style="316" bestFit="1" customWidth="1"/>
    <col min="5654" max="5654" width="10.140625" style="316" customWidth="1"/>
    <col min="5655" max="5889" width="9.140625" style="316"/>
    <col min="5890" max="5890" width="6.5703125" style="316" bestFit="1" customWidth="1"/>
    <col min="5891" max="5891" width="8.42578125" style="316" bestFit="1" customWidth="1"/>
    <col min="5892" max="5892" width="24.85546875" style="316" bestFit="1" customWidth="1"/>
    <col min="5893" max="5893" width="30.5703125" style="316" bestFit="1" customWidth="1"/>
    <col min="5894" max="5895" width="0" style="316" hidden="1" customWidth="1"/>
    <col min="5896" max="5896" width="3.7109375" style="316" customWidth="1"/>
    <col min="5897" max="5897" width="12.140625" style="316" customWidth="1"/>
    <col min="5898" max="5898" width="18.5703125" style="316" bestFit="1" customWidth="1"/>
    <col min="5899" max="5899" width="15.28515625" style="316" bestFit="1" customWidth="1"/>
    <col min="5900" max="5900" width="5.85546875" style="316" bestFit="1" customWidth="1"/>
    <col min="5901" max="5901" width="9.42578125" style="316" bestFit="1" customWidth="1"/>
    <col min="5902" max="5902" width="3.42578125" style="316" bestFit="1" customWidth="1"/>
    <col min="5903" max="5904" width="4.28515625" style="316" bestFit="1" customWidth="1"/>
    <col min="5905" max="5905" width="3.7109375" style="316" bestFit="1" customWidth="1"/>
    <col min="5906" max="5906" width="11.140625" style="316" customWidth="1"/>
    <col min="5907" max="5907" width="14" style="316" bestFit="1" customWidth="1"/>
    <col min="5908" max="5908" width="8.7109375" style="316" bestFit="1" customWidth="1"/>
    <col min="5909" max="5909" width="10.140625" style="316" bestFit="1" customWidth="1"/>
    <col min="5910" max="5910" width="10.140625" style="316" customWidth="1"/>
    <col min="5911" max="6145" width="9.140625" style="316"/>
    <col min="6146" max="6146" width="6.5703125" style="316" bestFit="1" customWidth="1"/>
    <col min="6147" max="6147" width="8.42578125" style="316" bestFit="1" customWidth="1"/>
    <col min="6148" max="6148" width="24.85546875" style="316" bestFit="1" customWidth="1"/>
    <col min="6149" max="6149" width="30.5703125" style="316" bestFit="1" customWidth="1"/>
    <col min="6150" max="6151" width="0" style="316" hidden="1" customWidth="1"/>
    <col min="6152" max="6152" width="3.7109375" style="316" customWidth="1"/>
    <col min="6153" max="6153" width="12.140625" style="316" customWidth="1"/>
    <col min="6154" max="6154" width="18.5703125" style="316" bestFit="1" customWidth="1"/>
    <col min="6155" max="6155" width="15.28515625" style="316" bestFit="1" customWidth="1"/>
    <col min="6156" max="6156" width="5.85546875" style="316" bestFit="1" customWidth="1"/>
    <col min="6157" max="6157" width="9.42578125" style="316" bestFit="1" customWidth="1"/>
    <col min="6158" max="6158" width="3.42578125" style="316" bestFit="1" customWidth="1"/>
    <col min="6159" max="6160" width="4.28515625" style="316" bestFit="1" customWidth="1"/>
    <col min="6161" max="6161" width="3.7109375" style="316" bestFit="1" customWidth="1"/>
    <col min="6162" max="6162" width="11.140625" style="316" customWidth="1"/>
    <col min="6163" max="6163" width="14" style="316" bestFit="1" customWidth="1"/>
    <col min="6164" max="6164" width="8.7109375" style="316" bestFit="1" customWidth="1"/>
    <col min="6165" max="6165" width="10.140625" style="316" bestFit="1" customWidth="1"/>
    <col min="6166" max="6166" width="10.140625" style="316" customWidth="1"/>
    <col min="6167" max="6401" width="9.140625" style="316"/>
    <col min="6402" max="6402" width="6.5703125" style="316" bestFit="1" customWidth="1"/>
    <col min="6403" max="6403" width="8.42578125" style="316" bestFit="1" customWidth="1"/>
    <col min="6404" max="6404" width="24.85546875" style="316" bestFit="1" customWidth="1"/>
    <col min="6405" max="6405" width="30.5703125" style="316" bestFit="1" customWidth="1"/>
    <col min="6406" max="6407" width="0" style="316" hidden="1" customWidth="1"/>
    <col min="6408" max="6408" width="3.7109375" style="316" customWidth="1"/>
    <col min="6409" max="6409" width="12.140625" style="316" customWidth="1"/>
    <col min="6410" max="6410" width="18.5703125" style="316" bestFit="1" customWidth="1"/>
    <col min="6411" max="6411" width="15.28515625" style="316" bestFit="1" customWidth="1"/>
    <col min="6412" max="6412" width="5.85546875" style="316" bestFit="1" customWidth="1"/>
    <col min="6413" max="6413" width="9.42578125" style="316" bestFit="1" customWidth="1"/>
    <col min="6414" max="6414" width="3.42578125" style="316" bestFit="1" customWidth="1"/>
    <col min="6415" max="6416" width="4.28515625" style="316" bestFit="1" customWidth="1"/>
    <col min="6417" max="6417" width="3.7109375" style="316" bestFit="1" customWidth="1"/>
    <col min="6418" max="6418" width="11.140625" style="316" customWidth="1"/>
    <col min="6419" max="6419" width="14" style="316" bestFit="1" customWidth="1"/>
    <col min="6420" max="6420" width="8.7109375" style="316" bestFit="1" customWidth="1"/>
    <col min="6421" max="6421" width="10.140625" style="316" bestFit="1" customWidth="1"/>
    <col min="6422" max="6422" width="10.140625" style="316" customWidth="1"/>
    <col min="6423" max="6657" width="9.140625" style="316"/>
    <col min="6658" max="6658" width="6.5703125" style="316" bestFit="1" customWidth="1"/>
    <col min="6659" max="6659" width="8.42578125" style="316" bestFit="1" customWidth="1"/>
    <col min="6660" max="6660" width="24.85546875" style="316" bestFit="1" customWidth="1"/>
    <col min="6661" max="6661" width="30.5703125" style="316" bestFit="1" customWidth="1"/>
    <col min="6662" max="6663" width="0" style="316" hidden="1" customWidth="1"/>
    <col min="6664" max="6664" width="3.7109375" style="316" customWidth="1"/>
    <col min="6665" max="6665" width="12.140625" style="316" customWidth="1"/>
    <col min="6666" max="6666" width="18.5703125" style="316" bestFit="1" customWidth="1"/>
    <col min="6667" max="6667" width="15.28515625" style="316" bestFit="1" customWidth="1"/>
    <col min="6668" max="6668" width="5.85546875" style="316" bestFit="1" customWidth="1"/>
    <col min="6669" max="6669" width="9.42578125" style="316" bestFit="1" customWidth="1"/>
    <col min="6670" max="6670" width="3.42578125" style="316" bestFit="1" customWidth="1"/>
    <col min="6671" max="6672" width="4.28515625" style="316" bestFit="1" customWidth="1"/>
    <col min="6673" max="6673" width="3.7109375" style="316" bestFit="1" customWidth="1"/>
    <col min="6674" max="6674" width="11.140625" style="316" customWidth="1"/>
    <col min="6675" max="6675" width="14" style="316" bestFit="1" customWidth="1"/>
    <col min="6676" max="6676" width="8.7109375" style="316" bestFit="1" customWidth="1"/>
    <col min="6677" max="6677" width="10.140625" style="316" bestFit="1" customWidth="1"/>
    <col min="6678" max="6678" width="10.140625" style="316" customWidth="1"/>
    <col min="6679" max="6913" width="9.140625" style="316"/>
    <col min="6914" max="6914" width="6.5703125" style="316" bestFit="1" customWidth="1"/>
    <col min="6915" max="6915" width="8.42578125" style="316" bestFit="1" customWidth="1"/>
    <col min="6916" max="6916" width="24.85546875" style="316" bestFit="1" customWidth="1"/>
    <col min="6917" max="6917" width="30.5703125" style="316" bestFit="1" customWidth="1"/>
    <col min="6918" max="6919" width="0" style="316" hidden="1" customWidth="1"/>
    <col min="6920" max="6920" width="3.7109375" style="316" customWidth="1"/>
    <col min="6921" max="6921" width="12.140625" style="316" customWidth="1"/>
    <col min="6922" max="6922" width="18.5703125" style="316" bestFit="1" customWidth="1"/>
    <col min="6923" max="6923" width="15.28515625" style="316" bestFit="1" customWidth="1"/>
    <col min="6924" max="6924" width="5.85546875" style="316" bestFit="1" customWidth="1"/>
    <col min="6925" max="6925" width="9.42578125" style="316" bestFit="1" customWidth="1"/>
    <col min="6926" max="6926" width="3.42578125" style="316" bestFit="1" customWidth="1"/>
    <col min="6927" max="6928" width="4.28515625" style="316" bestFit="1" customWidth="1"/>
    <col min="6929" max="6929" width="3.7109375" style="316" bestFit="1" customWidth="1"/>
    <col min="6930" max="6930" width="11.140625" style="316" customWidth="1"/>
    <col min="6931" max="6931" width="14" style="316" bestFit="1" customWidth="1"/>
    <col min="6932" max="6932" width="8.7109375" style="316" bestFit="1" customWidth="1"/>
    <col min="6933" max="6933" width="10.140625" style="316" bestFit="1" customWidth="1"/>
    <col min="6934" max="6934" width="10.140625" style="316" customWidth="1"/>
    <col min="6935" max="7169" width="9.140625" style="316"/>
    <col min="7170" max="7170" width="6.5703125" style="316" bestFit="1" customWidth="1"/>
    <col min="7171" max="7171" width="8.42578125" style="316" bestFit="1" customWidth="1"/>
    <col min="7172" max="7172" width="24.85546875" style="316" bestFit="1" customWidth="1"/>
    <col min="7173" max="7173" width="30.5703125" style="316" bestFit="1" customWidth="1"/>
    <col min="7174" max="7175" width="0" style="316" hidden="1" customWidth="1"/>
    <col min="7176" max="7176" width="3.7109375" style="316" customWidth="1"/>
    <col min="7177" max="7177" width="12.140625" style="316" customWidth="1"/>
    <col min="7178" max="7178" width="18.5703125" style="316" bestFit="1" customWidth="1"/>
    <col min="7179" max="7179" width="15.28515625" style="316" bestFit="1" customWidth="1"/>
    <col min="7180" max="7180" width="5.85546875" style="316" bestFit="1" customWidth="1"/>
    <col min="7181" max="7181" width="9.42578125" style="316" bestFit="1" customWidth="1"/>
    <col min="7182" max="7182" width="3.42578125" style="316" bestFit="1" customWidth="1"/>
    <col min="7183" max="7184" width="4.28515625" style="316" bestFit="1" customWidth="1"/>
    <col min="7185" max="7185" width="3.7109375" style="316" bestFit="1" customWidth="1"/>
    <col min="7186" max="7186" width="11.140625" style="316" customWidth="1"/>
    <col min="7187" max="7187" width="14" style="316" bestFit="1" customWidth="1"/>
    <col min="7188" max="7188" width="8.7109375" style="316" bestFit="1" customWidth="1"/>
    <col min="7189" max="7189" width="10.140625" style="316" bestFit="1" customWidth="1"/>
    <col min="7190" max="7190" width="10.140625" style="316" customWidth="1"/>
    <col min="7191" max="7425" width="9.140625" style="316"/>
    <col min="7426" max="7426" width="6.5703125" style="316" bestFit="1" customWidth="1"/>
    <col min="7427" max="7427" width="8.42578125" style="316" bestFit="1" customWidth="1"/>
    <col min="7428" max="7428" width="24.85546875" style="316" bestFit="1" customWidth="1"/>
    <col min="7429" max="7429" width="30.5703125" style="316" bestFit="1" customWidth="1"/>
    <col min="7430" max="7431" width="0" style="316" hidden="1" customWidth="1"/>
    <col min="7432" max="7432" width="3.7109375" style="316" customWidth="1"/>
    <col min="7433" max="7433" width="12.140625" style="316" customWidth="1"/>
    <col min="7434" max="7434" width="18.5703125" style="316" bestFit="1" customWidth="1"/>
    <col min="7435" max="7435" width="15.28515625" style="316" bestFit="1" customWidth="1"/>
    <col min="7436" max="7436" width="5.85546875" style="316" bestFit="1" customWidth="1"/>
    <col min="7437" max="7437" width="9.42578125" style="316" bestFit="1" customWidth="1"/>
    <col min="7438" max="7438" width="3.42578125" style="316" bestFit="1" customWidth="1"/>
    <col min="7439" max="7440" width="4.28515625" style="316" bestFit="1" customWidth="1"/>
    <col min="7441" max="7441" width="3.7109375" style="316" bestFit="1" customWidth="1"/>
    <col min="7442" max="7442" width="11.140625" style="316" customWidth="1"/>
    <col min="7443" max="7443" width="14" style="316" bestFit="1" customWidth="1"/>
    <col min="7444" max="7444" width="8.7109375" style="316" bestFit="1" customWidth="1"/>
    <col min="7445" max="7445" width="10.140625" style="316" bestFit="1" customWidth="1"/>
    <col min="7446" max="7446" width="10.140625" style="316" customWidth="1"/>
    <col min="7447" max="7681" width="9.140625" style="316"/>
    <col min="7682" max="7682" width="6.5703125" style="316" bestFit="1" customWidth="1"/>
    <col min="7683" max="7683" width="8.42578125" style="316" bestFit="1" customWidth="1"/>
    <col min="7684" max="7684" width="24.85546875" style="316" bestFit="1" customWidth="1"/>
    <col min="7685" max="7685" width="30.5703125" style="316" bestFit="1" customWidth="1"/>
    <col min="7686" max="7687" width="0" style="316" hidden="1" customWidth="1"/>
    <col min="7688" max="7688" width="3.7109375" style="316" customWidth="1"/>
    <col min="7689" max="7689" width="12.140625" style="316" customWidth="1"/>
    <col min="7690" max="7690" width="18.5703125" style="316" bestFit="1" customWidth="1"/>
    <col min="7691" max="7691" width="15.28515625" style="316" bestFit="1" customWidth="1"/>
    <col min="7692" max="7692" width="5.85546875" style="316" bestFit="1" customWidth="1"/>
    <col min="7693" max="7693" width="9.42578125" style="316" bestFit="1" customWidth="1"/>
    <col min="7694" max="7694" width="3.42578125" style="316" bestFit="1" customWidth="1"/>
    <col min="7695" max="7696" width="4.28515625" style="316" bestFit="1" customWidth="1"/>
    <col min="7697" max="7697" width="3.7109375" style="316" bestFit="1" customWidth="1"/>
    <col min="7698" max="7698" width="11.140625" style="316" customWidth="1"/>
    <col min="7699" max="7699" width="14" style="316" bestFit="1" customWidth="1"/>
    <col min="7700" max="7700" width="8.7109375" style="316" bestFit="1" customWidth="1"/>
    <col min="7701" max="7701" width="10.140625" style="316" bestFit="1" customWidth="1"/>
    <col min="7702" max="7702" width="10.140625" style="316" customWidth="1"/>
    <col min="7703" max="7937" width="9.140625" style="316"/>
    <col min="7938" max="7938" width="6.5703125" style="316" bestFit="1" customWidth="1"/>
    <col min="7939" max="7939" width="8.42578125" style="316" bestFit="1" customWidth="1"/>
    <col min="7940" max="7940" width="24.85546875" style="316" bestFit="1" customWidth="1"/>
    <col min="7941" max="7941" width="30.5703125" style="316" bestFit="1" customWidth="1"/>
    <col min="7942" max="7943" width="0" style="316" hidden="1" customWidth="1"/>
    <col min="7944" max="7944" width="3.7109375" style="316" customWidth="1"/>
    <col min="7945" max="7945" width="12.140625" style="316" customWidth="1"/>
    <col min="7946" max="7946" width="18.5703125" style="316" bestFit="1" customWidth="1"/>
    <col min="7947" max="7947" width="15.28515625" style="316" bestFit="1" customWidth="1"/>
    <col min="7948" max="7948" width="5.85546875" style="316" bestFit="1" customWidth="1"/>
    <col min="7949" max="7949" width="9.42578125" style="316" bestFit="1" customWidth="1"/>
    <col min="7950" max="7950" width="3.42578125" style="316" bestFit="1" customWidth="1"/>
    <col min="7951" max="7952" width="4.28515625" style="316" bestFit="1" customWidth="1"/>
    <col min="7953" max="7953" width="3.7109375" style="316" bestFit="1" customWidth="1"/>
    <col min="7954" max="7954" width="11.140625" style="316" customWidth="1"/>
    <col min="7955" max="7955" width="14" style="316" bestFit="1" customWidth="1"/>
    <col min="7956" max="7956" width="8.7109375" style="316" bestFit="1" customWidth="1"/>
    <col min="7957" max="7957" width="10.140625" style="316" bestFit="1" customWidth="1"/>
    <col min="7958" max="7958" width="10.140625" style="316" customWidth="1"/>
    <col min="7959" max="8193" width="9.140625" style="316"/>
    <col min="8194" max="8194" width="6.5703125" style="316" bestFit="1" customWidth="1"/>
    <col min="8195" max="8195" width="8.42578125" style="316" bestFit="1" customWidth="1"/>
    <col min="8196" max="8196" width="24.85546875" style="316" bestFit="1" customWidth="1"/>
    <col min="8197" max="8197" width="30.5703125" style="316" bestFit="1" customWidth="1"/>
    <col min="8198" max="8199" width="0" style="316" hidden="1" customWidth="1"/>
    <col min="8200" max="8200" width="3.7109375" style="316" customWidth="1"/>
    <col min="8201" max="8201" width="12.140625" style="316" customWidth="1"/>
    <col min="8202" max="8202" width="18.5703125" style="316" bestFit="1" customWidth="1"/>
    <col min="8203" max="8203" width="15.28515625" style="316" bestFit="1" customWidth="1"/>
    <col min="8204" max="8204" width="5.85546875" style="316" bestFit="1" customWidth="1"/>
    <col min="8205" max="8205" width="9.42578125" style="316" bestFit="1" customWidth="1"/>
    <col min="8206" max="8206" width="3.42578125" style="316" bestFit="1" customWidth="1"/>
    <col min="8207" max="8208" width="4.28515625" style="316" bestFit="1" customWidth="1"/>
    <col min="8209" max="8209" width="3.7109375" style="316" bestFit="1" customWidth="1"/>
    <col min="8210" max="8210" width="11.140625" style="316" customWidth="1"/>
    <col min="8211" max="8211" width="14" style="316" bestFit="1" customWidth="1"/>
    <col min="8212" max="8212" width="8.7109375" style="316" bestFit="1" customWidth="1"/>
    <col min="8213" max="8213" width="10.140625" style="316" bestFit="1" customWidth="1"/>
    <col min="8214" max="8214" width="10.140625" style="316" customWidth="1"/>
    <col min="8215" max="8449" width="9.140625" style="316"/>
    <col min="8450" max="8450" width="6.5703125" style="316" bestFit="1" customWidth="1"/>
    <col min="8451" max="8451" width="8.42578125" style="316" bestFit="1" customWidth="1"/>
    <col min="8452" max="8452" width="24.85546875" style="316" bestFit="1" customWidth="1"/>
    <col min="8453" max="8453" width="30.5703125" style="316" bestFit="1" customWidth="1"/>
    <col min="8454" max="8455" width="0" style="316" hidden="1" customWidth="1"/>
    <col min="8456" max="8456" width="3.7109375" style="316" customWidth="1"/>
    <col min="8457" max="8457" width="12.140625" style="316" customWidth="1"/>
    <col min="8458" max="8458" width="18.5703125" style="316" bestFit="1" customWidth="1"/>
    <col min="8459" max="8459" width="15.28515625" style="316" bestFit="1" customWidth="1"/>
    <col min="8460" max="8460" width="5.85546875" style="316" bestFit="1" customWidth="1"/>
    <col min="8461" max="8461" width="9.42578125" style="316" bestFit="1" customWidth="1"/>
    <col min="8462" max="8462" width="3.42578125" style="316" bestFit="1" customWidth="1"/>
    <col min="8463" max="8464" width="4.28515625" style="316" bestFit="1" customWidth="1"/>
    <col min="8465" max="8465" width="3.7109375" style="316" bestFit="1" customWidth="1"/>
    <col min="8466" max="8466" width="11.140625" style="316" customWidth="1"/>
    <col min="8467" max="8467" width="14" style="316" bestFit="1" customWidth="1"/>
    <col min="8468" max="8468" width="8.7109375" style="316" bestFit="1" customWidth="1"/>
    <col min="8469" max="8469" width="10.140625" style="316" bestFit="1" customWidth="1"/>
    <col min="8470" max="8470" width="10.140625" style="316" customWidth="1"/>
    <col min="8471" max="8705" width="9.140625" style="316"/>
    <col min="8706" max="8706" width="6.5703125" style="316" bestFit="1" customWidth="1"/>
    <col min="8707" max="8707" width="8.42578125" style="316" bestFit="1" customWidth="1"/>
    <col min="8708" max="8708" width="24.85546875" style="316" bestFit="1" customWidth="1"/>
    <col min="8709" max="8709" width="30.5703125" style="316" bestFit="1" customWidth="1"/>
    <col min="8710" max="8711" width="0" style="316" hidden="1" customWidth="1"/>
    <col min="8712" max="8712" width="3.7109375" style="316" customWidth="1"/>
    <col min="8713" max="8713" width="12.140625" style="316" customWidth="1"/>
    <col min="8714" max="8714" width="18.5703125" style="316" bestFit="1" customWidth="1"/>
    <col min="8715" max="8715" width="15.28515625" style="316" bestFit="1" customWidth="1"/>
    <col min="8716" max="8716" width="5.85546875" style="316" bestFit="1" customWidth="1"/>
    <col min="8717" max="8717" width="9.42578125" style="316" bestFit="1" customWidth="1"/>
    <col min="8718" max="8718" width="3.42578125" style="316" bestFit="1" customWidth="1"/>
    <col min="8719" max="8720" width="4.28515625" style="316" bestFit="1" customWidth="1"/>
    <col min="8721" max="8721" width="3.7109375" style="316" bestFit="1" customWidth="1"/>
    <col min="8722" max="8722" width="11.140625" style="316" customWidth="1"/>
    <col min="8723" max="8723" width="14" style="316" bestFit="1" customWidth="1"/>
    <col min="8724" max="8724" width="8.7109375" style="316" bestFit="1" customWidth="1"/>
    <col min="8725" max="8725" width="10.140625" style="316" bestFit="1" customWidth="1"/>
    <col min="8726" max="8726" width="10.140625" style="316" customWidth="1"/>
    <col min="8727" max="8961" width="9.140625" style="316"/>
    <col min="8962" max="8962" width="6.5703125" style="316" bestFit="1" customWidth="1"/>
    <col min="8963" max="8963" width="8.42578125" style="316" bestFit="1" customWidth="1"/>
    <col min="8964" max="8964" width="24.85546875" style="316" bestFit="1" customWidth="1"/>
    <col min="8965" max="8965" width="30.5703125" style="316" bestFit="1" customWidth="1"/>
    <col min="8966" max="8967" width="0" style="316" hidden="1" customWidth="1"/>
    <col min="8968" max="8968" width="3.7109375" style="316" customWidth="1"/>
    <col min="8969" max="8969" width="12.140625" style="316" customWidth="1"/>
    <col min="8970" max="8970" width="18.5703125" style="316" bestFit="1" customWidth="1"/>
    <col min="8971" max="8971" width="15.28515625" style="316" bestFit="1" customWidth="1"/>
    <col min="8972" max="8972" width="5.85546875" style="316" bestFit="1" customWidth="1"/>
    <col min="8973" max="8973" width="9.42578125" style="316" bestFit="1" customWidth="1"/>
    <col min="8974" max="8974" width="3.42578125" style="316" bestFit="1" customWidth="1"/>
    <col min="8975" max="8976" width="4.28515625" style="316" bestFit="1" customWidth="1"/>
    <col min="8977" max="8977" width="3.7109375" style="316" bestFit="1" customWidth="1"/>
    <col min="8978" max="8978" width="11.140625" style="316" customWidth="1"/>
    <col min="8979" max="8979" width="14" style="316" bestFit="1" customWidth="1"/>
    <col min="8980" max="8980" width="8.7109375" style="316" bestFit="1" customWidth="1"/>
    <col min="8981" max="8981" width="10.140625" style="316" bestFit="1" customWidth="1"/>
    <col min="8982" max="8982" width="10.140625" style="316" customWidth="1"/>
    <col min="8983" max="9217" width="9.140625" style="316"/>
    <col min="9218" max="9218" width="6.5703125" style="316" bestFit="1" customWidth="1"/>
    <col min="9219" max="9219" width="8.42578125" style="316" bestFit="1" customWidth="1"/>
    <col min="9220" max="9220" width="24.85546875" style="316" bestFit="1" customWidth="1"/>
    <col min="9221" max="9221" width="30.5703125" style="316" bestFit="1" customWidth="1"/>
    <col min="9222" max="9223" width="0" style="316" hidden="1" customWidth="1"/>
    <col min="9224" max="9224" width="3.7109375" style="316" customWidth="1"/>
    <col min="9225" max="9225" width="12.140625" style="316" customWidth="1"/>
    <col min="9226" max="9226" width="18.5703125" style="316" bestFit="1" customWidth="1"/>
    <col min="9227" max="9227" width="15.28515625" style="316" bestFit="1" customWidth="1"/>
    <col min="9228" max="9228" width="5.85546875" style="316" bestFit="1" customWidth="1"/>
    <col min="9229" max="9229" width="9.42578125" style="316" bestFit="1" customWidth="1"/>
    <col min="9230" max="9230" width="3.42578125" style="316" bestFit="1" customWidth="1"/>
    <col min="9231" max="9232" width="4.28515625" style="316" bestFit="1" customWidth="1"/>
    <col min="9233" max="9233" width="3.7109375" style="316" bestFit="1" customWidth="1"/>
    <col min="9234" max="9234" width="11.140625" style="316" customWidth="1"/>
    <col min="9235" max="9235" width="14" style="316" bestFit="1" customWidth="1"/>
    <col min="9236" max="9236" width="8.7109375" style="316" bestFit="1" customWidth="1"/>
    <col min="9237" max="9237" width="10.140625" style="316" bestFit="1" customWidth="1"/>
    <col min="9238" max="9238" width="10.140625" style="316" customWidth="1"/>
    <col min="9239" max="9473" width="9.140625" style="316"/>
    <col min="9474" max="9474" width="6.5703125" style="316" bestFit="1" customWidth="1"/>
    <col min="9475" max="9475" width="8.42578125" style="316" bestFit="1" customWidth="1"/>
    <col min="9476" max="9476" width="24.85546875" style="316" bestFit="1" customWidth="1"/>
    <col min="9477" max="9477" width="30.5703125" style="316" bestFit="1" customWidth="1"/>
    <col min="9478" max="9479" width="0" style="316" hidden="1" customWidth="1"/>
    <col min="9480" max="9480" width="3.7109375" style="316" customWidth="1"/>
    <col min="9481" max="9481" width="12.140625" style="316" customWidth="1"/>
    <col min="9482" max="9482" width="18.5703125" style="316" bestFit="1" customWidth="1"/>
    <col min="9483" max="9483" width="15.28515625" style="316" bestFit="1" customWidth="1"/>
    <col min="9484" max="9484" width="5.85546875" style="316" bestFit="1" customWidth="1"/>
    <col min="9485" max="9485" width="9.42578125" style="316" bestFit="1" customWidth="1"/>
    <col min="9486" max="9486" width="3.42578125" style="316" bestFit="1" customWidth="1"/>
    <col min="9487" max="9488" width="4.28515625" style="316" bestFit="1" customWidth="1"/>
    <col min="9489" max="9489" width="3.7109375" style="316" bestFit="1" customWidth="1"/>
    <col min="9490" max="9490" width="11.140625" style="316" customWidth="1"/>
    <col min="9491" max="9491" width="14" style="316" bestFit="1" customWidth="1"/>
    <col min="9492" max="9492" width="8.7109375" style="316" bestFit="1" customWidth="1"/>
    <col min="9493" max="9493" width="10.140625" style="316" bestFit="1" customWidth="1"/>
    <col min="9494" max="9494" width="10.140625" style="316" customWidth="1"/>
    <col min="9495" max="9729" width="9.140625" style="316"/>
    <col min="9730" max="9730" width="6.5703125" style="316" bestFit="1" customWidth="1"/>
    <col min="9731" max="9731" width="8.42578125" style="316" bestFit="1" customWidth="1"/>
    <col min="9732" max="9732" width="24.85546875" style="316" bestFit="1" customWidth="1"/>
    <col min="9733" max="9733" width="30.5703125" style="316" bestFit="1" customWidth="1"/>
    <col min="9734" max="9735" width="0" style="316" hidden="1" customWidth="1"/>
    <col min="9736" max="9736" width="3.7109375" style="316" customWidth="1"/>
    <col min="9737" max="9737" width="12.140625" style="316" customWidth="1"/>
    <col min="9738" max="9738" width="18.5703125" style="316" bestFit="1" customWidth="1"/>
    <col min="9739" max="9739" width="15.28515625" style="316" bestFit="1" customWidth="1"/>
    <col min="9740" max="9740" width="5.85546875" style="316" bestFit="1" customWidth="1"/>
    <col min="9741" max="9741" width="9.42578125" style="316" bestFit="1" customWidth="1"/>
    <col min="9742" max="9742" width="3.42578125" style="316" bestFit="1" customWidth="1"/>
    <col min="9743" max="9744" width="4.28515625" style="316" bestFit="1" customWidth="1"/>
    <col min="9745" max="9745" width="3.7109375" style="316" bestFit="1" customWidth="1"/>
    <col min="9746" max="9746" width="11.140625" style="316" customWidth="1"/>
    <col min="9747" max="9747" width="14" style="316" bestFit="1" customWidth="1"/>
    <col min="9748" max="9748" width="8.7109375" style="316" bestFit="1" customWidth="1"/>
    <col min="9749" max="9749" width="10.140625" style="316" bestFit="1" customWidth="1"/>
    <col min="9750" max="9750" width="10.140625" style="316" customWidth="1"/>
    <col min="9751" max="9985" width="9.140625" style="316"/>
    <col min="9986" max="9986" width="6.5703125" style="316" bestFit="1" customWidth="1"/>
    <col min="9987" max="9987" width="8.42578125" style="316" bestFit="1" customWidth="1"/>
    <col min="9988" max="9988" width="24.85546875" style="316" bestFit="1" customWidth="1"/>
    <col min="9989" max="9989" width="30.5703125" style="316" bestFit="1" customWidth="1"/>
    <col min="9990" max="9991" width="0" style="316" hidden="1" customWidth="1"/>
    <col min="9992" max="9992" width="3.7109375" style="316" customWidth="1"/>
    <col min="9993" max="9993" width="12.140625" style="316" customWidth="1"/>
    <col min="9994" max="9994" width="18.5703125" style="316" bestFit="1" customWidth="1"/>
    <col min="9995" max="9995" width="15.28515625" style="316" bestFit="1" customWidth="1"/>
    <col min="9996" max="9996" width="5.85546875" style="316" bestFit="1" customWidth="1"/>
    <col min="9997" max="9997" width="9.42578125" style="316" bestFit="1" customWidth="1"/>
    <col min="9998" max="9998" width="3.42578125" style="316" bestFit="1" customWidth="1"/>
    <col min="9999" max="10000" width="4.28515625" style="316" bestFit="1" customWidth="1"/>
    <col min="10001" max="10001" width="3.7109375" style="316" bestFit="1" customWidth="1"/>
    <col min="10002" max="10002" width="11.140625" style="316" customWidth="1"/>
    <col min="10003" max="10003" width="14" style="316" bestFit="1" customWidth="1"/>
    <col min="10004" max="10004" width="8.7109375" style="316" bestFit="1" customWidth="1"/>
    <col min="10005" max="10005" width="10.140625" style="316" bestFit="1" customWidth="1"/>
    <col min="10006" max="10006" width="10.140625" style="316" customWidth="1"/>
    <col min="10007" max="10241" width="9.140625" style="316"/>
    <col min="10242" max="10242" width="6.5703125" style="316" bestFit="1" customWidth="1"/>
    <col min="10243" max="10243" width="8.42578125" style="316" bestFit="1" customWidth="1"/>
    <col min="10244" max="10244" width="24.85546875" style="316" bestFit="1" customWidth="1"/>
    <col min="10245" max="10245" width="30.5703125" style="316" bestFit="1" customWidth="1"/>
    <col min="10246" max="10247" width="0" style="316" hidden="1" customWidth="1"/>
    <col min="10248" max="10248" width="3.7109375" style="316" customWidth="1"/>
    <col min="10249" max="10249" width="12.140625" style="316" customWidth="1"/>
    <col min="10250" max="10250" width="18.5703125" style="316" bestFit="1" customWidth="1"/>
    <col min="10251" max="10251" width="15.28515625" style="316" bestFit="1" customWidth="1"/>
    <col min="10252" max="10252" width="5.85546875" style="316" bestFit="1" customWidth="1"/>
    <col min="10253" max="10253" width="9.42578125" style="316" bestFit="1" customWidth="1"/>
    <col min="10254" max="10254" width="3.42578125" style="316" bestFit="1" customWidth="1"/>
    <col min="10255" max="10256" width="4.28515625" style="316" bestFit="1" customWidth="1"/>
    <col min="10257" max="10257" width="3.7109375" style="316" bestFit="1" customWidth="1"/>
    <col min="10258" max="10258" width="11.140625" style="316" customWidth="1"/>
    <col min="10259" max="10259" width="14" style="316" bestFit="1" customWidth="1"/>
    <col min="10260" max="10260" width="8.7109375" style="316" bestFit="1" customWidth="1"/>
    <col min="10261" max="10261" width="10.140625" style="316" bestFit="1" customWidth="1"/>
    <col min="10262" max="10262" width="10.140625" style="316" customWidth="1"/>
    <col min="10263" max="10497" width="9.140625" style="316"/>
    <col min="10498" max="10498" width="6.5703125" style="316" bestFit="1" customWidth="1"/>
    <col min="10499" max="10499" width="8.42578125" style="316" bestFit="1" customWidth="1"/>
    <col min="10500" max="10500" width="24.85546875" style="316" bestFit="1" customWidth="1"/>
    <col min="10501" max="10501" width="30.5703125" style="316" bestFit="1" customWidth="1"/>
    <col min="10502" max="10503" width="0" style="316" hidden="1" customWidth="1"/>
    <col min="10504" max="10504" width="3.7109375" style="316" customWidth="1"/>
    <col min="10505" max="10505" width="12.140625" style="316" customWidth="1"/>
    <col min="10506" max="10506" width="18.5703125" style="316" bestFit="1" customWidth="1"/>
    <col min="10507" max="10507" width="15.28515625" style="316" bestFit="1" customWidth="1"/>
    <col min="10508" max="10508" width="5.85546875" style="316" bestFit="1" customWidth="1"/>
    <col min="10509" max="10509" width="9.42578125" style="316" bestFit="1" customWidth="1"/>
    <col min="10510" max="10510" width="3.42578125" style="316" bestFit="1" customWidth="1"/>
    <col min="10511" max="10512" width="4.28515625" style="316" bestFit="1" customWidth="1"/>
    <col min="10513" max="10513" width="3.7109375" style="316" bestFit="1" customWidth="1"/>
    <col min="10514" max="10514" width="11.140625" style="316" customWidth="1"/>
    <col min="10515" max="10515" width="14" style="316" bestFit="1" customWidth="1"/>
    <col min="10516" max="10516" width="8.7109375" style="316" bestFit="1" customWidth="1"/>
    <col min="10517" max="10517" width="10.140625" style="316" bestFit="1" customWidth="1"/>
    <col min="10518" max="10518" width="10.140625" style="316" customWidth="1"/>
    <col min="10519" max="10753" width="9.140625" style="316"/>
    <col min="10754" max="10754" width="6.5703125" style="316" bestFit="1" customWidth="1"/>
    <col min="10755" max="10755" width="8.42578125" style="316" bestFit="1" customWidth="1"/>
    <col min="10756" max="10756" width="24.85546875" style="316" bestFit="1" customWidth="1"/>
    <col min="10757" max="10757" width="30.5703125" style="316" bestFit="1" customWidth="1"/>
    <col min="10758" max="10759" width="0" style="316" hidden="1" customWidth="1"/>
    <col min="10760" max="10760" width="3.7109375" style="316" customWidth="1"/>
    <col min="10761" max="10761" width="12.140625" style="316" customWidth="1"/>
    <col min="10762" max="10762" width="18.5703125" style="316" bestFit="1" customWidth="1"/>
    <col min="10763" max="10763" width="15.28515625" style="316" bestFit="1" customWidth="1"/>
    <col min="10764" max="10764" width="5.85546875" style="316" bestFit="1" customWidth="1"/>
    <col min="10765" max="10765" width="9.42578125" style="316" bestFit="1" customWidth="1"/>
    <col min="10766" max="10766" width="3.42578125" style="316" bestFit="1" customWidth="1"/>
    <col min="10767" max="10768" width="4.28515625" style="316" bestFit="1" customWidth="1"/>
    <col min="10769" max="10769" width="3.7109375" style="316" bestFit="1" customWidth="1"/>
    <col min="10770" max="10770" width="11.140625" style="316" customWidth="1"/>
    <col min="10771" max="10771" width="14" style="316" bestFit="1" customWidth="1"/>
    <col min="10772" max="10772" width="8.7109375" style="316" bestFit="1" customWidth="1"/>
    <col min="10773" max="10773" width="10.140625" style="316" bestFit="1" customWidth="1"/>
    <col min="10774" max="10774" width="10.140625" style="316" customWidth="1"/>
    <col min="10775" max="11009" width="9.140625" style="316"/>
    <col min="11010" max="11010" width="6.5703125" style="316" bestFit="1" customWidth="1"/>
    <col min="11011" max="11011" width="8.42578125" style="316" bestFit="1" customWidth="1"/>
    <col min="11012" max="11012" width="24.85546875" style="316" bestFit="1" customWidth="1"/>
    <col min="11013" max="11013" width="30.5703125" style="316" bestFit="1" customWidth="1"/>
    <col min="11014" max="11015" width="0" style="316" hidden="1" customWidth="1"/>
    <col min="11016" max="11016" width="3.7109375" style="316" customWidth="1"/>
    <col min="11017" max="11017" width="12.140625" style="316" customWidth="1"/>
    <col min="11018" max="11018" width="18.5703125" style="316" bestFit="1" customWidth="1"/>
    <col min="11019" max="11019" width="15.28515625" style="316" bestFit="1" customWidth="1"/>
    <col min="11020" max="11020" width="5.85546875" style="316" bestFit="1" customWidth="1"/>
    <col min="11021" max="11021" width="9.42578125" style="316" bestFit="1" customWidth="1"/>
    <col min="11022" max="11022" width="3.42578125" style="316" bestFit="1" customWidth="1"/>
    <col min="11023" max="11024" width="4.28515625" style="316" bestFit="1" customWidth="1"/>
    <col min="11025" max="11025" width="3.7109375" style="316" bestFit="1" customWidth="1"/>
    <col min="11026" max="11026" width="11.140625" style="316" customWidth="1"/>
    <col min="11027" max="11027" width="14" style="316" bestFit="1" customWidth="1"/>
    <col min="11028" max="11028" width="8.7109375" style="316" bestFit="1" customWidth="1"/>
    <col min="11029" max="11029" width="10.140625" style="316" bestFit="1" customWidth="1"/>
    <col min="11030" max="11030" width="10.140625" style="316" customWidth="1"/>
    <col min="11031" max="11265" width="9.140625" style="316"/>
    <col min="11266" max="11266" width="6.5703125" style="316" bestFit="1" customWidth="1"/>
    <col min="11267" max="11267" width="8.42578125" style="316" bestFit="1" customWidth="1"/>
    <col min="11268" max="11268" width="24.85546875" style="316" bestFit="1" customWidth="1"/>
    <col min="11269" max="11269" width="30.5703125" style="316" bestFit="1" customWidth="1"/>
    <col min="11270" max="11271" width="0" style="316" hidden="1" customWidth="1"/>
    <col min="11272" max="11272" width="3.7109375" style="316" customWidth="1"/>
    <col min="11273" max="11273" width="12.140625" style="316" customWidth="1"/>
    <col min="11274" max="11274" width="18.5703125" style="316" bestFit="1" customWidth="1"/>
    <col min="11275" max="11275" width="15.28515625" style="316" bestFit="1" customWidth="1"/>
    <col min="11276" max="11276" width="5.85546875" style="316" bestFit="1" customWidth="1"/>
    <col min="11277" max="11277" width="9.42578125" style="316" bestFit="1" customWidth="1"/>
    <col min="11278" max="11278" width="3.42578125" style="316" bestFit="1" customWidth="1"/>
    <col min="11279" max="11280" width="4.28515625" style="316" bestFit="1" customWidth="1"/>
    <col min="11281" max="11281" width="3.7109375" style="316" bestFit="1" customWidth="1"/>
    <col min="11282" max="11282" width="11.140625" style="316" customWidth="1"/>
    <col min="11283" max="11283" width="14" style="316" bestFit="1" customWidth="1"/>
    <col min="11284" max="11284" width="8.7109375" style="316" bestFit="1" customWidth="1"/>
    <col min="11285" max="11285" width="10.140625" style="316" bestFit="1" customWidth="1"/>
    <col min="11286" max="11286" width="10.140625" style="316" customWidth="1"/>
    <col min="11287" max="11521" width="9.140625" style="316"/>
    <col min="11522" max="11522" width="6.5703125" style="316" bestFit="1" customWidth="1"/>
    <col min="11523" max="11523" width="8.42578125" style="316" bestFit="1" customWidth="1"/>
    <col min="11524" max="11524" width="24.85546875" style="316" bestFit="1" customWidth="1"/>
    <col min="11525" max="11525" width="30.5703125" style="316" bestFit="1" customWidth="1"/>
    <col min="11526" max="11527" width="0" style="316" hidden="1" customWidth="1"/>
    <col min="11528" max="11528" width="3.7109375" style="316" customWidth="1"/>
    <col min="11529" max="11529" width="12.140625" style="316" customWidth="1"/>
    <col min="11530" max="11530" width="18.5703125" style="316" bestFit="1" customWidth="1"/>
    <col min="11531" max="11531" width="15.28515625" style="316" bestFit="1" customWidth="1"/>
    <col min="11532" max="11532" width="5.85546875" style="316" bestFit="1" customWidth="1"/>
    <col min="11533" max="11533" width="9.42578125" style="316" bestFit="1" customWidth="1"/>
    <col min="11534" max="11534" width="3.42578125" style="316" bestFit="1" customWidth="1"/>
    <col min="11535" max="11536" width="4.28515625" style="316" bestFit="1" customWidth="1"/>
    <col min="11537" max="11537" width="3.7109375" style="316" bestFit="1" customWidth="1"/>
    <col min="11538" max="11538" width="11.140625" style="316" customWidth="1"/>
    <col min="11539" max="11539" width="14" style="316" bestFit="1" customWidth="1"/>
    <col min="11540" max="11540" width="8.7109375" style="316" bestFit="1" customWidth="1"/>
    <col min="11541" max="11541" width="10.140625" style="316" bestFit="1" customWidth="1"/>
    <col min="11542" max="11542" width="10.140625" style="316" customWidth="1"/>
    <col min="11543" max="11777" width="9.140625" style="316"/>
    <col min="11778" max="11778" width="6.5703125" style="316" bestFit="1" customWidth="1"/>
    <col min="11779" max="11779" width="8.42578125" style="316" bestFit="1" customWidth="1"/>
    <col min="11780" max="11780" width="24.85546875" style="316" bestFit="1" customWidth="1"/>
    <col min="11781" max="11781" width="30.5703125" style="316" bestFit="1" customWidth="1"/>
    <col min="11782" max="11783" width="0" style="316" hidden="1" customWidth="1"/>
    <col min="11784" max="11784" width="3.7109375" style="316" customWidth="1"/>
    <col min="11785" max="11785" width="12.140625" style="316" customWidth="1"/>
    <col min="11786" max="11786" width="18.5703125" style="316" bestFit="1" customWidth="1"/>
    <col min="11787" max="11787" width="15.28515625" style="316" bestFit="1" customWidth="1"/>
    <col min="11788" max="11788" width="5.85546875" style="316" bestFit="1" customWidth="1"/>
    <col min="11789" max="11789" width="9.42578125" style="316" bestFit="1" customWidth="1"/>
    <col min="11790" max="11790" width="3.42578125" style="316" bestFit="1" customWidth="1"/>
    <col min="11791" max="11792" width="4.28515625" style="316" bestFit="1" customWidth="1"/>
    <col min="11793" max="11793" width="3.7109375" style="316" bestFit="1" customWidth="1"/>
    <col min="11794" max="11794" width="11.140625" style="316" customWidth="1"/>
    <col min="11795" max="11795" width="14" style="316" bestFit="1" customWidth="1"/>
    <col min="11796" max="11796" width="8.7109375" style="316" bestFit="1" customWidth="1"/>
    <col min="11797" max="11797" width="10.140625" style="316" bestFit="1" customWidth="1"/>
    <col min="11798" max="11798" width="10.140625" style="316" customWidth="1"/>
    <col min="11799" max="12033" width="9.140625" style="316"/>
    <col min="12034" max="12034" width="6.5703125" style="316" bestFit="1" customWidth="1"/>
    <col min="12035" max="12035" width="8.42578125" style="316" bestFit="1" customWidth="1"/>
    <col min="12036" max="12036" width="24.85546875" style="316" bestFit="1" customWidth="1"/>
    <col min="12037" max="12037" width="30.5703125" style="316" bestFit="1" customWidth="1"/>
    <col min="12038" max="12039" width="0" style="316" hidden="1" customWidth="1"/>
    <col min="12040" max="12040" width="3.7109375" style="316" customWidth="1"/>
    <col min="12041" max="12041" width="12.140625" style="316" customWidth="1"/>
    <col min="12042" max="12042" width="18.5703125" style="316" bestFit="1" customWidth="1"/>
    <col min="12043" max="12043" width="15.28515625" style="316" bestFit="1" customWidth="1"/>
    <col min="12044" max="12044" width="5.85546875" style="316" bestFit="1" customWidth="1"/>
    <col min="12045" max="12045" width="9.42578125" style="316" bestFit="1" customWidth="1"/>
    <col min="12046" max="12046" width="3.42578125" style="316" bestFit="1" customWidth="1"/>
    <col min="12047" max="12048" width="4.28515625" style="316" bestFit="1" customWidth="1"/>
    <col min="12049" max="12049" width="3.7109375" style="316" bestFit="1" customWidth="1"/>
    <col min="12050" max="12050" width="11.140625" style="316" customWidth="1"/>
    <col min="12051" max="12051" width="14" style="316" bestFit="1" customWidth="1"/>
    <col min="12052" max="12052" width="8.7109375" style="316" bestFit="1" customWidth="1"/>
    <col min="12053" max="12053" width="10.140625" style="316" bestFit="1" customWidth="1"/>
    <col min="12054" max="12054" width="10.140625" style="316" customWidth="1"/>
    <col min="12055" max="12289" width="9.140625" style="316"/>
    <col min="12290" max="12290" width="6.5703125" style="316" bestFit="1" customWidth="1"/>
    <col min="12291" max="12291" width="8.42578125" style="316" bestFit="1" customWidth="1"/>
    <col min="12292" max="12292" width="24.85546875" style="316" bestFit="1" customWidth="1"/>
    <col min="12293" max="12293" width="30.5703125" style="316" bestFit="1" customWidth="1"/>
    <col min="12294" max="12295" width="0" style="316" hidden="1" customWidth="1"/>
    <col min="12296" max="12296" width="3.7109375" style="316" customWidth="1"/>
    <col min="12297" max="12297" width="12.140625" style="316" customWidth="1"/>
    <col min="12298" max="12298" width="18.5703125" style="316" bestFit="1" customWidth="1"/>
    <col min="12299" max="12299" width="15.28515625" style="316" bestFit="1" customWidth="1"/>
    <col min="12300" max="12300" width="5.85546875" style="316" bestFit="1" customWidth="1"/>
    <col min="12301" max="12301" width="9.42578125" style="316" bestFit="1" customWidth="1"/>
    <col min="12302" max="12302" width="3.42578125" style="316" bestFit="1" customWidth="1"/>
    <col min="12303" max="12304" width="4.28515625" style="316" bestFit="1" customWidth="1"/>
    <col min="12305" max="12305" width="3.7109375" style="316" bestFit="1" customWidth="1"/>
    <col min="12306" max="12306" width="11.140625" style="316" customWidth="1"/>
    <col min="12307" max="12307" width="14" style="316" bestFit="1" customWidth="1"/>
    <col min="12308" max="12308" width="8.7109375" style="316" bestFit="1" customWidth="1"/>
    <col min="12309" max="12309" width="10.140625" style="316" bestFit="1" customWidth="1"/>
    <col min="12310" max="12310" width="10.140625" style="316" customWidth="1"/>
    <col min="12311" max="12545" width="9.140625" style="316"/>
    <col min="12546" max="12546" width="6.5703125" style="316" bestFit="1" customWidth="1"/>
    <col min="12547" max="12547" width="8.42578125" style="316" bestFit="1" customWidth="1"/>
    <col min="12548" max="12548" width="24.85546875" style="316" bestFit="1" customWidth="1"/>
    <col min="12549" max="12549" width="30.5703125" style="316" bestFit="1" customWidth="1"/>
    <col min="12550" max="12551" width="0" style="316" hidden="1" customWidth="1"/>
    <col min="12552" max="12552" width="3.7109375" style="316" customWidth="1"/>
    <col min="12553" max="12553" width="12.140625" style="316" customWidth="1"/>
    <col min="12554" max="12554" width="18.5703125" style="316" bestFit="1" customWidth="1"/>
    <col min="12555" max="12555" width="15.28515625" style="316" bestFit="1" customWidth="1"/>
    <col min="12556" max="12556" width="5.85546875" style="316" bestFit="1" customWidth="1"/>
    <col min="12557" max="12557" width="9.42578125" style="316" bestFit="1" customWidth="1"/>
    <col min="12558" max="12558" width="3.42578125" style="316" bestFit="1" customWidth="1"/>
    <col min="12559" max="12560" width="4.28515625" style="316" bestFit="1" customWidth="1"/>
    <col min="12561" max="12561" width="3.7109375" style="316" bestFit="1" customWidth="1"/>
    <col min="12562" max="12562" width="11.140625" style="316" customWidth="1"/>
    <col min="12563" max="12563" width="14" style="316" bestFit="1" customWidth="1"/>
    <col min="12564" max="12564" width="8.7109375" style="316" bestFit="1" customWidth="1"/>
    <col min="12565" max="12565" width="10.140625" style="316" bestFit="1" customWidth="1"/>
    <col min="12566" max="12566" width="10.140625" style="316" customWidth="1"/>
    <col min="12567" max="12801" width="9.140625" style="316"/>
    <col min="12802" max="12802" width="6.5703125" style="316" bestFit="1" customWidth="1"/>
    <col min="12803" max="12803" width="8.42578125" style="316" bestFit="1" customWidth="1"/>
    <col min="12804" max="12804" width="24.85546875" style="316" bestFit="1" customWidth="1"/>
    <col min="12805" max="12805" width="30.5703125" style="316" bestFit="1" customWidth="1"/>
    <col min="12806" max="12807" width="0" style="316" hidden="1" customWidth="1"/>
    <col min="12808" max="12808" width="3.7109375" style="316" customWidth="1"/>
    <col min="12809" max="12809" width="12.140625" style="316" customWidth="1"/>
    <col min="12810" max="12810" width="18.5703125" style="316" bestFit="1" customWidth="1"/>
    <col min="12811" max="12811" width="15.28515625" style="316" bestFit="1" customWidth="1"/>
    <col min="12812" max="12812" width="5.85546875" style="316" bestFit="1" customWidth="1"/>
    <col min="12813" max="12813" width="9.42578125" style="316" bestFit="1" customWidth="1"/>
    <col min="12814" max="12814" width="3.42578125" style="316" bestFit="1" customWidth="1"/>
    <col min="12815" max="12816" width="4.28515625" style="316" bestFit="1" customWidth="1"/>
    <col min="12817" max="12817" width="3.7109375" style="316" bestFit="1" customWidth="1"/>
    <col min="12818" max="12818" width="11.140625" style="316" customWidth="1"/>
    <col min="12819" max="12819" width="14" style="316" bestFit="1" customWidth="1"/>
    <col min="12820" max="12820" width="8.7109375" style="316" bestFit="1" customWidth="1"/>
    <col min="12821" max="12821" width="10.140625" style="316" bestFit="1" customWidth="1"/>
    <col min="12822" max="12822" width="10.140625" style="316" customWidth="1"/>
    <col min="12823" max="13057" width="9.140625" style="316"/>
    <col min="13058" max="13058" width="6.5703125" style="316" bestFit="1" customWidth="1"/>
    <col min="13059" max="13059" width="8.42578125" style="316" bestFit="1" customWidth="1"/>
    <col min="13060" max="13060" width="24.85546875" style="316" bestFit="1" customWidth="1"/>
    <col min="13061" max="13061" width="30.5703125" style="316" bestFit="1" customWidth="1"/>
    <col min="13062" max="13063" width="0" style="316" hidden="1" customWidth="1"/>
    <col min="13064" max="13064" width="3.7109375" style="316" customWidth="1"/>
    <col min="13065" max="13065" width="12.140625" style="316" customWidth="1"/>
    <col min="13066" max="13066" width="18.5703125" style="316" bestFit="1" customWidth="1"/>
    <col min="13067" max="13067" width="15.28515625" style="316" bestFit="1" customWidth="1"/>
    <col min="13068" max="13068" width="5.85546875" style="316" bestFit="1" customWidth="1"/>
    <col min="13069" max="13069" width="9.42578125" style="316" bestFit="1" customWidth="1"/>
    <col min="13070" max="13070" width="3.42578125" style="316" bestFit="1" customWidth="1"/>
    <col min="13071" max="13072" width="4.28515625" style="316" bestFit="1" customWidth="1"/>
    <col min="13073" max="13073" width="3.7109375" style="316" bestFit="1" customWidth="1"/>
    <col min="13074" max="13074" width="11.140625" style="316" customWidth="1"/>
    <col min="13075" max="13075" width="14" style="316" bestFit="1" customWidth="1"/>
    <col min="13076" max="13076" width="8.7109375" style="316" bestFit="1" customWidth="1"/>
    <col min="13077" max="13077" width="10.140625" style="316" bestFit="1" customWidth="1"/>
    <col min="13078" max="13078" width="10.140625" style="316" customWidth="1"/>
    <col min="13079" max="13313" width="9.140625" style="316"/>
    <col min="13314" max="13314" width="6.5703125" style="316" bestFit="1" customWidth="1"/>
    <col min="13315" max="13315" width="8.42578125" style="316" bestFit="1" customWidth="1"/>
    <col min="13316" max="13316" width="24.85546875" style="316" bestFit="1" customWidth="1"/>
    <col min="13317" max="13317" width="30.5703125" style="316" bestFit="1" customWidth="1"/>
    <col min="13318" max="13319" width="0" style="316" hidden="1" customWidth="1"/>
    <col min="13320" max="13320" width="3.7109375" style="316" customWidth="1"/>
    <col min="13321" max="13321" width="12.140625" style="316" customWidth="1"/>
    <col min="13322" max="13322" width="18.5703125" style="316" bestFit="1" customWidth="1"/>
    <col min="13323" max="13323" width="15.28515625" style="316" bestFit="1" customWidth="1"/>
    <col min="13324" max="13324" width="5.85546875" style="316" bestFit="1" customWidth="1"/>
    <col min="13325" max="13325" width="9.42578125" style="316" bestFit="1" customWidth="1"/>
    <col min="13326" max="13326" width="3.42578125" style="316" bestFit="1" customWidth="1"/>
    <col min="13327" max="13328" width="4.28515625" style="316" bestFit="1" customWidth="1"/>
    <col min="13329" max="13329" width="3.7109375" style="316" bestFit="1" customWidth="1"/>
    <col min="13330" max="13330" width="11.140625" style="316" customWidth="1"/>
    <col min="13331" max="13331" width="14" style="316" bestFit="1" customWidth="1"/>
    <col min="13332" max="13332" width="8.7109375" style="316" bestFit="1" customWidth="1"/>
    <col min="13333" max="13333" width="10.140625" style="316" bestFit="1" customWidth="1"/>
    <col min="13334" max="13334" width="10.140625" style="316" customWidth="1"/>
    <col min="13335" max="13569" width="9.140625" style="316"/>
    <col min="13570" max="13570" width="6.5703125" style="316" bestFit="1" customWidth="1"/>
    <col min="13571" max="13571" width="8.42578125" style="316" bestFit="1" customWidth="1"/>
    <col min="13572" max="13572" width="24.85546875" style="316" bestFit="1" customWidth="1"/>
    <col min="13573" max="13573" width="30.5703125" style="316" bestFit="1" customWidth="1"/>
    <col min="13574" max="13575" width="0" style="316" hidden="1" customWidth="1"/>
    <col min="13576" max="13576" width="3.7109375" style="316" customWidth="1"/>
    <col min="13577" max="13577" width="12.140625" style="316" customWidth="1"/>
    <col min="13578" max="13578" width="18.5703125" style="316" bestFit="1" customWidth="1"/>
    <col min="13579" max="13579" width="15.28515625" style="316" bestFit="1" customWidth="1"/>
    <col min="13580" max="13580" width="5.85546875" style="316" bestFit="1" customWidth="1"/>
    <col min="13581" max="13581" width="9.42578125" style="316" bestFit="1" customWidth="1"/>
    <col min="13582" max="13582" width="3.42578125" style="316" bestFit="1" customWidth="1"/>
    <col min="13583" max="13584" width="4.28515625" style="316" bestFit="1" customWidth="1"/>
    <col min="13585" max="13585" width="3.7109375" style="316" bestFit="1" customWidth="1"/>
    <col min="13586" max="13586" width="11.140625" style="316" customWidth="1"/>
    <col min="13587" max="13587" width="14" style="316" bestFit="1" customWidth="1"/>
    <col min="13588" max="13588" width="8.7109375" style="316" bestFit="1" customWidth="1"/>
    <col min="13589" max="13589" width="10.140625" style="316" bestFit="1" customWidth="1"/>
    <col min="13590" max="13590" width="10.140625" style="316" customWidth="1"/>
    <col min="13591" max="13825" width="9.140625" style="316"/>
    <col min="13826" max="13826" width="6.5703125" style="316" bestFit="1" customWidth="1"/>
    <col min="13827" max="13827" width="8.42578125" style="316" bestFit="1" customWidth="1"/>
    <col min="13828" max="13828" width="24.85546875" style="316" bestFit="1" customWidth="1"/>
    <col min="13829" max="13829" width="30.5703125" style="316" bestFit="1" customWidth="1"/>
    <col min="13830" max="13831" width="0" style="316" hidden="1" customWidth="1"/>
    <col min="13832" max="13832" width="3.7109375" style="316" customWidth="1"/>
    <col min="13833" max="13833" width="12.140625" style="316" customWidth="1"/>
    <col min="13834" max="13834" width="18.5703125" style="316" bestFit="1" customWidth="1"/>
    <col min="13835" max="13835" width="15.28515625" style="316" bestFit="1" customWidth="1"/>
    <col min="13836" max="13836" width="5.85546875" style="316" bestFit="1" customWidth="1"/>
    <col min="13837" max="13837" width="9.42578125" style="316" bestFit="1" customWidth="1"/>
    <col min="13838" max="13838" width="3.42578125" style="316" bestFit="1" customWidth="1"/>
    <col min="13839" max="13840" width="4.28515625" style="316" bestFit="1" customWidth="1"/>
    <col min="13841" max="13841" width="3.7109375" style="316" bestFit="1" customWidth="1"/>
    <col min="13842" max="13842" width="11.140625" style="316" customWidth="1"/>
    <col min="13843" max="13843" width="14" style="316" bestFit="1" customWidth="1"/>
    <col min="13844" max="13844" width="8.7109375" style="316" bestFit="1" customWidth="1"/>
    <col min="13845" max="13845" width="10.140625" style="316" bestFit="1" customWidth="1"/>
    <col min="13846" max="13846" width="10.140625" style="316" customWidth="1"/>
    <col min="13847" max="14081" width="9.140625" style="316"/>
    <col min="14082" max="14082" width="6.5703125" style="316" bestFit="1" customWidth="1"/>
    <col min="14083" max="14083" width="8.42578125" style="316" bestFit="1" customWidth="1"/>
    <col min="14084" max="14084" width="24.85546875" style="316" bestFit="1" customWidth="1"/>
    <col min="14085" max="14085" width="30.5703125" style="316" bestFit="1" customWidth="1"/>
    <col min="14086" max="14087" width="0" style="316" hidden="1" customWidth="1"/>
    <col min="14088" max="14088" width="3.7109375" style="316" customWidth="1"/>
    <col min="14089" max="14089" width="12.140625" style="316" customWidth="1"/>
    <col min="14090" max="14090" width="18.5703125" style="316" bestFit="1" customWidth="1"/>
    <col min="14091" max="14091" width="15.28515625" style="316" bestFit="1" customWidth="1"/>
    <col min="14092" max="14092" width="5.85546875" style="316" bestFit="1" customWidth="1"/>
    <col min="14093" max="14093" width="9.42578125" style="316" bestFit="1" customWidth="1"/>
    <col min="14094" max="14094" width="3.42578125" style="316" bestFit="1" customWidth="1"/>
    <col min="14095" max="14096" width="4.28515625" style="316" bestFit="1" customWidth="1"/>
    <col min="14097" max="14097" width="3.7109375" style="316" bestFit="1" customWidth="1"/>
    <col min="14098" max="14098" width="11.140625" style="316" customWidth="1"/>
    <col min="14099" max="14099" width="14" style="316" bestFit="1" customWidth="1"/>
    <col min="14100" max="14100" width="8.7109375" style="316" bestFit="1" customWidth="1"/>
    <col min="14101" max="14101" width="10.140625" style="316" bestFit="1" customWidth="1"/>
    <col min="14102" max="14102" width="10.140625" style="316" customWidth="1"/>
    <col min="14103" max="14337" width="9.140625" style="316"/>
    <col min="14338" max="14338" width="6.5703125" style="316" bestFit="1" customWidth="1"/>
    <col min="14339" max="14339" width="8.42578125" style="316" bestFit="1" customWidth="1"/>
    <col min="14340" max="14340" width="24.85546875" style="316" bestFit="1" customWidth="1"/>
    <col min="14341" max="14341" width="30.5703125" style="316" bestFit="1" customWidth="1"/>
    <col min="14342" max="14343" width="0" style="316" hidden="1" customWidth="1"/>
    <col min="14344" max="14344" width="3.7109375" style="316" customWidth="1"/>
    <col min="14345" max="14345" width="12.140625" style="316" customWidth="1"/>
    <col min="14346" max="14346" width="18.5703125" style="316" bestFit="1" customWidth="1"/>
    <col min="14347" max="14347" width="15.28515625" style="316" bestFit="1" customWidth="1"/>
    <col min="14348" max="14348" width="5.85546875" style="316" bestFit="1" customWidth="1"/>
    <col min="14349" max="14349" width="9.42578125" style="316" bestFit="1" customWidth="1"/>
    <col min="14350" max="14350" width="3.42578125" style="316" bestFit="1" customWidth="1"/>
    <col min="14351" max="14352" width="4.28515625" style="316" bestFit="1" customWidth="1"/>
    <col min="14353" max="14353" width="3.7109375" style="316" bestFit="1" customWidth="1"/>
    <col min="14354" max="14354" width="11.140625" style="316" customWidth="1"/>
    <col min="14355" max="14355" width="14" style="316" bestFit="1" customWidth="1"/>
    <col min="14356" max="14356" width="8.7109375" style="316" bestFit="1" customWidth="1"/>
    <col min="14357" max="14357" width="10.140625" style="316" bestFit="1" customWidth="1"/>
    <col min="14358" max="14358" width="10.140625" style="316" customWidth="1"/>
    <col min="14359" max="14593" width="9.140625" style="316"/>
    <col min="14594" max="14594" width="6.5703125" style="316" bestFit="1" customWidth="1"/>
    <col min="14595" max="14595" width="8.42578125" style="316" bestFit="1" customWidth="1"/>
    <col min="14596" max="14596" width="24.85546875" style="316" bestFit="1" customWidth="1"/>
    <col min="14597" max="14597" width="30.5703125" style="316" bestFit="1" customWidth="1"/>
    <col min="14598" max="14599" width="0" style="316" hidden="1" customWidth="1"/>
    <col min="14600" max="14600" width="3.7109375" style="316" customWidth="1"/>
    <col min="14601" max="14601" width="12.140625" style="316" customWidth="1"/>
    <col min="14602" max="14602" width="18.5703125" style="316" bestFit="1" customWidth="1"/>
    <col min="14603" max="14603" width="15.28515625" style="316" bestFit="1" customWidth="1"/>
    <col min="14604" max="14604" width="5.85546875" style="316" bestFit="1" customWidth="1"/>
    <col min="14605" max="14605" width="9.42578125" style="316" bestFit="1" customWidth="1"/>
    <col min="14606" max="14606" width="3.42578125" style="316" bestFit="1" customWidth="1"/>
    <col min="14607" max="14608" width="4.28515625" style="316" bestFit="1" customWidth="1"/>
    <col min="14609" max="14609" width="3.7109375" style="316" bestFit="1" customWidth="1"/>
    <col min="14610" max="14610" width="11.140625" style="316" customWidth="1"/>
    <col min="14611" max="14611" width="14" style="316" bestFit="1" customWidth="1"/>
    <col min="14612" max="14612" width="8.7109375" style="316" bestFit="1" customWidth="1"/>
    <col min="14613" max="14613" width="10.140625" style="316" bestFit="1" customWidth="1"/>
    <col min="14614" max="14614" width="10.140625" style="316" customWidth="1"/>
    <col min="14615" max="14849" width="9.140625" style="316"/>
    <col min="14850" max="14850" width="6.5703125" style="316" bestFit="1" customWidth="1"/>
    <col min="14851" max="14851" width="8.42578125" style="316" bestFit="1" customWidth="1"/>
    <col min="14852" max="14852" width="24.85546875" style="316" bestFit="1" customWidth="1"/>
    <col min="14853" max="14853" width="30.5703125" style="316" bestFit="1" customWidth="1"/>
    <col min="14854" max="14855" width="0" style="316" hidden="1" customWidth="1"/>
    <col min="14856" max="14856" width="3.7109375" style="316" customWidth="1"/>
    <col min="14857" max="14857" width="12.140625" style="316" customWidth="1"/>
    <col min="14858" max="14858" width="18.5703125" style="316" bestFit="1" customWidth="1"/>
    <col min="14859" max="14859" width="15.28515625" style="316" bestFit="1" customWidth="1"/>
    <col min="14860" max="14860" width="5.85546875" style="316" bestFit="1" customWidth="1"/>
    <col min="14861" max="14861" width="9.42578125" style="316" bestFit="1" customWidth="1"/>
    <col min="14862" max="14862" width="3.42578125" style="316" bestFit="1" customWidth="1"/>
    <col min="14863" max="14864" width="4.28515625" style="316" bestFit="1" customWidth="1"/>
    <col min="14865" max="14865" width="3.7109375" style="316" bestFit="1" customWidth="1"/>
    <col min="14866" max="14866" width="11.140625" style="316" customWidth="1"/>
    <col min="14867" max="14867" width="14" style="316" bestFit="1" customWidth="1"/>
    <col min="14868" max="14868" width="8.7109375" style="316" bestFit="1" customWidth="1"/>
    <col min="14869" max="14869" width="10.140625" style="316" bestFit="1" customWidth="1"/>
    <col min="14870" max="14870" width="10.140625" style="316" customWidth="1"/>
    <col min="14871" max="15105" width="9.140625" style="316"/>
    <col min="15106" max="15106" width="6.5703125" style="316" bestFit="1" customWidth="1"/>
    <col min="15107" max="15107" width="8.42578125" style="316" bestFit="1" customWidth="1"/>
    <col min="15108" max="15108" width="24.85546875" style="316" bestFit="1" customWidth="1"/>
    <col min="15109" max="15109" width="30.5703125" style="316" bestFit="1" customWidth="1"/>
    <col min="15110" max="15111" width="0" style="316" hidden="1" customWidth="1"/>
    <col min="15112" max="15112" width="3.7109375" style="316" customWidth="1"/>
    <col min="15113" max="15113" width="12.140625" style="316" customWidth="1"/>
    <col min="15114" max="15114" width="18.5703125" style="316" bestFit="1" customWidth="1"/>
    <col min="15115" max="15115" width="15.28515625" style="316" bestFit="1" customWidth="1"/>
    <col min="15116" max="15116" width="5.85546875" style="316" bestFit="1" customWidth="1"/>
    <col min="15117" max="15117" width="9.42578125" style="316" bestFit="1" customWidth="1"/>
    <col min="15118" max="15118" width="3.42578125" style="316" bestFit="1" customWidth="1"/>
    <col min="15119" max="15120" width="4.28515625" style="316" bestFit="1" customWidth="1"/>
    <col min="15121" max="15121" width="3.7109375" style="316" bestFit="1" customWidth="1"/>
    <col min="15122" max="15122" width="11.140625" style="316" customWidth="1"/>
    <col min="15123" max="15123" width="14" style="316" bestFit="1" customWidth="1"/>
    <col min="15124" max="15124" width="8.7109375" style="316" bestFit="1" customWidth="1"/>
    <col min="15125" max="15125" width="10.140625" style="316" bestFit="1" customWidth="1"/>
    <col min="15126" max="15126" width="10.140625" style="316" customWidth="1"/>
    <col min="15127" max="15361" width="9.140625" style="316"/>
    <col min="15362" max="15362" width="6.5703125" style="316" bestFit="1" customWidth="1"/>
    <col min="15363" max="15363" width="8.42578125" style="316" bestFit="1" customWidth="1"/>
    <col min="15364" max="15364" width="24.85546875" style="316" bestFit="1" customWidth="1"/>
    <col min="15365" max="15365" width="30.5703125" style="316" bestFit="1" customWidth="1"/>
    <col min="15366" max="15367" width="0" style="316" hidden="1" customWidth="1"/>
    <col min="15368" max="15368" width="3.7109375" style="316" customWidth="1"/>
    <col min="15369" max="15369" width="12.140625" style="316" customWidth="1"/>
    <col min="15370" max="15370" width="18.5703125" style="316" bestFit="1" customWidth="1"/>
    <col min="15371" max="15371" width="15.28515625" style="316" bestFit="1" customWidth="1"/>
    <col min="15372" max="15372" width="5.85546875" style="316" bestFit="1" customWidth="1"/>
    <col min="15373" max="15373" width="9.42578125" style="316" bestFit="1" customWidth="1"/>
    <col min="15374" max="15374" width="3.42578125" style="316" bestFit="1" customWidth="1"/>
    <col min="15375" max="15376" width="4.28515625" style="316" bestFit="1" customWidth="1"/>
    <col min="15377" max="15377" width="3.7109375" style="316" bestFit="1" customWidth="1"/>
    <col min="15378" max="15378" width="11.140625" style="316" customWidth="1"/>
    <col min="15379" max="15379" width="14" style="316" bestFit="1" customWidth="1"/>
    <col min="15380" max="15380" width="8.7109375" style="316" bestFit="1" customWidth="1"/>
    <col min="15381" max="15381" width="10.140625" style="316" bestFit="1" customWidth="1"/>
    <col min="15382" max="15382" width="10.140625" style="316" customWidth="1"/>
    <col min="15383" max="15617" width="9.140625" style="316"/>
    <col min="15618" max="15618" width="6.5703125" style="316" bestFit="1" customWidth="1"/>
    <col min="15619" max="15619" width="8.42578125" style="316" bestFit="1" customWidth="1"/>
    <col min="15620" max="15620" width="24.85546875" style="316" bestFit="1" customWidth="1"/>
    <col min="15621" max="15621" width="30.5703125" style="316" bestFit="1" customWidth="1"/>
    <col min="15622" max="15623" width="0" style="316" hidden="1" customWidth="1"/>
    <col min="15624" max="15624" width="3.7109375" style="316" customWidth="1"/>
    <col min="15625" max="15625" width="12.140625" style="316" customWidth="1"/>
    <col min="15626" max="15626" width="18.5703125" style="316" bestFit="1" customWidth="1"/>
    <col min="15627" max="15627" width="15.28515625" style="316" bestFit="1" customWidth="1"/>
    <col min="15628" max="15628" width="5.85546875" style="316" bestFit="1" customWidth="1"/>
    <col min="15629" max="15629" width="9.42578125" style="316" bestFit="1" customWidth="1"/>
    <col min="15630" max="15630" width="3.42578125" style="316" bestFit="1" customWidth="1"/>
    <col min="15631" max="15632" width="4.28515625" style="316" bestFit="1" customWidth="1"/>
    <col min="15633" max="15633" width="3.7109375" style="316" bestFit="1" customWidth="1"/>
    <col min="15634" max="15634" width="11.140625" style="316" customWidth="1"/>
    <col min="15635" max="15635" width="14" style="316" bestFit="1" customWidth="1"/>
    <col min="15636" max="15636" width="8.7109375" style="316" bestFit="1" customWidth="1"/>
    <col min="15637" max="15637" width="10.140625" style="316" bestFit="1" customWidth="1"/>
    <col min="15638" max="15638" width="10.140625" style="316" customWidth="1"/>
    <col min="15639" max="15873" width="9.140625" style="316"/>
    <col min="15874" max="15874" width="6.5703125" style="316" bestFit="1" customWidth="1"/>
    <col min="15875" max="15875" width="8.42578125" style="316" bestFit="1" customWidth="1"/>
    <col min="15876" max="15876" width="24.85546875" style="316" bestFit="1" customWidth="1"/>
    <col min="15877" max="15877" width="30.5703125" style="316" bestFit="1" customWidth="1"/>
    <col min="15878" max="15879" width="0" style="316" hidden="1" customWidth="1"/>
    <col min="15880" max="15880" width="3.7109375" style="316" customWidth="1"/>
    <col min="15881" max="15881" width="12.140625" style="316" customWidth="1"/>
    <col min="15882" max="15882" width="18.5703125" style="316" bestFit="1" customWidth="1"/>
    <col min="15883" max="15883" width="15.28515625" style="316" bestFit="1" customWidth="1"/>
    <col min="15884" max="15884" width="5.85546875" style="316" bestFit="1" customWidth="1"/>
    <col min="15885" max="15885" width="9.42578125" style="316" bestFit="1" customWidth="1"/>
    <col min="15886" max="15886" width="3.42578125" style="316" bestFit="1" customWidth="1"/>
    <col min="15887" max="15888" width="4.28515625" style="316" bestFit="1" customWidth="1"/>
    <col min="15889" max="15889" width="3.7109375" style="316" bestFit="1" customWidth="1"/>
    <col min="15890" max="15890" width="11.140625" style="316" customWidth="1"/>
    <col min="15891" max="15891" width="14" style="316" bestFit="1" customWidth="1"/>
    <col min="15892" max="15892" width="8.7109375" style="316" bestFit="1" customWidth="1"/>
    <col min="15893" max="15893" width="10.140625" style="316" bestFit="1" customWidth="1"/>
    <col min="15894" max="15894" width="10.140625" style="316" customWidth="1"/>
    <col min="15895" max="16129" width="9.140625" style="316"/>
    <col min="16130" max="16130" width="6.5703125" style="316" bestFit="1" customWidth="1"/>
    <col min="16131" max="16131" width="8.42578125" style="316" bestFit="1" customWidth="1"/>
    <col min="16132" max="16132" width="24.85546875" style="316" bestFit="1" customWidth="1"/>
    <col min="16133" max="16133" width="30.5703125" style="316" bestFit="1" customWidth="1"/>
    <col min="16134" max="16135" width="0" style="316" hidden="1" customWidth="1"/>
    <col min="16136" max="16136" width="3.7109375" style="316" customWidth="1"/>
    <col min="16137" max="16137" width="12.140625" style="316" customWidth="1"/>
    <col min="16138" max="16138" width="18.5703125" style="316" bestFit="1" customWidth="1"/>
    <col min="16139" max="16139" width="15.28515625" style="316" bestFit="1" customWidth="1"/>
    <col min="16140" max="16140" width="5.85546875" style="316" bestFit="1" customWidth="1"/>
    <col min="16141" max="16141" width="9.42578125" style="316" bestFit="1" customWidth="1"/>
    <col min="16142" max="16142" width="3.42578125" style="316" bestFit="1" customWidth="1"/>
    <col min="16143" max="16144" width="4.28515625" style="316" bestFit="1" customWidth="1"/>
    <col min="16145" max="16145" width="3.7109375" style="316" bestFit="1" customWidth="1"/>
    <col min="16146" max="16146" width="11.140625" style="316" customWidth="1"/>
    <col min="16147" max="16147" width="14" style="316" bestFit="1" customWidth="1"/>
    <col min="16148" max="16148" width="8.7109375" style="316" bestFit="1" customWidth="1"/>
    <col min="16149" max="16149" width="10.140625" style="316" bestFit="1" customWidth="1"/>
    <col min="16150" max="16150" width="10.140625" style="316" customWidth="1"/>
    <col min="16151" max="16384" width="9.140625" style="316"/>
  </cols>
  <sheetData>
    <row r="1" spans="1:22" ht="18.75" x14ac:dyDescent="0.3">
      <c r="B1" s="498" t="s">
        <v>758</v>
      </c>
      <c r="V1" s="316"/>
    </row>
    <row r="2" spans="1:22" ht="15.75" thickBot="1" x14ac:dyDescent="0.3"/>
    <row r="3" spans="1:22" s="335" customFormat="1" ht="39" thickBot="1" x14ac:dyDescent="0.3">
      <c r="A3" s="499" t="s">
        <v>327</v>
      </c>
      <c r="B3" s="500" t="s">
        <v>328</v>
      </c>
      <c r="C3" s="500" t="s">
        <v>329</v>
      </c>
      <c r="D3" s="500" t="s">
        <v>330</v>
      </c>
      <c r="E3" s="407" t="s">
        <v>490</v>
      </c>
      <c r="F3" s="407" t="s">
        <v>331</v>
      </c>
      <c r="G3" s="407" t="s">
        <v>698</v>
      </c>
      <c r="H3" s="500" t="s">
        <v>332</v>
      </c>
      <c r="I3" s="500" t="s">
        <v>333</v>
      </c>
      <c r="J3" s="500" t="s">
        <v>334</v>
      </c>
      <c r="K3" s="407" t="s">
        <v>759</v>
      </c>
      <c r="L3" s="500" t="s">
        <v>336</v>
      </c>
      <c r="M3" s="500" t="s">
        <v>337</v>
      </c>
      <c r="N3" s="500" t="s">
        <v>338</v>
      </c>
      <c r="O3" s="500" t="s">
        <v>339</v>
      </c>
      <c r="P3" s="500" t="s">
        <v>340</v>
      </c>
      <c r="Q3" s="500" t="s">
        <v>341</v>
      </c>
      <c r="R3" s="500" t="s">
        <v>342</v>
      </c>
      <c r="S3" s="500" t="s">
        <v>343</v>
      </c>
      <c r="T3" s="501" t="s">
        <v>344</v>
      </c>
      <c r="U3" s="502" t="s">
        <v>345</v>
      </c>
      <c r="V3" s="832"/>
    </row>
    <row r="4" spans="1:22" s="334" customFormat="1" ht="102" x14ac:dyDescent="0.25">
      <c r="A4" s="586">
        <v>1</v>
      </c>
      <c r="B4" s="490" t="s">
        <v>760</v>
      </c>
      <c r="C4" s="587" t="s">
        <v>347</v>
      </c>
      <c r="D4" s="587" t="s">
        <v>761</v>
      </c>
      <c r="E4" s="587"/>
      <c r="F4" s="587" t="s">
        <v>350</v>
      </c>
      <c r="G4" s="587" t="s">
        <v>702</v>
      </c>
      <c r="H4" s="490">
        <v>55</v>
      </c>
      <c r="I4" s="587" t="s">
        <v>88</v>
      </c>
      <c r="J4" s="490" t="s">
        <v>762</v>
      </c>
      <c r="K4" s="398">
        <v>10720</v>
      </c>
      <c r="L4" s="490">
        <v>2007</v>
      </c>
      <c r="M4" s="587" t="s">
        <v>365</v>
      </c>
      <c r="N4" s="587" t="s">
        <v>349</v>
      </c>
      <c r="O4" s="587" t="s">
        <v>349</v>
      </c>
      <c r="P4" s="587" t="s">
        <v>350</v>
      </c>
      <c r="Q4" s="587" t="s">
        <v>88</v>
      </c>
      <c r="R4" s="504" t="s">
        <v>763</v>
      </c>
      <c r="S4" s="587" t="s">
        <v>349</v>
      </c>
      <c r="T4" s="504" t="s">
        <v>792</v>
      </c>
      <c r="U4" s="587" t="s">
        <v>350</v>
      </c>
      <c r="V4" s="833"/>
    </row>
    <row r="5" spans="1:22" s="334" customFormat="1" ht="102" x14ac:dyDescent="0.25">
      <c r="A5" s="507">
        <v>2</v>
      </c>
      <c r="B5" s="490" t="s">
        <v>793</v>
      </c>
      <c r="C5" s="587" t="s">
        <v>347</v>
      </c>
      <c r="D5" s="490" t="s">
        <v>778</v>
      </c>
      <c r="E5" s="508"/>
      <c r="F5" s="587"/>
      <c r="G5" s="587" t="s">
        <v>702</v>
      </c>
      <c r="H5" s="490">
        <v>55</v>
      </c>
      <c r="I5" s="587" t="s">
        <v>88</v>
      </c>
      <c r="J5" s="490" t="s">
        <v>779</v>
      </c>
      <c r="K5" s="398">
        <v>11551</v>
      </c>
      <c r="L5" s="508" t="s">
        <v>695</v>
      </c>
      <c r="M5" s="587" t="s">
        <v>365</v>
      </c>
      <c r="N5" s="587" t="s">
        <v>349</v>
      </c>
      <c r="O5" s="587" t="s">
        <v>349</v>
      </c>
      <c r="P5" s="587" t="s">
        <v>350</v>
      </c>
      <c r="Q5" s="587" t="s">
        <v>88</v>
      </c>
      <c r="R5" s="504" t="s">
        <v>763</v>
      </c>
      <c r="S5" s="587" t="s">
        <v>349</v>
      </c>
      <c r="T5" s="504" t="s">
        <v>792</v>
      </c>
      <c r="U5" s="587" t="s">
        <v>350</v>
      </c>
      <c r="V5" s="833"/>
    </row>
    <row r="6" spans="1:22" s="671" customFormat="1" ht="102" x14ac:dyDescent="0.25">
      <c r="A6" s="507">
        <v>3</v>
      </c>
      <c r="B6" s="834" t="s">
        <v>767</v>
      </c>
      <c r="C6" s="587" t="s">
        <v>347</v>
      </c>
      <c r="D6" s="490" t="s">
        <v>768</v>
      </c>
      <c r="E6" s="508"/>
      <c r="F6" s="587"/>
      <c r="G6" s="587" t="s">
        <v>702</v>
      </c>
      <c r="H6" s="834">
        <v>43</v>
      </c>
      <c r="I6" s="587" t="s">
        <v>88</v>
      </c>
      <c r="J6" s="490" t="s">
        <v>769</v>
      </c>
      <c r="K6" s="398">
        <v>9017</v>
      </c>
      <c r="L6" s="508" t="s">
        <v>390</v>
      </c>
      <c r="M6" s="587" t="s">
        <v>365</v>
      </c>
      <c r="N6" s="587" t="s">
        <v>349</v>
      </c>
      <c r="O6" s="587" t="s">
        <v>349</v>
      </c>
      <c r="P6" s="587" t="s">
        <v>350</v>
      </c>
      <c r="Q6" s="587" t="s">
        <v>88</v>
      </c>
      <c r="R6" s="504" t="s">
        <v>763</v>
      </c>
      <c r="S6" s="587" t="s">
        <v>349</v>
      </c>
      <c r="T6" s="504" t="s">
        <v>792</v>
      </c>
      <c r="U6" s="587" t="s">
        <v>350</v>
      </c>
      <c r="V6" s="833"/>
    </row>
    <row r="7" spans="1:22" s="671" customFormat="1" ht="102" x14ac:dyDescent="0.25">
      <c r="A7" s="507">
        <v>4</v>
      </c>
      <c r="B7" s="834" t="s">
        <v>794</v>
      </c>
      <c r="C7" s="587" t="s">
        <v>347</v>
      </c>
      <c r="D7" s="490" t="s">
        <v>795</v>
      </c>
      <c r="E7" s="508"/>
      <c r="F7" s="587"/>
      <c r="G7" s="587" t="s">
        <v>702</v>
      </c>
      <c r="H7" s="834">
        <v>88</v>
      </c>
      <c r="I7" s="587" t="s">
        <v>88</v>
      </c>
      <c r="J7" s="490" t="s">
        <v>796</v>
      </c>
      <c r="K7" s="398">
        <v>15990</v>
      </c>
      <c r="L7" s="508" t="s">
        <v>382</v>
      </c>
      <c r="M7" s="587" t="s">
        <v>365</v>
      </c>
      <c r="N7" s="587" t="s">
        <v>349</v>
      </c>
      <c r="O7" s="587" t="s">
        <v>349</v>
      </c>
      <c r="P7" s="587" t="s">
        <v>349</v>
      </c>
      <c r="Q7" s="587" t="s">
        <v>370</v>
      </c>
      <c r="R7" s="504" t="s">
        <v>797</v>
      </c>
      <c r="S7" s="587" t="s">
        <v>349</v>
      </c>
      <c r="T7" s="504" t="s">
        <v>792</v>
      </c>
      <c r="U7" s="587" t="s">
        <v>350</v>
      </c>
      <c r="V7" s="833"/>
    </row>
    <row r="8" spans="1:22" s="838" customFormat="1" ht="102" x14ac:dyDescent="0.25">
      <c r="A8" s="835">
        <v>5</v>
      </c>
      <c r="B8" s="834" t="s">
        <v>770</v>
      </c>
      <c r="C8" s="504" t="s">
        <v>347</v>
      </c>
      <c r="D8" s="834" t="s">
        <v>798</v>
      </c>
      <c r="E8" s="603"/>
      <c r="F8" s="504"/>
      <c r="G8" s="504" t="s">
        <v>702</v>
      </c>
      <c r="H8" s="834">
        <v>69</v>
      </c>
      <c r="I8" s="504" t="s">
        <v>88</v>
      </c>
      <c r="J8" s="834" t="s">
        <v>771</v>
      </c>
      <c r="K8" s="836">
        <v>14990</v>
      </c>
      <c r="L8" s="603" t="s">
        <v>354</v>
      </c>
      <c r="M8" s="587" t="s">
        <v>365</v>
      </c>
      <c r="N8" s="504" t="s">
        <v>349</v>
      </c>
      <c r="O8" s="504" t="s">
        <v>349</v>
      </c>
      <c r="P8" s="504" t="s">
        <v>350</v>
      </c>
      <c r="Q8" s="504" t="s">
        <v>88</v>
      </c>
      <c r="R8" s="504" t="s">
        <v>763</v>
      </c>
      <c r="S8" s="504" t="s">
        <v>349</v>
      </c>
      <c r="T8" s="504" t="s">
        <v>792</v>
      </c>
      <c r="U8" s="504" t="s">
        <v>350</v>
      </c>
      <c r="V8" s="837"/>
    </row>
    <row r="9" spans="1:22" s="671" customFormat="1" ht="102" x14ac:dyDescent="0.25">
      <c r="A9" s="507">
        <v>6</v>
      </c>
      <c r="B9" s="490" t="s">
        <v>772</v>
      </c>
      <c r="C9" s="587" t="s">
        <v>347</v>
      </c>
      <c r="D9" s="490" t="s">
        <v>799</v>
      </c>
      <c r="E9" s="508"/>
      <c r="F9" s="587"/>
      <c r="G9" s="587" t="s">
        <v>702</v>
      </c>
      <c r="H9" s="490">
        <v>104</v>
      </c>
      <c r="I9" s="504" t="s">
        <v>88</v>
      </c>
      <c r="J9" s="834" t="s">
        <v>773</v>
      </c>
      <c r="K9" s="398">
        <v>21452</v>
      </c>
      <c r="L9" s="508" t="s">
        <v>465</v>
      </c>
      <c r="M9" s="587" t="s">
        <v>365</v>
      </c>
      <c r="N9" s="587" t="s">
        <v>349</v>
      </c>
      <c r="O9" s="587" t="s">
        <v>349</v>
      </c>
      <c r="P9" s="587" t="s">
        <v>350</v>
      </c>
      <c r="Q9" s="587" t="s">
        <v>88</v>
      </c>
      <c r="R9" s="504" t="s">
        <v>763</v>
      </c>
      <c r="S9" s="587" t="s">
        <v>349</v>
      </c>
      <c r="T9" s="504" t="s">
        <v>792</v>
      </c>
      <c r="U9" s="587" t="s">
        <v>350</v>
      </c>
      <c r="V9" s="833"/>
    </row>
    <row r="10" spans="1:22" s="671" customFormat="1" ht="102" x14ac:dyDescent="0.25">
      <c r="A10" s="507">
        <v>7</v>
      </c>
      <c r="B10" s="490" t="s">
        <v>774</v>
      </c>
      <c r="C10" s="587" t="s">
        <v>347</v>
      </c>
      <c r="D10" s="490" t="s">
        <v>800</v>
      </c>
      <c r="E10" s="508"/>
      <c r="F10" s="587"/>
      <c r="G10" s="587" t="s">
        <v>702</v>
      </c>
      <c r="H10" s="490">
        <v>82</v>
      </c>
      <c r="I10" s="587" t="s">
        <v>88</v>
      </c>
      <c r="J10" s="834" t="s">
        <v>801</v>
      </c>
      <c r="K10" s="398">
        <v>17550</v>
      </c>
      <c r="L10" s="508" t="s">
        <v>687</v>
      </c>
      <c r="M10" s="587" t="s">
        <v>365</v>
      </c>
      <c r="N10" s="587" t="s">
        <v>349</v>
      </c>
      <c r="O10" s="587" t="s">
        <v>349</v>
      </c>
      <c r="P10" s="587" t="s">
        <v>350</v>
      </c>
      <c r="Q10" s="587" t="s">
        <v>88</v>
      </c>
      <c r="R10" s="504" t="s">
        <v>763</v>
      </c>
      <c r="S10" s="587" t="s">
        <v>349</v>
      </c>
      <c r="T10" s="504" t="s">
        <v>792</v>
      </c>
      <c r="U10" s="587" t="s">
        <v>350</v>
      </c>
      <c r="V10" s="833"/>
    </row>
    <row r="11" spans="1:22" s="671" customFormat="1" ht="102" x14ac:dyDescent="0.25">
      <c r="A11" s="507">
        <v>8</v>
      </c>
      <c r="B11" s="490" t="s">
        <v>802</v>
      </c>
      <c r="C11" s="587" t="s">
        <v>347</v>
      </c>
      <c r="D11" s="490" t="s">
        <v>803</v>
      </c>
      <c r="E11" s="508"/>
      <c r="F11" s="587"/>
      <c r="G11" s="587" t="s">
        <v>702</v>
      </c>
      <c r="H11" s="490">
        <v>48</v>
      </c>
      <c r="I11" s="587" t="s">
        <v>88</v>
      </c>
      <c r="J11" s="834" t="s">
        <v>804</v>
      </c>
      <c r="K11" s="398">
        <v>8990</v>
      </c>
      <c r="L11" s="508" t="s">
        <v>382</v>
      </c>
      <c r="M11" s="587" t="s">
        <v>365</v>
      </c>
      <c r="N11" s="587" t="s">
        <v>349</v>
      </c>
      <c r="O11" s="587" t="s">
        <v>349</v>
      </c>
      <c r="P11" s="587" t="s">
        <v>349</v>
      </c>
      <c r="Q11" s="587" t="s">
        <v>370</v>
      </c>
      <c r="R11" s="504" t="s">
        <v>797</v>
      </c>
      <c r="S11" s="587" t="s">
        <v>349</v>
      </c>
      <c r="T11" s="504" t="s">
        <v>792</v>
      </c>
      <c r="U11" s="587" t="s">
        <v>350</v>
      </c>
      <c r="V11" s="833"/>
    </row>
    <row r="12" spans="1:22" s="671" customFormat="1" ht="102" x14ac:dyDescent="0.25">
      <c r="A12" s="507">
        <v>9</v>
      </c>
      <c r="B12" s="508" t="s">
        <v>781</v>
      </c>
      <c r="C12" s="508" t="s">
        <v>347</v>
      </c>
      <c r="D12" s="603" t="s">
        <v>782</v>
      </c>
      <c r="E12" s="508"/>
      <c r="F12" s="508"/>
      <c r="G12" s="508" t="s">
        <v>702</v>
      </c>
      <c r="H12" s="508" t="s">
        <v>780</v>
      </c>
      <c r="I12" s="508" t="s">
        <v>88</v>
      </c>
      <c r="J12" s="508" t="s">
        <v>783</v>
      </c>
      <c r="K12" s="398">
        <v>10050</v>
      </c>
      <c r="L12" s="508" t="s">
        <v>681</v>
      </c>
      <c r="M12" s="587" t="s">
        <v>365</v>
      </c>
      <c r="N12" s="587" t="s">
        <v>349</v>
      </c>
      <c r="O12" s="587" t="s">
        <v>349</v>
      </c>
      <c r="P12" s="587" t="s">
        <v>349</v>
      </c>
      <c r="Q12" s="587" t="s">
        <v>682</v>
      </c>
      <c r="R12" s="504" t="s">
        <v>797</v>
      </c>
      <c r="S12" s="587" t="s">
        <v>349</v>
      </c>
      <c r="T12" s="504" t="s">
        <v>792</v>
      </c>
      <c r="U12" s="587" t="s">
        <v>350</v>
      </c>
      <c r="V12" s="833"/>
    </row>
    <row r="13" spans="1:22" s="671" customFormat="1" ht="102" x14ac:dyDescent="0.25">
      <c r="A13" s="507">
        <v>10</v>
      </c>
      <c r="B13" s="508" t="s">
        <v>805</v>
      </c>
      <c r="C13" s="587" t="s">
        <v>347</v>
      </c>
      <c r="D13" s="490" t="s">
        <v>803</v>
      </c>
      <c r="E13" s="508"/>
      <c r="F13" s="587"/>
      <c r="G13" s="587" t="s">
        <v>702</v>
      </c>
      <c r="H13" s="490">
        <v>48</v>
      </c>
      <c r="I13" s="587" t="s">
        <v>88</v>
      </c>
      <c r="J13" s="508" t="s">
        <v>806</v>
      </c>
      <c r="K13" s="398">
        <v>8990</v>
      </c>
      <c r="L13" s="508" t="s">
        <v>369</v>
      </c>
      <c r="M13" s="587" t="s">
        <v>365</v>
      </c>
      <c r="N13" s="587" t="s">
        <v>349</v>
      </c>
      <c r="O13" s="587" t="s">
        <v>349</v>
      </c>
      <c r="P13" s="587" t="s">
        <v>349</v>
      </c>
      <c r="Q13" s="587" t="s">
        <v>370</v>
      </c>
      <c r="R13" s="504" t="s">
        <v>797</v>
      </c>
      <c r="S13" s="587" t="s">
        <v>349</v>
      </c>
      <c r="T13" s="504" t="s">
        <v>792</v>
      </c>
      <c r="U13" s="587" t="s">
        <v>350</v>
      </c>
      <c r="V13" s="833"/>
    </row>
    <row r="14" spans="1:22" s="334" customFormat="1" ht="102" x14ac:dyDescent="0.25">
      <c r="A14" s="507">
        <v>11</v>
      </c>
      <c r="B14" s="834" t="s">
        <v>764</v>
      </c>
      <c r="C14" s="587" t="s">
        <v>347</v>
      </c>
      <c r="D14" s="490" t="s">
        <v>765</v>
      </c>
      <c r="E14" s="508"/>
      <c r="F14" s="587"/>
      <c r="G14" s="587" t="s">
        <v>702</v>
      </c>
      <c r="H14" s="834">
        <v>65</v>
      </c>
      <c r="I14" s="504" t="s">
        <v>88</v>
      </c>
      <c r="J14" s="490" t="s">
        <v>766</v>
      </c>
      <c r="K14" s="398">
        <v>9990</v>
      </c>
      <c r="L14" s="490">
        <v>2013</v>
      </c>
      <c r="M14" s="587" t="s">
        <v>365</v>
      </c>
      <c r="N14" s="587" t="s">
        <v>349</v>
      </c>
      <c r="O14" s="587" t="s">
        <v>349</v>
      </c>
      <c r="P14" s="587" t="s">
        <v>349</v>
      </c>
      <c r="Q14" s="587" t="s">
        <v>682</v>
      </c>
      <c r="R14" s="504" t="s">
        <v>797</v>
      </c>
      <c r="S14" s="587" t="s">
        <v>349</v>
      </c>
      <c r="T14" s="504" t="s">
        <v>792</v>
      </c>
      <c r="U14" s="587" t="s">
        <v>350</v>
      </c>
      <c r="V14" s="833"/>
    </row>
    <row r="15" spans="1:22" s="671" customFormat="1" ht="102" x14ac:dyDescent="0.25">
      <c r="A15" s="507">
        <v>12</v>
      </c>
      <c r="B15" s="490" t="s">
        <v>775</v>
      </c>
      <c r="C15" s="587" t="s">
        <v>347</v>
      </c>
      <c r="D15" s="490" t="s">
        <v>776</v>
      </c>
      <c r="E15" s="508"/>
      <c r="F15" s="587"/>
      <c r="G15" s="587" t="s">
        <v>702</v>
      </c>
      <c r="H15" s="490">
        <v>55</v>
      </c>
      <c r="I15" s="587" t="s">
        <v>88</v>
      </c>
      <c r="J15" s="834" t="s">
        <v>777</v>
      </c>
      <c r="K15" s="398">
        <v>10780</v>
      </c>
      <c r="L15" s="508" t="s">
        <v>746</v>
      </c>
      <c r="M15" s="587" t="s">
        <v>365</v>
      </c>
      <c r="N15" s="587" t="s">
        <v>349</v>
      </c>
      <c r="O15" s="587" t="s">
        <v>349</v>
      </c>
      <c r="P15" s="587" t="s">
        <v>350</v>
      </c>
      <c r="Q15" s="587" t="s">
        <v>88</v>
      </c>
      <c r="R15" s="504" t="s">
        <v>763</v>
      </c>
      <c r="S15" s="587" t="s">
        <v>349</v>
      </c>
      <c r="T15" s="504" t="s">
        <v>792</v>
      </c>
      <c r="U15" s="587" t="s">
        <v>350</v>
      </c>
      <c r="V15" s="833"/>
    </row>
    <row r="16" spans="1:22" s="671" customFormat="1" ht="102" x14ac:dyDescent="0.25">
      <c r="A16" s="507">
        <v>13</v>
      </c>
      <c r="B16" s="490" t="s">
        <v>807</v>
      </c>
      <c r="C16" s="490" t="s">
        <v>347</v>
      </c>
      <c r="D16" s="490" t="s">
        <v>808</v>
      </c>
      <c r="E16" s="490"/>
      <c r="F16" s="490"/>
      <c r="G16" s="490">
        <v>5</v>
      </c>
      <c r="H16" s="490">
        <v>59</v>
      </c>
      <c r="I16" s="508" t="s">
        <v>88</v>
      </c>
      <c r="J16" s="490" t="s">
        <v>809</v>
      </c>
      <c r="K16" s="490">
        <v>10950</v>
      </c>
      <c r="L16" s="490">
        <v>2014</v>
      </c>
      <c r="M16" s="587" t="s">
        <v>365</v>
      </c>
      <c r="N16" s="508" t="s">
        <v>349</v>
      </c>
      <c r="O16" s="508" t="s">
        <v>349</v>
      </c>
      <c r="P16" s="508" t="s">
        <v>349</v>
      </c>
      <c r="Q16" s="508" t="s">
        <v>370</v>
      </c>
      <c r="R16" s="603" t="s">
        <v>797</v>
      </c>
      <c r="S16" s="508" t="s">
        <v>349</v>
      </c>
      <c r="T16" s="603" t="s">
        <v>792</v>
      </c>
      <c r="U16" s="508" t="s">
        <v>350</v>
      </c>
      <c r="V16" s="833"/>
    </row>
    <row r="17" spans="1:22" s="671" customFormat="1" ht="102" x14ac:dyDescent="0.25">
      <c r="A17" s="507">
        <v>14</v>
      </c>
      <c r="B17" s="508" t="s">
        <v>784</v>
      </c>
      <c r="C17" s="508" t="s">
        <v>378</v>
      </c>
      <c r="D17" s="603" t="s">
        <v>810</v>
      </c>
      <c r="E17" s="508"/>
      <c r="F17" s="508"/>
      <c r="G17" s="508" t="s">
        <v>703</v>
      </c>
      <c r="H17" s="508" t="s">
        <v>720</v>
      </c>
      <c r="I17" s="508" t="s">
        <v>812</v>
      </c>
      <c r="J17" s="508" t="s">
        <v>785</v>
      </c>
      <c r="K17" s="398">
        <v>16787.599999999999</v>
      </c>
      <c r="L17" s="508" t="s">
        <v>497</v>
      </c>
      <c r="M17" s="587" t="s">
        <v>365</v>
      </c>
      <c r="N17" s="508" t="s">
        <v>349</v>
      </c>
      <c r="O17" s="508" t="s">
        <v>349</v>
      </c>
      <c r="P17" s="587" t="s">
        <v>349</v>
      </c>
      <c r="Q17" s="508" t="s">
        <v>682</v>
      </c>
      <c r="R17" s="504" t="s">
        <v>811</v>
      </c>
      <c r="S17" s="508" t="s">
        <v>349</v>
      </c>
      <c r="T17" s="603" t="s">
        <v>792</v>
      </c>
      <c r="U17" s="508" t="s">
        <v>350</v>
      </c>
      <c r="V17" s="833"/>
    </row>
    <row r="18" spans="1:22" s="671" customFormat="1" ht="102" x14ac:dyDescent="0.25">
      <c r="A18" s="507">
        <v>15</v>
      </c>
      <c r="B18" s="508" t="s">
        <v>786</v>
      </c>
      <c r="C18" s="508" t="s">
        <v>437</v>
      </c>
      <c r="D18" s="508" t="s">
        <v>787</v>
      </c>
      <c r="E18" s="508"/>
      <c r="F18" s="508"/>
      <c r="G18" s="508" t="s">
        <v>813</v>
      </c>
      <c r="H18" s="508" t="s">
        <v>788</v>
      </c>
      <c r="I18" s="508" t="s">
        <v>88</v>
      </c>
      <c r="J18" s="508" t="s">
        <v>789</v>
      </c>
      <c r="K18" s="398">
        <v>128316</v>
      </c>
      <c r="L18" s="508" t="s">
        <v>440</v>
      </c>
      <c r="M18" s="587" t="s">
        <v>365</v>
      </c>
      <c r="N18" s="508" t="s">
        <v>349</v>
      </c>
      <c r="O18" s="508" t="s">
        <v>349</v>
      </c>
      <c r="P18" s="587" t="s">
        <v>350</v>
      </c>
      <c r="Q18" s="508" t="s">
        <v>88</v>
      </c>
      <c r="R18" s="603" t="s">
        <v>350</v>
      </c>
      <c r="S18" s="508" t="s">
        <v>350</v>
      </c>
      <c r="T18" s="603" t="s">
        <v>792</v>
      </c>
      <c r="U18" s="508" t="s">
        <v>350</v>
      </c>
      <c r="V18" s="833"/>
    </row>
    <row r="19" spans="1:22" s="671" customFormat="1" ht="102" x14ac:dyDescent="0.25">
      <c r="A19" s="507">
        <v>16</v>
      </c>
      <c r="B19" s="508" t="s">
        <v>790</v>
      </c>
      <c r="C19" s="508" t="s">
        <v>437</v>
      </c>
      <c r="D19" s="508" t="s">
        <v>787</v>
      </c>
      <c r="E19" s="508"/>
      <c r="F19" s="508"/>
      <c r="G19" s="508" t="s">
        <v>813</v>
      </c>
      <c r="H19" s="508" t="s">
        <v>788</v>
      </c>
      <c r="I19" s="508" t="s">
        <v>88</v>
      </c>
      <c r="J19" s="490" t="s">
        <v>791</v>
      </c>
      <c r="K19" s="398">
        <v>170707.53</v>
      </c>
      <c r="L19" s="508" t="s">
        <v>394</v>
      </c>
      <c r="M19" s="587" t="s">
        <v>365</v>
      </c>
      <c r="N19" s="508" t="s">
        <v>349</v>
      </c>
      <c r="O19" s="508" t="s">
        <v>349</v>
      </c>
      <c r="P19" s="508" t="s">
        <v>349</v>
      </c>
      <c r="Q19" s="508" t="s">
        <v>370</v>
      </c>
      <c r="R19" s="504" t="s">
        <v>811</v>
      </c>
      <c r="S19" s="508" t="s">
        <v>350</v>
      </c>
      <c r="T19" s="603" t="s">
        <v>792</v>
      </c>
      <c r="U19" s="508" t="s">
        <v>350</v>
      </c>
      <c r="V19" s="833"/>
    </row>
    <row r="20" spans="1:22" s="555" customFormat="1" x14ac:dyDescent="0.25">
      <c r="A20" s="839"/>
      <c r="B20" s="833"/>
      <c r="C20" s="833"/>
      <c r="D20" s="833"/>
      <c r="E20" s="833"/>
      <c r="F20" s="833"/>
      <c r="G20" s="833"/>
      <c r="H20" s="833"/>
      <c r="I20" s="833"/>
      <c r="J20" s="833"/>
      <c r="K20" s="840"/>
      <c r="L20" s="833"/>
      <c r="M20" s="833"/>
      <c r="N20" s="833"/>
      <c r="O20" s="833"/>
      <c r="P20" s="833"/>
      <c r="Q20" s="833"/>
      <c r="R20" s="833"/>
      <c r="S20" s="833"/>
      <c r="T20" s="833"/>
      <c r="U20" s="833"/>
      <c r="V20" s="833"/>
    </row>
    <row r="21" spans="1:22" s="555" customFormat="1" x14ac:dyDescent="0.25">
      <c r="A21" s="839"/>
      <c r="B21" s="833"/>
      <c r="C21" s="833"/>
      <c r="D21" s="833"/>
      <c r="E21" s="833"/>
      <c r="F21" s="833"/>
      <c r="G21" s="833"/>
      <c r="H21" s="833"/>
      <c r="I21" s="833"/>
      <c r="J21" s="833"/>
      <c r="K21" s="840"/>
      <c r="L21" s="833"/>
      <c r="M21" s="833"/>
      <c r="N21" s="833"/>
      <c r="O21" s="833"/>
      <c r="P21" s="833"/>
      <c r="Q21" s="833"/>
      <c r="R21" s="833"/>
      <c r="S21" s="833"/>
      <c r="T21" s="833"/>
      <c r="U21" s="833"/>
      <c r="V21" s="833"/>
    </row>
    <row r="22" spans="1:22" s="555" customFormat="1" x14ac:dyDescent="0.25">
      <c r="A22" s="839"/>
      <c r="B22" s="671"/>
      <c r="C22" s="833"/>
      <c r="D22" s="671"/>
      <c r="E22" s="833"/>
      <c r="F22" s="833"/>
      <c r="G22" s="833"/>
      <c r="H22" s="671"/>
      <c r="I22" s="671"/>
      <c r="J22" s="671"/>
      <c r="K22" s="840"/>
      <c r="L22" s="833"/>
      <c r="M22" s="833"/>
      <c r="N22" s="833"/>
      <c r="O22" s="833"/>
      <c r="P22" s="833"/>
      <c r="Q22" s="833"/>
      <c r="R22" s="833"/>
      <c r="S22" s="671"/>
      <c r="T22" s="833"/>
      <c r="U22" s="833"/>
      <c r="V22" s="833"/>
    </row>
    <row r="23" spans="1:22" s="555" customFormat="1" x14ac:dyDescent="0.25">
      <c r="A23" s="839"/>
      <c r="B23" s="833"/>
      <c r="C23" s="833"/>
      <c r="D23" s="833"/>
      <c r="E23" s="833"/>
      <c r="F23" s="833"/>
      <c r="G23" s="833"/>
      <c r="H23" s="833"/>
      <c r="I23" s="833"/>
      <c r="J23" s="833"/>
      <c r="K23" s="840"/>
      <c r="L23" s="833"/>
      <c r="M23" s="833"/>
      <c r="N23" s="833"/>
      <c r="O23" s="833"/>
      <c r="P23" s="833"/>
      <c r="Q23" s="833"/>
      <c r="R23" s="833"/>
      <c r="S23" s="833"/>
      <c r="T23" s="833"/>
      <c r="U23" s="833"/>
      <c r="V23" s="833"/>
    </row>
    <row r="24" spans="1:22" s="555" customFormat="1" x14ac:dyDescent="0.25">
      <c r="A24" s="839"/>
      <c r="B24" s="833"/>
      <c r="C24" s="833"/>
      <c r="D24" s="833"/>
      <c r="E24" s="833"/>
      <c r="F24" s="833"/>
      <c r="G24" s="833"/>
      <c r="H24" s="833"/>
      <c r="I24" s="833"/>
      <c r="J24" s="833"/>
      <c r="K24" s="840"/>
      <c r="L24" s="833"/>
      <c r="M24" s="833"/>
      <c r="N24" s="833"/>
      <c r="O24" s="833"/>
      <c r="P24" s="833"/>
      <c r="Q24" s="833"/>
      <c r="R24" s="833"/>
      <c r="S24" s="833"/>
      <c r="T24" s="833"/>
      <c r="U24" s="833"/>
      <c r="V24" s="833"/>
    </row>
    <row r="25" spans="1:22" s="555" customFormat="1" x14ac:dyDescent="0.25">
      <c r="A25" s="839"/>
      <c r="B25" s="833"/>
      <c r="C25" s="833"/>
      <c r="D25" s="833"/>
      <c r="E25" s="833"/>
      <c r="F25" s="833"/>
      <c r="G25" s="833"/>
      <c r="H25" s="833"/>
      <c r="I25" s="833"/>
      <c r="J25" s="833"/>
      <c r="K25" s="840"/>
      <c r="L25" s="833"/>
      <c r="M25" s="833"/>
      <c r="N25" s="833"/>
      <c r="O25" s="833"/>
      <c r="P25" s="833"/>
      <c r="Q25" s="833"/>
      <c r="R25" s="833"/>
      <c r="S25" s="833"/>
      <c r="T25" s="833"/>
      <c r="U25" s="833"/>
      <c r="V25" s="833"/>
    </row>
    <row r="27" spans="1:22" x14ac:dyDescent="0.25">
      <c r="A27" s="419"/>
      <c r="B27" s="420"/>
    </row>
  </sheetData>
  <pageMargins left="0.7" right="0.7" top="0.75" bottom="0.75" header="0.3" footer="0.3"/>
  <pageSetup paperSize="9" scale="6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20"/>
  <sheetViews>
    <sheetView zoomScale="85" zoomScaleNormal="85" workbookViewId="0">
      <selection activeCell="E8" sqref="E8"/>
    </sheetView>
  </sheetViews>
  <sheetFormatPr defaultRowHeight="15" x14ac:dyDescent="0.25"/>
  <cols>
    <col min="1" max="1" width="6.140625" style="841" customWidth="1"/>
    <col min="2" max="2" width="28.140625" style="841" customWidth="1"/>
    <col min="3" max="3" width="13.85546875" style="841" customWidth="1"/>
    <col min="4" max="4" width="13.7109375" style="841" customWidth="1"/>
    <col min="5" max="5" width="15.7109375" style="841" customWidth="1"/>
    <col min="6" max="6" width="14.7109375" style="842" customWidth="1"/>
    <col min="7" max="7" width="16.7109375" style="842" customWidth="1"/>
    <col min="8" max="8" width="14.7109375" style="842" customWidth="1"/>
    <col min="9" max="9" width="11.7109375" style="842" customWidth="1"/>
    <col min="10" max="10" width="11.85546875" style="842" customWidth="1"/>
    <col min="11" max="12" width="13.5703125" style="842" customWidth="1"/>
    <col min="13" max="13" width="11.7109375" style="842" customWidth="1"/>
    <col min="14" max="18" width="9.140625" style="841"/>
    <col min="19" max="19" width="10.7109375" style="841" bestFit="1" customWidth="1"/>
    <col min="20" max="20" width="9.85546875" style="841" bestFit="1" customWidth="1"/>
    <col min="21" max="21" width="10.7109375" style="841" bestFit="1" customWidth="1"/>
    <col min="22" max="22" width="9.140625" style="841"/>
    <col min="23" max="23" width="11.85546875" style="841" customWidth="1"/>
    <col min="24" max="24" width="10.42578125" style="841" bestFit="1" customWidth="1"/>
    <col min="25" max="26" width="9.140625" style="841"/>
    <col min="27" max="27" width="9.7109375" style="841" bestFit="1" customWidth="1"/>
    <col min="28" max="256" width="9.140625" style="841"/>
    <col min="257" max="257" width="6.140625" style="841" customWidth="1"/>
    <col min="258" max="258" width="28.140625" style="841" customWidth="1"/>
    <col min="259" max="259" width="13.85546875" style="841" customWidth="1"/>
    <col min="260" max="260" width="13.7109375" style="841" customWidth="1"/>
    <col min="261" max="261" width="15.7109375" style="841" customWidth="1"/>
    <col min="262" max="262" width="14.7109375" style="841" customWidth="1"/>
    <col min="263" max="263" width="16.7109375" style="841" customWidth="1"/>
    <col min="264" max="264" width="14.7109375" style="841" customWidth="1"/>
    <col min="265" max="265" width="11.7109375" style="841" customWidth="1"/>
    <col min="266" max="266" width="11.85546875" style="841" customWidth="1"/>
    <col min="267" max="268" width="13.5703125" style="841" customWidth="1"/>
    <col min="269" max="269" width="11.7109375" style="841" customWidth="1"/>
    <col min="270" max="274" width="9.140625" style="841"/>
    <col min="275" max="275" width="10.7109375" style="841" bestFit="1" customWidth="1"/>
    <col min="276" max="276" width="9.85546875" style="841" bestFit="1" customWidth="1"/>
    <col min="277" max="277" width="10.7109375" style="841" bestFit="1" customWidth="1"/>
    <col min="278" max="278" width="9.140625" style="841"/>
    <col min="279" max="279" width="10.28515625" style="841" customWidth="1"/>
    <col min="280" max="280" width="10.42578125" style="841" bestFit="1" customWidth="1"/>
    <col min="281" max="282" width="9.140625" style="841"/>
    <col min="283" max="283" width="9.7109375" style="841" bestFit="1" customWidth="1"/>
    <col min="284" max="512" width="9.140625" style="841"/>
    <col min="513" max="513" width="6.140625" style="841" customWidth="1"/>
    <col min="514" max="514" width="28.140625" style="841" customWidth="1"/>
    <col min="515" max="515" width="13.85546875" style="841" customWidth="1"/>
    <col min="516" max="516" width="13.7109375" style="841" customWidth="1"/>
    <col min="517" max="517" width="15.7109375" style="841" customWidth="1"/>
    <col min="518" max="518" width="14.7109375" style="841" customWidth="1"/>
    <col min="519" max="519" width="16.7109375" style="841" customWidth="1"/>
    <col min="520" max="520" width="14.7109375" style="841" customWidth="1"/>
    <col min="521" max="521" width="11.7109375" style="841" customWidth="1"/>
    <col min="522" max="522" width="11.85546875" style="841" customWidth="1"/>
    <col min="523" max="524" width="13.5703125" style="841" customWidth="1"/>
    <col min="525" max="525" width="11.7109375" style="841" customWidth="1"/>
    <col min="526" max="530" width="9.140625" style="841"/>
    <col min="531" max="531" width="10.7109375" style="841" bestFit="1" customWidth="1"/>
    <col min="532" max="532" width="9.85546875" style="841" bestFit="1" customWidth="1"/>
    <col min="533" max="533" width="10.7109375" style="841" bestFit="1" customWidth="1"/>
    <col min="534" max="534" width="9.140625" style="841"/>
    <col min="535" max="535" width="10.28515625" style="841" customWidth="1"/>
    <col min="536" max="536" width="10.42578125" style="841" bestFit="1" customWidth="1"/>
    <col min="537" max="538" width="9.140625" style="841"/>
    <col min="539" max="539" width="9.7109375" style="841" bestFit="1" customWidth="1"/>
    <col min="540" max="768" width="9.140625" style="841"/>
    <col min="769" max="769" width="6.140625" style="841" customWidth="1"/>
    <col min="770" max="770" width="28.140625" style="841" customWidth="1"/>
    <col min="771" max="771" width="13.85546875" style="841" customWidth="1"/>
    <col min="772" max="772" width="13.7109375" style="841" customWidth="1"/>
    <col min="773" max="773" width="15.7109375" style="841" customWidth="1"/>
    <col min="774" max="774" width="14.7109375" style="841" customWidth="1"/>
    <col min="775" max="775" width="16.7109375" style="841" customWidth="1"/>
    <col min="776" max="776" width="14.7109375" style="841" customWidth="1"/>
    <col min="777" max="777" width="11.7109375" style="841" customWidth="1"/>
    <col min="778" max="778" width="11.85546875" style="841" customWidth="1"/>
    <col min="779" max="780" width="13.5703125" style="841" customWidth="1"/>
    <col min="781" max="781" width="11.7109375" style="841" customWidth="1"/>
    <col min="782" max="786" width="9.140625" style="841"/>
    <col min="787" max="787" width="10.7109375" style="841" bestFit="1" customWidth="1"/>
    <col min="788" max="788" width="9.85546875" style="841" bestFit="1" customWidth="1"/>
    <col min="789" max="789" width="10.7109375" style="841" bestFit="1" customWidth="1"/>
    <col min="790" max="790" width="9.140625" style="841"/>
    <col min="791" max="791" width="10.28515625" style="841" customWidth="1"/>
    <col min="792" max="792" width="10.42578125" style="841" bestFit="1" customWidth="1"/>
    <col min="793" max="794" width="9.140625" style="841"/>
    <col min="795" max="795" width="9.7109375" style="841" bestFit="1" customWidth="1"/>
    <col min="796" max="1024" width="9.140625" style="841"/>
    <col min="1025" max="1025" width="6.140625" style="841" customWidth="1"/>
    <col min="1026" max="1026" width="28.140625" style="841" customWidth="1"/>
    <col min="1027" max="1027" width="13.85546875" style="841" customWidth="1"/>
    <col min="1028" max="1028" width="13.7109375" style="841" customWidth="1"/>
    <col min="1029" max="1029" width="15.7109375" style="841" customWidth="1"/>
    <col min="1030" max="1030" width="14.7109375" style="841" customWidth="1"/>
    <col min="1031" max="1031" width="16.7109375" style="841" customWidth="1"/>
    <col min="1032" max="1032" width="14.7109375" style="841" customWidth="1"/>
    <col min="1033" max="1033" width="11.7109375" style="841" customWidth="1"/>
    <col min="1034" max="1034" width="11.85546875" style="841" customWidth="1"/>
    <col min="1035" max="1036" width="13.5703125" style="841" customWidth="1"/>
    <col min="1037" max="1037" width="11.7109375" style="841" customWidth="1"/>
    <col min="1038" max="1042" width="9.140625" style="841"/>
    <col min="1043" max="1043" width="10.7109375" style="841" bestFit="1" customWidth="1"/>
    <col min="1044" max="1044" width="9.85546875" style="841" bestFit="1" customWidth="1"/>
    <col min="1045" max="1045" width="10.7109375" style="841" bestFit="1" customWidth="1"/>
    <col min="1046" max="1046" width="9.140625" style="841"/>
    <col min="1047" max="1047" width="10.28515625" style="841" customWidth="1"/>
    <col min="1048" max="1048" width="10.42578125" style="841" bestFit="1" customWidth="1"/>
    <col min="1049" max="1050" width="9.140625" style="841"/>
    <col min="1051" max="1051" width="9.7109375" style="841" bestFit="1" customWidth="1"/>
    <col min="1052" max="1280" width="9.140625" style="841"/>
    <col min="1281" max="1281" width="6.140625" style="841" customWidth="1"/>
    <col min="1282" max="1282" width="28.140625" style="841" customWidth="1"/>
    <col min="1283" max="1283" width="13.85546875" style="841" customWidth="1"/>
    <col min="1284" max="1284" width="13.7109375" style="841" customWidth="1"/>
    <col min="1285" max="1285" width="15.7109375" style="841" customWidth="1"/>
    <col min="1286" max="1286" width="14.7109375" style="841" customWidth="1"/>
    <col min="1287" max="1287" width="16.7109375" style="841" customWidth="1"/>
    <col min="1288" max="1288" width="14.7109375" style="841" customWidth="1"/>
    <col min="1289" max="1289" width="11.7109375" style="841" customWidth="1"/>
    <col min="1290" max="1290" width="11.85546875" style="841" customWidth="1"/>
    <col min="1291" max="1292" width="13.5703125" style="841" customWidth="1"/>
    <col min="1293" max="1293" width="11.7109375" style="841" customWidth="1"/>
    <col min="1294" max="1298" width="9.140625" style="841"/>
    <col min="1299" max="1299" width="10.7109375" style="841" bestFit="1" customWidth="1"/>
    <col min="1300" max="1300" width="9.85546875" style="841" bestFit="1" customWidth="1"/>
    <col min="1301" max="1301" width="10.7109375" style="841" bestFit="1" customWidth="1"/>
    <col min="1302" max="1302" width="9.140625" style="841"/>
    <col min="1303" max="1303" width="10.28515625" style="841" customWidth="1"/>
    <col min="1304" max="1304" width="10.42578125" style="841" bestFit="1" customWidth="1"/>
    <col min="1305" max="1306" width="9.140625" style="841"/>
    <col min="1307" max="1307" width="9.7109375" style="841" bestFit="1" customWidth="1"/>
    <col min="1308" max="1536" width="9.140625" style="841"/>
    <col min="1537" max="1537" width="6.140625" style="841" customWidth="1"/>
    <col min="1538" max="1538" width="28.140625" style="841" customWidth="1"/>
    <col min="1539" max="1539" width="13.85546875" style="841" customWidth="1"/>
    <col min="1540" max="1540" width="13.7109375" style="841" customWidth="1"/>
    <col min="1541" max="1541" width="15.7109375" style="841" customWidth="1"/>
    <col min="1542" max="1542" width="14.7109375" style="841" customWidth="1"/>
    <col min="1543" max="1543" width="16.7109375" style="841" customWidth="1"/>
    <col min="1544" max="1544" width="14.7109375" style="841" customWidth="1"/>
    <col min="1545" max="1545" width="11.7109375" style="841" customWidth="1"/>
    <col min="1546" max="1546" width="11.85546875" style="841" customWidth="1"/>
    <col min="1547" max="1548" width="13.5703125" style="841" customWidth="1"/>
    <col min="1549" max="1549" width="11.7109375" style="841" customWidth="1"/>
    <col min="1550" max="1554" width="9.140625" style="841"/>
    <col min="1555" max="1555" width="10.7109375" style="841" bestFit="1" customWidth="1"/>
    <col min="1556" max="1556" width="9.85546875" style="841" bestFit="1" customWidth="1"/>
    <col min="1557" max="1557" width="10.7109375" style="841" bestFit="1" customWidth="1"/>
    <col min="1558" max="1558" width="9.140625" style="841"/>
    <col min="1559" max="1559" width="10.28515625" style="841" customWidth="1"/>
    <col min="1560" max="1560" width="10.42578125" style="841" bestFit="1" customWidth="1"/>
    <col min="1561" max="1562" width="9.140625" style="841"/>
    <col min="1563" max="1563" width="9.7109375" style="841" bestFit="1" customWidth="1"/>
    <col min="1564" max="1792" width="9.140625" style="841"/>
    <col min="1793" max="1793" width="6.140625" style="841" customWidth="1"/>
    <col min="1794" max="1794" width="28.140625" style="841" customWidth="1"/>
    <col min="1795" max="1795" width="13.85546875" style="841" customWidth="1"/>
    <col min="1796" max="1796" width="13.7109375" style="841" customWidth="1"/>
    <col min="1797" max="1797" width="15.7109375" style="841" customWidth="1"/>
    <col min="1798" max="1798" width="14.7109375" style="841" customWidth="1"/>
    <col min="1799" max="1799" width="16.7109375" style="841" customWidth="1"/>
    <col min="1800" max="1800" width="14.7109375" style="841" customWidth="1"/>
    <col min="1801" max="1801" width="11.7109375" style="841" customWidth="1"/>
    <col min="1802" max="1802" width="11.85546875" style="841" customWidth="1"/>
    <col min="1803" max="1804" width="13.5703125" style="841" customWidth="1"/>
    <col min="1805" max="1805" width="11.7109375" style="841" customWidth="1"/>
    <col min="1806" max="1810" width="9.140625" style="841"/>
    <col min="1811" max="1811" width="10.7109375" style="841" bestFit="1" customWidth="1"/>
    <col min="1812" max="1812" width="9.85546875" style="841" bestFit="1" customWidth="1"/>
    <col min="1813" max="1813" width="10.7109375" style="841" bestFit="1" customWidth="1"/>
    <col min="1814" max="1814" width="9.140625" style="841"/>
    <col min="1815" max="1815" width="10.28515625" style="841" customWidth="1"/>
    <col min="1816" max="1816" width="10.42578125" style="841" bestFit="1" customWidth="1"/>
    <col min="1817" max="1818" width="9.140625" style="841"/>
    <col min="1819" max="1819" width="9.7109375" style="841" bestFit="1" customWidth="1"/>
    <col min="1820" max="2048" width="9.140625" style="841"/>
    <col min="2049" max="2049" width="6.140625" style="841" customWidth="1"/>
    <col min="2050" max="2050" width="28.140625" style="841" customWidth="1"/>
    <col min="2051" max="2051" width="13.85546875" style="841" customWidth="1"/>
    <col min="2052" max="2052" width="13.7109375" style="841" customWidth="1"/>
    <col min="2053" max="2053" width="15.7109375" style="841" customWidth="1"/>
    <col min="2054" max="2054" width="14.7109375" style="841" customWidth="1"/>
    <col min="2055" max="2055" width="16.7109375" style="841" customWidth="1"/>
    <col min="2056" max="2056" width="14.7109375" style="841" customWidth="1"/>
    <col min="2057" max="2057" width="11.7109375" style="841" customWidth="1"/>
    <col min="2058" max="2058" width="11.85546875" style="841" customWidth="1"/>
    <col min="2059" max="2060" width="13.5703125" style="841" customWidth="1"/>
    <col min="2061" max="2061" width="11.7109375" style="841" customWidth="1"/>
    <col min="2062" max="2066" width="9.140625" style="841"/>
    <col min="2067" max="2067" width="10.7109375" style="841" bestFit="1" customWidth="1"/>
    <col min="2068" max="2068" width="9.85546875" style="841" bestFit="1" customWidth="1"/>
    <col min="2069" max="2069" width="10.7109375" style="841" bestFit="1" customWidth="1"/>
    <col min="2070" max="2070" width="9.140625" style="841"/>
    <col min="2071" max="2071" width="10.28515625" style="841" customWidth="1"/>
    <col min="2072" max="2072" width="10.42578125" style="841" bestFit="1" customWidth="1"/>
    <col min="2073" max="2074" width="9.140625" style="841"/>
    <col min="2075" max="2075" width="9.7109375" style="841" bestFit="1" customWidth="1"/>
    <col min="2076" max="2304" width="9.140625" style="841"/>
    <col min="2305" max="2305" width="6.140625" style="841" customWidth="1"/>
    <col min="2306" max="2306" width="28.140625" style="841" customWidth="1"/>
    <col min="2307" max="2307" width="13.85546875" style="841" customWidth="1"/>
    <col min="2308" max="2308" width="13.7109375" style="841" customWidth="1"/>
    <col min="2309" max="2309" width="15.7109375" style="841" customWidth="1"/>
    <col min="2310" max="2310" width="14.7109375" style="841" customWidth="1"/>
    <col min="2311" max="2311" width="16.7109375" style="841" customWidth="1"/>
    <col min="2312" max="2312" width="14.7109375" style="841" customWidth="1"/>
    <col min="2313" max="2313" width="11.7109375" style="841" customWidth="1"/>
    <col min="2314" max="2314" width="11.85546875" style="841" customWidth="1"/>
    <col min="2315" max="2316" width="13.5703125" style="841" customWidth="1"/>
    <col min="2317" max="2317" width="11.7109375" style="841" customWidth="1"/>
    <col min="2318" max="2322" width="9.140625" style="841"/>
    <col min="2323" max="2323" width="10.7109375" style="841" bestFit="1" customWidth="1"/>
    <col min="2324" max="2324" width="9.85546875" style="841" bestFit="1" customWidth="1"/>
    <col min="2325" max="2325" width="10.7109375" style="841" bestFit="1" customWidth="1"/>
    <col min="2326" max="2326" width="9.140625" style="841"/>
    <col min="2327" max="2327" width="10.28515625" style="841" customWidth="1"/>
    <col min="2328" max="2328" width="10.42578125" style="841" bestFit="1" customWidth="1"/>
    <col min="2329" max="2330" width="9.140625" style="841"/>
    <col min="2331" max="2331" width="9.7109375" style="841" bestFit="1" customWidth="1"/>
    <col min="2332" max="2560" width="9.140625" style="841"/>
    <col min="2561" max="2561" width="6.140625" style="841" customWidth="1"/>
    <col min="2562" max="2562" width="28.140625" style="841" customWidth="1"/>
    <col min="2563" max="2563" width="13.85546875" style="841" customWidth="1"/>
    <col min="2564" max="2564" width="13.7109375" style="841" customWidth="1"/>
    <col min="2565" max="2565" width="15.7109375" style="841" customWidth="1"/>
    <col min="2566" max="2566" width="14.7109375" style="841" customWidth="1"/>
    <col min="2567" max="2567" width="16.7109375" style="841" customWidth="1"/>
    <col min="2568" max="2568" width="14.7109375" style="841" customWidth="1"/>
    <col min="2569" max="2569" width="11.7109375" style="841" customWidth="1"/>
    <col min="2570" max="2570" width="11.85546875" style="841" customWidth="1"/>
    <col min="2571" max="2572" width="13.5703125" style="841" customWidth="1"/>
    <col min="2573" max="2573" width="11.7109375" style="841" customWidth="1"/>
    <col min="2574" max="2578" width="9.140625" style="841"/>
    <col min="2579" max="2579" width="10.7109375" style="841" bestFit="1" customWidth="1"/>
    <col min="2580" max="2580" width="9.85546875" style="841" bestFit="1" customWidth="1"/>
    <col min="2581" max="2581" width="10.7109375" style="841" bestFit="1" customWidth="1"/>
    <col min="2582" max="2582" width="9.140625" style="841"/>
    <col min="2583" max="2583" width="10.28515625" style="841" customWidth="1"/>
    <col min="2584" max="2584" width="10.42578125" style="841" bestFit="1" customWidth="1"/>
    <col min="2585" max="2586" width="9.140625" style="841"/>
    <col min="2587" max="2587" width="9.7109375" style="841" bestFit="1" customWidth="1"/>
    <col min="2588" max="2816" width="9.140625" style="841"/>
    <col min="2817" max="2817" width="6.140625" style="841" customWidth="1"/>
    <col min="2818" max="2818" width="28.140625" style="841" customWidth="1"/>
    <col min="2819" max="2819" width="13.85546875" style="841" customWidth="1"/>
    <col min="2820" max="2820" width="13.7109375" style="841" customWidth="1"/>
    <col min="2821" max="2821" width="15.7109375" style="841" customWidth="1"/>
    <col min="2822" max="2822" width="14.7109375" style="841" customWidth="1"/>
    <col min="2823" max="2823" width="16.7109375" style="841" customWidth="1"/>
    <col min="2824" max="2824" width="14.7109375" style="841" customWidth="1"/>
    <col min="2825" max="2825" width="11.7109375" style="841" customWidth="1"/>
    <col min="2826" max="2826" width="11.85546875" style="841" customWidth="1"/>
    <col min="2827" max="2828" width="13.5703125" style="841" customWidth="1"/>
    <col min="2829" max="2829" width="11.7109375" style="841" customWidth="1"/>
    <col min="2830" max="2834" width="9.140625" style="841"/>
    <col min="2835" max="2835" width="10.7109375" style="841" bestFit="1" customWidth="1"/>
    <col min="2836" max="2836" width="9.85546875" style="841" bestFit="1" customWidth="1"/>
    <col min="2837" max="2837" width="10.7109375" style="841" bestFit="1" customWidth="1"/>
    <col min="2838" max="2838" width="9.140625" style="841"/>
    <col min="2839" max="2839" width="10.28515625" style="841" customWidth="1"/>
    <col min="2840" max="2840" width="10.42578125" style="841" bestFit="1" customWidth="1"/>
    <col min="2841" max="2842" width="9.140625" style="841"/>
    <col min="2843" max="2843" width="9.7109375" style="841" bestFit="1" customWidth="1"/>
    <col min="2844" max="3072" width="9.140625" style="841"/>
    <col min="3073" max="3073" width="6.140625" style="841" customWidth="1"/>
    <col min="3074" max="3074" width="28.140625" style="841" customWidth="1"/>
    <col min="3075" max="3075" width="13.85546875" style="841" customWidth="1"/>
    <col min="3076" max="3076" width="13.7109375" style="841" customWidth="1"/>
    <col min="3077" max="3077" width="15.7109375" style="841" customWidth="1"/>
    <col min="3078" max="3078" width="14.7109375" style="841" customWidth="1"/>
    <col min="3079" max="3079" width="16.7109375" style="841" customWidth="1"/>
    <col min="3080" max="3080" width="14.7109375" style="841" customWidth="1"/>
    <col min="3081" max="3081" width="11.7109375" style="841" customWidth="1"/>
    <col min="3082" max="3082" width="11.85546875" style="841" customWidth="1"/>
    <col min="3083" max="3084" width="13.5703125" style="841" customWidth="1"/>
    <col min="3085" max="3085" width="11.7109375" style="841" customWidth="1"/>
    <col min="3086" max="3090" width="9.140625" style="841"/>
    <col min="3091" max="3091" width="10.7109375" style="841" bestFit="1" customWidth="1"/>
    <col min="3092" max="3092" width="9.85546875" style="841" bestFit="1" customWidth="1"/>
    <col min="3093" max="3093" width="10.7109375" style="841" bestFit="1" customWidth="1"/>
    <col min="3094" max="3094" width="9.140625" style="841"/>
    <col min="3095" max="3095" width="10.28515625" style="841" customWidth="1"/>
    <col min="3096" max="3096" width="10.42578125" style="841" bestFit="1" customWidth="1"/>
    <col min="3097" max="3098" width="9.140625" style="841"/>
    <col min="3099" max="3099" width="9.7109375" style="841" bestFit="1" customWidth="1"/>
    <col min="3100" max="3328" width="9.140625" style="841"/>
    <col min="3329" max="3329" width="6.140625" style="841" customWidth="1"/>
    <col min="3330" max="3330" width="28.140625" style="841" customWidth="1"/>
    <col min="3331" max="3331" width="13.85546875" style="841" customWidth="1"/>
    <col min="3332" max="3332" width="13.7109375" style="841" customWidth="1"/>
    <col min="3333" max="3333" width="15.7109375" style="841" customWidth="1"/>
    <col min="3334" max="3334" width="14.7109375" style="841" customWidth="1"/>
    <col min="3335" max="3335" width="16.7109375" style="841" customWidth="1"/>
    <col min="3336" max="3336" width="14.7109375" style="841" customWidth="1"/>
    <col min="3337" max="3337" width="11.7109375" style="841" customWidth="1"/>
    <col min="3338" max="3338" width="11.85546875" style="841" customWidth="1"/>
    <col min="3339" max="3340" width="13.5703125" style="841" customWidth="1"/>
    <col min="3341" max="3341" width="11.7109375" style="841" customWidth="1"/>
    <col min="3342" max="3346" width="9.140625" style="841"/>
    <col min="3347" max="3347" width="10.7109375" style="841" bestFit="1" customWidth="1"/>
    <col min="3348" max="3348" width="9.85546875" style="841" bestFit="1" customWidth="1"/>
    <col min="3349" max="3349" width="10.7109375" style="841" bestFit="1" customWidth="1"/>
    <col min="3350" max="3350" width="9.140625" style="841"/>
    <col min="3351" max="3351" width="10.28515625" style="841" customWidth="1"/>
    <col min="3352" max="3352" width="10.42578125" style="841" bestFit="1" customWidth="1"/>
    <col min="3353" max="3354" width="9.140625" style="841"/>
    <col min="3355" max="3355" width="9.7109375" style="841" bestFit="1" customWidth="1"/>
    <col min="3356" max="3584" width="9.140625" style="841"/>
    <col min="3585" max="3585" width="6.140625" style="841" customWidth="1"/>
    <col min="3586" max="3586" width="28.140625" style="841" customWidth="1"/>
    <col min="3587" max="3587" width="13.85546875" style="841" customWidth="1"/>
    <col min="3588" max="3588" width="13.7109375" style="841" customWidth="1"/>
    <col min="3589" max="3589" width="15.7109375" style="841" customWidth="1"/>
    <col min="3590" max="3590" width="14.7109375" style="841" customWidth="1"/>
    <col min="3591" max="3591" width="16.7109375" style="841" customWidth="1"/>
    <col min="3592" max="3592" width="14.7109375" style="841" customWidth="1"/>
    <col min="3593" max="3593" width="11.7109375" style="841" customWidth="1"/>
    <col min="3594" max="3594" width="11.85546875" style="841" customWidth="1"/>
    <col min="3595" max="3596" width="13.5703125" style="841" customWidth="1"/>
    <col min="3597" max="3597" width="11.7109375" style="841" customWidth="1"/>
    <col min="3598" max="3602" width="9.140625" style="841"/>
    <col min="3603" max="3603" width="10.7109375" style="841" bestFit="1" customWidth="1"/>
    <col min="3604" max="3604" width="9.85546875" style="841" bestFit="1" customWidth="1"/>
    <col min="3605" max="3605" width="10.7109375" style="841" bestFit="1" customWidth="1"/>
    <col min="3606" max="3606" width="9.140625" style="841"/>
    <col min="3607" max="3607" width="10.28515625" style="841" customWidth="1"/>
    <col min="3608" max="3608" width="10.42578125" style="841" bestFit="1" customWidth="1"/>
    <col min="3609" max="3610" width="9.140625" style="841"/>
    <col min="3611" max="3611" width="9.7109375" style="841" bestFit="1" customWidth="1"/>
    <col min="3612" max="3840" width="9.140625" style="841"/>
    <col min="3841" max="3841" width="6.140625" style="841" customWidth="1"/>
    <col min="3842" max="3842" width="28.140625" style="841" customWidth="1"/>
    <col min="3843" max="3843" width="13.85546875" style="841" customWidth="1"/>
    <col min="3844" max="3844" width="13.7109375" style="841" customWidth="1"/>
    <col min="3845" max="3845" width="15.7109375" style="841" customWidth="1"/>
    <col min="3846" max="3846" width="14.7109375" style="841" customWidth="1"/>
    <col min="3847" max="3847" width="16.7109375" style="841" customWidth="1"/>
    <col min="3848" max="3848" width="14.7109375" style="841" customWidth="1"/>
    <col min="3849" max="3849" width="11.7109375" style="841" customWidth="1"/>
    <col min="3850" max="3850" width="11.85546875" style="841" customWidth="1"/>
    <col min="3851" max="3852" width="13.5703125" style="841" customWidth="1"/>
    <col min="3853" max="3853" width="11.7109375" style="841" customWidth="1"/>
    <col min="3854" max="3858" width="9.140625" style="841"/>
    <col min="3859" max="3859" width="10.7109375" style="841" bestFit="1" customWidth="1"/>
    <col min="3860" max="3860" width="9.85546875" style="841" bestFit="1" customWidth="1"/>
    <col min="3861" max="3861" width="10.7109375" style="841" bestFit="1" customWidth="1"/>
    <col min="3862" max="3862" width="9.140625" style="841"/>
    <col min="3863" max="3863" width="10.28515625" style="841" customWidth="1"/>
    <col min="3864" max="3864" width="10.42578125" style="841" bestFit="1" customWidth="1"/>
    <col min="3865" max="3866" width="9.140625" style="841"/>
    <col min="3867" max="3867" width="9.7109375" style="841" bestFit="1" customWidth="1"/>
    <col min="3868" max="4096" width="9.140625" style="841"/>
    <col min="4097" max="4097" width="6.140625" style="841" customWidth="1"/>
    <col min="4098" max="4098" width="28.140625" style="841" customWidth="1"/>
    <col min="4099" max="4099" width="13.85546875" style="841" customWidth="1"/>
    <col min="4100" max="4100" width="13.7109375" style="841" customWidth="1"/>
    <col min="4101" max="4101" width="15.7109375" style="841" customWidth="1"/>
    <col min="4102" max="4102" width="14.7109375" style="841" customWidth="1"/>
    <col min="4103" max="4103" width="16.7109375" style="841" customWidth="1"/>
    <col min="4104" max="4104" width="14.7109375" style="841" customWidth="1"/>
    <col min="4105" max="4105" width="11.7109375" style="841" customWidth="1"/>
    <col min="4106" max="4106" width="11.85546875" style="841" customWidth="1"/>
    <col min="4107" max="4108" width="13.5703125" style="841" customWidth="1"/>
    <col min="4109" max="4109" width="11.7109375" style="841" customWidth="1"/>
    <col min="4110" max="4114" width="9.140625" style="841"/>
    <col min="4115" max="4115" width="10.7109375" style="841" bestFit="1" customWidth="1"/>
    <col min="4116" max="4116" width="9.85546875" style="841" bestFit="1" customWidth="1"/>
    <col min="4117" max="4117" width="10.7109375" style="841" bestFit="1" customWidth="1"/>
    <col min="4118" max="4118" width="9.140625" style="841"/>
    <col min="4119" max="4119" width="10.28515625" style="841" customWidth="1"/>
    <col min="4120" max="4120" width="10.42578125" style="841" bestFit="1" customWidth="1"/>
    <col min="4121" max="4122" width="9.140625" style="841"/>
    <col min="4123" max="4123" width="9.7109375" style="841" bestFit="1" customWidth="1"/>
    <col min="4124" max="4352" width="9.140625" style="841"/>
    <col min="4353" max="4353" width="6.140625" style="841" customWidth="1"/>
    <col min="4354" max="4354" width="28.140625" style="841" customWidth="1"/>
    <col min="4355" max="4355" width="13.85546875" style="841" customWidth="1"/>
    <col min="4356" max="4356" width="13.7109375" style="841" customWidth="1"/>
    <col min="4357" max="4357" width="15.7109375" style="841" customWidth="1"/>
    <col min="4358" max="4358" width="14.7109375" style="841" customWidth="1"/>
    <col min="4359" max="4359" width="16.7109375" style="841" customWidth="1"/>
    <col min="4360" max="4360" width="14.7109375" style="841" customWidth="1"/>
    <col min="4361" max="4361" width="11.7109375" style="841" customWidth="1"/>
    <col min="4362" max="4362" width="11.85546875" style="841" customWidth="1"/>
    <col min="4363" max="4364" width="13.5703125" style="841" customWidth="1"/>
    <col min="4365" max="4365" width="11.7109375" style="841" customWidth="1"/>
    <col min="4366" max="4370" width="9.140625" style="841"/>
    <col min="4371" max="4371" width="10.7109375" style="841" bestFit="1" customWidth="1"/>
    <col min="4372" max="4372" width="9.85546875" style="841" bestFit="1" customWidth="1"/>
    <col min="4373" max="4373" width="10.7109375" style="841" bestFit="1" customWidth="1"/>
    <col min="4374" max="4374" width="9.140625" style="841"/>
    <col min="4375" max="4375" width="10.28515625" style="841" customWidth="1"/>
    <col min="4376" max="4376" width="10.42578125" style="841" bestFit="1" customWidth="1"/>
    <col min="4377" max="4378" width="9.140625" style="841"/>
    <col min="4379" max="4379" width="9.7109375" style="841" bestFit="1" customWidth="1"/>
    <col min="4380" max="4608" width="9.140625" style="841"/>
    <col min="4609" max="4609" width="6.140625" style="841" customWidth="1"/>
    <col min="4610" max="4610" width="28.140625" style="841" customWidth="1"/>
    <col min="4611" max="4611" width="13.85546875" style="841" customWidth="1"/>
    <col min="4612" max="4612" width="13.7109375" style="841" customWidth="1"/>
    <col min="4613" max="4613" width="15.7109375" style="841" customWidth="1"/>
    <col min="4614" max="4614" width="14.7109375" style="841" customWidth="1"/>
    <col min="4615" max="4615" width="16.7109375" style="841" customWidth="1"/>
    <col min="4616" max="4616" width="14.7109375" style="841" customWidth="1"/>
    <col min="4617" max="4617" width="11.7109375" style="841" customWidth="1"/>
    <col min="4618" max="4618" width="11.85546875" style="841" customWidth="1"/>
    <col min="4619" max="4620" width="13.5703125" style="841" customWidth="1"/>
    <col min="4621" max="4621" width="11.7109375" style="841" customWidth="1"/>
    <col min="4622" max="4626" width="9.140625" style="841"/>
    <col min="4627" max="4627" width="10.7109375" style="841" bestFit="1" customWidth="1"/>
    <col min="4628" max="4628" width="9.85546875" style="841" bestFit="1" customWidth="1"/>
    <col min="4629" max="4629" width="10.7109375" style="841" bestFit="1" customWidth="1"/>
    <col min="4630" max="4630" width="9.140625" style="841"/>
    <col min="4631" max="4631" width="10.28515625" style="841" customWidth="1"/>
    <col min="4632" max="4632" width="10.42578125" style="841" bestFit="1" customWidth="1"/>
    <col min="4633" max="4634" width="9.140625" style="841"/>
    <col min="4635" max="4635" width="9.7109375" style="841" bestFit="1" customWidth="1"/>
    <col min="4636" max="4864" width="9.140625" style="841"/>
    <col min="4865" max="4865" width="6.140625" style="841" customWidth="1"/>
    <col min="4866" max="4866" width="28.140625" style="841" customWidth="1"/>
    <col min="4867" max="4867" width="13.85546875" style="841" customWidth="1"/>
    <col min="4868" max="4868" width="13.7109375" style="841" customWidth="1"/>
    <col min="4869" max="4869" width="15.7109375" style="841" customWidth="1"/>
    <col min="4870" max="4870" width="14.7109375" style="841" customWidth="1"/>
    <col min="4871" max="4871" width="16.7109375" style="841" customWidth="1"/>
    <col min="4872" max="4872" width="14.7109375" style="841" customWidth="1"/>
    <col min="4873" max="4873" width="11.7109375" style="841" customWidth="1"/>
    <col min="4874" max="4874" width="11.85546875" style="841" customWidth="1"/>
    <col min="4875" max="4876" width="13.5703125" style="841" customWidth="1"/>
    <col min="4877" max="4877" width="11.7109375" style="841" customWidth="1"/>
    <col min="4878" max="4882" width="9.140625" style="841"/>
    <col min="4883" max="4883" width="10.7109375" style="841" bestFit="1" customWidth="1"/>
    <col min="4884" max="4884" width="9.85546875" style="841" bestFit="1" customWidth="1"/>
    <col min="4885" max="4885" width="10.7109375" style="841" bestFit="1" customWidth="1"/>
    <col min="4886" max="4886" width="9.140625" style="841"/>
    <col min="4887" max="4887" width="10.28515625" style="841" customWidth="1"/>
    <col min="4888" max="4888" width="10.42578125" style="841" bestFit="1" customWidth="1"/>
    <col min="4889" max="4890" width="9.140625" style="841"/>
    <col min="4891" max="4891" width="9.7109375" style="841" bestFit="1" customWidth="1"/>
    <col min="4892" max="5120" width="9.140625" style="841"/>
    <col min="5121" max="5121" width="6.140625" style="841" customWidth="1"/>
    <col min="5122" max="5122" width="28.140625" style="841" customWidth="1"/>
    <col min="5123" max="5123" width="13.85546875" style="841" customWidth="1"/>
    <col min="5124" max="5124" width="13.7109375" style="841" customWidth="1"/>
    <col min="5125" max="5125" width="15.7109375" style="841" customWidth="1"/>
    <col min="5126" max="5126" width="14.7109375" style="841" customWidth="1"/>
    <col min="5127" max="5127" width="16.7109375" style="841" customWidth="1"/>
    <col min="5128" max="5128" width="14.7109375" style="841" customWidth="1"/>
    <col min="5129" max="5129" width="11.7109375" style="841" customWidth="1"/>
    <col min="5130" max="5130" width="11.85546875" style="841" customWidth="1"/>
    <col min="5131" max="5132" width="13.5703125" style="841" customWidth="1"/>
    <col min="5133" max="5133" width="11.7109375" style="841" customWidth="1"/>
    <col min="5134" max="5138" width="9.140625" style="841"/>
    <col min="5139" max="5139" width="10.7109375" style="841" bestFit="1" customWidth="1"/>
    <col min="5140" max="5140" width="9.85546875" style="841" bestFit="1" customWidth="1"/>
    <col min="5141" max="5141" width="10.7109375" style="841" bestFit="1" customWidth="1"/>
    <col min="5142" max="5142" width="9.140625" style="841"/>
    <col min="5143" max="5143" width="10.28515625" style="841" customWidth="1"/>
    <col min="5144" max="5144" width="10.42578125" style="841" bestFit="1" customWidth="1"/>
    <col min="5145" max="5146" width="9.140625" style="841"/>
    <col min="5147" max="5147" width="9.7109375" style="841" bestFit="1" customWidth="1"/>
    <col min="5148" max="5376" width="9.140625" style="841"/>
    <col min="5377" max="5377" width="6.140625" style="841" customWidth="1"/>
    <col min="5378" max="5378" width="28.140625" style="841" customWidth="1"/>
    <col min="5379" max="5379" width="13.85546875" style="841" customWidth="1"/>
    <col min="5380" max="5380" width="13.7109375" style="841" customWidth="1"/>
    <col min="5381" max="5381" width="15.7109375" style="841" customWidth="1"/>
    <col min="5382" max="5382" width="14.7109375" style="841" customWidth="1"/>
    <col min="5383" max="5383" width="16.7109375" style="841" customWidth="1"/>
    <col min="5384" max="5384" width="14.7109375" style="841" customWidth="1"/>
    <col min="5385" max="5385" width="11.7109375" style="841" customWidth="1"/>
    <col min="5386" max="5386" width="11.85546875" style="841" customWidth="1"/>
    <col min="5387" max="5388" width="13.5703125" style="841" customWidth="1"/>
    <col min="5389" max="5389" width="11.7109375" style="841" customWidth="1"/>
    <col min="5390" max="5394" width="9.140625" style="841"/>
    <col min="5395" max="5395" width="10.7109375" style="841" bestFit="1" customWidth="1"/>
    <col min="5396" max="5396" width="9.85546875" style="841" bestFit="1" customWidth="1"/>
    <col min="5397" max="5397" width="10.7109375" style="841" bestFit="1" customWidth="1"/>
    <col min="5398" max="5398" width="9.140625" style="841"/>
    <col min="5399" max="5399" width="10.28515625" style="841" customWidth="1"/>
    <col min="5400" max="5400" width="10.42578125" style="841" bestFit="1" customWidth="1"/>
    <col min="5401" max="5402" width="9.140625" style="841"/>
    <col min="5403" max="5403" width="9.7109375" style="841" bestFit="1" customWidth="1"/>
    <col min="5404" max="5632" width="9.140625" style="841"/>
    <col min="5633" max="5633" width="6.140625" style="841" customWidth="1"/>
    <col min="5634" max="5634" width="28.140625" style="841" customWidth="1"/>
    <col min="5635" max="5635" width="13.85546875" style="841" customWidth="1"/>
    <col min="5636" max="5636" width="13.7109375" style="841" customWidth="1"/>
    <col min="5637" max="5637" width="15.7109375" style="841" customWidth="1"/>
    <col min="5638" max="5638" width="14.7109375" style="841" customWidth="1"/>
    <col min="5639" max="5639" width="16.7109375" style="841" customWidth="1"/>
    <col min="5640" max="5640" width="14.7109375" style="841" customWidth="1"/>
    <col min="5641" max="5641" width="11.7109375" style="841" customWidth="1"/>
    <col min="5642" max="5642" width="11.85546875" style="841" customWidth="1"/>
    <col min="5643" max="5644" width="13.5703125" style="841" customWidth="1"/>
    <col min="5645" max="5645" width="11.7109375" style="841" customWidth="1"/>
    <col min="5646" max="5650" width="9.140625" style="841"/>
    <col min="5651" max="5651" width="10.7109375" style="841" bestFit="1" customWidth="1"/>
    <col min="5652" max="5652" width="9.85546875" style="841" bestFit="1" customWidth="1"/>
    <col min="5653" max="5653" width="10.7109375" style="841" bestFit="1" customWidth="1"/>
    <col min="5654" max="5654" width="9.140625" style="841"/>
    <col min="5655" max="5655" width="10.28515625" style="841" customWidth="1"/>
    <col min="5656" max="5656" width="10.42578125" style="841" bestFit="1" customWidth="1"/>
    <col min="5657" max="5658" width="9.140625" style="841"/>
    <col min="5659" max="5659" width="9.7109375" style="841" bestFit="1" customWidth="1"/>
    <col min="5660" max="5888" width="9.140625" style="841"/>
    <col min="5889" max="5889" width="6.140625" style="841" customWidth="1"/>
    <col min="5890" max="5890" width="28.140625" style="841" customWidth="1"/>
    <col min="5891" max="5891" width="13.85546875" style="841" customWidth="1"/>
    <col min="5892" max="5892" width="13.7109375" style="841" customWidth="1"/>
    <col min="5893" max="5893" width="15.7109375" style="841" customWidth="1"/>
    <col min="5894" max="5894" width="14.7109375" style="841" customWidth="1"/>
    <col min="5895" max="5895" width="16.7109375" style="841" customWidth="1"/>
    <col min="5896" max="5896" width="14.7109375" style="841" customWidth="1"/>
    <col min="5897" max="5897" width="11.7109375" style="841" customWidth="1"/>
    <col min="5898" max="5898" width="11.85546875" style="841" customWidth="1"/>
    <col min="5899" max="5900" width="13.5703125" style="841" customWidth="1"/>
    <col min="5901" max="5901" width="11.7109375" style="841" customWidth="1"/>
    <col min="5902" max="5906" width="9.140625" style="841"/>
    <col min="5907" max="5907" width="10.7109375" style="841" bestFit="1" customWidth="1"/>
    <col min="5908" max="5908" width="9.85546875" style="841" bestFit="1" customWidth="1"/>
    <col min="5909" max="5909" width="10.7109375" style="841" bestFit="1" customWidth="1"/>
    <col min="5910" max="5910" width="9.140625" style="841"/>
    <col min="5911" max="5911" width="10.28515625" style="841" customWidth="1"/>
    <col min="5912" max="5912" width="10.42578125" style="841" bestFit="1" customWidth="1"/>
    <col min="5913" max="5914" width="9.140625" style="841"/>
    <col min="5915" max="5915" width="9.7109375" style="841" bestFit="1" customWidth="1"/>
    <col min="5916" max="6144" width="9.140625" style="841"/>
    <col min="6145" max="6145" width="6.140625" style="841" customWidth="1"/>
    <col min="6146" max="6146" width="28.140625" style="841" customWidth="1"/>
    <col min="6147" max="6147" width="13.85546875" style="841" customWidth="1"/>
    <col min="6148" max="6148" width="13.7109375" style="841" customWidth="1"/>
    <col min="6149" max="6149" width="15.7109375" style="841" customWidth="1"/>
    <col min="6150" max="6150" width="14.7109375" style="841" customWidth="1"/>
    <col min="6151" max="6151" width="16.7109375" style="841" customWidth="1"/>
    <col min="6152" max="6152" width="14.7109375" style="841" customWidth="1"/>
    <col min="6153" max="6153" width="11.7109375" style="841" customWidth="1"/>
    <col min="6154" max="6154" width="11.85546875" style="841" customWidth="1"/>
    <col min="6155" max="6156" width="13.5703125" style="841" customWidth="1"/>
    <col min="6157" max="6157" width="11.7109375" style="841" customWidth="1"/>
    <col min="6158" max="6162" width="9.140625" style="841"/>
    <col min="6163" max="6163" width="10.7109375" style="841" bestFit="1" customWidth="1"/>
    <col min="6164" max="6164" width="9.85546875" style="841" bestFit="1" customWidth="1"/>
    <col min="6165" max="6165" width="10.7109375" style="841" bestFit="1" customWidth="1"/>
    <col min="6166" max="6166" width="9.140625" style="841"/>
    <col min="6167" max="6167" width="10.28515625" style="841" customWidth="1"/>
    <col min="6168" max="6168" width="10.42578125" style="841" bestFit="1" customWidth="1"/>
    <col min="6169" max="6170" width="9.140625" style="841"/>
    <col min="6171" max="6171" width="9.7109375" style="841" bestFit="1" customWidth="1"/>
    <col min="6172" max="6400" width="9.140625" style="841"/>
    <col min="6401" max="6401" width="6.140625" style="841" customWidth="1"/>
    <col min="6402" max="6402" width="28.140625" style="841" customWidth="1"/>
    <col min="6403" max="6403" width="13.85546875" style="841" customWidth="1"/>
    <col min="6404" max="6404" width="13.7109375" style="841" customWidth="1"/>
    <col min="6405" max="6405" width="15.7109375" style="841" customWidth="1"/>
    <col min="6406" max="6406" width="14.7109375" style="841" customWidth="1"/>
    <col min="6407" max="6407" width="16.7109375" style="841" customWidth="1"/>
    <col min="6408" max="6408" width="14.7109375" style="841" customWidth="1"/>
    <col min="6409" max="6409" width="11.7109375" style="841" customWidth="1"/>
    <col min="6410" max="6410" width="11.85546875" style="841" customWidth="1"/>
    <col min="6411" max="6412" width="13.5703125" style="841" customWidth="1"/>
    <col min="6413" max="6413" width="11.7109375" style="841" customWidth="1"/>
    <col min="6414" max="6418" width="9.140625" style="841"/>
    <col min="6419" max="6419" width="10.7109375" style="841" bestFit="1" customWidth="1"/>
    <col min="6420" max="6420" width="9.85546875" style="841" bestFit="1" customWidth="1"/>
    <col min="6421" max="6421" width="10.7109375" style="841" bestFit="1" customWidth="1"/>
    <col min="6422" max="6422" width="9.140625" style="841"/>
    <col min="6423" max="6423" width="10.28515625" style="841" customWidth="1"/>
    <col min="6424" max="6424" width="10.42578125" style="841" bestFit="1" customWidth="1"/>
    <col min="6425" max="6426" width="9.140625" style="841"/>
    <col min="6427" max="6427" width="9.7109375" style="841" bestFit="1" customWidth="1"/>
    <col min="6428" max="6656" width="9.140625" style="841"/>
    <col min="6657" max="6657" width="6.140625" style="841" customWidth="1"/>
    <col min="6658" max="6658" width="28.140625" style="841" customWidth="1"/>
    <col min="6659" max="6659" width="13.85546875" style="841" customWidth="1"/>
    <col min="6660" max="6660" width="13.7109375" style="841" customWidth="1"/>
    <col min="6661" max="6661" width="15.7109375" style="841" customWidth="1"/>
    <col min="6662" max="6662" width="14.7109375" style="841" customWidth="1"/>
    <col min="6663" max="6663" width="16.7109375" style="841" customWidth="1"/>
    <col min="6664" max="6664" width="14.7109375" style="841" customWidth="1"/>
    <col min="6665" max="6665" width="11.7109375" style="841" customWidth="1"/>
    <col min="6666" max="6666" width="11.85546875" style="841" customWidth="1"/>
    <col min="6667" max="6668" width="13.5703125" style="841" customWidth="1"/>
    <col min="6669" max="6669" width="11.7109375" style="841" customWidth="1"/>
    <col min="6670" max="6674" width="9.140625" style="841"/>
    <col min="6675" max="6675" width="10.7109375" style="841" bestFit="1" customWidth="1"/>
    <col min="6676" max="6676" width="9.85546875" style="841" bestFit="1" customWidth="1"/>
    <col min="6677" max="6677" width="10.7109375" style="841" bestFit="1" customWidth="1"/>
    <col min="6678" max="6678" width="9.140625" style="841"/>
    <col min="6679" max="6679" width="10.28515625" style="841" customWidth="1"/>
    <col min="6680" max="6680" width="10.42578125" style="841" bestFit="1" customWidth="1"/>
    <col min="6681" max="6682" width="9.140625" style="841"/>
    <col min="6683" max="6683" width="9.7109375" style="841" bestFit="1" customWidth="1"/>
    <col min="6684" max="6912" width="9.140625" style="841"/>
    <col min="6913" max="6913" width="6.140625" style="841" customWidth="1"/>
    <col min="6914" max="6914" width="28.140625" style="841" customWidth="1"/>
    <col min="6915" max="6915" width="13.85546875" style="841" customWidth="1"/>
    <col min="6916" max="6916" width="13.7109375" style="841" customWidth="1"/>
    <col min="6917" max="6917" width="15.7109375" style="841" customWidth="1"/>
    <col min="6918" max="6918" width="14.7109375" style="841" customWidth="1"/>
    <col min="6919" max="6919" width="16.7109375" style="841" customWidth="1"/>
    <col min="6920" max="6920" width="14.7109375" style="841" customWidth="1"/>
    <col min="6921" max="6921" width="11.7109375" style="841" customWidth="1"/>
    <col min="6922" max="6922" width="11.85546875" style="841" customWidth="1"/>
    <col min="6923" max="6924" width="13.5703125" style="841" customWidth="1"/>
    <col min="6925" max="6925" width="11.7109375" style="841" customWidth="1"/>
    <col min="6926" max="6930" width="9.140625" style="841"/>
    <col min="6931" max="6931" width="10.7109375" style="841" bestFit="1" customWidth="1"/>
    <col min="6932" max="6932" width="9.85546875" style="841" bestFit="1" customWidth="1"/>
    <col min="6933" max="6933" width="10.7109375" style="841" bestFit="1" customWidth="1"/>
    <col min="6934" max="6934" width="9.140625" style="841"/>
    <col min="6935" max="6935" width="10.28515625" style="841" customWidth="1"/>
    <col min="6936" max="6936" width="10.42578125" style="841" bestFit="1" customWidth="1"/>
    <col min="6937" max="6938" width="9.140625" style="841"/>
    <col min="6939" max="6939" width="9.7109375" style="841" bestFit="1" customWidth="1"/>
    <col min="6940" max="7168" width="9.140625" style="841"/>
    <col min="7169" max="7169" width="6.140625" style="841" customWidth="1"/>
    <col min="7170" max="7170" width="28.140625" style="841" customWidth="1"/>
    <col min="7171" max="7171" width="13.85546875" style="841" customWidth="1"/>
    <col min="7172" max="7172" width="13.7109375" style="841" customWidth="1"/>
    <col min="7173" max="7173" width="15.7109375" style="841" customWidth="1"/>
    <col min="7174" max="7174" width="14.7109375" style="841" customWidth="1"/>
    <col min="7175" max="7175" width="16.7109375" style="841" customWidth="1"/>
    <col min="7176" max="7176" width="14.7109375" style="841" customWidth="1"/>
    <col min="7177" max="7177" width="11.7109375" style="841" customWidth="1"/>
    <col min="7178" max="7178" width="11.85546875" style="841" customWidth="1"/>
    <col min="7179" max="7180" width="13.5703125" style="841" customWidth="1"/>
    <col min="7181" max="7181" width="11.7109375" style="841" customWidth="1"/>
    <col min="7182" max="7186" width="9.140625" style="841"/>
    <col min="7187" max="7187" width="10.7109375" style="841" bestFit="1" customWidth="1"/>
    <col min="7188" max="7188" width="9.85546875" style="841" bestFit="1" customWidth="1"/>
    <col min="7189" max="7189" width="10.7109375" style="841" bestFit="1" customWidth="1"/>
    <col min="7190" max="7190" width="9.140625" style="841"/>
    <col min="7191" max="7191" width="10.28515625" style="841" customWidth="1"/>
    <col min="7192" max="7192" width="10.42578125" style="841" bestFit="1" customWidth="1"/>
    <col min="7193" max="7194" width="9.140625" style="841"/>
    <col min="7195" max="7195" width="9.7109375" style="841" bestFit="1" customWidth="1"/>
    <col min="7196" max="7424" width="9.140625" style="841"/>
    <col min="7425" max="7425" width="6.140625" style="841" customWidth="1"/>
    <col min="7426" max="7426" width="28.140625" style="841" customWidth="1"/>
    <col min="7427" max="7427" width="13.85546875" style="841" customWidth="1"/>
    <col min="7428" max="7428" width="13.7109375" style="841" customWidth="1"/>
    <col min="7429" max="7429" width="15.7109375" style="841" customWidth="1"/>
    <col min="7430" max="7430" width="14.7109375" style="841" customWidth="1"/>
    <col min="7431" max="7431" width="16.7109375" style="841" customWidth="1"/>
    <col min="7432" max="7432" width="14.7109375" style="841" customWidth="1"/>
    <col min="7433" max="7433" width="11.7109375" style="841" customWidth="1"/>
    <col min="7434" max="7434" width="11.85546875" style="841" customWidth="1"/>
    <col min="7435" max="7436" width="13.5703125" style="841" customWidth="1"/>
    <col min="7437" max="7437" width="11.7109375" style="841" customWidth="1"/>
    <col min="7438" max="7442" width="9.140625" style="841"/>
    <col min="7443" max="7443" width="10.7109375" style="841" bestFit="1" customWidth="1"/>
    <col min="7444" max="7444" width="9.85546875" style="841" bestFit="1" customWidth="1"/>
    <col min="7445" max="7445" width="10.7109375" style="841" bestFit="1" customWidth="1"/>
    <col min="7446" max="7446" width="9.140625" style="841"/>
    <col min="7447" max="7447" width="10.28515625" style="841" customWidth="1"/>
    <col min="7448" max="7448" width="10.42578125" style="841" bestFit="1" customWidth="1"/>
    <col min="7449" max="7450" width="9.140625" style="841"/>
    <col min="7451" max="7451" width="9.7109375" style="841" bestFit="1" customWidth="1"/>
    <col min="7452" max="7680" width="9.140625" style="841"/>
    <col min="7681" max="7681" width="6.140625" style="841" customWidth="1"/>
    <col min="7682" max="7682" width="28.140625" style="841" customWidth="1"/>
    <col min="7683" max="7683" width="13.85546875" style="841" customWidth="1"/>
    <col min="7684" max="7684" width="13.7109375" style="841" customWidth="1"/>
    <col min="7685" max="7685" width="15.7109375" style="841" customWidth="1"/>
    <col min="7686" max="7686" width="14.7109375" style="841" customWidth="1"/>
    <col min="7687" max="7687" width="16.7109375" style="841" customWidth="1"/>
    <col min="7688" max="7688" width="14.7109375" style="841" customWidth="1"/>
    <col min="7689" max="7689" width="11.7109375" style="841" customWidth="1"/>
    <col min="7690" max="7690" width="11.85546875" style="841" customWidth="1"/>
    <col min="7691" max="7692" width="13.5703125" style="841" customWidth="1"/>
    <col min="7693" max="7693" width="11.7109375" style="841" customWidth="1"/>
    <col min="7694" max="7698" width="9.140625" style="841"/>
    <col min="7699" max="7699" width="10.7109375" style="841" bestFit="1" customWidth="1"/>
    <col min="7700" max="7700" width="9.85546875" style="841" bestFit="1" customWidth="1"/>
    <col min="7701" max="7701" width="10.7109375" style="841" bestFit="1" customWidth="1"/>
    <col min="7702" max="7702" width="9.140625" style="841"/>
    <col min="7703" max="7703" width="10.28515625" style="841" customWidth="1"/>
    <col min="7704" max="7704" width="10.42578125" style="841" bestFit="1" customWidth="1"/>
    <col min="7705" max="7706" width="9.140625" style="841"/>
    <col min="7707" max="7707" width="9.7109375" style="841" bestFit="1" customWidth="1"/>
    <col min="7708" max="7936" width="9.140625" style="841"/>
    <col min="7937" max="7937" width="6.140625" style="841" customWidth="1"/>
    <col min="7938" max="7938" width="28.140625" style="841" customWidth="1"/>
    <col min="7939" max="7939" width="13.85546875" style="841" customWidth="1"/>
    <col min="7940" max="7940" width="13.7109375" style="841" customWidth="1"/>
    <col min="7941" max="7941" width="15.7109375" style="841" customWidth="1"/>
    <col min="7942" max="7942" width="14.7109375" style="841" customWidth="1"/>
    <col min="7943" max="7943" width="16.7109375" style="841" customWidth="1"/>
    <col min="7944" max="7944" width="14.7109375" style="841" customWidth="1"/>
    <col min="7945" max="7945" width="11.7109375" style="841" customWidth="1"/>
    <col min="7946" max="7946" width="11.85546875" style="841" customWidth="1"/>
    <col min="7947" max="7948" width="13.5703125" style="841" customWidth="1"/>
    <col min="7949" max="7949" width="11.7109375" style="841" customWidth="1"/>
    <col min="7950" max="7954" width="9.140625" style="841"/>
    <col min="7955" max="7955" width="10.7109375" style="841" bestFit="1" customWidth="1"/>
    <col min="7956" max="7956" width="9.85546875" style="841" bestFit="1" customWidth="1"/>
    <col min="7957" max="7957" width="10.7109375" style="841" bestFit="1" customWidth="1"/>
    <col min="7958" max="7958" width="9.140625" style="841"/>
    <col min="7959" max="7959" width="10.28515625" style="841" customWidth="1"/>
    <col min="7960" max="7960" width="10.42578125" style="841" bestFit="1" customWidth="1"/>
    <col min="7961" max="7962" width="9.140625" style="841"/>
    <col min="7963" max="7963" width="9.7109375" style="841" bestFit="1" customWidth="1"/>
    <col min="7964" max="8192" width="9.140625" style="841"/>
    <col min="8193" max="8193" width="6.140625" style="841" customWidth="1"/>
    <col min="8194" max="8194" width="28.140625" style="841" customWidth="1"/>
    <col min="8195" max="8195" width="13.85546875" style="841" customWidth="1"/>
    <col min="8196" max="8196" width="13.7109375" style="841" customWidth="1"/>
    <col min="8197" max="8197" width="15.7109375" style="841" customWidth="1"/>
    <col min="8198" max="8198" width="14.7109375" style="841" customWidth="1"/>
    <col min="8199" max="8199" width="16.7109375" style="841" customWidth="1"/>
    <col min="8200" max="8200" width="14.7109375" style="841" customWidth="1"/>
    <col min="8201" max="8201" width="11.7109375" style="841" customWidth="1"/>
    <col min="8202" max="8202" width="11.85546875" style="841" customWidth="1"/>
    <col min="8203" max="8204" width="13.5703125" style="841" customWidth="1"/>
    <col min="8205" max="8205" width="11.7109375" style="841" customWidth="1"/>
    <col min="8206" max="8210" width="9.140625" style="841"/>
    <col min="8211" max="8211" width="10.7109375" style="841" bestFit="1" customWidth="1"/>
    <col min="8212" max="8212" width="9.85546875" style="841" bestFit="1" customWidth="1"/>
    <col min="8213" max="8213" width="10.7109375" style="841" bestFit="1" customWidth="1"/>
    <col min="8214" max="8214" width="9.140625" style="841"/>
    <col min="8215" max="8215" width="10.28515625" style="841" customWidth="1"/>
    <col min="8216" max="8216" width="10.42578125" style="841" bestFit="1" customWidth="1"/>
    <col min="8217" max="8218" width="9.140625" style="841"/>
    <col min="8219" max="8219" width="9.7109375" style="841" bestFit="1" customWidth="1"/>
    <col min="8220" max="8448" width="9.140625" style="841"/>
    <col min="8449" max="8449" width="6.140625" style="841" customWidth="1"/>
    <col min="8450" max="8450" width="28.140625" style="841" customWidth="1"/>
    <col min="8451" max="8451" width="13.85546875" style="841" customWidth="1"/>
    <col min="8452" max="8452" width="13.7109375" style="841" customWidth="1"/>
    <col min="8453" max="8453" width="15.7109375" style="841" customWidth="1"/>
    <col min="8454" max="8454" width="14.7109375" style="841" customWidth="1"/>
    <col min="8455" max="8455" width="16.7109375" style="841" customWidth="1"/>
    <col min="8456" max="8456" width="14.7109375" style="841" customWidth="1"/>
    <col min="8457" max="8457" width="11.7109375" style="841" customWidth="1"/>
    <col min="8458" max="8458" width="11.85546875" style="841" customWidth="1"/>
    <col min="8459" max="8460" width="13.5703125" style="841" customWidth="1"/>
    <col min="8461" max="8461" width="11.7109375" style="841" customWidth="1"/>
    <col min="8462" max="8466" width="9.140625" style="841"/>
    <col min="8467" max="8467" width="10.7109375" style="841" bestFit="1" customWidth="1"/>
    <col min="8468" max="8468" width="9.85546875" style="841" bestFit="1" customWidth="1"/>
    <col min="8469" max="8469" width="10.7109375" style="841" bestFit="1" customWidth="1"/>
    <col min="8470" max="8470" width="9.140625" style="841"/>
    <col min="8471" max="8471" width="10.28515625" style="841" customWidth="1"/>
    <col min="8472" max="8472" width="10.42578125" style="841" bestFit="1" customWidth="1"/>
    <col min="8473" max="8474" width="9.140625" style="841"/>
    <col min="8475" max="8475" width="9.7109375" style="841" bestFit="1" customWidth="1"/>
    <col min="8476" max="8704" width="9.140625" style="841"/>
    <col min="8705" max="8705" width="6.140625" style="841" customWidth="1"/>
    <col min="8706" max="8706" width="28.140625" style="841" customWidth="1"/>
    <col min="8707" max="8707" width="13.85546875" style="841" customWidth="1"/>
    <col min="8708" max="8708" width="13.7109375" style="841" customWidth="1"/>
    <col min="8709" max="8709" width="15.7109375" style="841" customWidth="1"/>
    <col min="8710" max="8710" width="14.7109375" style="841" customWidth="1"/>
    <col min="8711" max="8711" width="16.7109375" style="841" customWidth="1"/>
    <col min="8712" max="8712" width="14.7109375" style="841" customWidth="1"/>
    <col min="8713" max="8713" width="11.7109375" style="841" customWidth="1"/>
    <col min="8714" max="8714" width="11.85546875" style="841" customWidth="1"/>
    <col min="8715" max="8716" width="13.5703125" style="841" customWidth="1"/>
    <col min="8717" max="8717" width="11.7109375" style="841" customWidth="1"/>
    <col min="8718" max="8722" width="9.140625" style="841"/>
    <col min="8723" max="8723" width="10.7109375" style="841" bestFit="1" customWidth="1"/>
    <col min="8724" max="8724" width="9.85546875" style="841" bestFit="1" customWidth="1"/>
    <col min="8725" max="8725" width="10.7109375" style="841" bestFit="1" customWidth="1"/>
    <col min="8726" max="8726" width="9.140625" style="841"/>
    <col min="8727" max="8727" width="10.28515625" style="841" customWidth="1"/>
    <col min="8728" max="8728" width="10.42578125" style="841" bestFit="1" customWidth="1"/>
    <col min="8729" max="8730" width="9.140625" style="841"/>
    <col min="8731" max="8731" width="9.7109375" style="841" bestFit="1" customWidth="1"/>
    <col min="8732" max="8960" width="9.140625" style="841"/>
    <col min="8961" max="8961" width="6.140625" style="841" customWidth="1"/>
    <col min="8962" max="8962" width="28.140625" style="841" customWidth="1"/>
    <col min="8963" max="8963" width="13.85546875" style="841" customWidth="1"/>
    <col min="8964" max="8964" width="13.7109375" style="841" customWidth="1"/>
    <col min="8965" max="8965" width="15.7109375" style="841" customWidth="1"/>
    <col min="8966" max="8966" width="14.7109375" style="841" customWidth="1"/>
    <col min="8967" max="8967" width="16.7109375" style="841" customWidth="1"/>
    <col min="8968" max="8968" width="14.7109375" style="841" customWidth="1"/>
    <col min="8969" max="8969" width="11.7109375" style="841" customWidth="1"/>
    <col min="8970" max="8970" width="11.85546875" style="841" customWidth="1"/>
    <col min="8971" max="8972" width="13.5703125" style="841" customWidth="1"/>
    <col min="8973" max="8973" width="11.7109375" style="841" customWidth="1"/>
    <col min="8974" max="8978" width="9.140625" style="841"/>
    <col min="8979" max="8979" width="10.7109375" style="841" bestFit="1" customWidth="1"/>
    <col min="8980" max="8980" width="9.85546875" style="841" bestFit="1" customWidth="1"/>
    <col min="8981" max="8981" width="10.7109375" style="841" bestFit="1" customWidth="1"/>
    <col min="8982" max="8982" width="9.140625" style="841"/>
    <col min="8983" max="8983" width="10.28515625" style="841" customWidth="1"/>
    <col min="8984" max="8984" width="10.42578125" style="841" bestFit="1" customWidth="1"/>
    <col min="8985" max="8986" width="9.140625" style="841"/>
    <col min="8987" max="8987" width="9.7109375" style="841" bestFit="1" customWidth="1"/>
    <col min="8988" max="9216" width="9.140625" style="841"/>
    <col min="9217" max="9217" width="6.140625" style="841" customWidth="1"/>
    <col min="9218" max="9218" width="28.140625" style="841" customWidth="1"/>
    <col min="9219" max="9219" width="13.85546875" style="841" customWidth="1"/>
    <col min="9220" max="9220" width="13.7109375" style="841" customWidth="1"/>
    <col min="9221" max="9221" width="15.7109375" style="841" customWidth="1"/>
    <col min="9222" max="9222" width="14.7109375" style="841" customWidth="1"/>
    <col min="9223" max="9223" width="16.7109375" style="841" customWidth="1"/>
    <col min="9224" max="9224" width="14.7109375" style="841" customWidth="1"/>
    <col min="9225" max="9225" width="11.7109375" style="841" customWidth="1"/>
    <col min="9226" max="9226" width="11.85546875" style="841" customWidth="1"/>
    <col min="9227" max="9228" width="13.5703125" style="841" customWidth="1"/>
    <col min="9229" max="9229" width="11.7109375" style="841" customWidth="1"/>
    <col min="9230" max="9234" width="9.140625" style="841"/>
    <col min="9235" max="9235" width="10.7109375" style="841" bestFit="1" customWidth="1"/>
    <col min="9236" max="9236" width="9.85546875" style="841" bestFit="1" customWidth="1"/>
    <col min="9237" max="9237" width="10.7109375" style="841" bestFit="1" customWidth="1"/>
    <col min="9238" max="9238" width="9.140625" style="841"/>
    <col min="9239" max="9239" width="10.28515625" style="841" customWidth="1"/>
    <col min="9240" max="9240" width="10.42578125" style="841" bestFit="1" customWidth="1"/>
    <col min="9241" max="9242" width="9.140625" style="841"/>
    <col min="9243" max="9243" width="9.7109375" style="841" bestFit="1" customWidth="1"/>
    <col min="9244" max="9472" width="9.140625" style="841"/>
    <col min="9473" max="9473" width="6.140625" style="841" customWidth="1"/>
    <col min="9474" max="9474" width="28.140625" style="841" customWidth="1"/>
    <col min="9475" max="9475" width="13.85546875" style="841" customWidth="1"/>
    <col min="9476" max="9476" width="13.7109375" style="841" customWidth="1"/>
    <col min="9477" max="9477" width="15.7109375" style="841" customWidth="1"/>
    <col min="9478" max="9478" width="14.7109375" style="841" customWidth="1"/>
    <col min="9479" max="9479" width="16.7109375" style="841" customWidth="1"/>
    <col min="9480" max="9480" width="14.7109375" style="841" customWidth="1"/>
    <col min="9481" max="9481" width="11.7109375" style="841" customWidth="1"/>
    <col min="9482" max="9482" width="11.85546875" style="841" customWidth="1"/>
    <col min="9483" max="9484" width="13.5703125" style="841" customWidth="1"/>
    <col min="9485" max="9485" width="11.7109375" style="841" customWidth="1"/>
    <col min="9486" max="9490" width="9.140625" style="841"/>
    <col min="9491" max="9491" width="10.7109375" style="841" bestFit="1" customWidth="1"/>
    <col min="9492" max="9492" width="9.85546875" style="841" bestFit="1" customWidth="1"/>
    <col min="9493" max="9493" width="10.7109375" style="841" bestFit="1" customWidth="1"/>
    <col min="9494" max="9494" width="9.140625" style="841"/>
    <col min="9495" max="9495" width="10.28515625" style="841" customWidth="1"/>
    <col min="9496" max="9496" width="10.42578125" style="841" bestFit="1" customWidth="1"/>
    <col min="9497" max="9498" width="9.140625" style="841"/>
    <col min="9499" max="9499" width="9.7109375" style="841" bestFit="1" customWidth="1"/>
    <col min="9500" max="9728" width="9.140625" style="841"/>
    <col min="9729" max="9729" width="6.140625" style="841" customWidth="1"/>
    <col min="9730" max="9730" width="28.140625" style="841" customWidth="1"/>
    <col min="9731" max="9731" width="13.85546875" style="841" customWidth="1"/>
    <col min="9732" max="9732" width="13.7109375" style="841" customWidth="1"/>
    <col min="9733" max="9733" width="15.7109375" style="841" customWidth="1"/>
    <col min="9734" max="9734" width="14.7109375" style="841" customWidth="1"/>
    <col min="9735" max="9735" width="16.7109375" style="841" customWidth="1"/>
    <col min="9736" max="9736" width="14.7109375" style="841" customWidth="1"/>
    <col min="9737" max="9737" width="11.7109375" style="841" customWidth="1"/>
    <col min="9738" max="9738" width="11.85546875" style="841" customWidth="1"/>
    <col min="9739" max="9740" width="13.5703125" style="841" customWidth="1"/>
    <col min="9741" max="9741" width="11.7109375" style="841" customWidth="1"/>
    <col min="9742" max="9746" width="9.140625" style="841"/>
    <col min="9747" max="9747" width="10.7109375" style="841" bestFit="1" customWidth="1"/>
    <col min="9748" max="9748" width="9.85546875" style="841" bestFit="1" customWidth="1"/>
    <col min="9749" max="9749" width="10.7109375" style="841" bestFit="1" customWidth="1"/>
    <col min="9750" max="9750" width="9.140625" style="841"/>
    <col min="9751" max="9751" width="10.28515625" style="841" customWidth="1"/>
    <col min="9752" max="9752" width="10.42578125" style="841" bestFit="1" customWidth="1"/>
    <col min="9753" max="9754" width="9.140625" style="841"/>
    <col min="9755" max="9755" width="9.7109375" style="841" bestFit="1" customWidth="1"/>
    <col min="9756" max="9984" width="9.140625" style="841"/>
    <col min="9985" max="9985" width="6.140625" style="841" customWidth="1"/>
    <col min="9986" max="9986" width="28.140625" style="841" customWidth="1"/>
    <col min="9987" max="9987" width="13.85546875" style="841" customWidth="1"/>
    <col min="9988" max="9988" width="13.7109375" style="841" customWidth="1"/>
    <col min="9989" max="9989" width="15.7109375" style="841" customWidth="1"/>
    <col min="9990" max="9990" width="14.7109375" style="841" customWidth="1"/>
    <col min="9991" max="9991" width="16.7109375" style="841" customWidth="1"/>
    <col min="9992" max="9992" width="14.7109375" style="841" customWidth="1"/>
    <col min="9993" max="9993" width="11.7109375" style="841" customWidth="1"/>
    <col min="9994" max="9994" width="11.85546875" style="841" customWidth="1"/>
    <col min="9995" max="9996" width="13.5703125" style="841" customWidth="1"/>
    <col min="9997" max="9997" width="11.7109375" style="841" customWidth="1"/>
    <col min="9998" max="10002" width="9.140625" style="841"/>
    <col min="10003" max="10003" width="10.7109375" style="841" bestFit="1" customWidth="1"/>
    <col min="10004" max="10004" width="9.85546875" style="841" bestFit="1" customWidth="1"/>
    <col min="10005" max="10005" width="10.7109375" style="841" bestFit="1" customWidth="1"/>
    <col min="10006" max="10006" width="9.140625" style="841"/>
    <col min="10007" max="10007" width="10.28515625" style="841" customWidth="1"/>
    <col min="10008" max="10008" width="10.42578125" style="841" bestFit="1" customWidth="1"/>
    <col min="10009" max="10010" width="9.140625" style="841"/>
    <col min="10011" max="10011" width="9.7109375" style="841" bestFit="1" customWidth="1"/>
    <col min="10012" max="10240" width="9.140625" style="841"/>
    <col min="10241" max="10241" width="6.140625" style="841" customWidth="1"/>
    <col min="10242" max="10242" width="28.140625" style="841" customWidth="1"/>
    <col min="10243" max="10243" width="13.85546875" style="841" customWidth="1"/>
    <col min="10244" max="10244" width="13.7109375" style="841" customWidth="1"/>
    <col min="10245" max="10245" width="15.7109375" style="841" customWidth="1"/>
    <col min="10246" max="10246" width="14.7109375" style="841" customWidth="1"/>
    <col min="10247" max="10247" width="16.7109375" style="841" customWidth="1"/>
    <col min="10248" max="10248" width="14.7109375" style="841" customWidth="1"/>
    <col min="10249" max="10249" width="11.7109375" style="841" customWidth="1"/>
    <col min="10250" max="10250" width="11.85546875" style="841" customWidth="1"/>
    <col min="10251" max="10252" width="13.5703125" style="841" customWidth="1"/>
    <col min="10253" max="10253" width="11.7109375" style="841" customWidth="1"/>
    <col min="10254" max="10258" width="9.140625" style="841"/>
    <col min="10259" max="10259" width="10.7109375" style="841" bestFit="1" customWidth="1"/>
    <col min="10260" max="10260" width="9.85546875" style="841" bestFit="1" customWidth="1"/>
    <col min="10261" max="10261" width="10.7109375" style="841" bestFit="1" customWidth="1"/>
    <col min="10262" max="10262" width="9.140625" style="841"/>
    <col min="10263" max="10263" width="10.28515625" style="841" customWidth="1"/>
    <col min="10264" max="10264" width="10.42578125" style="841" bestFit="1" customWidth="1"/>
    <col min="10265" max="10266" width="9.140625" style="841"/>
    <col min="10267" max="10267" width="9.7109375" style="841" bestFit="1" customWidth="1"/>
    <col min="10268" max="10496" width="9.140625" style="841"/>
    <col min="10497" max="10497" width="6.140625" style="841" customWidth="1"/>
    <col min="10498" max="10498" width="28.140625" style="841" customWidth="1"/>
    <col min="10499" max="10499" width="13.85546875" style="841" customWidth="1"/>
    <col min="10500" max="10500" width="13.7109375" style="841" customWidth="1"/>
    <col min="10501" max="10501" width="15.7109375" style="841" customWidth="1"/>
    <col min="10502" max="10502" width="14.7109375" style="841" customWidth="1"/>
    <col min="10503" max="10503" width="16.7109375" style="841" customWidth="1"/>
    <col min="10504" max="10504" width="14.7109375" style="841" customWidth="1"/>
    <col min="10505" max="10505" width="11.7109375" style="841" customWidth="1"/>
    <col min="10506" max="10506" width="11.85546875" style="841" customWidth="1"/>
    <col min="10507" max="10508" width="13.5703125" style="841" customWidth="1"/>
    <col min="10509" max="10509" width="11.7109375" style="841" customWidth="1"/>
    <col min="10510" max="10514" width="9.140625" style="841"/>
    <col min="10515" max="10515" width="10.7109375" style="841" bestFit="1" customWidth="1"/>
    <col min="10516" max="10516" width="9.85546875" style="841" bestFit="1" customWidth="1"/>
    <col min="10517" max="10517" width="10.7109375" style="841" bestFit="1" customWidth="1"/>
    <col min="10518" max="10518" width="9.140625" style="841"/>
    <col min="10519" max="10519" width="10.28515625" style="841" customWidth="1"/>
    <col min="10520" max="10520" width="10.42578125" style="841" bestFit="1" customWidth="1"/>
    <col min="10521" max="10522" width="9.140625" style="841"/>
    <col min="10523" max="10523" width="9.7109375" style="841" bestFit="1" customWidth="1"/>
    <col min="10524" max="10752" width="9.140625" style="841"/>
    <col min="10753" max="10753" width="6.140625" style="841" customWidth="1"/>
    <col min="10754" max="10754" width="28.140625" style="841" customWidth="1"/>
    <col min="10755" max="10755" width="13.85546875" style="841" customWidth="1"/>
    <col min="10756" max="10756" width="13.7109375" style="841" customWidth="1"/>
    <col min="10757" max="10757" width="15.7109375" style="841" customWidth="1"/>
    <col min="10758" max="10758" width="14.7109375" style="841" customWidth="1"/>
    <col min="10759" max="10759" width="16.7109375" style="841" customWidth="1"/>
    <col min="10760" max="10760" width="14.7109375" style="841" customWidth="1"/>
    <col min="10761" max="10761" width="11.7109375" style="841" customWidth="1"/>
    <col min="10762" max="10762" width="11.85546875" style="841" customWidth="1"/>
    <col min="10763" max="10764" width="13.5703125" style="841" customWidth="1"/>
    <col min="10765" max="10765" width="11.7109375" style="841" customWidth="1"/>
    <col min="10766" max="10770" width="9.140625" style="841"/>
    <col min="10771" max="10771" width="10.7109375" style="841" bestFit="1" customWidth="1"/>
    <col min="10772" max="10772" width="9.85546875" style="841" bestFit="1" customWidth="1"/>
    <col min="10773" max="10773" width="10.7109375" style="841" bestFit="1" customWidth="1"/>
    <col min="10774" max="10774" width="9.140625" style="841"/>
    <col min="10775" max="10775" width="10.28515625" style="841" customWidth="1"/>
    <col min="10776" max="10776" width="10.42578125" style="841" bestFit="1" customWidth="1"/>
    <col min="10777" max="10778" width="9.140625" style="841"/>
    <col min="10779" max="10779" width="9.7109375" style="841" bestFit="1" customWidth="1"/>
    <col min="10780" max="11008" width="9.140625" style="841"/>
    <col min="11009" max="11009" width="6.140625" style="841" customWidth="1"/>
    <col min="11010" max="11010" width="28.140625" style="841" customWidth="1"/>
    <col min="11011" max="11011" width="13.85546875" style="841" customWidth="1"/>
    <col min="11012" max="11012" width="13.7109375" style="841" customWidth="1"/>
    <col min="11013" max="11013" width="15.7109375" style="841" customWidth="1"/>
    <col min="11014" max="11014" width="14.7109375" style="841" customWidth="1"/>
    <col min="11015" max="11015" width="16.7109375" style="841" customWidth="1"/>
    <col min="11016" max="11016" width="14.7109375" style="841" customWidth="1"/>
    <col min="11017" max="11017" width="11.7109375" style="841" customWidth="1"/>
    <col min="11018" max="11018" width="11.85546875" style="841" customWidth="1"/>
    <col min="11019" max="11020" width="13.5703125" style="841" customWidth="1"/>
    <col min="11021" max="11021" width="11.7109375" style="841" customWidth="1"/>
    <col min="11022" max="11026" width="9.140625" style="841"/>
    <col min="11027" max="11027" width="10.7109375" style="841" bestFit="1" customWidth="1"/>
    <col min="11028" max="11028" width="9.85546875" style="841" bestFit="1" customWidth="1"/>
    <col min="11029" max="11029" width="10.7109375" style="841" bestFit="1" customWidth="1"/>
    <col min="11030" max="11030" width="9.140625" style="841"/>
    <col min="11031" max="11031" width="10.28515625" style="841" customWidth="1"/>
    <col min="11032" max="11032" width="10.42578125" style="841" bestFit="1" customWidth="1"/>
    <col min="11033" max="11034" width="9.140625" style="841"/>
    <col min="11035" max="11035" width="9.7109375" style="841" bestFit="1" customWidth="1"/>
    <col min="11036" max="11264" width="9.140625" style="841"/>
    <col min="11265" max="11265" width="6.140625" style="841" customWidth="1"/>
    <col min="11266" max="11266" width="28.140625" style="841" customWidth="1"/>
    <col min="11267" max="11267" width="13.85546875" style="841" customWidth="1"/>
    <col min="11268" max="11268" width="13.7109375" style="841" customWidth="1"/>
    <col min="11269" max="11269" width="15.7109375" style="841" customWidth="1"/>
    <col min="11270" max="11270" width="14.7109375" style="841" customWidth="1"/>
    <col min="11271" max="11271" width="16.7109375" style="841" customWidth="1"/>
    <col min="11272" max="11272" width="14.7109375" style="841" customWidth="1"/>
    <col min="11273" max="11273" width="11.7109375" style="841" customWidth="1"/>
    <col min="11274" max="11274" width="11.85546875" style="841" customWidth="1"/>
    <col min="11275" max="11276" width="13.5703125" style="841" customWidth="1"/>
    <col min="11277" max="11277" width="11.7109375" style="841" customWidth="1"/>
    <col min="11278" max="11282" width="9.140625" style="841"/>
    <col min="11283" max="11283" width="10.7109375" style="841" bestFit="1" customWidth="1"/>
    <col min="11284" max="11284" width="9.85546875" style="841" bestFit="1" customWidth="1"/>
    <col min="11285" max="11285" width="10.7109375" style="841" bestFit="1" customWidth="1"/>
    <col min="11286" max="11286" width="9.140625" style="841"/>
    <col min="11287" max="11287" width="10.28515625" style="841" customWidth="1"/>
    <col min="11288" max="11288" width="10.42578125" style="841" bestFit="1" customWidth="1"/>
    <col min="11289" max="11290" width="9.140625" style="841"/>
    <col min="11291" max="11291" width="9.7109375" style="841" bestFit="1" customWidth="1"/>
    <col min="11292" max="11520" width="9.140625" style="841"/>
    <col min="11521" max="11521" width="6.140625" style="841" customWidth="1"/>
    <col min="11522" max="11522" width="28.140625" style="841" customWidth="1"/>
    <col min="11523" max="11523" width="13.85546875" style="841" customWidth="1"/>
    <col min="11524" max="11524" width="13.7109375" style="841" customWidth="1"/>
    <col min="11525" max="11525" width="15.7109375" style="841" customWidth="1"/>
    <col min="11526" max="11526" width="14.7109375" style="841" customWidth="1"/>
    <col min="11527" max="11527" width="16.7109375" style="841" customWidth="1"/>
    <col min="11528" max="11528" width="14.7109375" style="841" customWidth="1"/>
    <col min="11529" max="11529" width="11.7109375" style="841" customWidth="1"/>
    <col min="11530" max="11530" width="11.85546875" style="841" customWidth="1"/>
    <col min="11531" max="11532" width="13.5703125" style="841" customWidth="1"/>
    <col min="11533" max="11533" width="11.7109375" style="841" customWidth="1"/>
    <col min="11534" max="11538" width="9.140625" style="841"/>
    <col min="11539" max="11539" width="10.7109375" style="841" bestFit="1" customWidth="1"/>
    <col min="11540" max="11540" width="9.85546875" style="841" bestFit="1" customWidth="1"/>
    <col min="11541" max="11541" width="10.7109375" style="841" bestFit="1" customWidth="1"/>
    <col min="11542" max="11542" width="9.140625" style="841"/>
    <col min="11543" max="11543" width="10.28515625" style="841" customWidth="1"/>
    <col min="11544" max="11544" width="10.42578125" style="841" bestFit="1" customWidth="1"/>
    <col min="11545" max="11546" width="9.140625" style="841"/>
    <col min="11547" max="11547" width="9.7109375" style="841" bestFit="1" customWidth="1"/>
    <col min="11548" max="11776" width="9.140625" style="841"/>
    <col min="11777" max="11777" width="6.140625" style="841" customWidth="1"/>
    <col min="11778" max="11778" width="28.140625" style="841" customWidth="1"/>
    <col min="11779" max="11779" width="13.85546875" style="841" customWidth="1"/>
    <col min="11780" max="11780" width="13.7109375" style="841" customWidth="1"/>
    <col min="11781" max="11781" width="15.7109375" style="841" customWidth="1"/>
    <col min="11782" max="11782" width="14.7109375" style="841" customWidth="1"/>
    <col min="11783" max="11783" width="16.7109375" style="841" customWidth="1"/>
    <col min="11784" max="11784" width="14.7109375" style="841" customWidth="1"/>
    <col min="11785" max="11785" width="11.7109375" style="841" customWidth="1"/>
    <col min="11786" max="11786" width="11.85546875" style="841" customWidth="1"/>
    <col min="11787" max="11788" width="13.5703125" style="841" customWidth="1"/>
    <col min="11789" max="11789" width="11.7109375" style="841" customWidth="1"/>
    <col min="11790" max="11794" width="9.140625" style="841"/>
    <col min="11795" max="11795" width="10.7109375" style="841" bestFit="1" customWidth="1"/>
    <col min="11796" max="11796" width="9.85546875" style="841" bestFit="1" customWidth="1"/>
    <col min="11797" max="11797" width="10.7109375" style="841" bestFit="1" customWidth="1"/>
    <col min="11798" max="11798" width="9.140625" style="841"/>
    <col min="11799" max="11799" width="10.28515625" style="841" customWidth="1"/>
    <col min="11800" max="11800" width="10.42578125" style="841" bestFit="1" customWidth="1"/>
    <col min="11801" max="11802" width="9.140625" style="841"/>
    <col min="11803" max="11803" width="9.7109375" style="841" bestFit="1" customWidth="1"/>
    <col min="11804" max="12032" width="9.140625" style="841"/>
    <col min="12033" max="12033" width="6.140625" style="841" customWidth="1"/>
    <col min="12034" max="12034" width="28.140625" style="841" customWidth="1"/>
    <col min="12035" max="12035" width="13.85546875" style="841" customWidth="1"/>
    <col min="12036" max="12036" width="13.7109375" style="841" customWidth="1"/>
    <col min="12037" max="12037" width="15.7109375" style="841" customWidth="1"/>
    <col min="12038" max="12038" width="14.7109375" style="841" customWidth="1"/>
    <col min="12039" max="12039" width="16.7109375" style="841" customWidth="1"/>
    <col min="12040" max="12040" width="14.7109375" style="841" customWidth="1"/>
    <col min="12041" max="12041" width="11.7109375" style="841" customWidth="1"/>
    <col min="12042" max="12042" width="11.85546875" style="841" customWidth="1"/>
    <col min="12043" max="12044" width="13.5703125" style="841" customWidth="1"/>
    <col min="12045" max="12045" width="11.7109375" style="841" customWidth="1"/>
    <col min="12046" max="12050" width="9.140625" style="841"/>
    <col min="12051" max="12051" width="10.7109375" style="841" bestFit="1" customWidth="1"/>
    <col min="12052" max="12052" width="9.85546875" style="841" bestFit="1" customWidth="1"/>
    <col min="12053" max="12053" width="10.7109375" style="841" bestFit="1" customWidth="1"/>
    <col min="12054" max="12054" width="9.140625" style="841"/>
    <col min="12055" max="12055" width="10.28515625" style="841" customWidth="1"/>
    <col min="12056" max="12056" width="10.42578125" style="841" bestFit="1" customWidth="1"/>
    <col min="12057" max="12058" width="9.140625" style="841"/>
    <col min="12059" max="12059" width="9.7109375" style="841" bestFit="1" customWidth="1"/>
    <col min="12060" max="12288" width="9.140625" style="841"/>
    <col min="12289" max="12289" width="6.140625" style="841" customWidth="1"/>
    <col min="12290" max="12290" width="28.140625" style="841" customWidth="1"/>
    <col min="12291" max="12291" width="13.85546875" style="841" customWidth="1"/>
    <col min="12292" max="12292" width="13.7109375" style="841" customWidth="1"/>
    <col min="12293" max="12293" width="15.7109375" style="841" customWidth="1"/>
    <col min="12294" max="12294" width="14.7109375" style="841" customWidth="1"/>
    <col min="12295" max="12295" width="16.7109375" style="841" customWidth="1"/>
    <col min="12296" max="12296" width="14.7109375" style="841" customWidth="1"/>
    <col min="12297" max="12297" width="11.7109375" style="841" customWidth="1"/>
    <col min="12298" max="12298" width="11.85546875" style="841" customWidth="1"/>
    <col min="12299" max="12300" width="13.5703125" style="841" customWidth="1"/>
    <col min="12301" max="12301" width="11.7109375" style="841" customWidth="1"/>
    <col min="12302" max="12306" width="9.140625" style="841"/>
    <col min="12307" max="12307" width="10.7109375" style="841" bestFit="1" customWidth="1"/>
    <col min="12308" max="12308" width="9.85546875" style="841" bestFit="1" customWidth="1"/>
    <col min="12309" max="12309" width="10.7109375" style="841" bestFit="1" customWidth="1"/>
    <col min="12310" max="12310" width="9.140625" style="841"/>
    <col min="12311" max="12311" width="10.28515625" style="841" customWidth="1"/>
    <col min="12312" max="12312" width="10.42578125" style="841" bestFit="1" customWidth="1"/>
    <col min="12313" max="12314" width="9.140625" style="841"/>
    <col min="12315" max="12315" width="9.7109375" style="841" bestFit="1" customWidth="1"/>
    <col min="12316" max="12544" width="9.140625" style="841"/>
    <col min="12545" max="12545" width="6.140625" style="841" customWidth="1"/>
    <col min="12546" max="12546" width="28.140625" style="841" customWidth="1"/>
    <col min="12547" max="12547" width="13.85546875" style="841" customWidth="1"/>
    <col min="12548" max="12548" width="13.7109375" style="841" customWidth="1"/>
    <col min="12549" max="12549" width="15.7109375" style="841" customWidth="1"/>
    <col min="12550" max="12550" width="14.7109375" style="841" customWidth="1"/>
    <col min="12551" max="12551" width="16.7109375" style="841" customWidth="1"/>
    <col min="12552" max="12552" width="14.7109375" style="841" customWidth="1"/>
    <col min="12553" max="12553" width="11.7109375" style="841" customWidth="1"/>
    <col min="12554" max="12554" width="11.85546875" style="841" customWidth="1"/>
    <col min="12555" max="12556" width="13.5703125" style="841" customWidth="1"/>
    <col min="12557" max="12557" width="11.7109375" style="841" customWidth="1"/>
    <col min="12558" max="12562" width="9.140625" style="841"/>
    <col min="12563" max="12563" width="10.7109375" style="841" bestFit="1" customWidth="1"/>
    <col min="12564" max="12564" width="9.85546875" style="841" bestFit="1" customWidth="1"/>
    <col min="12565" max="12565" width="10.7109375" style="841" bestFit="1" customWidth="1"/>
    <col min="12566" max="12566" width="9.140625" style="841"/>
    <col min="12567" max="12567" width="10.28515625" style="841" customWidth="1"/>
    <col min="12568" max="12568" width="10.42578125" style="841" bestFit="1" customWidth="1"/>
    <col min="12569" max="12570" width="9.140625" style="841"/>
    <col min="12571" max="12571" width="9.7109375" style="841" bestFit="1" customWidth="1"/>
    <col min="12572" max="12800" width="9.140625" style="841"/>
    <col min="12801" max="12801" width="6.140625" style="841" customWidth="1"/>
    <col min="12802" max="12802" width="28.140625" style="841" customWidth="1"/>
    <col min="12803" max="12803" width="13.85546875" style="841" customWidth="1"/>
    <col min="12804" max="12804" width="13.7109375" style="841" customWidth="1"/>
    <col min="12805" max="12805" width="15.7109375" style="841" customWidth="1"/>
    <col min="12806" max="12806" width="14.7109375" style="841" customWidth="1"/>
    <col min="12807" max="12807" width="16.7109375" style="841" customWidth="1"/>
    <col min="12808" max="12808" width="14.7109375" style="841" customWidth="1"/>
    <col min="12809" max="12809" width="11.7109375" style="841" customWidth="1"/>
    <col min="12810" max="12810" width="11.85546875" style="841" customWidth="1"/>
    <col min="12811" max="12812" width="13.5703125" style="841" customWidth="1"/>
    <col min="12813" max="12813" width="11.7109375" style="841" customWidth="1"/>
    <col min="12814" max="12818" width="9.140625" style="841"/>
    <col min="12819" max="12819" width="10.7109375" style="841" bestFit="1" customWidth="1"/>
    <col min="12820" max="12820" width="9.85546875" style="841" bestFit="1" customWidth="1"/>
    <col min="12821" max="12821" width="10.7109375" style="841" bestFit="1" customWidth="1"/>
    <col min="12822" max="12822" width="9.140625" style="841"/>
    <col min="12823" max="12823" width="10.28515625" style="841" customWidth="1"/>
    <col min="12824" max="12824" width="10.42578125" style="841" bestFit="1" customWidth="1"/>
    <col min="12825" max="12826" width="9.140625" style="841"/>
    <col min="12827" max="12827" width="9.7109375" style="841" bestFit="1" customWidth="1"/>
    <col min="12828" max="13056" width="9.140625" style="841"/>
    <col min="13057" max="13057" width="6.140625" style="841" customWidth="1"/>
    <col min="13058" max="13058" width="28.140625" style="841" customWidth="1"/>
    <col min="13059" max="13059" width="13.85546875" style="841" customWidth="1"/>
    <col min="13060" max="13060" width="13.7109375" style="841" customWidth="1"/>
    <col min="13061" max="13061" width="15.7109375" style="841" customWidth="1"/>
    <col min="13062" max="13062" width="14.7109375" style="841" customWidth="1"/>
    <col min="13063" max="13063" width="16.7109375" style="841" customWidth="1"/>
    <col min="13064" max="13064" width="14.7109375" style="841" customWidth="1"/>
    <col min="13065" max="13065" width="11.7109375" style="841" customWidth="1"/>
    <col min="13066" max="13066" width="11.85546875" style="841" customWidth="1"/>
    <col min="13067" max="13068" width="13.5703125" style="841" customWidth="1"/>
    <col min="13069" max="13069" width="11.7109375" style="841" customWidth="1"/>
    <col min="13070" max="13074" width="9.140625" style="841"/>
    <col min="13075" max="13075" width="10.7109375" style="841" bestFit="1" customWidth="1"/>
    <col min="13076" max="13076" width="9.85546875" style="841" bestFit="1" customWidth="1"/>
    <col min="13077" max="13077" width="10.7109375" style="841" bestFit="1" customWidth="1"/>
    <col min="13078" max="13078" width="9.140625" style="841"/>
    <col min="13079" max="13079" width="10.28515625" style="841" customWidth="1"/>
    <col min="13080" max="13080" width="10.42578125" style="841" bestFit="1" customWidth="1"/>
    <col min="13081" max="13082" width="9.140625" style="841"/>
    <col min="13083" max="13083" width="9.7109375" style="841" bestFit="1" customWidth="1"/>
    <col min="13084" max="13312" width="9.140625" style="841"/>
    <col min="13313" max="13313" width="6.140625" style="841" customWidth="1"/>
    <col min="13314" max="13314" width="28.140625" style="841" customWidth="1"/>
    <col min="13315" max="13315" width="13.85546875" style="841" customWidth="1"/>
    <col min="13316" max="13316" width="13.7109375" style="841" customWidth="1"/>
    <col min="13317" max="13317" width="15.7109375" style="841" customWidth="1"/>
    <col min="13318" max="13318" width="14.7109375" style="841" customWidth="1"/>
    <col min="13319" max="13319" width="16.7109375" style="841" customWidth="1"/>
    <col min="13320" max="13320" width="14.7109375" style="841" customWidth="1"/>
    <col min="13321" max="13321" width="11.7109375" style="841" customWidth="1"/>
    <col min="13322" max="13322" width="11.85546875" style="841" customWidth="1"/>
    <col min="13323" max="13324" width="13.5703125" style="841" customWidth="1"/>
    <col min="13325" max="13325" width="11.7109375" style="841" customWidth="1"/>
    <col min="13326" max="13330" width="9.140625" style="841"/>
    <col min="13331" max="13331" width="10.7109375" style="841" bestFit="1" customWidth="1"/>
    <col min="13332" max="13332" width="9.85546875" style="841" bestFit="1" customWidth="1"/>
    <col min="13333" max="13333" width="10.7109375" style="841" bestFit="1" customWidth="1"/>
    <col min="13334" max="13334" width="9.140625" style="841"/>
    <col min="13335" max="13335" width="10.28515625" style="841" customWidth="1"/>
    <col min="13336" max="13336" width="10.42578125" style="841" bestFit="1" customWidth="1"/>
    <col min="13337" max="13338" width="9.140625" style="841"/>
    <col min="13339" max="13339" width="9.7109375" style="841" bestFit="1" customWidth="1"/>
    <col min="13340" max="13568" width="9.140625" style="841"/>
    <col min="13569" max="13569" width="6.140625" style="841" customWidth="1"/>
    <col min="13570" max="13570" width="28.140625" style="841" customWidth="1"/>
    <col min="13571" max="13571" width="13.85546875" style="841" customWidth="1"/>
    <col min="13572" max="13572" width="13.7109375" style="841" customWidth="1"/>
    <col min="13573" max="13573" width="15.7109375" style="841" customWidth="1"/>
    <col min="13574" max="13574" width="14.7109375" style="841" customWidth="1"/>
    <col min="13575" max="13575" width="16.7109375" style="841" customWidth="1"/>
    <col min="13576" max="13576" width="14.7109375" style="841" customWidth="1"/>
    <col min="13577" max="13577" width="11.7109375" style="841" customWidth="1"/>
    <col min="13578" max="13578" width="11.85546875" style="841" customWidth="1"/>
    <col min="13579" max="13580" width="13.5703125" style="841" customWidth="1"/>
    <col min="13581" max="13581" width="11.7109375" style="841" customWidth="1"/>
    <col min="13582" max="13586" width="9.140625" style="841"/>
    <col min="13587" max="13587" width="10.7109375" style="841" bestFit="1" customWidth="1"/>
    <col min="13588" max="13588" width="9.85546875" style="841" bestFit="1" customWidth="1"/>
    <col min="13589" max="13589" width="10.7109375" style="841" bestFit="1" customWidth="1"/>
    <col min="13590" max="13590" width="9.140625" style="841"/>
    <col min="13591" max="13591" width="10.28515625" style="841" customWidth="1"/>
    <col min="13592" max="13592" width="10.42578125" style="841" bestFit="1" customWidth="1"/>
    <col min="13593" max="13594" width="9.140625" style="841"/>
    <col min="13595" max="13595" width="9.7109375" style="841" bestFit="1" customWidth="1"/>
    <col min="13596" max="13824" width="9.140625" style="841"/>
    <col min="13825" max="13825" width="6.140625" style="841" customWidth="1"/>
    <col min="13826" max="13826" width="28.140625" style="841" customWidth="1"/>
    <col min="13827" max="13827" width="13.85546875" style="841" customWidth="1"/>
    <col min="13828" max="13828" width="13.7109375" style="841" customWidth="1"/>
    <col min="13829" max="13829" width="15.7109375" style="841" customWidth="1"/>
    <col min="13830" max="13830" width="14.7109375" style="841" customWidth="1"/>
    <col min="13831" max="13831" width="16.7109375" style="841" customWidth="1"/>
    <col min="13832" max="13832" width="14.7109375" style="841" customWidth="1"/>
    <col min="13833" max="13833" width="11.7109375" style="841" customWidth="1"/>
    <col min="13834" max="13834" width="11.85546875" style="841" customWidth="1"/>
    <col min="13835" max="13836" width="13.5703125" style="841" customWidth="1"/>
    <col min="13837" max="13837" width="11.7109375" style="841" customWidth="1"/>
    <col min="13838" max="13842" width="9.140625" style="841"/>
    <col min="13843" max="13843" width="10.7109375" style="841" bestFit="1" customWidth="1"/>
    <col min="13844" max="13844" width="9.85546875" style="841" bestFit="1" customWidth="1"/>
    <col min="13845" max="13845" width="10.7109375" style="841" bestFit="1" customWidth="1"/>
    <col min="13846" max="13846" width="9.140625" style="841"/>
    <col min="13847" max="13847" width="10.28515625" style="841" customWidth="1"/>
    <col min="13848" max="13848" width="10.42578125" style="841" bestFit="1" customWidth="1"/>
    <col min="13849" max="13850" width="9.140625" style="841"/>
    <col min="13851" max="13851" width="9.7109375" style="841" bestFit="1" customWidth="1"/>
    <col min="13852" max="14080" width="9.140625" style="841"/>
    <col min="14081" max="14081" width="6.140625" style="841" customWidth="1"/>
    <col min="14082" max="14082" width="28.140625" style="841" customWidth="1"/>
    <col min="14083" max="14083" width="13.85546875" style="841" customWidth="1"/>
    <col min="14084" max="14084" width="13.7109375" style="841" customWidth="1"/>
    <col min="14085" max="14085" width="15.7109375" style="841" customWidth="1"/>
    <col min="14086" max="14086" width="14.7109375" style="841" customWidth="1"/>
    <col min="14087" max="14087" width="16.7109375" style="841" customWidth="1"/>
    <col min="14088" max="14088" width="14.7109375" style="841" customWidth="1"/>
    <col min="14089" max="14089" width="11.7109375" style="841" customWidth="1"/>
    <col min="14090" max="14090" width="11.85546875" style="841" customWidth="1"/>
    <col min="14091" max="14092" width="13.5703125" style="841" customWidth="1"/>
    <col min="14093" max="14093" width="11.7109375" style="841" customWidth="1"/>
    <col min="14094" max="14098" width="9.140625" style="841"/>
    <col min="14099" max="14099" width="10.7109375" style="841" bestFit="1" customWidth="1"/>
    <col min="14100" max="14100" width="9.85546875" style="841" bestFit="1" customWidth="1"/>
    <col min="14101" max="14101" width="10.7109375" style="841" bestFit="1" customWidth="1"/>
    <col min="14102" max="14102" width="9.140625" style="841"/>
    <col min="14103" max="14103" width="10.28515625" style="841" customWidth="1"/>
    <col min="14104" max="14104" width="10.42578125" style="841" bestFit="1" customWidth="1"/>
    <col min="14105" max="14106" width="9.140625" style="841"/>
    <col min="14107" max="14107" width="9.7109375" style="841" bestFit="1" customWidth="1"/>
    <col min="14108" max="14336" width="9.140625" style="841"/>
    <col min="14337" max="14337" width="6.140625" style="841" customWidth="1"/>
    <col min="14338" max="14338" width="28.140625" style="841" customWidth="1"/>
    <col min="14339" max="14339" width="13.85546875" style="841" customWidth="1"/>
    <col min="14340" max="14340" width="13.7109375" style="841" customWidth="1"/>
    <col min="14341" max="14341" width="15.7109375" style="841" customWidth="1"/>
    <col min="14342" max="14342" width="14.7109375" style="841" customWidth="1"/>
    <col min="14343" max="14343" width="16.7109375" style="841" customWidth="1"/>
    <col min="14344" max="14344" width="14.7109375" style="841" customWidth="1"/>
    <col min="14345" max="14345" width="11.7109375" style="841" customWidth="1"/>
    <col min="14346" max="14346" width="11.85546875" style="841" customWidth="1"/>
    <col min="14347" max="14348" width="13.5703125" style="841" customWidth="1"/>
    <col min="14349" max="14349" width="11.7109375" style="841" customWidth="1"/>
    <col min="14350" max="14354" width="9.140625" style="841"/>
    <col min="14355" max="14355" width="10.7109375" style="841" bestFit="1" customWidth="1"/>
    <col min="14356" max="14356" width="9.85546875" style="841" bestFit="1" customWidth="1"/>
    <col min="14357" max="14357" width="10.7109375" style="841" bestFit="1" customWidth="1"/>
    <col min="14358" max="14358" width="9.140625" style="841"/>
    <col min="14359" max="14359" width="10.28515625" style="841" customWidth="1"/>
    <col min="14360" max="14360" width="10.42578125" style="841" bestFit="1" customWidth="1"/>
    <col min="14361" max="14362" width="9.140625" style="841"/>
    <col min="14363" max="14363" width="9.7109375" style="841" bestFit="1" customWidth="1"/>
    <col min="14364" max="14592" width="9.140625" style="841"/>
    <col min="14593" max="14593" width="6.140625" style="841" customWidth="1"/>
    <col min="14594" max="14594" width="28.140625" style="841" customWidth="1"/>
    <col min="14595" max="14595" width="13.85546875" style="841" customWidth="1"/>
    <col min="14596" max="14596" width="13.7109375" style="841" customWidth="1"/>
    <col min="14597" max="14597" width="15.7109375" style="841" customWidth="1"/>
    <col min="14598" max="14598" width="14.7109375" style="841" customWidth="1"/>
    <col min="14599" max="14599" width="16.7109375" style="841" customWidth="1"/>
    <col min="14600" max="14600" width="14.7109375" style="841" customWidth="1"/>
    <col min="14601" max="14601" width="11.7109375" style="841" customWidth="1"/>
    <col min="14602" max="14602" width="11.85546875" style="841" customWidth="1"/>
    <col min="14603" max="14604" width="13.5703125" style="841" customWidth="1"/>
    <col min="14605" max="14605" width="11.7109375" style="841" customWidth="1"/>
    <col min="14606" max="14610" width="9.140625" style="841"/>
    <col min="14611" max="14611" width="10.7109375" style="841" bestFit="1" customWidth="1"/>
    <col min="14612" max="14612" width="9.85546875" style="841" bestFit="1" customWidth="1"/>
    <col min="14613" max="14613" width="10.7109375" style="841" bestFit="1" customWidth="1"/>
    <col min="14614" max="14614" width="9.140625" style="841"/>
    <col min="14615" max="14615" width="10.28515625" style="841" customWidth="1"/>
    <col min="14616" max="14616" width="10.42578125" style="841" bestFit="1" customWidth="1"/>
    <col min="14617" max="14618" width="9.140625" style="841"/>
    <col min="14619" max="14619" width="9.7109375" style="841" bestFit="1" customWidth="1"/>
    <col min="14620" max="14848" width="9.140625" style="841"/>
    <col min="14849" max="14849" width="6.140625" style="841" customWidth="1"/>
    <col min="14850" max="14850" width="28.140625" style="841" customWidth="1"/>
    <col min="14851" max="14851" width="13.85546875" style="841" customWidth="1"/>
    <col min="14852" max="14852" width="13.7109375" style="841" customWidth="1"/>
    <col min="14853" max="14853" width="15.7109375" style="841" customWidth="1"/>
    <col min="14854" max="14854" width="14.7109375" style="841" customWidth="1"/>
    <col min="14855" max="14855" width="16.7109375" style="841" customWidth="1"/>
    <col min="14856" max="14856" width="14.7109375" style="841" customWidth="1"/>
    <col min="14857" max="14857" width="11.7109375" style="841" customWidth="1"/>
    <col min="14858" max="14858" width="11.85546875" style="841" customWidth="1"/>
    <col min="14859" max="14860" width="13.5703125" style="841" customWidth="1"/>
    <col min="14861" max="14861" width="11.7109375" style="841" customWidth="1"/>
    <col min="14862" max="14866" width="9.140625" style="841"/>
    <col min="14867" max="14867" width="10.7109375" style="841" bestFit="1" customWidth="1"/>
    <col min="14868" max="14868" width="9.85546875" style="841" bestFit="1" customWidth="1"/>
    <col min="14869" max="14869" width="10.7109375" style="841" bestFit="1" customWidth="1"/>
    <col min="14870" max="14870" width="9.140625" style="841"/>
    <col min="14871" max="14871" width="10.28515625" style="841" customWidth="1"/>
    <col min="14872" max="14872" width="10.42578125" style="841" bestFit="1" customWidth="1"/>
    <col min="14873" max="14874" width="9.140625" style="841"/>
    <col min="14875" max="14875" width="9.7109375" style="841" bestFit="1" customWidth="1"/>
    <col min="14876" max="15104" width="9.140625" style="841"/>
    <col min="15105" max="15105" width="6.140625" style="841" customWidth="1"/>
    <col min="15106" max="15106" width="28.140625" style="841" customWidth="1"/>
    <col min="15107" max="15107" width="13.85546875" style="841" customWidth="1"/>
    <col min="15108" max="15108" width="13.7109375" style="841" customWidth="1"/>
    <col min="15109" max="15109" width="15.7109375" style="841" customWidth="1"/>
    <col min="15110" max="15110" width="14.7109375" style="841" customWidth="1"/>
    <col min="15111" max="15111" width="16.7109375" style="841" customWidth="1"/>
    <col min="15112" max="15112" width="14.7109375" style="841" customWidth="1"/>
    <col min="15113" max="15113" width="11.7109375" style="841" customWidth="1"/>
    <col min="15114" max="15114" width="11.85546875" style="841" customWidth="1"/>
    <col min="15115" max="15116" width="13.5703125" style="841" customWidth="1"/>
    <col min="15117" max="15117" width="11.7109375" style="841" customWidth="1"/>
    <col min="15118" max="15122" width="9.140625" style="841"/>
    <col min="15123" max="15123" width="10.7109375" style="841" bestFit="1" customWidth="1"/>
    <col min="15124" max="15124" width="9.85546875" style="841" bestFit="1" customWidth="1"/>
    <col min="15125" max="15125" width="10.7109375" style="841" bestFit="1" customWidth="1"/>
    <col min="15126" max="15126" width="9.140625" style="841"/>
    <col min="15127" max="15127" width="10.28515625" style="841" customWidth="1"/>
    <col min="15128" max="15128" width="10.42578125" style="841" bestFit="1" customWidth="1"/>
    <col min="15129" max="15130" width="9.140625" style="841"/>
    <col min="15131" max="15131" width="9.7109375" style="841" bestFit="1" customWidth="1"/>
    <col min="15132" max="15360" width="9.140625" style="841"/>
    <col min="15361" max="15361" width="6.140625" style="841" customWidth="1"/>
    <col min="15362" max="15362" width="28.140625" style="841" customWidth="1"/>
    <col min="15363" max="15363" width="13.85546875" style="841" customWidth="1"/>
    <col min="15364" max="15364" width="13.7109375" style="841" customWidth="1"/>
    <col min="15365" max="15365" width="15.7109375" style="841" customWidth="1"/>
    <col min="15366" max="15366" width="14.7109375" style="841" customWidth="1"/>
    <col min="15367" max="15367" width="16.7109375" style="841" customWidth="1"/>
    <col min="15368" max="15368" width="14.7109375" style="841" customWidth="1"/>
    <col min="15369" max="15369" width="11.7109375" style="841" customWidth="1"/>
    <col min="15370" max="15370" width="11.85546875" style="841" customWidth="1"/>
    <col min="15371" max="15372" width="13.5703125" style="841" customWidth="1"/>
    <col min="15373" max="15373" width="11.7109375" style="841" customWidth="1"/>
    <col min="15374" max="15378" width="9.140625" style="841"/>
    <col min="15379" max="15379" width="10.7109375" style="841" bestFit="1" customWidth="1"/>
    <col min="15380" max="15380" width="9.85546875" style="841" bestFit="1" customWidth="1"/>
    <col min="15381" max="15381" width="10.7109375" style="841" bestFit="1" customWidth="1"/>
    <col min="15382" max="15382" width="9.140625" style="841"/>
    <col min="15383" max="15383" width="10.28515625" style="841" customWidth="1"/>
    <col min="15384" max="15384" width="10.42578125" style="841" bestFit="1" customWidth="1"/>
    <col min="15385" max="15386" width="9.140625" style="841"/>
    <col min="15387" max="15387" width="9.7109375" style="841" bestFit="1" customWidth="1"/>
    <col min="15388" max="15616" width="9.140625" style="841"/>
    <col min="15617" max="15617" width="6.140625" style="841" customWidth="1"/>
    <col min="15618" max="15618" width="28.140625" style="841" customWidth="1"/>
    <col min="15619" max="15619" width="13.85546875" style="841" customWidth="1"/>
    <col min="15620" max="15620" width="13.7109375" style="841" customWidth="1"/>
    <col min="15621" max="15621" width="15.7109375" style="841" customWidth="1"/>
    <col min="15622" max="15622" width="14.7109375" style="841" customWidth="1"/>
    <col min="15623" max="15623" width="16.7109375" style="841" customWidth="1"/>
    <col min="15624" max="15624" width="14.7109375" style="841" customWidth="1"/>
    <col min="15625" max="15625" width="11.7109375" style="841" customWidth="1"/>
    <col min="15626" max="15626" width="11.85546875" style="841" customWidth="1"/>
    <col min="15627" max="15628" width="13.5703125" style="841" customWidth="1"/>
    <col min="15629" max="15629" width="11.7109375" style="841" customWidth="1"/>
    <col min="15630" max="15634" width="9.140625" style="841"/>
    <col min="15635" max="15635" width="10.7109375" style="841" bestFit="1" customWidth="1"/>
    <col min="15636" max="15636" width="9.85546875" style="841" bestFit="1" customWidth="1"/>
    <col min="15637" max="15637" width="10.7109375" style="841" bestFit="1" customWidth="1"/>
    <col min="15638" max="15638" width="9.140625" style="841"/>
    <col min="15639" max="15639" width="10.28515625" style="841" customWidth="1"/>
    <col min="15640" max="15640" width="10.42578125" style="841" bestFit="1" customWidth="1"/>
    <col min="15641" max="15642" width="9.140625" style="841"/>
    <col min="15643" max="15643" width="9.7109375" style="841" bestFit="1" customWidth="1"/>
    <col min="15644" max="15872" width="9.140625" style="841"/>
    <col min="15873" max="15873" width="6.140625" style="841" customWidth="1"/>
    <col min="15874" max="15874" width="28.140625" style="841" customWidth="1"/>
    <col min="15875" max="15875" width="13.85546875" style="841" customWidth="1"/>
    <col min="15876" max="15876" width="13.7109375" style="841" customWidth="1"/>
    <col min="15877" max="15877" width="15.7109375" style="841" customWidth="1"/>
    <col min="15878" max="15878" width="14.7109375" style="841" customWidth="1"/>
    <col min="15879" max="15879" width="16.7109375" style="841" customWidth="1"/>
    <col min="15880" max="15880" width="14.7109375" style="841" customWidth="1"/>
    <col min="15881" max="15881" width="11.7109375" style="841" customWidth="1"/>
    <col min="15882" max="15882" width="11.85546875" style="841" customWidth="1"/>
    <col min="15883" max="15884" width="13.5703125" style="841" customWidth="1"/>
    <col min="15885" max="15885" width="11.7109375" style="841" customWidth="1"/>
    <col min="15886" max="15890" width="9.140625" style="841"/>
    <col min="15891" max="15891" width="10.7109375" style="841" bestFit="1" customWidth="1"/>
    <col min="15892" max="15892" width="9.85546875" style="841" bestFit="1" customWidth="1"/>
    <col min="15893" max="15893" width="10.7109375" style="841" bestFit="1" customWidth="1"/>
    <col min="15894" max="15894" width="9.140625" style="841"/>
    <col min="15895" max="15895" width="10.28515625" style="841" customWidth="1"/>
    <col min="15896" max="15896" width="10.42578125" style="841" bestFit="1" customWidth="1"/>
    <col min="15897" max="15898" width="9.140625" style="841"/>
    <col min="15899" max="15899" width="9.7109375" style="841" bestFit="1" customWidth="1"/>
    <col min="15900" max="16128" width="9.140625" style="841"/>
    <col min="16129" max="16129" width="6.140625" style="841" customWidth="1"/>
    <col min="16130" max="16130" width="28.140625" style="841" customWidth="1"/>
    <col min="16131" max="16131" width="13.85546875" style="841" customWidth="1"/>
    <col min="16132" max="16132" width="13.7109375" style="841" customWidth="1"/>
    <col min="16133" max="16133" width="15.7109375" style="841" customWidth="1"/>
    <col min="16134" max="16134" width="14.7109375" style="841" customWidth="1"/>
    <col min="16135" max="16135" width="16.7109375" style="841" customWidth="1"/>
    <col min="16136" max="16136" width="14.7109375" style="841" customWidth="1"/>
    <col min="16137" max="16137" width="11.7109375" style="841" customWidth="1"/>
    <col min="16138" max="16138" width="11.85546875" style="841" customWidth="1"/>
    <col min="16139" max="16140" width="13.5703125" style="841" customWidth="1"/>
    <col min="16141" max="16141" width="11.7109375" style="841" customWidth="1"/>
    <col min="16142" max="16146" width="9.140625" style="841"/>
    <col min="16147" max="16147" width="10.7109375" style="841" bestFit="1" customWidth="1"/>
    <col min="16148" max="16148" width="9.85546875" style="841" bestFit="1" customWidth="1"/>
    <col min="16149" max="16149" width="10.7109375" style="841" bestFit="1" customWidth="1"/>
    <col min="16150" max="16150" width="9.140625" style="841"/>
    <col min="16151" max="16151" width="10.28515625" style="841" customWidth="1"/>
    <col min="16152" max="16152" width="10.42578125" style="841" bestFit="1" customWidth="1"/>
    <col min="16153" max="16154" width="9.140625" style="841"/>
    <col min="16155" max="16155" width="9.7109375" style="841" bestFit="1" customWidth="1"/>
    <col min="16156" max="16384" width="9.140625" style="841"/>
  </cols>
  <sheetData>
    <row r="1" spans="1:14" s="171" customFormat="1" ht="18.75" x14ac:dyDescent="0.3">
      <c r="B1" s="182" t="s">
        <v>865</v>
      </c>
      <c r="F1" s="172"/>
      <c r="G1" s="172"/>
      <c r="H1" s="172"/>
      <c r="I1" s="172"/>
      <c r="J1" s="172"/>
      <c r="K1" s="172"/>
      <c r="L1" s="172"/>
      <c r="M1" s="172"/>
    </row>
    <row r="2" spans="1:14" x14ac:dyDescent="0.25">
      <c r="A2" s="844"/>
      <c r="B2" s="844"/>
      <c r="C2" s="844"/>
      <c r="D2" s="844"/>
      <c r="E2" s="844"/>
      <c r="F2" s="845"/>
      <c r="G2" s="845"/>
      <c r="H2" s="845"/>
      <c r="I2" s="845"/>
      <c r="J2" s="845"/>
      <c r="K2" s="846"/>
      <c r="L2" s="846"/>
      <c r="M2" s="845"/>
      <c r="N2" s="173"/>
    </row>
    <row r="3" spans="1:14" x14ac:dyDescent="0.25">
      <c r="A3" s="847"/>
      <c r="B3" s="1152" t="s">
        <v>665</v>
      </c>
      <c r="C3" s="1154" t="s">
        <v>2</v>
      </c>
      <c r="D3" s="1155"/>
      <c r="E3" s="848" t="s">
        <v>923</v>
      </c>
      <c r="F3" s="849" t="s">
        <v>4</v>
      </c>
      <c r="G3" s="849" t="s">
        <v>5</v>
      </c>
      <c r="H3" s="849" t="s">
        <v>6</v>
      </c>
      <c r="I3" s="850" t="s">
        <v>7</v>
      </c>
      <c r="J3" s="850" t="s">
        <v>8</v>
      </c>
      <c r="K3" s="850" t="s">
        <v>9</v>
      </c>
      <c r="L3" s="850" t="s">
        <v>10</v>
      </c>
      <c r="M3" s="851"/>
      <c r="N3" s="173"/>
    </row>
    <row r="4" spans="1:14" s="855" customFormat="1" ht="91.15" customHeight="1" x14ac:dyDescent="0.25">
      <c r="A4" s="852"/>
      <c r="B4" s="1153"/>
      <c r="C4" s="853" t="s">
        <v>11</v>
      </c>
      <c r="D4" s="853" t="s">
        <v>12</v>
      </c>
      <c r="E4" s="176" t="s">
        <v>924</v>
      </c>
      <c r="F4" s="176" t="s">
        <v>14</v>
      </c>
      <c r="G4" s="176" t="s">
        <v>666</v>
      </c>
      <c r="H4" s="176" t="s">
        <v>925</v>
      </c>
      <c r="I4" s="854" t="s">
        <v>17</v>
      </c>
      <c r="J4" s="854" t="s">
        <v>18</v>
      </c>
      <c r="K4" s="854" t="s">
        <v>19</v>
      </c>
      <c r="L4" s="854" t="s">
        <v>667</v>
      </c>
      <c r="M4" s="176" t="s">
        <v>21</v>
      </c>
      <c r="N4" s="174"/>
    </row>
    <row r="5" spans="1:14" s="860" customFormat="1" ht="45" x14ac:dyDescent="0.25">
      <c r="A5" s="856">
        <v>1</v>
      </c>
      <c r="B5" s="857" t="s">
        <v>668</v>
      </c>
      <c r="C5" s="858">
        <v>522</v>
      </c>
      <c r="D5" s="858">
        <f>F13</f>
        <v>522000</v>
      </c>
      <c r="E5" s="858">
        <f>SUM(F5:L5)</f>
        <v>2188762</v>
      </c>
      <c r="F5" s="858">
        <v>0</v>
      </c>
      <c r="G5" s="858">
        <v>6516</v>
      </c>
      <c r="H5" s="858">
        <v>121068</v>
      </c>
      <c r="I5" s="858">
        <v>2802</v>
      </c>
      <c r="J5" s="858">
        <v>1432</v>
      </c>
      <c r="K5" s="858">
        <v>13334</v>
      </c>
      <c r="L5" s="858">
        <v>2043610</v>
      </c>
      <c r="M5" s="859">
        <v>4</v>
      </c>
      <c r="N5" s="175"/>
    </row>
    <row r="6" spans="1:14" x14ac:dyDescent="0.25">
      <c r="A6" s="850"/>
      <c r="B6" s="861"/>
      <c r="C6" s="862"/>
      <c r="D6" s="862"/>
      <c r="E6" s="862"/>
      <c r="F6" s="863"/>
      <c r="G6" s="863"/>
      <c r="H6" s="863"/>
      <c r="I6" s="864"/>
      <c r="J6" s="863"/>
      <c r="K6" s="863"/>
      <c r="L6" s="863"/>
      <c r="M6" s="865"/>
      <c r="N6" s="173"/>
    </row>
    <row r="7" spans="1:14" x14ac:dyDescent="0.25">
      <c r="A7" s="866"/>
      <c r="B7" s="867"/>
      <c r="C7" s="867"/>
      <c r="D7" s="867"/>
      <c r="E7" s="867"/>
      <c r="F7" s="866"/>
      <c r="G7" s="866"/>
      <c r="H7" s="866"/>
      <c r="I7" s="866"/>
      <c r="J7" s="866"/>
      <c r="K7" s="868"/>
      <c r="L7" s="868"/>
      <c r="M7" s="869"/>
      <c r="N7" s="173"/>
    </row>
    <row r="8" spans="1:14" x14ac:dyDescent="0.25">
      <c r="A8" s="845"/>
      <c r="B8" s="844"/>
      <c r="C8" s="844"/>
      <c r="D8" s="844"/>
      <c r="E8" s="870"/>
      <c r="F8" s="845"/>
      <c r="G8" s="866"/>
      <c r="H8" s="866"/>
      <c r="I8" s="866"/>
      <c r="J8" s="866"/>
      <c r="K8" s="868"/>
      <c r="L8" s="868"/>
      <c r="M8" s="866"/>
      <c r="N8" s="173"/>
    </row>
    <row r="9" spans="1:14" x14ac:dyDescent="0.25">
      <c r="A9" s="845"/>
      <c r="B9" s="843" t="s">
        <v>419</v>
      </c>
      <c r="C9" s="844"/>
      <c r="D9" s="844"/>
      <c r="E9" s="844"/>
      <c r="F9" s="845"/>
      <c r="G9" s="866"/>
      <c r="H9" s="866"/>
      <c r="I9" s="866"/>
      <c r="J9" s="871" t="s">
        <v>420</v>
      </c>
      <c r="K9" s="866"/>
      <c r="L9" s="866"/>
      <c r="M9" s="866"/>
    </row>
    <row r="10" spans="1:14" x14ac:dyDescent="0.25">
      <c r="A10" s="842"/>
    </row>
    <row r="11" spans="1:14" s="855" customFormat="1" ht="71.25" x14ac:dyDescent="0.25">
      <c r="A11" s="852"/>
      <c r="B11" s="872" t="s">
        <v>421</v>
      </c>
      <c r="C11" s="852" t="s">
        <v>422</v>
      </c>
      <c r="D11" s="176" t="s">
        <v>423</v>
      </c>
      <c r="E11" s="176" t="s">
        <v>669</v>
      </c>
      <c r="F11" s="176" t="s">
        <v>425</v>
      </c>
      <c r="G11" s="176" t="s">
        <v>670</v>
      </c>
      <c r="H11" s="873"/>
      <c r="I11" s="873"/>
      <c r="J11" s="852" t="s">
        <v>427</v>
      </c>
      <c r="K11" s="176" t="s">
        <v>428</v>
      </c>
      <c r="L11" s="873"/>
      <c r="M11" s="873"/>
    </row>
    <row r="12" spans="1:14" s="860" customFormat="1" ht="45" x14ac:dyDescent="0.25">
      <c r="A12" s="874">
        <v>1</v>
      </c>
      <c r="B12" s="875" t="s">
        <v>671</v>
      </c>
      <c r="C12" s="858">
        <f>C5</f>
        <v>522</v>
      </c>
      <c r="D12" s="874">
        <v>1976</v>
      </c>
      <c r="E12" s="874" t="s">
        <v>672</v>
      </c>
      <c r="F12" s="858">
        <f>C12*1000</f>
        <v>522000</v>
      </c>
      <c r="G12" s="858">
        <f>G5+H5+K5+L5</f>
        <v>2184528</v>
      </c>
      <c r="H12" s="876"/>
      <c r="I12" s="876"/>
      <c r="J12" s="874" t="s">
        <v>88</v>
      </c>
      <c r="K12" s="877">
        <v>0</v>
      </c>
      <c r="L12" s="876"/>
      <c r="M12" s="876"/>
    </row>
    <row r="13" spans="1:14" s="181" customFormat="1" ht="15.75" x14ac:dyDescent="0.25">
      <c r="A13" s="177"/>
      <c r="B13" s="178" t="s">
        <v>324</v>
      </c>
      <c r="C13" s="179">
        <f>SUM(C12:C12)</f>
        <v>522</v>
      </c>
      <c r="D13" s="178"/>
      <c r="E13" s="178"/>
      <c r="F13" s="179">
        <f>SUM(F12:F12)</f>
        <v>522000</v>
      </c>
      <c r="G13" s="179">
        <f>SUM(G12:G12)</f>
        <v>2184528</v>
      </c>
      <c r="H13" s="180"/>
      <c r="I13" s="180"/>
      <c r="J13" s="180"/>
      <c r="K13" s="180"/>
      <c r="L13" s="180"/>
      <c r="M13" s="180"/>
    </row>
    <row r="14" spans="1:14" x14ac:dyDescent="0.25">
      <c r="G14" s="878"/>
    </row>
    <row r="16" spans="1:14" ht="15.75" thickBot="1" x14ac:dyDescent="0.3"/>
    <row r="17" spans="1:255" ht="15.75" thickBot="1" x14ac:dyDescent="0.3">
      <c r="A17" s="1156"/>
      <c r="B17" s="1158" t="s">
        <v>24</v>
      </c>
      <c r="C17" s="1160" t="s">
        <v>28</v>
      </c>
      <c r="D17" s="1161"/>
      <c r="E17" s="1162"/>
      <c r="F17" s="1162"/>
      <c r="G17" s="1162"/>
      <c r="H17" s="1162"/>
      <c r="I17" s="1162"/>
      <c r="J17" s="1162"/>
      <c r="K17" s="1162"/>
      <c r="L17" s="1163"/>
      <c r="M17" s="1163"/>
      <c r="N17" s="1163"/>
      <c r="O17" s="1162"/>
      <c r="P17" s="1162"/>
      <c r="Q17" s="1162"/>
      <c r="R17" s="1163"/>
      <c r="S17" s="879"/>
      <c r="T17" s="879"/>
      <c r="U17" s="880"/>
      <c r="V17" s="1135" t="s">
        <v>29</v>
      </c>
      <c r="W17" s="1136"/>
      <c r="X17" s="1137"/>
      <c r="Y17" s="1137"/>
      <c r="Z17" s="1137"/>
      <c r="AA17" s="1138"/>
      <c r="AB17" s="881"/>
      <c r="AC17" s="881"/>
      <c r="AD17" s="882"/>
      <c r="AE17" s="882"/>
      <c r="AF17" s="882"/>
      <c r="AG17" s="882"/>
      <c r="AH17" s="882"/>
      <c r="AI17" s="882"/>
      <c r="AJ17" s="882"/>
      <c r="AK17" s="882"/>
      <c r="AL17" s="882"/>
      <c r="AM17" s="882"/>
      <c r="AN17" s="882"/>
      <c r="AO17" s="882"/>
      <c r="AP17" s="882"/>
      <c r="AQ17" s="882"/>
      <c r="AR17" s="882"/>
      <c r="AS17" s="882"/>
      <c r="AT17" s="882"/>
      <c r="AU17" s="882"/>
      <c r="AV17" s="882"/>
      <c r="AW17" s="882"/>
      <c r="AX17" s="882"/>
      <c r="AY17" s="882"/>
      <c r="AZ17" s="882"/>
      <c r="BA17" s="882"/>
      <c r="BB17" s="882"/>
      <c r="BC17" s="882"/>
      <c r="BD17" s="882"/>
      <c r="BE17" s="882"/>
      <c r="BF17" s="882"/>
      <c r="BG17" s="882"/>
      <c r="BH17" s="882"/>
      <c r="BI17" s="882"/>
      <c r="BJ17" s="882"/>
      <c r="BK17" s="882"/>
      <c r="BL17" s="882"/>
      <c r="BM17" s="882"/>
      <c r="BN17" s="882"/>
      <c r="BO17" s="882"/>
      <c r="BP17" s="882"/>
      <c r="BQ17" s="882"/>
      <c r="BR17" s="882"/>
      <c r="BS17" s="882"/>
      <c r="BT17" s="882"/>
      <c r="BU17" s="882"/>
      <c r="BV17" s="882"/>
      <c r="BW17" s="882"/>
      <c r="BX17" s="882"/>
      <c r="BY17" s="882"/>
      <c r="BZ17" s="882"/>
      <c r="CA17" s="882"/>
      <c r="CB17" s="882"/>
      <c r="CC17" s="882"/>
      <c r="CD17" s="882"/>
      <c r="CE17" s="882"/>
      <c r="CF17" s="882"/>
      <c r="CG17" s="882"/>
      <c r="CH17" s="882"/>
      <c r="CI17" s="882"/>
      <c r="CJ17" s="882"/>
      <c r="CK17" s="882"/>
      <c r="CL17" s="882"/>
      <c r="CM17" s="882"/>
      <c r="CN17" s="882"/>
      <c r="CO17" s="882"/>
      <c r="CP17" s="882"/>
      <c r="CQ17" s="882"/>
      <c r="CR17" s="882"/>
      <c r="CS17" s="882"/>
      <c r="CT17" s="882"/>
      <c r="CU17" s="882"/>
      <c r="CV17" s="882"/>
      <c r="CW17" s="882"/>
      <c r="CX17" s="882"/>
      <c r="CY17" s="882"/>
      <c r="CZ17" s="882"/>
      <c r="DA17" s="882"/>
      <c r="DB17" s="882"/>
      <c r="DC17" s="882"/>
      <c r="DD17" s="882"/>
      <c r="DE17" s="882"/>
      <c r="DF17" s="882"/>
      <c r="DG17" s="882"/>
      <c r="DH17" s="882"/>
      <c r="DI17" s="882"/>
      <c r="DJ17" s="882"/>
      <c r="DK17" s="882"/>
      <c r="DL17" s="882"/>
      <c r="DM17" s="882"/>
      <c r="DN17" s="882"/>
      <c r="DO17" s="882"/>
      <c r="DP17" s="882"/>
      <c r="DQ17" s="882"/>
      <c r="DR17" s="882"/>
      <c r="DS17" s="882"/>
      <c r="DT17" s="882"/>
      <c r="DU17" s="882"/>
      <c r="DV17" s="882"/>
      <c r="DW17" s="882"/>
      <c r="DX17" s="882"/>
      <c r="DY17" s="882"/>
      <c r="DZ17" s="882"/>
      <c r="EA17" s="882"/>
      <c r="EB17" s="882"/>
      <c r="EC17" s="882"/>
      <c r="ED17" s="882"/>
      <c r="EE17" s="882"/>
      <c r="EF17" s="882"/>
      <c r="EG17" s="882"/>
      <c r="EH17" s="882"/>
      <c r="EI17" s="882"/>
      <c r="EJ17" s="882"/>
      <c r="EK17" s="882"/>
      <c r="EL17" s="882"/>
      <c r="EM17" s="882"/>
      <c r="EN17" s="882"/>
      <c r="EO17" s="882"/>
      <c r="EP17" s="882"/>
      <c r="EQ17" s="882"/>
      <c r="ER17" s="882"/>
      <c r="ES17" s="882"/>
      <c r="ET17" s="882"/>
      <c r="EU17" s="882"/>
      <c r="EV17" s="882"/>
      <c r="EW17" s="882"/>
      <c r="EX17" s="882"/>
      <c r="EY17" s="882"/>
      <c r="EZ17" s="882"/>
      <c r="FA17" s="882"/>
      <c r="FB17" s="882"/>
      <c r="FC17" s="882"/>
      <c r="FD17" s="882"/>
      <c r="FE17" s="882"/>
      <c r="FF17" s="882"/>
      <c r="FG17" s="882"/>
      <c r="FH17" s="882"/>
      <c r="FI17" s="882"/>
      <c r="FJ17" s="882"/>
      <c r="FK17" s="882"/>
      <c r="FL17" s="882"/>
      <c r="FM17" s="882"/>
      <c r="FN17" s="882"/>
      <c r="FO17" s="882"/>
      <c r="FP17" s="882"/>
      <c r="FQ17" s="882"/>
      <c r="FR17" s="882"/>
      <c r="FS17" s="882"/>
      <c r="FT17" s="882"/>
      <c r="FU17" s="882"/>
      <c r="FV17" s="882"/>
      <c r="FW17" s="882"/>
      <c r="FX17" s="882"/>
      <c r="FY17" s="882"/>
      <c r="FZ17" s="882"/>
      <c r="GA17" s="882"/>
      <c r="GB17" s="882"/>
      <c r="GC17" s="882"/>
      <c r="GD17" s="882"/>
      <c r="GE17" s="882"/>
      <c r="GF17" s="882"/>
      <c r="GG17" s="882"/>
      <c r="GH17" s="882"/>
      <c r="GI17" s="882"/>
      <c r="GJ17" s="882"/>
      <c r="GK17" s="882"/>
      <c r="GL17" s="882"/>
      <c r="GM17" s="882"/>
      <c r="GN17" s="882"/>
      <c r="GO17" s="882"/>
      <c r="GP17" s="882"/>
      <c r="GQ17" s="882"/>
      <c r="GR17" s="882"/>
      <c r="GS17" s="882"/>
      <c r="GT17" s="882"/>
      <c r="GU17" s="882"/>
      <c r="GV17" s="882"/>
      <c r="GW17" s="882"/>
      <c r="GX17" s="882"/>
      <c r="GY17" s="882"/>
      <c r="GZ17" s="882"/>
      <c r="HA17" s="882"/>
      <c r="HB17" s="882"/>
      <c r="HC17" s="882"/>
      <c r="HD17" s="882"/>
      <c r="HE17" s="882"/>
      <c r="HF17" s="882"/>
      <c r="HG17" s="882"/>
      <c r="HH17" s="882"/>
      <c r="HI17" s="882"/>
      <c r="HJ17" s="882"/>
      <c r="HK17" s="882"/>
      <c r="HL17" s="882"/>
      <c r="HM17" s="882"/>
      <c r="HN17" s="882"/>
      <c r="HO17" s="882"/>
      <c r="HP17" s="882"/>
      <c r="HQ17" s="882"/>
      <c r="HR17" s="882"/>
      <c r="HS17" s="882"/>
      <c r="HT17" s="882"/>
      <c r="HU17" s="882"/>
      <c r="HV17" s="882"/>
      <c r="HW17" s="882"/>
      <c r="HX17" s="882"/>
      <c r="HY17" s="882"/>
      <c r="HZ17" s="882"/>
      <c r="IA17" s="882"/>
      <c r="IB17" s="882"/>
      <c r="IC17" s="882"/>
      <c r="ID17" s="882"/>
      <c r="IE17" s="882"/>
      <c r="IF17" s="882"/>
      <c r="IG17" s="882"/>
      <c r="IH17" s="882"/>
      <c r="II17" s="882"/>
      <c r="IJ17" s="882"/>
      <c r="IK17" s="882"/>
      <c r="IL17" s="882"/>
      <c r="IM17" s="882"/>
      <c r="IN17" s="882"/>
      <c r="IO17" s="882"/>
      <c r="IP17" s="882"/>
      <c r="IQ17" s="882"/>
      <c r="IR17" s="882"/>
      <c r="IS17" s="882"/>
      <c r="IT17" s="882"/>
      <c r="IU17" s="882"/>
    </row>
    <row r="18" spans="1:255" ht="115.5" thickBot="1" x14ac:dyDescent="0.3">
      <c r="A18" s="1157"/>
      <c r="B18" s="1159"/>
      <c r="C18" s="1139" t="s">
        <v>31</v>
      </c>
      <c r="D18" s="1140"/>
      <c r="E18" s="1141"/>
      <c r="F18" s="1142" t="s">
        <v>32</v>
      </c>
      <c r="G18" s="1142"/>
      <c r="H18" s="1142"/>
      <c r="I18" s="1143" t="s">
        <v>33</v>
      </c>
      <c r="J18" s="1144"/>
      <c r="K18" s="1145"/>
      <c r="L18" s="1146" t="s">
        <v>34</v>
      </c>
      <c r="M18" s="1147"/>
      <c r="N18" s="1148"/>
      <c r="O18" s="1149" t="s">
        <v>35</v>
      </c>
      <c r="P18" s="1150"/>
      <c r="Q18" s="1151"/>
      <c r="R18" s="883" t="s">
        <v>36</v>
      </c>
      <c r="S18" s="884" t="s">
        <v>37</v>
      </c>
      <c r="T18" s="885" t="s">
        <v>38</v>
      </c>
      <c r="U18" s="886" t="s">
        <v>39</v>
      </c>
      <c r="V18" s="887" t="s">
        <v>673</v>
      </c>
      <c r="W18" s="888" t="s">
        <v>674</v>
      </c>
      <c r="X18" s="888" t="s">
        <v>41</v>
      </c>
      <c r="Y18" s="888" t="s">
        <v>42</v>
      </c>
      <c r="Z18" s="888" t="s">
        <v>43</v>
      </c>
      <c r="AA18" s="889" t="s">
        <v>45</v>
      </c>
      <c r="AB18" s="890"/>
      <c r="AC18" s="890"/>
      <c r="AD18" s="891"/>
      <c r="AE18" s="891"/>
      <c r="AF18" s="891"/>
      <c r="AG18" s="891"/>
      <c r="AH18" s="891"/>
      <c r="AI18" s="891"/>
      <c r="AJ18" s="891"/>
      <c r="AK18" s="891"/>
      <c r="AL18" s="891"/>
      <c r="AM18" s="891"/>
      <c r="AN18" s="891"/>
      <c r="AO18" s="891"/>
      <c r="AP18" s="891"/>
      <c r="AQ18" s="891"/>
      <c r="AR18" s="891"/>
      <c r="AS18" s="891"/>
      <c r="AT18" s="891"/>
      <c r="AU18" s="891"/>
      <c r="AV18" s="891"/>
      <c r="AW18" s="891"/>
      <c r="AX18" s="891"/>
      <c r="AY18" s="891"/>
      <c r="AZ18" s="891"/>
      <c r="BA18" s="891"/>
      <c r="BB18" s="891"/>
      <c r="BC18" s="891"/>
      <c r="BD18" s="891"/>
      <c r="BE18" s="891"/>
      <c r="BF18" s="891"/>
      <c r="BG18" s="891"/>
      <c r="BH18" s="891"/>
      <c r="BI18" s="891"/>
      <c r="BJ18" s="891"/>
      <c r="BK18" s="891"/>
      <c r="BL18" s="891"/>
      <c r="BM18" s="891"/>
      <c r="BN18" s="891"/>
      <c r="BO18" s="891"/>
      <c r="BP18" s="891"/>
      <c r="BQ18" s="891"/>
      <c r="BR18" s="891"/>
      <c r="BS18" s="891"/>
      <c r="BT18" s="891"/>
      <c r="BU18" s="891"/>
      <c r="BV18" s="891"/>
      <c r="BW18" s="891"/>
      <c r="BX18" s="891"/>
      <c r="BY18" s="891"/>
      <c r="BZ18" s="891"/>
      <c r="CA18" s="891"/>
      <c r="CB18" s="891"/>
      <c r="CC18" s="891"/>
      <c r="CD18" s="891"/>
      <c r="CE18" s="891"/>
      <c r="CF18" s="891"/>
      <c r="CG18" s="891"/>
      <c r="CH18" s="891"/>
      <c r="CI18" s="891"/>
      <c r="CJ18" s="891"/>
      <c r="CK18" s="891"/>
      <c r="CL18" s="891"/>
      <c r="CM18" s="891"/>
      <c r="CN18" s="891"/>
      <c r="CO18" s="891"/>
      <c r="CP18" s="891"/>
      <c r="CQ18" s="891"/>
      <c r="CR18" s="891"/>
      <c r="CS18" s="891"/>
      <c r="CT18" s="891"/>
      <c r="CU18" s="891"/>
      <c r="CV18" s="891"/>
      <c r="CW18" s="891"/>
      <c r="CX18" s="891"/>
      <c r="CY18" s="891"/>
      <c r="CZ18" s="891"/>
      <c r="DA18" s="891"/>
      <c r="DB18" s="891"/>
      <c r="DC18" s="891"/>
      <c r="DD18" s="891"/>
      <c r="DE18" s="891"/>
      <c r="DF18" s="891"/>
      <c r="DG18" s="891"/>
      <c r="DH18" s="891"/>
      <c r="DI18" s="891"/>
      <c r="DJ18" s="891"/>
      <c r="DK18" s="891"/>
      <c r="DL18" s="891"/>
      <c r="DM18" s="891"/>
      <c r="DN18" s="891"/>
      <c r="DO18" s="891"/>
      <c r="DP18" s="891"/>
      <c r="DQ18" s="891"/>
      <c r="DR18" s="891"/>
      <c r="DS18" s="891"/>
      <c r="DT18" s="891"/>
      <c r="DU18" s="891"/>
      <c r="DV18" s="891"/>
      <c r="DW18" s="891"/>
      <c r="DX18" s="891"/>
      <c r="DY18" s="891"/>
      <c r="DZ18" s="891"/>
      <c r="EA18" s="891"/>
      <c r="EB18" s="891"/>
      <c r="EC18" s="891"/>
      <c r="ED18" s="891"/>
      <c r="EE18" s="891"/>
      <c r="EF18" s="891"/>
      <c r="EG18" s="891"/>
      <c r="EH18" s="891"/>
      <c r="EI18" s="891"/>
      <c r="EJ18" s="891"/>
      <c r="EK18" s="891"/>
      <c r="EL18" s="891"/>
      <c r="EM18" s="891"/>
      <c r="EN18" s="891"/>
      <c r="EO18" s="891"/>
      <c r="EP18" s="891"/>
      <c r="EQ18" s="891"/>
      <c r="ER18" s="891"/>
      <c r="ES18" s="891"/>
      <c r="ET18" s="891"/>
      <c r="EU18" s="891"/>
      <c r="EV18" s="891"/>
      <c r="EW18" s="891"/>
      <c r="EX18" s="891"/>
      <c r="EY18" s="891"/>
      <c r="EZ18" s="891"/>
      <c r="FA18" s="891"/>
      <c r="FB18" s="891"/>
      <c r="FC18" s="891"/>
      <c r="FD18" s="891"/>
      <c r="FE18" s="891"/>
      <c r="FF18" s="891"/>
      <c r="FG18" s="891"/>
      <c r="FH18" s="891"/>
      <c r="FI18" s="891"/>
      <c r="FJ18" s="891"/>
      <c r="FK18" s="891"/>
      <c r="FL18" s="891"/>
      <c r="FM18" s="891"/>
      <c r="FN18" s="891"/>
      <c r="FO18" s="891"/>
      <c r="FP18" s="891"/>
      <c r="FQ18" s="891"/>
      <c r="FR18" s="891"/>
      <c r="FS18" s="891"/>
      <c r="FT18" s="891"/>
      <c r="FU18" s="891"/>
      <c r="FV18" s="891"/>
      <c r="FW18" s="891"/>
      <c r="FX18" s="891"/>
      <c r="FY18" s="891"/>
      <c r="FZ18" s="891"/>
      <c r="GA18" s="891"/>
      <c r="GB18" s="891"/>
      <c r="GC18" s="891"/>
      <c r="GD18" s="891"/>
      <c r="GE18" s="891"/>
      <c r="GF18" s="891"/>
      <c r="GG18" s="891"/>
      <c r="GH18" s="891"/>
      <c r="GI18" s="891"/>
      <c r="GJ18" s="891"/>
      <c r="GK18" s="891"/>
      <c r="GL18" s="891"/>
      <c r="GM18" s="891"/>
      <c r="GN18" s="891"/>
      <c r="GO18" s="891"/>
      <c r="GP18" s="891"/>
      <c r="GQ18" s="891"/>
      <c r="GR18" s="891"/>
      <c r="GS18" s="891"/>
      <c r="GT18" s="891"/>
      <c r="GU18" s="891"/>
      <c r="GV18" s="891"/>
      <c r="GW18" s="891"/>
      <c r="GX18" s="891"/>
      <c r="GY18" s="891"/>
      <c r="GZ18" s="891"/>
      <c r="HA18" s="891"/>
      <c r="HB18" s="891"/>
      <c r="HC18" s="891"/>
      <c r="HD18" s="891"/>
      <c r="HE18" s="891"/>
      <c r="HF18" s="891"/>
      <c r="HG18" s="891"/>
      <c r="HH18" s="891"/>
      <c r="HI18" s="891"/>
      <c r="HJ18" s="891"/>
      <c r="HK18" s="891"/>
      <c r="HL18" s="891"/>
      <c r="HM18" s="891"/>
      <c r="HN18" s="891"/>
      <c r="HO18" s="891"/>
      <c r="HP18" s="891"/>
      <c r="HQ18" s="891"/>
      <c r="HR18" s="891"/>
      <c r="HS18" s="891"/>
      <c r="HT18" s="891"/>
      <c r="HU18" s="891"/>
      <c r="HV18" s="891"/>
      <c r="HW18" s="891"/>
      <c r="HX18" s="891"/>
      <c r="HY18" s="891"/>
      <c r="HZ18" s="891"/>
      <c r="IA18" s="891"/>
      <c r="IB18" s="891"/>
      <c r="IC18" s="891"/>
      <c r="ID18" s="891"/>
      <c r="IE18" s="891"/>
      <c r="IF18" s="891"/>
      <c r="IG18" s="891"/>
      <c r="IH18" s="891"/>
      <c r="II18" s="891"/>
      <c r="IJ18" s="891"/>
      <c r="IK18" s="891"/>
      <c r="IL18" s="891"/>
      <c r="IM18" s="891"/>
      <c r="IN18" s="891"/>
      <c r="IO18" s="891"/>
      <c r="IP18" s="891"/>
      <c r="IQ18" s="891"/>
      <c r="IR18" s="891"/>
      <c r="IS18" s="891"/>
      <c r="IT18" s="891"/>
      <c r="IU18" s="891"/>
    </row>
    <row r="19" spans="1:255" ht="51.75" thickBot="1" x14ac:dyDescent="0.3">
      <c r="A19" s="892"/>
      <c r="B19" s="893" t="s">
        <v>46</v>
      </c>
      <c r="C19" s="894" t="s">
        <v>47</v>
      </c>
      <c r="D19" s="895" t="s">
        <v>48</v>
      </c>
      <c r="E19" s="896" t="s">
        <v>49</v>
      </c>
      <c r="F19" s="897" t="s">
        <v>47</v>
      </c>
      <c r="G19" s="895" t="s">
        <v>667</v>
      </c>
      <c r="H19" s="895" t="s">
        <v>49</v>
      </c>
      <c r="I19" s="898" t="s">
        <v>47</v>
      </c>
      <c r="J19" s="899" t="s">
        <v>667</v>
      </c>
      <c r="K19" s="900" t="s">
        <v>49</v>
      </c>
      <c r="L19" s="901" t="s">
        <v>47</v>
      </c>
      <c r="M19" s="902" t="s">
        <v>48</v>
      </c>
      <c r="N19" s="903" t="s">
        <v>49</v>
      </c>
      <c r="O19" s="894" t="s">
        <v>47</v>
      </c>
      <c r="P19" s="902" t="s">
        <v>48</v>
      </c>
      <c r="Q19" s="900" t="s">
        <v>49</v>
      </c>
      <c r="R19" s="899" t="s">
        <v>47</v>
      </c>
      <c r="S19" s="904" t="s">
        <v>47</v>
      </c>
      <c r="T19" s="905" t="s">
        <v>48</v>
      </c>
      <c r="U19" s="895" t="s">
        <v>49</v>
      </c>
      <c r="V19" s="894"/>
      <c r="W19" s="906" t="s">
        <v>843</v>
      </c>
      <c r="X19" s="907"/>
      <c r="Y19" s="908"/>
      <c r="Z19" s="908"/>
      <c r="AA19" s="909"/>
      <c r="AB19" s="910"/>
      <c r="AC19" s="910"/>
      <c r="AD19" s="911"/>
      <c r="AE19" s="911"/>
      <c r="AF19" s="911"/>
      <c r="AG19" s="911"/>
      <c r="AH19" s="911"/>
      <c r="AI19" s="911"/>
      <c r="AJ19" s="911"/>
      <c r="AK19" s="911"/>
      <c r="AL19" s="911"/>
      <c r="AM19" s="911"/>
      <c r="AN19" s="911"/>
      <c r="AO19" s="911"/>
      <c r="AP19" s="911"/>
      <c r="AQ19" s="911"/>
      <c r="AR19" s="911"/>
      <c r="AS19" s="911"/>
      <c r="AT19" s="911"/>
      <c r="AU19" s="911"/>
      <c r="AV19" s="911"/>
      <c r="AW19" s="911"/>
      <c r="AX19" s="911"/>
      <c r="AY19" s="911"/>
      <c r="AZ19" s="911"/>
      <c r="BA19" s="911"/>
      <c r="BB19" s="911"/>
      <c r="BC19" s="911"/>
      <c r="BD19" s="911"/>
      <c r="BE19" s="911"/>
      <c r="BF19" s="911"/>
      <c r="BG19" s="911"/>
      <c r="BH19" s="911"/>
      <c r="BI19" s="911"/>
      <c r="BJ19" s="911"/>
      <c r="BK19" s="911"/>
      <c r="BL19" s="911"/>
      <c r="BM19" s="911"/>
      <c r="BN19" s="911"/>
      <c r="BO19" s="911"/>
      <c r="BP19" s="911"/>
      <c r="BQ19" s="911"/>
      <c r="BR19" s="911"/>
      <c r="BS19" s="911"/>
      <c r="BT19" s="911"/>
      <c r="BU19" s="911"/>
      <c r="BV19" s="911"/>
      <c r="BW19" s="911"/>
      <c r="BX19" s="911"/>
      <c r="BY19" s="911"/>
      <c r="BZ19" s="911"/>
      <c r="CA19" s="911"/>
      <c r="CB19" s="911"/>
      <c r="CC19" s="911"/>
      <c r="CD19" s="911"/>
      <c r="CE19" s="911"/>
      <c r="CF19" s="911"/>
      <c r="CG19" s="911"/>
      <c r="CH19" s="911"/>
      <c r="CI19" s="911"/>
      <c r="CJ19" s="911"/>
      <c r="CK19" s="911"/>
      <c r="CL19" s="911"/>
      <c r="CM19" s="911"/>
      <c r="CN19" s="911"/>
      <c r="CO19" s="911"/>
      <c r="CP19" s="911"/>
      <c r="CQ19" s="911"/>
      <c r="CR19" s="911"/>
      <c r="CS19" s="911"/>
      <c r="CT19" s="911"/>
      <c r="CU19" s="911"/>
      <c r="CV19" s="911"/>
      <c r="CW19" s="911"/>
      <c r="CX19" s="911"/>
      <c r="CY19" s="911"/>
      <c r="CZ19" s="911"/>
      <c r="DA19" s="911"/>
      <c r="DB19" s="911"/>
      <c r="DC19" s="911"/>
      <c r="DD19" s="911"/>
      <c r="DE19" s="911"/>
      <c r="DF19" s="911"/>
      <c r="DG19" s="911"/>
      <c r="DH19" s="911"/>
      <c r="DI19" s="911"/>
      <c r="DJ19" s="911"/>
      <c r="DK19" s="911"/>
      <c r="DL19" s="911"/>
      <c r="DM19" s="911"/>
      <c r="DN19" s="911"/>
      <c r="DO19" s="911"/>
      <c r="DP19" s="911"/>
      <c r="DQ19" s="911"/>
      <c r="DR19" s="911"/>
      <c r="DS19" s="911"/>
      <c r="DT19" s="911"/>
      <c r="DU19" s="911"/>
      <c r="DV19" s="911"/>
      <c r="DW19" s="911"/>
      <c r="DX19" s="911"/>
      <c r="DY19" s="911"/>
      <c r="DZ19" s="911"/>
      <c r="EA19" s="911"/>
      <c r="EB19" s="911"/>
      <c r="EC19" s="911"/>
      <c r="ED19" s="911"/>
      <c r="EE19" s="911"/>
      <c r="EF19" s="911"/>
      <c r="EG19" s="911"/>
      <c r="EH19" s="911"/>
      <c r="EI19" s="911"/>
      <c r="EJ19" s="911"/>
      <c r="EK19" s="911"/>
      <c r="EL19" s="911"/>
      <c r="EM19" s="911"/>
      <c r="EN19" s="911"/>
      <c r="EO19" s="911"/>
      <c r="EP19" s="911"/>
      <c r="EQ19" s="911"/>
      <c r="ER19" s="911"/>
      <c r="ES19" s="911"/>
      <c r="ET19" s="911"/>
      <c r="EU19" s="911"/>
      <c r="EV19" s="911"/>
      <c r="EW19" s="911"/>
      <c r="EX19" s="911"/>
      <c r="EY19" s="911"/>
      <c r="EZ19" s="911"/>
      <c r="FA19" s="911"/>
      <c r="FB19" s="911"/>
      <c r="FC19" s="911"/>
      <c r="FD19" s="911"/>
      <c r="FE19" s="911"/>
      <c r="FF19" s="911"/>
      <c r="FG19" s="911"/>
      <c r="FH19" s="911"/>
      <c r="FI19" s="911"/>
      <c r="FJ19" s="911"/>
      <c r="FK19" s="911"/>
      <c r="FL19" s="911"/>
      <c r="FM19" s="911"/>
      <c r="FN19" s="911"/>
      <c r="FO19" s="911"/>
      <c r="FP19" s="911"/>
      <c r="FQ19" s="911"/>
      <c r="FR19" s="911"/>
      <c r="FS19" s="911"/>
      <c r="FT19" s="911"/>
      <c r="FU19" s="911"/>
      <c r="FV19" s="911"/>
      <c r="FW19" s="911"/>
      <c r="FX19" s="911"/>
      <c r="FY19" s="911"/>
      <c r="FZ19" s="911"/>
      <c r="GA19" s="911"/>
      <c r="GB19" s="911"/>
      <c r="GC19" s="911"/>
      <c r="GD19" s="911"/>
      <c r="GE19" s="911"/>
      <c r="GF19" s="911"/>
      <c r="GG19" s="911"/>
      <c r="GH19" s="911"/>
      <c r="GI19" s="911"/>
      <c r="GJ19" s="911"/>
      <c r="GK19" s="911"/>
      <c r="GL19" s="911"/>
      <c r="GM19" s="911"/>
      <c r="GN19" s="911"/>
      <c r="GO19" s="911"/>
      <c r="GP19" s="911"/>
      <c r="GQ19" s="911"/>
      <c r="GR19" s="911"/>
      <c r="GS19" s="911"/>
      <c r="GT19" s="911"/>
      <c r="GU19" s="911"/>
      <c r="GV19" s="911"/>
      <c r="GW19" s="911"/>
      <c r="GX19" s="911"/>
      <c r="GY19" s="911"/>
      <c r="GZ19" s="911"/>
      <c r="HA19" s="911"/>
      <c r="HB19" s="911"/>
      <c r="HC19" s="911"/>
      <c r="HD19" s="911"/>
      <c r="HE19" s="911"/>
      <c r="HF19" s="911"/>
      <c r="HG19" s="911"/>
      <c r="HH19" s="911"/>
      <c r="HI19" s="911"/>
      <c r="HJ19" s="911"/>
      <c r="HK19" s="911"/>
      <c r="HL19" s="911"/>
      <c r="HM19" s="911"/>
      <c r="HN19" s="911"/>
      <c r="HO19" s="911"/>
      <c r="HP19" s="911"/>
      <c r="HQ19" s="911"/>
      <c r="HR19" s="911"/>
      <c r="HS19" s="911"/>
      <c r="HT19" s="911"/>
      <c r="HU19" s="911"/>
      <c r="HV19" s="911"/>
      <c r="HW19" s="911"/>
      <c r="HX19" s="911"/>
      <c r="HY19" s="911"/>
      <c r="HZ19" s="911"/>
      <c r="IA19" s="911"/>
      <c r="IB19" s="911"/>
      <c r="IC19" s="911"/>
      <c r="ID19" s="911"/>
      <c r="IE19" s="911"/>
      <c r="IF19" s="911"/>
      <c r="IG19" s="911"/>
      <c r="IH19" s="911"/>
      <c r="II19" s="911"/>
      <c r="IJ19" s="911"/>
      <c r="IK19" s="911"/>
      <c r="IL19" s="911"/>
      <c r="IM19" s="911"/>
      <c r="IN19" s="911"/>
      <c r="IO19" s="911"/>
      <c r="IP19" s="911"/>
      <c r="IQ19" s="911"/>
      <c r="IR19" s="911"/>
      <c r="IS19" s="911"/>
      <c r="IT19" s="911"/>
      <c r="IU19" s="911"/>
    </row>
    <row r="20" spans="1:255" ht="30.75" thickBot="1" x14ac:dyDescent="0.3">
      <c r="A20" s="912" t="s">
        <v>51</v>
      </c>
      <c r="B20" s="913" t="s">
        <v>671</v>
      </c>
      <c r="C20" s="914">
        <v>5000</v>
      </c>
      <c r="D20" s="915">
        <v>5000</v>
      </c>
      <c r="E20" s="916">
        <v>0</v>
      </c>
      <c r="F20" s="915">
        <v>10000</v>
      </c>
      <c r="G20" s="915">
        <v>20000</v>
      </c>
      <c r="H20" s="917">
        <v>0</v>
      </c>
      <c r="I20" s="914">
        <v>10000</v>
      </c>
      <c r="J20" s="915">
        <v>50000</v>
      </c>
      <c r="K20" s="916">
        <v>0</v>
      </c>
      <c r="L20" s="915">
        <v>0</v>
      </c>
      <c r="M20" s="915">
        <v>0</v>
      </c>
      <c r="N20" s="917">
        <v>0</v>
      </c>
      <c r="O20" s="914">
        <v>0</v>
      </c>
      <c r="P20" s="915">
        <v>0</v>
      </c>
      <c r="Q20" s="916">
        <v>0</v>
      </c>
      <c r="R20" s="915">
        <v>0</v>
      </c>
      <c r="S20" s="915">
        <v>0</v>
      </c>
      <c r="T20" s="915">
        <v>0</v>
      </c>
      <c r="U20" s="917">
        <v>0</v>
      </c>
      <c r="V20" s="918">
        <v>1500</v>
      </c>
      <c r="W20" s="919">
        <v>100000</v>
      </c>
      <c r="X20" s="919">
        <v>300</v>
      </c>
      <c r="Y20" s="919">
        <v>300</v>
      </c>
      <c r="Z20" s="919">
        <v>300</v>
      </c>
      <c r="AA20" s="920">
        <v>1500</v>
      </c>
      <c r="AB20" s="911"/>
      <c r="AC20" s="911"/>
      <c r="AD20" s="911"/>
      <c r="AE20" s="911"/>
      <c r="AF20" s="911"/>
      <c r="AG20" s="911"/>
      <c r="AH20" s="911"/>
      <c r="AI20" s="911"/>
      <c r="AJ20" s="911"/>
      <c r="AK20" s="911"/>
      <c r="AL20" s="911"/>
      <c r="AM20" s="911"/>
      <c r="AN20" s="911"/>
      <c r="AO20" s="911"/>
      <c r="AP20" s="911"/>
      <c r="AQ20" s="911"/>
      <c r="AR20" s="911"/>
      <c r="AS20" s="911"/>
      <c r="AT20" s="911"/>
      <c r="AU20" s="911"/>
      <c r="AV20" s="911"/>
      <c r="AW20" s="911"/>
      <c r="AX20" s="911"/>
      <c r="AY20" s="911"/>
      <c r="AZ20" s="911"/>
      <c r="BA20" s="911"/>
      <c r="BB20" s="911"/>
      <c r="BC20" s="911"/>
      <c r="BD20" s="911"/>
      <c r="BE20" s="911"/>
      <c r="BF20" s="911"/>
      <c r="BG20" s="911"/>
      <c r="BH20" s="911"/>
      <c r="BI20" s="911"/>
      <c r="BJ20" s="911"/>
      <c r="BK20" s="911"/>
      <c r="BL20" s="911"/>
      <c r="BM20" s="911"/>
      <c r="BN20" s="911"/>
      <c r="BO20" s="911"/>
      <c r="BP20" s="911"/>
      <c r="BQ20" s="911"/>
      <c r="BR20" s="911"/>
      <c r="BS20" s="911"/>
      <c r="BT20" s="911"/>
      <c r="BU20" s="911"/>
      <c r="BV20" s="911"/>
      <c r="BW20" s="911"/>
      <c r="BX20" s="911"/>
      <c r="BY20" s="911"/>
      <c r="BZ20" s="911"/>
      <c r="CA20" s="911"/>
      <c r="CB20" s="911"/>
      <c r="CC20" s="911"/>
      <c r="CD20" s="911"/>
      <c r="CE20" s="911"/>
      <c r="CF20" s="911"/>
      <c r="CG20" s="911"/>
      <c r="CH20" s="911"/>
      <c r="CI20" s="911"/>
      <c r="CJ20" s="911"/>
      <c r="CK20" s="911"/>
      <c r="CL20" s="911"/>
      <c r="CM20" s="911"/>
      <c r="CN20" s="911"/>
      <c r="CO20" s="911"/>
      <c r="CP20" s="911"/>
      <c r="CQ20" s="911"/>
      <c r="CR20" s="911"/>
      <c r="CS20" s="911"/>
      <c r="CT20" s="911"/>
      <c r="CU20" s="911"/>
      <c r="CV20" s="911"/>
      <c r="CW20" s="911"/>
      <c r="CX20" s="911"/>
      <c r="CY20" s="911"/>
      <c r="CZ20" s="911"/>
      <c r="DA20" s="911"/>
      <c r="DB20" s="911"/>
      <c r="DC20" s="911"/>
      <c r="DD20" s="911"/>
      <c r="DE20" s="911"/>
      <c r="DF20" s="911"/>
      <c r="DG20" s="911"/>
      <c r="DH20" s="911"/>
      <c r="DI20" s="911"/>
      <c r="DJ20" s="911"/>
      <c r="DK20" s="911"/>
      <c r="DL20" s="911"/>
      <c r="DM20" s="911"/>
      <c r="DN20" s="911"/>
      <c r="DO20" s="911"/>
      <c r="DP20" s="911"/>
      <c r="DQ20" s="911"/>
      <c r="DR20" s="911"/>
      <c r="DS20" s="911"/>
      <c r="DT20" s="911"/>
      <c r="DU20" s="911"/>
      <c r="DV20" s="911"/>
      <c r="DW20" s="911"/>
      <c r="DX20" s="911"/>
      <c r="DY20" s="911"/>
      <c r="DZ20" s="911"/>
      <c r="EA20" s="911"/>
      <c r="EB20" s="911"/>
      <c r="EC20" s="911"/>
      <c r="ED20" s="911"/>
      <c r="EE20" s="911"/>
      <c r="EF20" s="911"/>
      <c r="EG20" s="911"/>
      <c r="EH20" s="911"/>
      <c r="EI20" s="911"/>
      <c r="EJ20" s="911"/>
      <c r="EK20" s="911"/>
      <c r="EL20" s="911"/>
      <c r="EM20" s="911"/>
      <c r="EN20" s="911"/>
      <c r="EO20" s="911"/>
      <c r="EP20" s="911"/>
      <c r="EQ20" s="911"/>
      <c r="ER20" s="911"/>
      <c r="ES20" s="911"/>
      <c r="ET20" s="911"/>
      <c r="EU20" s="911"/>
      <c r="EV20" s="911"/>
      <c r="EW20" s="911"/>
      <c r="EX20" s="911"/>
      <c r="EY20" s="911"/>
      <c r="EZ20" s="911"/>
      <c r="FA20" s="911"/>
      <c r="FB20" s="911"/>
      <c r="FC20" s="911"/>
      <c r="FD20" s="911"/>
      <c r="FE20" s="911"/>
      <c r="FF20" s="911"/>
      <c r="FG20" s="911"/>
      <c r="FH20" s="911"/>
      <c r="FI20" s="911"/>
      <c r="FJ20" s="911"/>
      <c r="FK20" s="911"/>
      <c r="FL20" s="911"/>
      <c r="FM20" s="911"/>
      <c r="FN20" s="911"/>
      <c r="FO20" s="911"/>
      <c r="FP20" s="911"/>
      <c r="FQ20" s="911"/>
      <c r="FR20" s="911"/>
      <c r="FS20" s="911"/>
      <c r="FT20" s="911"/>
      <c r="FU20" s="911"/>
      <c r="FV20" s="911"/>
      <c r="FW20" s="911"/>
      <c r="FX20" s="911"/>
      <c r="FY20" s="911"/>
      <c r="FZ20" s="911"/>
      <c r="GA20" s="911"/>
      <c r="GB20" s="911"/>
      <c r="GC20" s="911"/>
      <c r="GD20" s="911"/>
      <c r="GE20" s="911"/>
      <c r="GF20" s="911"/>
      <c r="GG20" s="911"/>
      <c r="GH20" s="911"/>
      <c r="GI20" s="911"/>
      <c r="GJ20" s="911"/>
      <c r="GK20" s="911"/>
      <c r="GL20" s="911"/>
      <c r="GM20" s="911"/>
      <c r="GN20" s="911"/>
      <c r="GO20" s="911"/>
      <c r="GP20" s="911"/>
      <c r="GQ20" s="911"/>
      <c r="GR20" s="911"/>
      <c r="GS20" s="911"/>
      <c r="GT20" s="911"/>
      <c r="GU20" s="911"/>
      <c r="GV20" s="911"/>
      <c r="GW20" s="911"/>
      <c r="GX20" s="911"/>
      <c r="GY20" s="911"/>
      <c r="GZ20" s="911"/>
      <c r="HA20" s="911"/>
      <c r="HB20" s="911"/>
      <c r="HC20" s="911"/>
      <c r="HD20" s="911"/>
      <c r="HE20" s="911"/>
      <c r="HF20" s="911"/>
      <c r="HG20" s="911"/>
      <c r="HH20" s="911"/>
      <c r="HI20" s="911"/>
      <c r="HJ20" s="911"/>
      <c r="HK20" s="911"/>
      <c r="HL20" s="911"/>
      <c r="HM20" s="911"/>
      <c r="HN20" s="911"/>
      <c r="HO20" s="911"/>
      <c r="HP20" s="911"/>
      <c r="HQ20" s="911"/>
      <c r="HR20" s="911"/>
      <c r="HS20" s="911"/>
      <c r="HT20" s="911"/>
      <c r="HU20" s="911"/>
      <c r="HV20" s="911"/>
      <c r="HW20" s="911"/>
      <c r="HX20" s="911"/>
      <c r="HY20" s="911"/>
      <c r="HZ20" s="911"/>
      <c r="IA20" s="911"/>
      <c r="IB20" s="911"/>
      <c r="IC20" s="911"/>
      <c r="ID20" s="911"/>
      <c r="IE20" s="911"/>
      <c r="IF20" s="911"/>
      <c r="IG20" s="911"/>
      <c r="IH20" s="911"/>
      <c r="II20" s="911"/>
      <c r="IJ20" s="911"/>
      <c r="IK20" s="911"/>
      <c r="IL20" s="911"/>
      <c r="IM20" s="911"/>
      <c r="IN20" s="911"/>
      <c r="IO20" s="911"/>
      <c r="IP20" s="911"/>
      <c r="IQ20" s="911"/>
      <c r="IR20" s="911"/>
      <c r="IS20" s="911"/>
      <c r="IT20" s="911"/>
      <c r="IU20" s="911"/>
    </row>
  </sheetData>
  <mergeCells count="11">
    <mergeCell ref="B3:B4"/>
    <mergeCell ref="C3:D3"/>
    <mergeCell ref="A17:A18"/>
    <mergeCell ref="B17:B18"/>
    <mergeCell ref="C17:R17"/>
    <mergeCell ref="V17:AA17"/>
    <mergeCell ref="C18:E18"/>
    <mergeCell ref="F18:H18"/>
    <mergeCell ref="I18:K18"/>
    <mergeCell ref="L18:N18"/>
    <mergeCell ref="O18:Q18"/>
  </mergeCells>
  <pageMargins left="0.7" right="0.7" top="0.75" bottom="0.75" header="0.3" footer="0.3"/>
  <pageSetup paperSize="9" scale="70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23"/>
  <sheetViews>
    <sheetView zoomScale="85" zoomScaleNormal="85" workbookViewId="0">
      <selection activeCell="E7" sqref="E7"/>
    </sheetView>
  </sheetViews>
  <sheetFormatPr defaultRowHeight="15" x14ac:dyDescent="0.25"/>
  <cols>
    <col min="1" max="1" width="6.140625" style="773" customWidth="1"/>
    <col min="2" max="2" width="28.140625" style="773" customWidth="1"/>
    <col min="3" max="3" width="13.85546875" style="773" customWidth="1"/>
    <col min="4" max="4" width="13.7109375" style="773" customWidth="1"/>
    <col min="5" max="5" width="15.7109375" style="773" customWidth="1"/>
    <col min="6" max="6" width="14.7109375" style="773" customWidth="1"/>
    <col min="7" max="7" width="16.7109375" style="773" customWidth="1"/>
    <col min="8" max="8" width="14.7109375" style="773" customWidth="1"/>
    <col min="9" max="9" width="11.7109375" style="773" customWidth="1"/>
    <col min="10" max="10" width="11.85546875" style="773" customWidth="1"/>
    <col min="11" max="12" width="13.5703125" style="773" customWidth="1"/>
    <col min="13" max="13" width="11.7109375" style="773" customWidth="1"/>
    <col min="14" max="256" width="9.140625" style="773"/>
    <col min="257" max="257" width="6.140625" style="773" customWidth="1"/>
    <col min="258" max="258" width="28.140625" style="773" customWidth="1"/>
    <col min="259" max="259" width="13.85546875" style="773" customWidth="1"/>
    <col min="260" max="260" width="13.7109375" style="773" customWidth="1"/>
    <col min="261" max="261" width="15.7109375" style="773" customWidth="1"/>
    <col min="262" max="262" width="14.7109375" style="773" customWidth="1"/>
    <col min="263" max="263" width="16.7109375" style="773" customWidth="1"/>
    <col min="264" max="264" width="14.7109375" style="773" customWidth="1"/>
    <col min="265" max="265" width="11.7109375" style="773" customWidth="1"/>
    <col min="266" max="266" width="11.85546875" style="773" customWidth="1"/>
    <col min="267" max="268" width="13.5703125" style="773" customWidth="1"/>
    <col min="269" max="269" width="11.7109375" style="773" customWidth="1"/>
    <col min="270" max="512" width="9.140625" style="773"/>
    <col min="513" max="513" width="6.140625" style="773" customWidth="1"/>
    <col min="514" max="514" width="28.140625" style="773" customWidth="1"/>
    <col min="515" max="515" width="13.85546875" style="773" customWidth="1"/>
    <col min="516" max="516" width="13.7109375" style="773" customWidth="1"/>
    <col min="517" max="517" width="15.7109375" style="773" customWidth="1"/>
    <col min="518" max="518" width="14.7109375" style="773" customWidth="1"/>
    <col min="519" max="519" width="16.7109375" style="773" customWidth="1"/>
    <col min="520" max="520" width="14.7109375" style="773" customWidth="1"/>
    <col min="521" max="521" width="11.7109375" style="773" customWidth="1"/>
    <col min="522" max="522" width="11.85546875" style="773" customWidth="1"/>
    <col min="523" max="524" width="13.5703125" style="773" customWidth="1"/>
    <col min="525" max="525" width="11.7109375" style="773" customWidth="1"/>
    <col min="526" max="768" width="9.140625" style="773"/>
    <col min="769" max="769" width="6.140625" style="773" customWidth="1"/>
    <col min="770" max="770" width="28.140625" style="773" customWidth="1"/>
    <col min="771" max="771" width="13.85546875" style="773" customWidth="1"/>
    <col min="772" max="772" width="13.7109375" style="773" customWidth="1"/>
    <col min="773" max="773" width="15.7109375" style="773" customWidth="1"/>
    <col min="774" max="774" width="14.7109375" style="773" customWidth="1"/>
    <col min="775" max="775" width="16.7109375" style="773" customWidth="1"/>
    <col min="776" max="776" width="14.7109375" style="773" customWidth="1"/>
    <col min="777" max="777" width="11.7109375" style="773" customWidth="1"/>
    <col min="778" max="778" width="11.85546875" style="773" customWidth="1"/>
    <col min="779" max="780" width="13.5703125" style="773" customWidth="1"/>
    <col min="781" max="781" width="11.7109375" style="773" customWidth="1"/>
    <col min="782" max="1024" width="9.140625" style="773"/>
    <col min="1025" max="1025" width="6.140625" style="773" customWidth="1"/>
    <col min="1026" max="1026" width="28.140625" style="773" customWidth="1"/>
    <col min="1027" max="1027" width="13.85546875" style="773" customWidth="1"/>
    <col min="1028" max="1028" width="13.7109375" style="773" customWidth="1"/>
    <col min="1029" max="1029" width="15.7109375" style="773" customWidth="1"/>
    <col min="1030" max="1030" width="14.7109375" style="773" customWidth="1"/>
    <col min="1031" max="1031" width="16.7109375" style="773" customWidth="1"/>
    <col min="1032" max="1032" width="14.7109375" style="773" customWidth="1"/>
    <col min="1033" max="1033" width="11.7109375" style="773" customWidth="1"/>
    <col min="1034" max="1034" width="11.85546875" style="773" customWidth="1"/>
    <col min="1035" max="1036" width="13.5703125" style="773" customWidth="1"/>
    <col min="1037" max="1037" width="11.7109375" style="773" customWidth="1"/>
    <col min="1038" max="1280" width="9.140625" style="773"/>
    <col min="1281" max="1281" width="6.140625" style="773" customWidth="1"/>
    <col min="1282" max="1282" width="28.140625" style="773" customWidth="1"/>
    <col min="1283" max="1283" width="13.85546875" style="773" customWidth="1"/>
    <col min="1284" max="1284" width="13.7109375" style="773" customWidth="1"/>
    <col min="1285" max="1285" width="15.7109375" style="773" customWidth="1"/>
    <col min="1286" max="1286" width="14.7109375" style="773" customWidth="1"/>
    <col min="1287" max="1287" width="16.7109375" style="773" customWidth="1"/>
    <col min="1288" max="1288" width="14.7109375" style="773" customWidth="1"/>
    <col min="1289" max="1289" width="11.7109375" style="773" customWidth="1"/>
    <col min="1290" max="1290" width="11.85546875" style="773" customWidth="1"/>
    <col min="1291" max="1292" width="13.5703125" style="773" customWidth="1"/>
    <col min="1293" max="1293" width="11.7109375" style="773" customWidth="1"/>
    <col min="1294" max="1536" width="9.140625" style="773"/>
    <col min="1537" max="1537" width="6.140625" style="773" customWidth="1"/>
    <col min="1538" max="1538" width="28.140625" style="773" customWidth="1"/>
    <col min="1539" max="1539" width="13.85546875" style="773" customWidth="1"/>
    <col min="1540" max="1540" width="13.7109375" style="773" customWidth="1"/>
    <col min="1541" max="1541" width="15.7109375" style="773" customWidth="1"/>
    <col min="1542" max="1542" width="14.7109375" style="773" customWidth="1"/>
    <col min="1543" max="1543" width="16.7109375" style="773" customWidth="1"/>
    <col min="1544" max="1544" width="14.7109375" style="773" customWidth="1"/>
    <col min="1545" max="1545" width="11.7109375" style="773" customWidth="1"/>
    <col min="1546" max="1546" width="11.85546875" style="773" customWidth="1"/>
    <col min="1547" max="1548" width="13.5703125" style="773" customWidth="1"/>
    <col min="1549" max="1549" width="11.7109375" style="773" customWidth="1"/>
    <col min="1550" max="1792" width="9.140625" style="773"/>
    <col min="1793" max="1793" width="6.140625" style="773" customWidth="1"/>
    <col min="1794" max="1794" width="28.140625" style="773" customWidth="1"/>
    <col min="1795" max="1795" width="13.85546875" style="773" customWidth="1"/>
    <col min="1796" max="1796" width="13.7109375" style="773" customWidth="1"/>
    <col min="1797" max="1797" width="15.7109375" style="773" customWidth="1"/>
    <col min="1798" max="1798" width="14.7109375" style="773" customWidth="1"/>
    <col min="1799" max="1799" width="16.7109375" style="773" customWidth="1"/>
    <col min="1800" max="1800" width="14.7109375" style="773" customWidth="1"/>
    <col min="1801" max="1801" width="11.7109375" style="773" customWidth="1"/>
    <col min="1802" max="1802" width="11.85546875" style="773" customWidth="1"/>
    <col min="1803" max="1804" width="13.5703125" style="773" customWidth="1"/>
    <col min="1805" max="1805" width="11.7109375" style="773" customWidth="1"/>
    <col min="1806" max="2048" width="9.140625" style="773"/>
    <col min="2049" max="2049" width="6.140625" style="773" customWidth="1"/>
    <col min="2050" max="2050" width="28.140625" style="773" customWidth="1"/>
    <col min="2051" max="2051" width="13.85546875" style="773" customWidth="1"/>
    <col min="2052" max="2052" width="13.7109375" style="773" customWidth="1"/>
    <col min="2053" max="2053" width="15.7109375" style="773" customWidth="1"/>
    <col min="2054" max="2054" width="14.7109375" style="773" customWidth="1"/>
    <col min="2055" max="2055" width="16.7109375" style="773" customWidth="1"/>
    <col min="2056" max="2056" width="14.7109375" style="773" customWidth="1"/>
    <col min="2057" max="2057" width="11.7109375" style="773" customWidth="1"/>
    <col min="2058" max="2058" width="11.85546875" style="773" customWidth="1"/>
    <col min="2059" max="2060" width="13.5703125" style="773" customWidth="1"/>
    <col min="2061" max="2061" width="11.7109375" style="773" customWidth="1"/>
    <col min="2062" max="2304" width="9.140625" style="773"/>
    <col min="2305" max="2305" width="6.140625" style="773" customWidth="1"/>
    <col min="2306" max="2306" width="28.140625" style="773" customWidth="1"/>
    <col min="2307" max="2307" width="13.85546875" style="773" customWidth="1"/>
    <col min="2308" max="2308" width="13.7109375" style="773" customWidth="1"/>
    <col min="2309" max="2309" width="15.7109375" style="773" customWidth="1"/>
    <col min="2310" max="2310" width="14.7109375" style="773" customWidth="1"/>
    <col min="2311" max="2311" width="16.7109375" style="773" customWidth="1"/>
    <col min="2312" max="2312" width="14.7109375" style="773" customWidth="1"/>
    <col min="2313" max="2313" width="11.7109375" style="773" customWidth="1"/>
    <col min="2314" max="2314" width="11.85546875" style="773" customWidth="1"/>
    <col min="2315" max="2316" width="13.5703125" style="773" customWidth="1"/>
    <col min="2317" max="2317" width="11.7109375" style="773" customWidth="1"/>
    <col min="2318" max="2560" width="9.140625" style="773"/>
    <col min="2561" max="2561" width="6.140625" style="773" customWidth="1"/>
    <col min="2562" max="2562" width="28.140625" style="773" customWidth="1"/>
    <col min="2563" max="2563" width="13.85546875" style="773" customWidth="1"/>
    <col min="2564" max="2564" width="13.7109375" style="773" customWidth="1"/>
    <col min="2565" max="2565" width="15.7109375" style="773" customWidth="1"/>
    <col min="2566" max="2566" width="14.7109375" style="773" customWidth="1"/>
    <col min="2567" max="2567" width="16.7109375" style="773" customWidth="1"/>
    <col min="2568" max="2568" width="14.7109375" style="773" customWidth="1"/>
    <col min="2569" max="2569" width="11.7109375" style="773" customWidth="1"/>
    <col min="2570" max="2570" width="11.85546875" style="773" customWidth="1"/>
    <col min="2571" max="2572" width="13.5703125" style="773" customWidth="1"/>
    <col min="2573" max="2573" width="11.7109375" style="773" customWidth="1"/>
    <col min="2574" max="2816" width="9.140625" style="773"/>
    <col min="2817" max="2817" width="6.140625" style="773" customWidth="1"/>
    <col min="2818" max="2818" width="28.140625" style="773" customWidth="1"/>
    <col min="2819" max="2819" width="13.85546875" style="773" customWidth="1"/>
    <col min="2820" max="2820" width="13.7109375" style="773" customWidth="1"/>
    <col min="2821" max="2821" width="15.7109375" style="773" customWidth="1"/>
    <col min="2822" max="2822" width="14.7109375" style="773" customWidth="1"/>
    <col min="2823" max="2823" width="16.7109375" style="773" customWidth="1"/>
    <col min="2824" max="2824" width="14.7109375" style="773" customWidth="1"/>
    <col min="2825" max="2825" width="11.7109375" style="773" customWidth="1"/>
    <col min="2826" max="2826" width="11.85546875" style="773" customWidth="1"/>
    <col min="2827" max="2828" width="13.5703125" style="773" customWidth="1"/>
    <col min="2829" max="2829" width="11.7109375" style="773" customWidth="1"/>
    <col min="2830" max="3072" width="9.140625" style="773"/>
    <col min="3073" max="3073" width="6.140625" style="773" customWidth="1"/>
    <col min="3074" max="3074" width="28.140625" style="773" customWidth="1"/>
    <col min="3075" max="3075" width="13.85546875" style="773" customWidth="1"/>
    <col min="3076" max="3076" width="13.7109375" style="773" customWidth="1"/>
    <col min="3077" max="3077" width="15.7109375" style="773" customWidth="1"/>
    <col min="3078" max="3078" width="14.7109375" style="773" customWidth="1"/>
    <col min="3079" max="3079" width="16.7109375" style="773" customWidth="1"/>
    <col min="3080" max="3080" width="14.7109375" style="773" customWidth="1"/>
    <col min="3081" max="3081" width="11.7109375" style="773" customWidth="1"/>
    <col min="3082" max="3082" width="11.85546875" style="773" customWidth="1"/>
    <col min="3083" max="3084" width="13.5703125" style="773" customWidth="1"/>
    <col min="3085" max="3085" width="11.7109375" style="773" customWidth="1"/>
    <col min="3086" max="3328" width="9.140625" style="773"/>
    <col min="3329" max="3329" width="6.140625" style="773" customWidth="1"/>
    <col min="3330" max="3330" width="28.140625" style="773" customWidth="1"/>
    <col min="3331" max="3331" width="13.85546875" style="773" customWidth="1"/>
    <col min="3332" max="3332" width="13.7109375" style="773" customWidth="1"/>
    <col min="3333" max="3333" width="15.7109375" style="773" customWidth="1"/>
    <col min="3334" max="3334" width="14.7109375" style="773" customWidth="1"/>
    <col min="3335" max="3335" width="16.7109375" style="773" customWidth="1"/>
    <col min="3336" max="3336" width="14.7109375" style="773" customWidth="1"/>
    <col min="3337" max="3337" width="11.7109375" style="773" customWidth="1"/>
    <col min="3338" max="3338" width="11.85546875" style="773" customWidth="1"/>
    <col min="3339" max="3340" width="13.5703125" style="773" customWidth="1"/>
    <col min="3341" max="3341" width="11.7109375" style="773" customWidth="1"/>
    <col min="3342" max="3584" width="9.140625" style="773"/>
    <col min="3585" max="3585" width="6.140625" style="773" customWidth="1"/>
    <col min="3586" max="3586" width="28.140625" style="773" customWidth="1"/>
    <col min="3587" max="3587" width="13.85546875" style="773" customWidth="1"/>
    <col min="3588" max="3588" width="13.7109375" style="773" customWidth="1"/>
    <col min="3589" max="3589" width="15.7109375" style="773" customWidth="1"/>
    <col min="3590" max="3590" width="14.7109375" style="773" customWidth="1"/>
    <col min="3591" max="3591" width="16.7109375" style="773" customWidth="1"/>
    <col min="3592" max="3592" width="14.7109375" style="773" customWidth="1"/>
    <col min="3593" max="3593" width="11.7109375" style="773" customWidth="1"/>
    <col min="3594" max="3594" width="11.85546875" style="773" customWidth="1"/>
    <col min="3595" max="3596" width="13.5703125" style="773" customWidth="1"/>
    <col min="3597" max="3597" width="11.7109375" style="773" customWidth="1"/>
    <col min="3598" max="3840" width="9.140625" style="773"/>
    <col min="3841" max="3841" width="6.140625" style="773" customWidth="1"/>
    <col min="3842" max="3842" width="28.140625" style="773" customWidth="1"/>
    <col min="3843" max="3843" width="13.85546875" style="773" customWidth="1"/>
    <col min="3844" max="3844" width="13.7109375" style="773" customWidth="1"/>
    <col min="3845" max="3845" width="15.7109375" style="773" customWidth="1"/>
    <col min="3846" max="3846" width="14.7109375" style="773" customWidth="1"/>
    <col min="3847" max="3847" width="16.7109375" style="773" customWidth="1"/>
    <col min="3848" max="3848" width="14.7109375" style="773" customWidth="1"/>
    <col min="3849" max="3849" width="11.7109375" style="773" customWidth="1"/>
    <col min="3850" max="3850" width="11.85546875" style="773" customWidth="1"/>
    <col min="3851" max="3852" width="13.5703125" style="773" customWidth="1"/>
    <col min="3853" max="3853" width="11.7109375" style="773" customWidth="1"/>
    <col min="3854" max="4096" width="9.140625" style="773"/>
    <col min="4097" max="4097" width="6.140625" style="773" customWidth="1"/>
    <col min="4098" max="4098" width="28.140625" style="773" customWidth="1"/>
    <col min="4099" max="4099" width="13.85546875" style="773" customWidth="1"/>
    <col min="4100" max="4100" width="13.7109375" style="773" customWidth="1"/>
    <col min="4101" max="4101" width="15.7109375" style="773" customWidth="1"/>
    <col min="4102" max="4102" width="14.7109375" style="773" customWidth="1"/>
    <col min="4103" max="4103" width="16.7109375" style="773" customWidth="1"/>
    <col min="4104" max="4104" width="14.7109375" style="773" customWidth="1"/>
    <col min="4105" max="4105" width="11.7109375" style="773" customWidth="1"/>
    <col min="4106" max="4106" width="11.85546875" style="773" customWidth="1"/>
    <col min="4107" max="4108" width="13.5703125" style="773" customWidth="1"/>
    <col min="4109" max="4109" width="11.7109375" style="773" customWidth="1"/>
    <col min="4110" max="4352" width="9.140625" style="773"/>
    <col min="4353" max="4353" width="6.140625" style="773" customWidth="1"/>
    <col min="4354" max="4354" width="28.140625" style="773" customWidth="1"/>
    <col min="4355" max="4355" width="13.85546875" style="773" customWidth="1"/>
    <col min="4356" max="4356" width="13.7109375" style="773" customWidth="1"/>
    <col min="4357" max="4357" width="15.7109375" style="773" customWidth="1"/>
    <col min="4358" max="4358" width="14.7109375" style="773" customWidth="1"/>
    <col min="4359" max="4359" width="16.7109375" style="773" customWidth="1"/>
    <col min="4360" max="4360" width="14.7109375" style="773" customWidth="1"/>
    <col min="4361" max="4361" width="11.7109375" style="773" customWidth="1"/>
    <col min="4362" max="4362" width="11.85546875" style="773" customWidth="1"/>
    <col min="4363" max="4364" width="13.5703125" style="773" customWidth="1"/>
    <col min="4365" max="4365" width="11.7109375" style="773" customWidth="1"/>
    <col min="4366" max="4608" width="9.140625" style="773"/>
    <col min="4609" max="4609" width="6.140625" style="773" customWidth="1"/>
    <col min="4610" max="4610" width="28.140625" style="773" customWidth="1"/>
    <col min="4611" max="4611" width="13.85546875" style="773" customWidth="1"/>
    <col min="4612" max="4612" width="13.7109375" style="773" customWidth="1"/>
    <col min="4613" max="4613" width="15.7109375" style="773" customWidth="1"/>
    <col min="4614" max="4614" width="14.7109375" style="773" customWidth="1"/>
    <col min="4615" max="4615" width="16.7109375" style="773" customWidth="1"/>
    <col min="4616" max="4616" width="14.7109375" style="773" customWidth="1"/>
    <col min="4617" max="4617" width="11.7109375" style="773" customWidth="1"/>
    <col min="4618" max="4618" width="11.85546875" style="773" customWidth="1"/>
    <col min="4619" max="4620" width="13.5703125" style="773" customWidth="1"/>
    <col min="4621" max="4621" width="11.7109375" style="773" customWidth="1"/>
    <col min="4622" max="4864" width="9.140625" style="773"/>
    <col min="4865" max="4865" width="6.140625" style="773" customWidth="1"/>
    <col min="4866" max="4866" width="28.140625" style="773" customWidth="1"/>
    <col min="4867" max="4867" width="13.85546875" style="773" customWidth="1"/>
    <col min="4868" max="4868" width="13.7109375" style="773" customWidth="1"/>
    <col min="4869" max="4869" width="15.7109375" style="773" customWidth="1"/>
    <col min="4870" max="4870" width="14.7109375" style="773" customWidth="1"/>
    <col min="4871" max="4871" width="16.7109375" style="773" customWidth="1"/>
    <col min="4872" max="4872" width="14.7109375" style="773" customWidth="1"/>
    <col min="4873" max="4873" width="11.7109375" style="773" customWidth="1"/>
    <col min="4874" max="4874" width="11.85546875" style="773" customWidth="1"/>
    <col min="4875" max="4876" width="13.5703125" style="773" customWidth="1"/>
    <col min="4877" max="4877" width="11.7109375" style="773" customWidth="1"/>
    <col min="4878" max="5120" width="9.140625" style="773"/>
    <col min="5121" max="5121" width="6.140625" style="773" customWidth="1"/>
    <col min="5122" max="5122" width="28.140625" style="773" customWidth="1"/>
    <col min="5123" max="5123" width="13.85546875" style="773" customWidth="1"/>
    <col min="5124" max="5124" width="13.7109375" style="773" customWidth="1"/>
    <col min="5125" max="5125" width="15.7109375" style="773" customWidth="1"/>
    <col min="5126" max="5126" width="14.7109375" style="773" customWidth="1"/>
    <col min="5127" max="5127" width="16.7109375" style="773" customWidth="1"/>
    <col min="5128" max="5128" width="14.7109375" style="773" customWidth="1"/>
    <col min="5129" max="5129" width="11.7109375" style="773" customWidth="1"/>
    <col min="5130" max="5130" width="11.85546875" style="773" customWidth="1"/>
    <col min="5131" max="5132" width="13.5703125" style="773" customWidth="1"/>
    <col min="5133" max="5133" width="11.7109375" style="773" customWidth="1"/>
    <col min="5134" max="5376" width="9.140625" style="773"/>
    <col min="5377" max="5377" width="6.140625" style="773" customWidth="1"/>
    <col min="5378" max="5378" width="28.140625" style="773" customWidth="1"/>
    <col min="5379" max="5379" width="13.85546875" style="773" customWidth="1"/>
    <col min="5380" max="5380" width="13.7109375" style="773" customWidth="1"/>
    <col min="5381" max="5381" width="15.7109375" style="773" customWidth="1"/>
    <col min="5382" max="5382" width="14.7109375" style="773" customWidth="1"/>
    <col min="5383" max="5383" width="16.7109375" style="773" customWidth="1"/>
    <col min="5384" max="5384" width="14.7109375" style="773" customWidth="1"/>
    <col min="5385" max="5385" width="11.7109375" style="773" customWidth="1"/>
    <col min="5386" max="5386" width="11.85546875" style="773" customWidth="1"/>
    <col min="5387" max="5388" width="13.5703125" style="773" customWidth="1"/>
    <col min="5389" max="5389" width="11.7109375" style="773" customWidth="1"/>
    <col min="5390" max="5632" width="9.140625" style="773"/>
    <col min="5633" max="5633" width="6.140625" style="773" customWidth="1"/>
    <col min="5634" max="5634" width="28.140625" style="773" customWidth="1"/>
    <col min="5635" max="5635" width="13.85546875" style="773" customWidth="1"/>
    <col min="5636" max="5636" width="13.7109375" style="773" customWidth="1"/>
    <col min="5637" max="5637" width="15.7109375" style="773" customWidth="1"/>
    <col min="5638" max="5638" width="14.7109375" style="773" customWidth="1"/>
    <col min="5639" max="5639" width="16.7109375" style="773" customWidth="1"/>
    <col min="5640" max="5640" width="14.7109375" style="773" customWidth="1"/>
    <col min="5641" max="5641" width="11.7109375" style="773" customWidth="1"/>
    <col min="5642" max="5642" width="11.85546875" style="773" customWidth="1"/>
    <col min="5643" max="5644" width="13.5703125" style="773" customWidth="1"/>
    <col min="5645" max="5645" width="11.7109375" style="773" customWidth="1"/>
    <col min="5646" max="5888" width="9.140625" style="773"/>
    <col min="5889" max="5889" width="6.140625" style="773" customWidth="1"/>
    <col min="5890" max="5890" width="28.140625" style="773" customWidth="1"/>
    <col min="5891" max="5891" width="13.85546875" style="773" customWidth="1"/>
    <col min="5892" max="5892" width="13.7109375" style="773" customWidth="1"/>
    <col min="5893" max="5893" width="15.7109375" style="773" customWidth="1"/>
    <col min="5894" max="5894" width="14.7109375" style="773" customWidth="1"/>
    <col min="5895" max="5895" width="16.7109375" style="773" customWidth="1"/>
    <col min="5896" max="5896" width="14.7109375" style="773" customWidth="1"/>
    <col min="5897" max="5897" width="11.7109375" style="773" customWidth="1"/>
    <col min="5898" max="5898" width="11.85546875" style="773" customWidth="1"/>
    <col min="5899" max="5900" width="13.5703125" style="773" customWidth="1"/>
    <col min="5901" max="5901" width="11.7109375" style="773" customWidth="1"/>
    <col min="5902" max="6144" width="9.140625" style="773"/>
    <col min="6145" max="6145" width="6.140625" style="773" customWidth="1"/>
    <col min="6146" max="6146" width="28.140625" style="773" customWidth="1"/>
    <col min="6147" max="6147" width="13.85546875" style="773" customWidth="1"/>
    <col min="6148" max="6148" width="13.7109375" style="773" customWidth="1"/>
    <col min="6149" max="6149" width="15.7109375" style="773" customWidth="1"/>
    <col min="6150" max="6150" width="14.7109375" style="773" customWidth="1"/>
    <col min="6151" max="6151" width="16.7109375" style="773" customWidth="1"/>
    <col min="6152" max="6152" width="14.7109375" style="773" customWidth="1"/>
    <col min="6153" max="6153" width="11.7109375" style="773" customWidth="1"/>
    <col min="6154" max="6154" width="11.85546875" style="773" customWidth="1"/>
    <col min="6155" max="6156" width="13.5703125" style="773" customWidth="1"/>
    <col min="6157" max="6157" width="11.7109375" style="773" customWidth="1"/>
    <col min="6158" max="6400" width="9.140625" style="773"/>
    <col min="6401" max="6401" width="6.140625" style="773" customWidth="1"/>
    <col min="6402" max="6402" width="28.140625" style="773" customWidth="1"/>
    <col min="6403" max="6403" width="13.85546875" style="773" customWidth="1"/>
    <col min="6404" max="6404" width="13.7109375" style="773" customWidth="1"/>
    <col min="6405" max="6405" width="15.7109375" style="773" customWidth="1"/>
    <col min="6406" max="6406" width="14.7109375" style="773" customWidth="1"/>
    <col min="6407" max="6407" width="16.7109375" style="773" customWidth="1"/>
    <col min="6408" max="6408" width="14.7109375" style="773" customWidth="1"/>
    <col min="6409" max="6409" width="11.7109375" style="773" customWidth="1"/>
    <col min="6410" max="6410" width="11.85546875" style="773" customWidth="1"/>
    <col min="6411" max="6412" width="13.5703125" style="773" customWidth="1"/>
    <col min="6413" max="6413" width="11.7109375" style="773" customWidth="1"/>
    <col min="6414" max="6656" width="9.140625" style="773"/>
    <col min="6657" max="6657" width="6.140625" style="773" customWidth="1"/>
    <col min="6658" max="6658" width="28.140625" style="773" customWidth="1"/>
    <col min="6659" max="6659" width="13.85546875" style="773" customWidth="1"/>
    <col min="6660" max="6660" width="13.7109375" style="773" customWidth="1"/>
    <col min="6661" max="6661" width="15.7109375" style="773" customWidth="1"/>
    <col min="6662" max="6662" width="14.7109375" style="773" customWidth="1"/>
    <col min="6663" max="6663" width="16.7109375" style="773" customWidth="1"/>
    <col min="6664" max="6664" width="14.7109375" style="773" customWidth="1"/>
    <col min="6665" max="6665" width="11.7109375" style="773" customWidth="1"/>
    <col min="6666" max="6666" width="11.85546875" style="773" customWidth="1"/>
    <col min="6667" max="6668" width="13.5703125" style="773" customWidth="1"/>
    <col min="6669" max="6669" width="11.7109375" style="773" customWidth="1"/>
    <col min="6670" max="6912" width="9.140625" style="773"/>
    <col min="6913" max="6913" width="6.140625" style="773" customWidth="1"/>
    <col min="6914" max="6914" width="28.140625" style="773" customWidth="1"/>
    <col min="6915" max="6915" width="13.85546875" style="773" customWidth="1"/>
    <col min="6916" max="6916" width="13.7109375" style="773" customWidth="1"/>
    <col min="6917" max="6917" width="15.7109375" style="773" customWidth="1"/>
    <col min="6918" max="6918" width="14.7109375" style="773" customWidth="1"/>
    <col min="6919" max="6919" width="16.7109375" style="773" customWidth="1"/>
    <col min="6920" max="6920" width="14.7109375" style="773" customWidth="1"/>
    <col min="6921" max="6921" width="11.7109375" style="773" customWidth="1"/>
    <col min="6922" max="6922" width="11.85546875" style="773" customWidth="1"/>
    <col min="6923" max="6924" width="13.5703125" style="773" customWidth="1"/>
    <col min="6925" max="6925" width="11.7109375" style="773" customWidth="1"/>
    <col min="6926" max="7168" width="9.140625" style="773"/>
    <col min="7169" max="7169" width="6.140625" style="773" customWidth="1"/>
    <col min="7170" max="7170" width="28.140625" style="773" customWidth="1"/>
    <col min="7171" max="7171" width="13.85546875" style="773" customWidth="1"/>
    <col min="7172" max="7172" width="13.7109375" style="773" customWidth="1"/>
    <col min="7173" max="7173" width="15.7109375" style="773" customWidth="1"/>
    <col min="7174" max="7174" width="14.7109375" style="773" customWidth="1"/>
    <col min="7175" max="7175" width="16.7109375" style="773" customWidth="1"/>
    <col min="7176" max="7176" width="14.7109375" style="773" customWidth="1"/>
    <col min="7177" max="7177" width="11.7109375" style="773" customWidth="1"/>
    <col min="7178" max="7178" width="11.85546875" style="773" customWidth="1"/>
    <col min="7179" max="7180" width="13.5703125" style="773" customWidth="1"/>
    <col min="7181" max="7181" width="11.7109375" style="773" customWidth="1"/>
    <col min="7182" max="7424" width="9.140625" style="773"/>
    <col min="7425" max="7425" width="6.140625" style="773" customWidth="1"/>
    <col min="7426" max="7426" width="28.140625" style="773" customWidth="1"/>
    <col min="7427" max="7427" width="13.85546875" style="773" customWidth="1"/>
    <col min="7428" max="7428" width="13.7109375" style="773" customWidth="1"/>
    <col min="7429" max="7429" width="15.7109375" style="773" customWidth="1"/>
    <col min="7430" max="7430" width="14.7109375" style="773" customWidth="1"/>
    <col min="7431" max="7431" width="16.7109375" style="773" customWidth="1"/>
    <col min="7432" max="7432" width="14.7109375" style="773" customWidth="1"/>
    <col min="7433" max="7433" width="11.7109375" style="773" customWidth="1"/>
    <col min="7434" max="7434" width="11.85546875" style="773" customWidth="1"/>
    <col min="7435" max="7436" width="13.5703125" style="773" customWidth="1"/>
    <col min="7437" max="7437" width="11.7109375" style="773" customWidth="1"/>
    <col min="7438" max="7680" width="9.140625" style="773"/>
    <col min="7681" max="7681" width="6.140625" style="773" customWidth="1"/>
    <col min="7682" max="7682" width="28.140625" style="773" customWidth="1"/>
    <col min="7683" max="7683" width="13.85546875" style="773" customWidth="1"/>
    <col min="7684" max="7684" width="13.7109375" style="773" customWidth="1"/>
    <col min="7685" max="7685" width="15.7109375" style="773" customWidth="1"/>
    <col min="7686" max="7686" width="14.7109375" style="773" customWidth="1"/>
    <col min="7687" max="7687" width="16.7109375" style="773" customWidth="1"/>
    <col min="7688" max="7688" width="14.7109375" style="773" customWidth="1"/>
    <col min="7689" max="7689" width="11.7109375" style="773" customWidth="1"/>
    <col min="7690" max="7690" width="11.85546875" style="773" customWidth="1"/>
    <col min="7691" max="7692" width="13.5703125" style="773" customWidth="1"/>
    <col min="7693" max="7693" width="11.7109375" style="773" customWidth="1"/>
    <col min="7694" max="7936" width="9.140625" style="773"/>
    <col min="7937" max="7937" width="6.140625" style="773" customWidth="1"/>
    <col min="7938" max="7938" width="28.140625" style="773" customWidth="1"/>
    <col min="7939" max="7939" width="13.85546875" style="773" customWidth="1"/>
    <col min="7940" max="7940" width="13.7109375" style="773" customWidth="1"/>
    <col min="7941" max="7941" width="15.7109375" style="773" customWidth="1"/>
    <col min="7942" max="7942" width="14.7109375" style="773" customWidth="1"/>
    <col min="7943" max="7943" width="16.7109375" style="773" customWidth="1"/>
    <col min="7944" max="7944" width="14.7109375" style="773" customWidth="1"/>
    <col min="7945" max="7945" width="11.7109375" style="773" customWidth="1"/>
    <col min="7946" max="7946" width="11.85546875" style="773" customWidth="1"/>
    <col min="7947" max="7948" width="13.5703125" style="773" customWidth="1"/>
    <col min="7949" max="7949" width="11.7109375" style="773" customWidth="1"/>
    <col min="7950" max="8192" width="9.140625" style="773"/>
    <col min="8193" max="8193" width="6.140625" style="773" customWidth="1"/>
    <col min="8194" max="8194" width="28.140625" style="773" customWidth="1"/>
    <col min="8195" max="8195" width="13.85546875" style="773" customWidth="1"/>
    <col min="8196" max="8196" width="13.7109375" style="773" customWidth="1"/>
    <col min="8197" max="8197" width="15.7109375" style="773" customWidth="1"/>
    <col min="8198" max="8198" width="14.7109375" style="773" customWidth="1"/>
    <col min="8199" max="8199" width="16.7109375" style="773" customWidth="1"/>
    <col min="8200" max="8200" width="14.7109375" style="773" customWidth="1"/>
    <col min="8201" max="8201" width="11.7109375" style="773" customWidth="1"/>
    <col min="8202" max="8202" width="11.85546875" style="773" customWidth="1"/>
    <col min="8203" max="8204" width="13.5703125" style="773" customWidth="1"/>
    <col min="8205" max="8205" width="11.7109375" style="773" customWidth="1"/>
    <col min="8206" max="8448" width="9.140625" style="773"/>
    <col min="8449" max="8449" width="6.140625" style="773" customWidth="1"/>
    <col min="8450" max="8450" width="28.140625" style="773" customWidth="1"/>
    <col min="8451" max="8451" width="13.85546875" style="773" customWidth="1"/>
    <col min="8452" max="8452" width="13.7109375" style="773" customWidth="1"/>
    <col min="8453" max="8453" width="15.7109375" style="773" customWidth="1"/>
    <col min="8454" max="8454" width="14.7109375" style="773" customWidth="1"/>
    <col min="8455" max="8455" width="16.7109375" style="773" customWidth="1"/>
    <col min="8456" max="8456" width="14.7109375" style="773" customWidth="1"/>
    <col min="8457" max="8457" width="11.7109375" style="773" customWidth="1"/>
    <col min="8458" max="8458" width="11.85546875" style="773" customWidth="1"/>
    <col min="8459" max="8460" width="13.5703125" style="773" customWidth="1"/>
    <col min="8461" max="8461" width="11.7109375" style="773" customWidth="1"/>
    <col min="8462" max="8704" width="9.140625" style="773"/>
    <col min="8705" max="8705" width="6.140625" style="773" customWidth="1"/>
    <col min="8706" max="8706" width="28.140625" style="773" customWidth="1"/>
    <col min="8707" max="8707" width="13.85546875" style="773" customWidth="1"/>
    <col min="8708" max="8708" width="13.7109375" style="773" customWidth="1"/>
    <col min="8709" max="8709" width="15.7109375" style="773" customWidth="1"/>
    <col min="8710" max="8710" width="14.7109375" style="773" customWidth="1"/>
    <col min="8711" max="8711" width="16.7109375" style="773" customWidth="1"/>
    <col min="8712" max="8712" width="14.7109375" style="773" customWidth="1"/>
    <col min="8713" max="8713" width="11.7109375" style="773" customWidth="1"/>
    <col min="8714" max="8714" width="11.85546875" style="773" customWidth="1"/>
    <col min="8715" max="8716" width="13.5703125" style="773" customWidth="1"/>
    <col min="8717" max="8717" width="11.7109375" style="773" customWidth="1"/>
    <col min="8718" max="8960" width="9.140625" style="773"/>
    <col min="8961" max="8961" width="6.140625" style="773" customWidth="1"/>
    <col min="8962" max="8962" width="28.140625" style="773" customWidth="1"/>
    <col min="8963" max="8963" width="13.85546875" style="773" customWidth="1"/>
    <col min="8964" max="8964" width="13.7109375" style="773" customWidth="1"/>
    <col min="8965" max="8965" width="15.7109375" style="773" customWidth="1"/>
    <col min="8966" max="8966" width="14.7109375" style="773" customWidth="1"/>
    <col min="8967" max="8967" width="16.7109375" style="773" customWidth="1"/>
    <col min="8968" max="8968" width="14.7109375" style="773" customWidth="1"/>
    <col min="8969" max="8969" width="11.7109375" style="773" customWidth="1"/>
    <col min="8970" max="8970" width="11.85546875" style="773" customWidth="1"/>
    <col min="8971" max="8972" width="13.5703125" style="773" customWidth="1"/>
    <col min="8973" max="8973" width="11.7109375" style="773" customWidth="1"/>
    <col min="8974" max="9216" width="9.140625" style="773"/>
    <col min="9217" max="9217" width="6.140625" style="773" customWidth="1"/>
    <col min="9218" max="9218" width="28.140625" style="773" customWidth="1"/>
    <col min="9219" max="9219" width="13.85546875" style="773" customWidth="1"/>
    <col min="9220" max="9220" width="13.7109375" style="773" customWidth="1"/>
    <col min="9221" max="9221" width="15.7109375" style="773" customWidth="1"/>
    <col min="9222" max="9222" width="14.7109375" style="773" customWidth="1"/>
    <col min="9223" max="9223" width="16.7109375" style="773" customWidth="1"/>
    <col min="9224" max="9224" width="14.7109375" style="773" customWidth="1"/>
    <col min="9225" max="9225" width="11.7109375" style="773" customWidth="1"/>
    <col min="9226" max="9226" width="11.85546875" style="773" customWidth="1"/>
    <col min="9227" max="9228" width="13.5703125" style="773" customWidth="1"/>
    <col min="9229" max="9229" width="11.7109375" style="773" customWidth="1"/>
    <col min="9230" max="9472" width="9.140625" style="773"/>
    <col min="9473" max="9473" width="6.140625" style="773" customWidth="1"/>
    <col min="9474" max="9474" width="28.140625" style="773" customWidth="1"/>
    <col min="9475" max="9475" width="13.85546875" style="773" customWidth="1"/>
    <col min="9476" max="9476" width="13.7109375" style="773" customWidth="1"/>
    <col min="9477" max="9477" width="15.7109375" style="773" customWidth="1"/>
    <col min="9478" max="9478" width="14.7109375" style="773" customWidth="1"/>
    <col min="9479" max="9479" width="16.7109375" style="773" customWidth="1"/>
    <col min="9480" max="9480" width="14.7109375" style="773" customWidth="1"/>
    <col min="9481" max="9481" width="11.7109375" style="773" customWidth="1"/>
    <col min="9482" max="9482" width="11.85546875" style="773" customWidth="1"/>
    <col min="9483" max="9484" width="13.5703125" style="773" customWidth="1"/>
    <col min="9485" max="9485" width="11.7109375" style="773" customWidth="1"/>
    <col min="9486" max="9728" width="9.140625" style="773"/>
    <col min="9729" max="9729" width="6.140625" style="773" customWidth="1"/>
    <col min="9730" max="9730" width="28.140625" style="773" customWidth="1"/>
    <col min="9731" max="9731" width="13.85546875" style="773" customWidth="1"/>
    <col min="9732" max="9732" width="13.7109375" style="773" customWidth="1"/>
    <col min="9733" max="9733" width="15.7109375" style="773" customWidth="1"/>
    <col min="9734" max="9734" width="14.7109375" style="773" customWidth="1"/>
    <col min="9735" max="9735" width="16.7109375" style="773" customWidth="1"/>
    <col min="9736" max="9736" width="14.7109375" style="773" customWidth="1"/>
    <col min="9737" max="9737" width="11.7109375" style="773" customWidth="1"/>
    <col min="9738" max="9738" width="11.85546875" style="773" customWidth="1"/>
    <col min="9739" max="9740" width="13.5703125" style="773" customWidth="1"/>
    <col min="9741" max="9741" width="11.7109375" style="773" customWidth="1"/>
    <col min="9742" max="9984" width="9.140625" style="773"/>
    <col min="9985" max="9985" width="6.140625" style="773" customWidth="1"/>
    <col min="9986" max="9986" width="28.140625" style="773" customWidth="1"/>
    <col min="9987" max="9987" width="13.85546875" style="773" customWidth="1"/>
    <col min="9988" max="9988" width="13.7109375" style="773" customWidth="1"/>
    <col min="9989" max="9989" width="15.7109375" style="773" customWidth="1"/>
    <col min="9990" max="9990" width="14.7109375" style="773" customWidth="1"/>
    <col min="9991" max="9991" width="16.7109375" style="773" customWidth="1"/>
    <col min="9992" max="9992" width="14.7109375" style="773" customWidth="1"/>
    <col min="9993" max="9993" width="11.7109375" style="773" customWidth="1"/>
    <col min="9994" max="9994" width="11.85546875" style="773" customWidth="1"/>
    <col min="9995" max="9996" width="13.5703125" style="773" customWidth="1"/>
    <col min="9997" max="9997" width="11.7109375" style="773" customWidth="1"/>
    <col min="9998" max="10240" width="9.140625" style="773"/>
    <col min="10241" max="10241" width="6.140625" style="773" customWidth="1"/>
    <col min="10242" max="10242" width="28.140625" style="773" customWidth="1"/>
    <col min="10243" max="10243" width="13.85546875" style="773" customWidth="1"/>
    <col min="10244" max="10244" width="13.7109375" style="773" customWidth="1"/>
    <col min="10245" max="10245" width="15.7109375" style="773" customWidth="1"/>
    <col min="10246" max="10246" width="14.7109375" style="773" customWidth="1"/>
    <col min="10247" max="10247" width="16.7109375" style="773" customWidth="1"/>
    <col min="10248" max="10248" width="14.7109375" style="773" customWidth="1"/>
    <col min="10249" max="10249" width="11.7109375" style="773" customWidth="1"/>
    <col min="10250" max="10250" width="11.85546875" style="773" customWidth="1"/>
    <col min="10251" max="10252" width="13.5703125" style="773" customWidth="1"/>
    <col min="10253" max="10253" width="11.7109375" style="773" customWidth="1"/>
    <col min="10254" max="10496" width="9.140625" style="773"/>
    <col min="10497" max="10497" width="6.140625" style="773" customWidth="1"/>
    <col min="10498" max="10498" width="28.140625" style="773" customWidth="1"/>
    <col min="10499" max="10499" width="13.85546875" style="773" customWidth="1"/>
    <col min="10500" max="10500" width="13.7109375" style="773" customWidth="1"/>
    <col min="10501" max="10501" width="15.7109375" style="773" customWidth="1"/>
    <col min="10502" max="10502" width="14.7109375" style="773" customWidth="1"/>
    <col min="10503" max="10503" width="16.7109375" style="773" customWidth="1"/>
    <col min="10504" max="10504" width="14.7109375" style="773" customWidth="1"/>
    <col min="10505" max="10505" width="11.7109375" style="773" customWidth="1"/>
    <col min="10506" max="10506" width="11.85546875" style="773" customWidth="1"/>
    <col min="10507" max="10508" width="13.5703125" style="773" customWidth="1"/>
    <col min="10509" max="10509" width="11.7109375" style="773" customWidth="1"/>
    <col min="10510" max="10752" width="9.140625" style="773"/>
    <col min="10753" max="10753" width="6.140625" style="773" customWidth="1"/>
    <col min="10754" max="10754" width="28.140625" style="773" customWidth="1"/>
    <col min="10755" max="10755" width="13.85546875" style="773" customWidth="1"/>
    <col min="10756" max="10756" width="13.7109375" style="773" customWidth="1"/>
    <col min="10757" max="10757" width="15.7109375" style="773" customWidth="1"/>
    <col min="10758" max="10758" width="14.7109375" style="773" customWidth="1"/>
    <col min="10759" max="10759" width="16.7109375" style="773" customWidth="1"/>
    <col min="10760" max="10760" width="14.7109375" style="773" customWidth="1"/>
    <col min="10761" max="10761" width="11.7109375" style="773" customWidth="1"/>
    <col min="10762" max="10762" width="11.85546875" style="773" customWidth="1"/>
    <col min="10763" max="10764" width="13.5703125" style="773" customWidth="1"/>
    <col min="10765" max="10765" width="11.7109375" style="773" customWidth="1"/>
    <col min="10766" max="11008" width="9.140625" style="773"/>
    <col min="11009" max="11009" width="6.140625" style="773" customWidth="1"/>
    <col min="11010" max="11010" width="28.140625" style="773" customWidth="1"/>
    <col min="11011" max="11011" width="13.85546875" style="773" customWidth="1"/>
    <col min="11012" max="11012" width="13.7109375" style="773" customWidth="1"/>
    <col min="11013" max="11013" width="15.7109375" style="773" customWidth="1"/>
    <col min="11014" max="11014" width="14.7109375" style="773" customWidth="1"/>
    <col min="11015" max="11015" width="16.7109375" style="773" customWidth="1"/>
    <col min="11016" max="11016" width="14.7109375" style="773" customWidth="1"/>
    <col min="11017" max="11017" width="11.7109375" style="773" customWidth="1"/>
    <col min="11018" max="11018" width="11.85546875" style="773" customWidth="1"/>
    <col min="11019" max="11020" width="13.5703125" style="773" customWidth="1"/>
    <col min="11021" max="11021" width="11.7109375" style="773" customWidth="1"/>
    <col min="11022" max="11264" width="9.140625" style="773"/>
    <col min="11265" max="11265" width="6.140625" style="773" customWidth="1"/>
    <col min="11266" max="11266" width="28.140625" style="773" customWidth="1"/>
    <col min="11267" max="11267" width="13.85546875" style="773" customWidth="1"/>
    <col min="11268" max="11268" width="13.7109375" style="773" customWidth="1"/>
    <col min="11269" max="11269" width="15.7109375" style="773" customWidth="1"/>
    <col min="11270" max="11270" width="14.7109375" style="773" customWidth="1"/>
    <col min="11271" max="11271" width="16.7109375" style="773" customWidth="1"/>
    <col min="11272" max="11272" width="14.7109375" style="773" customWidth="1"/>
    <col min="11273" max="11273" width="11.7109375" style="773" customWidth="1"/>
    <col min="11274" max="11274" width="11.85546875" style="773" customWidth="1"/>
    <col min="11275" max="11276" width="13.5703125" style="773" customWidth="1"/>
    <col min="11277" max="11277" width="11.7109375" style="773" customWidth="1"/>
    <col min="11278" max="11520" width="9.140625" style="773"/>
    <col min="11521" max="11521" width="6.140625" style="773" customWidth="1"/>
    <col min="11522" max="11522" width="28.140625" style="773" customWidth="1"/>
    <col min="11523" max="11523" width="13.85546875" style="773" customWidth="1"/>
    <col min="11524" max="11524" width="13.7109375" style="773" customWidth="1"/>
    <col min="11525" max="11525" width="15.7109375" style="773" customWidth="1"/>
    <col min="11526" max="11526" width="14.7109375" style="773" customWidth="1"/>
    <col min="11527" max="11527" width="16.7109375" style="773" customWidth="1"/>
    <col min="11528" max="11528" width="14.7109375" style="773" customWidth="1"/>
    <col min="11529" max="11529" width="11.7109375" style="773" customWidth="1"/>
    <col min="11530" max="11530" width="11.85546875" style="773" customWidth="1"/>
    <col min="11531" max="11532" width="13.5703125" style="773" customWidth="1"/>
    <col min="11533" max="11533" width="11.7109375" style="773" customWidth="1"/>
    <col min="11534" max="11776" width="9.140625" style="773"/>
    <col min="11777" max="11777" width="6.140625" style="773" customWidth="1"/>
    <col min="11778" max="11778" width="28.140625" style="773" customWidth="1"/>
    <col min="11779" max="11779" width="13.85546875" style="773" customWidth="1"/>
    <col min="11780" max="11780" width="13.7109375" style="773" customWidth="1"/>
    <col min="11781" max="11781" width="15.7109375" style="773" customWidth="1"/>
    <col min="11782" max="11782" width="14.7109375" style="773" customWidth="1"/>
    <col min="11783" max="11783" width="16.7109375" style="773" customWidth="1"/>
    <col min="11784" max="11784" width="14.7109375" style="773" customWidth="1"/>
    <col min="11785" max="11785" width="11.7109375" style="773" customWidth="1"/>
    <col min="11786" max="11786" width="11.85546875" style="773" customWidth="1"/>
    <col min="11787" max="11788" width="13.5703125" style="773" customWidth="1"/>
    <col min="11789" max="11789" width="11.7109375" style="773" customWidth="1"/>
    <col min="11790" max="12032" width="9.140625" style="773"/>
    <col min="12033" max="12033" width="6.140625" style="773" customWidth="1"/>
    <col min="12034" max="12034" width="28.140625" style="773" customWidth="1"/>
    <col min="12035" max="12035" width="13.85546875" style="773" customWidth="1"/>
    <col min="12036" max="12036" width="13.7109375" style="773" customWidth="1"/>
    <col min="12037" max="12037" width="15.7109375" style="773" customWidth="1"/>
    <col min="12038" max="12038" width="14.7109375" style="773" customWidth="1"/>
    <col min="12039" max="12039" width="16.7109375" style="773" customWidth="1"/>
    <col min="12040" max="12040" width="14.7109375" style="773" customWidth="1"/>
    <col min="12041" max="12041" width="11.7109375" style="773" customWidth="1"/>
    <col min="12042" max="12042" width="11.85546875" style="773" customWidth="1"/>
    <col min="12043" max="12044" width="13.5703125" style="773" customWidth="1"/>
    <col min="12045" max="12045" width="11.7109375" style="773" customWidth="1"/>
    <col min="12046" max="12288" width="9.140625" style="773"/>
    <col min="12289" max="12289" width="6.140625" style="773" customWidth="1"/>
    <col min="12290" max="12290" width="28.140625" style="773" customWidth="1"/>
    <col min="12291" max="12291" width="13.85546875" style="773" customWidth="1"/>
    <col min="12292" max="12292" width="13.7109375" style="773" customWidth="1"/>
    <col min="12293" max="12293" width="15.7109375" style="773" customWidth="1"/>
    <col min="12294" max="12294" width="14.7109375" style="773" customWidth="1"/>
    <col min="12295" max="12295" width="16.7109375" style="773" customWidth="1"/>
    <col min="12296" max="12296" width="14.7109375" style="773" customWidth="1"/>
    <col min="12297" max="12297" width="11.7109375" style="773" customWidth="1"/>
    <col min="12298" max="12298" width="11.85546875" style="773" customWidth="1"/>
    <col min="12299" max="12300" width="13.5703125" style="773" customWidth="1"/>
    <col min="12301" max="12301" width="11.7109375" style="773" customWidth="1"/>
    <col min="12302" max="12544" width="9.140625" style="773"/>
    <col min="12545" max="12545" width="6.140625" style="773" customWidth="1"/>
    <col min="12546" max="12546" width="28.140625" style="773" customWidth="1"/>
    <col min="12547" max="12547" width="13.85546875" style="773" customWidth="1"/>
    <col min="12548" max="12548" width="13.7109375" style="773" customWidth="1"/>
    <col min="12549" max="12549" width="15.7109375" style="773" customWidth="1"/>
    <col min="12550" max="12550" width="14.7109375" style="773" customWidth="1"/>
    <col min="12551" max="12551" width="16.7109375" style="773" customWidth="1"/>
    <col min="12552" max="12552" width="14.7109375" style="773" customWidth="1"/>
    <col min="12553" max="12553" width="11.7109375" style="773" customWidth="1"/>
    <col min="12554" max="12554" width="11.85546875" style="773" customWidth="1"/>
    <col min="12555" max="12556" width="13.5703125" style="773" customWidth="1"/>
    <col min="12557" max="12557" width="11.7109375" style="773" customWidth="1"/>
    <col min="12558" max="12800" width="9.140625" style="773"/>
    <col min="12801" max="12801" width="6.140625" style="773" customWidth="1"/>
    <col min="12802" max="12802" width="28.140625" style="773" customWidth="1"/>
    <col min="12803" max="12803" width="13.85546875" style="773" customWidth="1"/>
    <col min="12804" max="12804" width="13.7109375" style="773" customWidth="1"/>
    <col min="12805" max="12805" width="15.7109375" style="773" customWidth="1"/>
    <col min="12806" max="12806" width="14.7109375" style="773" customWidth="1"/>
    <col min="12807" max="12807" width="16.7109375" style="773" customWidth="1"/>
    <col min="12808" max="12808" width="14.7109375" style="773" customWidth="1"/>
    <col min="12809" max="12809" width="11.7109375" style="773" customWidth="1"/>
    <col min="12810" max="12810" width="11.85546875" style="773" customWidth="1"/>
    <col min="12811" max="12812" width="13.5703125" style="773" customWidth="1"/>
    <col min="12813" max="12813" width="11.7109375" style="773" customWidth="1"/>
    <col min="12814" max="13056" width="9.140625" style="773"/>
    <col min="13057" max="13057" width="6.140625" style="773" customWidth="1"/>
    <col min="13058" max="13058" width="28.140625" style="773" customWidth="1"/>
    <col min="13059" max="13059" width="13.85546875" style="773" customWidth="1"/>
    <col min="13060" max="13060" width="13.7109375" style="773" customWidth="1"/>
    <col min="13061" max="13061" width="15.7109375" style="773" customWidth="1"/>
    <col min="13062" max="13062" width="14.7109375" style="773" customWidth="1"/>
    <col min="13063" max="13063" width="16.7109375" style="773" customWidth="1"/>
    <col min="13064" max="13064" width="14.7109375" style="773" customWidth="1"/>
    <col min="13065" max="13065" width="11.7109375" style="773" customWidth="1"/>
    <col min="13066" max="13066" width="11.85546875" style="773" customWidth="1"/>
    <col min="13067" max="13068" width="13.5703125" style="773" customWidth="1"/>
    <col min="13069" max="13069" width="11.7109375" style="773" customWidth="1"/>
    <col min="13070" max="13312" width="9.140625" style="773"/>
    <col min="13313" max="13313" width="6.140625" style="773" customWidth="1"/>
    <col min="13314" max="13314" width="28.140625" style="773" customWidth="1"/>
    <col min="13315" max="13315" width="13.85546875" style="773" customWidth="1"/>
    <col min="13316" max="13316" width="13.7109375" style="773" customWidth="1"/>
    <col min="13317" max="13317" width="15.7109375" style="773" customWidth="1"/>
    <col min="13318" max="13318" width="14.7109375" style="773" customWidth="1"/>
    <col min="13319" max="13319" width="16.7109375" style="773" customWidth="1"/>
    <col min="13320" max="13320" width="14.7109375" style="773" customWidth="1"/>
    <col min="13321" max="13321" width="11.7109375" style="773" customWidth="1"/>
    <col min="13322" max="13322" width="11.85546875" style="773" customWidth="1"/>
    <col min="13323" max="13324" width="13.5703125" style="773" customWidth="1"/>
    <col min="13325" max="13325" width="11.7109375" style="773" customWidth="1"/>
    <col min="13326" max="13568" width="9.140625" style="773"/>
    <col min="13569" max="13569" width="6.140625" style="773" customWidth="1"/>
    <col min="13570" max="13570" width="28.140625" style="773" customWidth="1"/>
    <col min="13571" max="13571" width="13.85546875" style="773" customWidth="1"/>
    <col min="13572" max="13572" width="13.7109375" style="773" customWidth="1"/>
    <col min="13573" max="13573" width="15.7109375" style="773" customWidth="1"/>
    <col min="13574" max="13574" width="14.7109375" style="773" customWidth="1"/>
    <col min="13575" max="13575" width="16.7109375" style="773" customWidth="1"/>
    <col min="13576" max="13576" width="14.7109375" style="773" customWidth="1"/>
    <col min="13577" max="13577" width="11.7109375" style="773" customWidth="1"/>
    <col min="13578" max="13578" width="11.85546875" style="773" customWidth="1"/>
    <col min="13579" max="13580" width="13.5703125" style="773" customWidth="1"/>
    <col min="13581" max="13581" width="11.7109375" style="773" customWidth="1"/>
    <col min="13582" max="13824" width="9.140625" style="773"/>
    <col min="13825" max="13825" width="6.140625" style="773" customWidth="1"/>
    <col min="13826" max="13826" width="28.140625" style="773" customWidth="1"/>
    <col min="13827" max="13827" width="13.85546875" style="773" customWidth="1"/>
    <col min="13828" max="13828" width="13.7109375" style="773" customWidth="1"/>
    <col min="13829" max="13829" width="15.7109375" style="773" customWidth="1"/>
    <col min="13830" max="13830" width="14.7109375" style="773" customWidth="1"/>
    <col min="13831" max="13831" width="16.7109375" style="773" customWidth="1"/>
    <col min="13832" max="13832" width="14.7109375" style="773" customWidth="1"/>
    <col min="13833" max="13833" width="11.7109375" style="773" customWidth="1"/>
    <col min="13834" max="13834" width="11.85546875" style="773" customWidth="1"/>
    <col min="13835" max="13836" width="13.5703125" style="773" customWidth="1"/>
    <col min="13837" max="13837" width="11.7109375" style="773" customWidth="1"/>
    <col min="13838" max="14080" width="9.140625" style="773"/>
    <col min="14081" max="14081" width="6.140625" style="773" customWidth="1"/>
    <col min="14082" max="14082" width="28.140625" style="773" customWidth="1"/>
    <col min="14083" max="14083" width="13.85546875" style="773" customWidth="1"/>
    <col min="14084" max="14084" width="13.7109375" style="773" customWidth="1"/>
    <col min="14085" max="14085" width="15.7109375" style="773" customWidth="1"/>
    <col min="14086" max="14086" width="14.7109375" style="773" customWidth="1"/>
    <col min="14087" max="14087" width="16.7109375" style="773" customWidth="1"/>
    <col min="14088" max="14088" width="14.7109375" style="773" customWidth="1"/>
    <col min="14089" max="14089" width="11.7109375" style="773" customWidth="1"/>
    <col min="14090" max="14090" width="11.85546875" style="773" customWidth="1"/>
    <col min="14091" max="14092" width="13.5703125" style="773" customWidth="1"/>
    <col min="14093" max="14093" width="11.7109375" style="773" customWidth="1"/>
    <col min="14094" max="14336" width="9.140625" style="773"/>
    <col min="14337" max="14337" width="6.140625" style="773" customWidth="1"/>
    <col min="14338" max="14338" width="28.140625" style="773" customWidth="1"/>
    <col min="14339" max="14339" width="13.85546875" style="773" customWidth="1"/>
    <col min="14340" max="14340" width="13.7109375" style="773" customWidth="1"/>
    <col min="14341" max="14341" width="15.7109375" style="773" customWidth="1"/>
    <col min="14342" max="14342" width="14.7109375" style="773" customWidth="1"/>
    <col min="14343" max="14343" width="16.7109375" style="773" customWidth="1"/>
    <col min="14344" max="14344" width="14.7109375" style="773" customWidth="1"/>
    <col min="14345" max="14345" width="11.7109375" style="773" customWidth="1"/>
    <col min="14346" max="14346" width="11.85546875" style="773" customWidth="1"/>
    <col min="14347" max="14348" width="13.5703125" style="773" customWidth="1"/>
    <col min="14349" max="14349" width="11.7109375" style="773" customWidth="1"/>
    <col min="14350" max="14592" width="9.140625" style="773"/>
    <col min="14593" max="14593" width="6.140625" style="773" customWidth="1"/>
    <col min="14594" max="14594" width="28.140625" style="773" customWidth="1"/>
    <col min="14595" max="14595" width="13.85546875" style="773" customWidth="1"/>
    <col min="14596" max="14596" width="13.7109375" style="773" customWidth="1"/>
    <col min="14597" max="14597" width="15.7109375" style="773" customWidth="1"/>
    <col min="14598" max="14598" width="14.7109375" style="773" customWidth="1"/>
    <col min="14599" max="14599" width="16.7109375" style="773" customWidth="1"/>
    <col min="14600" max="14600" width="14.7109375" style="773" customWidth="1"/>
    <col min="14601" max="14601" width="11.7109375" style="773" customWidth="1"/>
    <col min="14602" max="14602" width="11.85546875" style="773" customWidth="1"/>
    <col min="14603" max="14604" width="13.5703125" style="773" customWidth="1"/>
    <col min="14605" max="14605" width="11.7109375" style="773" customWidth="1"/>
    <col min="14606" max="14848" width="9.140625" style="773"/>
    <col min="14849" max="14849" width="6.140625" style="773" customWidth="1"/>
    <col min="14850" max="14850" width="28.140625" style="773" customWidth="1"/>
    <col min="14851" max="14851" width="13.85546875" style="773" customWidth="1"/>
    <col min="14852" max="14852" width="13.7109375" style="773" customWidth="1"/>
    <col min="14853" max="14853" width="15.7109375" style="773" customWidth="1"/>
    <col min="14854" max="14854" width="14.7109375" style="773" customWidth="1"/>
    <col min="14855" max="14855" width="16.7109375" style="773" customWidth="1"/>
    <col min="14856" max="14856" width="14.7109375" style="773" customWidth="1"/>
    <col min="14857" max="14857" width="11.7109375" style="773" customWidth="1"/>
    <col min="14858" max="14858" width="11.85546875" style="773" customWidth="1"/>
    <col min="14859" max="14860" width="13.5703125" style="773" customWidth="1"/>
    <col min="14861" max="14861" width="11.7109375" style="773" customWidth="1"/>
    <col min="14862" max="15104" width="9.140625" style="773"/>
    <col min="15105" max="15105" width="6.140625" style="773" customWidth="1"/>
    <col min="15106" max="15106" width="28.140625" style="773" customWidth="1"/>
    <col min="15107" max="15107" width="13.85546875" style="773" customWidth="1"/>
    <col min="15108" max="15108" width="13.7109375" style="773" customWidth="1"/>
    <col min="15109" max="15109" width="15.7109375" style="773" customWidth="1"/>
    <col min="15110" max="15110" width="14.7109375" style="773" customWidth="1"/>
    <col min="15111" max="15111" width="16.7109375" style="773" customWidth="1"/>
    <col min="15112" max="15112" width="14.7109375" style="773" customWidth="1"/>
    <col min="15113" max="15113" width="11.7109375" style="773" customWidth="1"/>
    <col min="15114" max="15114" width="11.85546875" style="773" customWidth="1"/>
    <col min="15115" max="15116" width="13.5703125" style="773" customWidth="1"/>
    <col min="15117" max="15117" width="11.7109375" style="773" customWidth="1"/>
    <col min="15118" max="15360" width="9.140625" style="773"/>
    <col min="15361" max="15361" width="6.140625" style="773" customWidth="1"/>
    <col min="15362" max="15362" width="28.140625" style="773" customWidth="1"/>
    <col min="15363" max="15363" width="13.85546875" style="773" customWidth="1"/>
    <col min="15364" max="15364" width="13.7109375" style="773" customWidth="1"/>
    <col min="15365" max="15365" width="15.7109375" style="773" customWidth="1"/>
    <col min="15366" max="15366" width="14.7109375" style="773" customWidth="1"/>
    <col min="15367" max="15367" width="16.7109375" style="773" customWidth="1"/>
    <col min="15368" max="15368" width="14.7109375" style="773" customWidth="1"/>
    <col min="15369" max="15369" width="11.7109375" style="773" customWidth="1"/>
    <col min="15370" max="15370" width="11.85546875" style="773" customWidth="1"/>
    <col min="15371" max="15372" width="13.5703125" style="773" customWidth="1"/>
    <col min="15373" max="15373" width="11.7109375" style="773" customWidth="1"/>
    <col min="15374" max="15616" width="9.140625" style="773"/>
    <col min="15617" max="15617" width="6.140625" style="773" customWidth="1"/>
    <col min="15618" max="15618" width="28.140625" style="773" customWidth="1"/>
    <col min="15619" max="15619" width="13.85546875" style="773" customWidth="1"/>
    <col min="15620" max="15620" width="13.7109375" style="773" customWidth="1"/>
    <col min="15621" max="15621" width="15.7109375" style="773" customWidth="1"/>
    <col min="15622" max="15622" width="14.7109375" style="773" customWidth="1"/>
    <col min="15623" max="15623" width="16.7109375" style="773" customWidth="1"/>
    <col min="15624" max="15624" width="14.7109375" style="773" customWidth="1"/>
    <col min="15625" max="15625" width="11.7109375" style="773" customWidth="1"/>
    <col min="15626" max="15626" width="11.85546875" style="773" customWidth="1"/>
    <col min="15627" max="15628" width="13.5703125" style="773" customWidth="1"/>
    <col min="15629" max="15629" width="11.7109375" style="773" customWidth="1"/>
    <col min="15630" max="15872" width="9.140625" style="773"/>
    <col min="15873" max="15873" width="6.140625" style="773" customWidth="1"/>
    <col min="15874" max="15874" width="28.140625" style="773" customWidth="1"/>
    <col min="15875" max="15875" width="13.85546875" style="773" customWidth="1"/>
    <col min="15876" max="15876" width="13.7109375" style="773" customWidth="1"/>
    <col min="15877" max="15877" width="15.7109375" style="773" customWidth="1"/>
    <col min="15878" max="15878" width="14.7109375" style="773" customWidth="1"/>
    <col min="15879" max="15879" width="16.7109375" style="773" customWidth="1"/>
    <col min="15880" max="15880" width="14.7109375" style="773" customWidth="1"/>
    <col min="15881" max="15881" width="11.7109375" style="773" customWidth="1"/>
    <col min="15882" max="15882" width="11.85546875" style="773" customWidth="1"/>
    <col min="15883" max="15884" width="13.5703125" style="773" customWidth="1"/>
    <col min="15885" max="15885" width="11.7109375" style="773" customWidth="1"/>
    <col min="15886" max="16128" width="9.140625" style="773"/>
    <col min="16129" max="16129" width="6.140625" style="773" customWidth="1"/>
    <col min="16130" max="16130" width="28.140625" style="773" customWidth="1"/>
    <col min="16131" max="16131" width="13.85546875" style="773" customWidth="1"/>
    <col min="16132" max="16132" width="13.7109375" style="773" customWidth="1"/>
    <col min="16133" max="16133" width="15.7109375" style="773" customWidth="1"/>
    <col min="16134" max="16134" width="14.7109375" style="773" customWidth="1"/>
    <col min="16135" max="16135" width="16.7109375" style="773" customWidth="1"/>
    <col min="16136" max="16136" width="14.7109375" style="773" customWidth="1"/>
    <col min="16137" max="16137" width="11.7109375" style="773" customWidth="1"/>
    <col min="16138" max="16138" width="11.85546875" style="773" customWidth="1"/>
    <col min="16139" max="16140" width="13.5703125" style="773" customWidth="1"/>
    <col min="16141" max="16141" width="11.7109375" style="773" customWidth="1"/>
    <col min="16142" max="16384" width="9.140625" style="773"/>
  </cols>
  <sheetData>
    <row r="2" spans="1:14" s="921" customFormat="1" ht="18.75" x14ac:dyDescent="0.3">
      <c r="B2" s="761" t="s">
        <v>866</v>
      </c>
    </row>
    <row r="3" spans="1:14" x14ac:dyDescent="0.25">
      <c r="A3" s="775"/>
      <c r="B3" s="775"/>
      <c r="C3" s="775"/>
      <c r="D3" s="775"/>
      <c r="E3" s="775"/>
      <c r="F3" s="775"/>
      <c r="G3" s="775"/>
      <c r="H3" s="775"/>
      <c r="I3" s="775"/>
      <c r="J3" s="775"/>
      <c r="K3" s="776"/>
      <c r="L3" s="776"/>
      <c r="M3" s="775"/>
      <c r="N3" s="933"/>
    </row>
    <row r="4" spans="1:14" x14ac:dyDescent="0.25">
      <c r="A4" s="934"/>
      <c r="B4" s="1164" t="s">
        <v>1</v>
      </c>
      <c r="C4" s="1165" t="s">
        <v>2</v>
      </c>
      <c r="D4" s="1166"/>
      <c r="E4" s="935" t="s">
        <v>923</v>
      </c>
      <c r="F4" s="936" t="s">
        <v>4</v>
      </c>
      <c r="G4" s="936" t="s">
        <v>5</v>
      </c>
      <c r="H4" s="936" t="s">
        <v>6</v>
      </c>
      <c r="I4" s="937" t="s">
        <v>7</v>
      </c>
      <c r="J4" s="937" t="s">
        <v>8</v>
      </c>
      <c r="K4" s="937" t="s">
        <v>9</v>
      </c>
      <c r="L4" s="937" t="s">
        <v>10</v>
      </c>
      <c r="M4" s="938"/>
      <c r="N4" s="933"/>
    </row>
    <row r="5" spans="1:14" ht="91.15" customHeight="1" x14ac:dyDescent="0.25">
      <c r="A5" s="800"/>
      <c r="B5" s="1130"/>
      <c r="C5" s="939" t="s">
        <v>11</v>
      </c>
      <c r="D5" s="939" t="s">
        <v>12</v>
      </c>
      <c r="E5" s="764" t="s">
        <v>924</v>
      </c>
      <c r="F5" s="764" t="s">
        <v>14</v>
      </c>
      <c r="G5" s="764" t="s">
        <v>15</v>
      </c>
      <c r="H5" s="764" t="s">
        <v>925</v>
      </c>
      <c r="I5" s="783" t="s">
        <v>17</v>
      </c>
      <c r="J5" s="783" t="s">
        <v>18</v>
      </c>
      <c r="K5" s="783" t="s">
        <v>19</v>
      </c>
      <c r="L5" s="783" t="s">
        <v>20</v>
      </c>
      <c r="M5" s="764" t="s">
        <v>21</v>
      </c>
      <c r="N5" s="933"/>
    </row>
    <row r="6" spans="1:14" s="945" customFormat="1" ht="28.5" x14ac:dyDescent="0.25">
      <c r="A6" s="940">
        <v>1</v>
      </c>
      <c r="B6" s="940" t="s">
        <v>675</v>
      </c>
      <c r="C6" s="941">
        <f>C15</f>
        <v>1012</v>
      </c>
      <c r="D6" s="941">
        <f>F15</f>
        <v>1012000</v>
      </c>
      <c r="E6" s="942">
        <f>SUM(F6:L6)</f>
        <v>450731.08000000007</v>
      </c>
      <c r="F6" s="942">
        <v>0</v>
      </c>
      <c r="G6" s="942">
        <v>34851.96</v>
      </c>
      <c r="H6" s="942">
        <v>339085.13</v>
      </c>
      <c r="I6" s="942">
        <v>3194.95</v>
      </c>
      <c r="J6" s="942">
        <v>3965.94</v>
      </c>
      <c r="K6" s="942">
        <v>49277.26</v>
      </c>
      <c r="L6" s="942">
        <v>20355.84</v>
      </c>
      <c r="M6" s="943">
        <v>32</v>
      </c>
      <c r="N6" s="944"/>
    </row>
    <row r="7" spans="1:14" x14ac:dyDescent="0.25">
      <c r="A7" s="937"/>
      <c r="B7" s="937"/>
      <c r="C7" s="946"/>
      <c r="D7" s="946"/>
      <c r="E7" s="946"/>
      <c r="F7" s="946"/>
      <c r="G7" s="946"/>
      <c r="H7" s="946"/>
      <c r="I7" s="947"/>
      <c r="J7" s="946"/>
      <c r="K7" s="946"/>
      <c r="L7" s="946"/>
      <c r="M7" s="801"/>
      <c r="N7" s="933"/>
    </row>
    <row r="8" spans="1:14" x14ac:dyDescent="0.25">
      <c r="A8" s="794"/>
      <c r="B8" s="794"/>
      <c r="C8" s="794"/>
      <c r="D8" s="794"/>
      <c r="E8" s="794"/>
      <c r="F8" s="794"/>
      <c r="G8" s="794"/>
      <c r="H8" s="794"/>
      <c r="I8" s="794"/>
      <c r="J8" s="794"/>
      <c r="K8" s="796"/>
      <c r="L8" s="796"/>
      <c r="M8" s="797"/>
      <c r="N8" s="933"/>
    </row>
    <row r="9" spans="1:14" x14ac:dyDescent="0.25">
      <c r="A9" s="775"/>
      <c r="B9" s="775"/>
      <c r="C9" s="775"/>
      <c r="D9" s="775"/>
      <c r="E9" s="798"/>
      <c r="F9" s="775"/>
      <c r="G9" s="794"/>
      <c r="H9" s="794"/>
      <c r="I9" s="794"/>
      <c r="J9" s="794"/>
      <c r="K9" s="796"/>
      <c r="L9" s="796"/>
      <c r="M9" s="794"/>
      <c r="N9" s="933"/>
    </row>
    <row r="10" spans="1:14" x14ac:dyDescent="0.25">
      <c r="A10" s="775"/>
      <c r="B10" s="799" t="s">
        <v>419</v>
      </c>
      <c r="C10" s="775"/>
      <c r="D10" s="775"/>
      <c r="E10" s="775"/>
      <c r="F10" s="775"/>
      <c r="G10" s="794"/>
      <c r="H10" s="794"/>
      <c r="I10" s="794"/>
      <c r="J10" s="948" t="s">
        <v>420</v>
      </c>
      <c r="K10" s="794"/>
      <c r="L10" s="794"/>
      <c r="M10" s="794"/>
    </row>
    <row r="12" spans="1:14" ht="43.5" x14ac:dyDescent="0.25">
      <c r="A12" s="801"/>
      <c r="B12" s="801" t="s">
        <v>421</v>
      </c>
      <c r="C12" s="800" t="s">
        <v>422</v>
      </c>
      <c r="D12" s="764" t="s">
        <v>423</v>
      </c>
      <c r="E12" s="764" t="s">
        <v>424</v>
      </c>
      <c r="F12" s="764" t="s">
        <v>425</v>
      </c>
      <c r="G12" s="764" t="s">
        <v>426</v>
      </c>
      <c r="H12" s="794"/>
      <c r="I12" s="794"/>
      <c r="J12" s="801" t="s">
        <v>427</v>
      </c>
      <c r="K12" s="936" t="s">
        <v>428</v>
      </c>
      <c r="L12" s="794"/>
      <c r="M12" s="794"/>
    </row>
    <row r="13" spans="1:14" s="945" customFormat="1" ht="45" x14ac:dyDescent="0.25">
      <c r="A13" s="949">
        <v>1</v>
      </c>
      <c r="B13" s="949" t="s">
        <v>844</v>
      </c>
      <c r="C13" s="950">
        <v>758</v>
      </c>
      <c r="D13" s="949">
        <v>1960</v>
      </c>
      <c r="E13" s="949" t="s">
        <v>534</v>
      </c>
      <c r="F13" s="950">
        <f>C13*1000</f>
        <v>758000</v>
      </c>
      <c r="G13" s="399">
        <v>366782.84</v>
      </c>
      <c r="J13" s="949"/>
      <c r="K13" s="949">
        <v>0</v>
      </c>
    </row>
    <row r="14" spans="1:14" s="945" customFormat="1" ht="45" x14ac:dyDescent="0.25">
      <c r="A14" s="949">
        <v>2</v>
      </c>
      <c r="B14" s="949" t="s">
        <v>845</v>
      </c>
      <c r="C14" s="950">
        <v>254</v>
      </c>
      <c r="D14" s="949">
        <v>1980</v>
      </c>
      <c r="E14" s="949" t="s">
        <v>534</v>
      </c>
      <c r="F14" s="950">
        <f>C14*1000</f>
        <v>254000</v>
      </c>
      <c r="G14" s="399">
        <v>83948.24</v>
      </c>
      <c r="J14" s="949"/>
      <c r="K14" s="949">
        <v>0</v>
      </c>
    </row>
    <row r="15" spans="1:14" s="924" customFormat="1" x14ac:dyDescent="0.25">
      <c r="A15" s="922"/>
      <c r="B15" s="922" t="s">
        <v>324</v>
      </c>
      <c r="C15" s="923">
        <f>SUM(C13:C14)</f>
        <v>1012</v>
      </c>
      <c r="D15" s="922"/>
      <c r="E15" s="922"/>
      <c r="F15" s="923">
        <f>SUM(F13:F14)</f>
        <v>1012000</v>
      </c>
      <c r="G15" s="923">
        <f>SUM(G13:G14)</f>
        <v>450731.08</v>
      </c>
      <c r="J15" s="922"/>
      <c r="K15" s="925">
        <v>0</v>
      </c>
    </row>
    <row r="17" spans="1:255" ht="15.75" thickBot="1" x14ac:dyDescent="0.3"/>
    <row r="18" spans="1:255" s="841" customFormat="1" ht="15.75" thickBot="1" x14ac:dyDescent="0.3">
      <c r="A18" s="1160"/>
      <c r="B18" s="1168" t="s">
        <v>24</v>
      </c>
      <c r="C18" s="1161" t="s">
        <v>28</v>
      </c>
      <c r="D18" s="1161"/>
      <c r="E18" s="1162"/>
      <c r="F18" s="1162"/>
      <c r="G18" s="1162"/>
      <c r="H18" s="1162"/>
      <c r="I18" s="1162"/>
      <c r="J18" s="1162"/>
      <c r="K18" s="1162"/>
      <c r="L18" s="1163"/>
      <c r="M18" s="1163"/>
      <c r="N18" s="1163"/>
      <c r="O18" s="1162"/>
      <c r="P18" s="1162"/>
      <c r="Q18" s="1162"/>
      <c r="R18" s="1163"/>
      <c r="S18" s="879"/>
      <c r="T18" s="879"/>
      <c r="U18" s="880"/>
      <c r="V18" s="1135" t="s">
        <v>29</v>
      </c>
      <c r="W18" s="1136"/>
      <c r="X18" s="1137"/>
      <c r="Y18" s="1137"/>
      <c r="Z18" s="1137"/>
      <c r="AA18" s="1138"/>
      <c r="AB18" s="881"/>
      <c r="AC18" s="881"/>
      <c r="AD18" s="882"/>
      <c r="AE18" s="882"/>
      <c r="AF18" s="882"/>
      <c r="AG18" s="882"/>
      <c r="AH18" s="882"/>
      <c r="AI18" s="882"/>
      <c r="AJ18" s="882"/>
      <c r="AK18" s="882"/>
      <c r="AL18" s="882"/>
      <c r="AM18" s="882"/>
      <c r="AN18" s="882"/>
      <c r="AO18" s="882"/>
      <c r="AP18" s="882"/>
      <c r="AQ18" s="882"/>
      <c r="AR18" s="882"/>
      <c r="AS18" s="882"/>
      <c r="AT18" s="882"/>
      <c r="AU18" s="882"/>
      <c r="AV18" s="882"/>
      <c r="AW18" s="882"/>
      <c r="AX18" s="882"/>
      <c r="AY18" s="882"/>
      <c r="AZ18" s="882"/>
      <c r="BA18" s="882"/>
      <c r="BB18" s="882"/>
      <c r="BC18" s="882"/>
      <c r="BD18" s="882"/>
      <c r="BE18" s="882"/>
      <c r="BF18" s="882"/>
      <c r="BG18" s="882"/>
      <c r="BH18" s="882"/>
      <c r="BI18" s="882"/>
      <c r="BJ18" s="882"/>
      <c r="BK18" s="882"/>
      <c r="BL18" s="882"/>
      <c r="BM18" s="882"/>
      <c r="BN18" s="882"/>
      <c r="BO18" s="882"/>
      <c r="BP18" s="882"/>
      <c r="BQ18" s="882"/>
      <c r="BR18" s="882"/>
      <c r="BS18" s="882"/>
      <c r="BT18" s="882"/>
      <c r="BU18" s="882"/>
      <c r="BV18" s="882"/>
      <c r="BW18" s="882"/>
      <c r="BX18" s="882"/>
      <c r="BY18" s="882"/>
      <c r="BZ18" s="882"/>
      <c r="CA18" s="882"/>
      <c r="CB18" s="882"/>
      <c r="CC18" s="882"/>
      <c r="CD18" s="882"/>
      <c r="CE18" s="882"/>
      <c r="CF18" s="882"/>
      <c r="CG18" s="882"/>
      <c r="CH18" s="882"/>
      <c r="CI18" s="882"/>
      <c r="CJ18" s="882"/>
      <c r="CK18" s="882"/>
      <c r="CL18" s="882"/>
      <c r="CM18" s="882"/>
      <c r="CN18" s="882"/>
      <c r="CO18" s="882"/>
      <c r="CP18" s="882"/>
      <c r="CQ18" s="882"/>
      <c r="CR18" s="882"/>
      <c r="CS18" s="882"/>
      <c r="CT18" s="882"/>
      <c r="CU18" s="882"/>
      <c r="CV18" s="882"/>
      <c r="CW18" s="882"/>
      <c r="CX18" s="882"/>
      <c r="CY18" s="882"/>
      <c r="CZ18" s="882"/>
      <c r="DA18" s="882"/>
      <c r="DB18" s="882"/>
      <c r="DC18" s="882"/>
      <c r="DD18" s="882"/>
      <c r="DE18" s="882"/>
      <c r="DF18" s="882"/>
      <c r="DG18" s="882"/>
      <c r="DH18" s="882"/>
      <c r="DI18" s="882"/>
      <c r="DJ18" s="882"/>
      <c r="DK18" s="882"/>
      <c r="DL18" s="882"/>
      <c r="DM18" s="882"/>
      <c r="DN18" s="882"/>
      <c r="DO18" s="882"/>
      <c r="DP18" s="882"/>
      <c r="DQ18" s="882"/>
      <c r="DR18" s="882"/>
      <c r="DS18" s="882"/>
      <c r="DT18" s="882"/>
      <c r="DU18" s="882"/>
      <c r="DV18" s="882"/>
      <c r="DW18" s="882"/>
      <c r="DX18" s="882"/>
      <c r="DY18" s="882"/>
      <c r="DZ18" s="882"/>
      <c r="EA18" s="882"/>
      <c r="EB18" s="882"/>
      <c r="EC18" s="882"/>
      <c r="ED18" s="882"/>
      <c r="EE18" s="882"/>
      <c r="EF18" s="882"/>
      <c r="EG18" s="882"/>
      <c r="EH18" s="882"/>
      <c r="EI18" s="882"/>
      <c r="EJ18" s="882"/>
      <c r="EK18" s="882"/>
      <c r="EL18" s="882"/>
      <c r="EM18" s="882"/>
      <c r="EN18" s="882"/>
      <c r="EO18" s="882"/>
      <c r="EP18" s="882"/>
      <c r="EQ18" s="882"/>
      <c r="ER18" s="882"/>
      <c r="ES18" s="882"/>
      <c r="ET18" s="882"/>
      <c r="EU18" s="882"/>
      <c r="EV18" s="882"/>
      <c r="EW18" s="882"/>
      <c r="EX18" s="882"/>
      <c r="EY18" s="882"/>
      <c r="EZ18" s="882"/>
      <c r="FA18" s="882"/>
      <c r="FB18" s="882"/>
      <c r="FC18" s="882"/>
      <c r="FD18" s="882"/>
      <c r="FE18" s="882"/>
      <c r="FF18" s="882"/>
      <c r="FG18" s="882"/>
      <c r="FH18" s="882"/>
      <c r="FI18" s="882"/>
      <c r="FJ18" s="882"/>
      <c r="FK18" s="882"/>
      <c r="FL18" s="882"/>
      <c r="FM18" s="882"/>
      <c r="FN18" s="882"/>
      <c r="FO18" s="882"/>
      <c r="FP18" s="882"/>
      <c r="FQ18" s="882"/>
      <c r="FR18" s="882"/>
      <c r="FS18" s="882"/>
      <c r="FT18" s="882"/>
      <c r="FU18" s="882"/>
      <c r="FV18" s="882"/>
      <c r="FW18" s="882"/>
      <c r="FX18" s="882"/>
      <c r="FY18" s="882"/>
      <c r="FZ18" s="882"/>
      <c r="GA18" s="882"/>
      <c r="GB18" s="882"/>
      <c r="GC18" s="882"/>
      <c r="GD18" s="882"/>
      <c r="GE18" s="882"/>
      <c r="GF18" s="882"/>
      <c r="GG18" s="882"/>
      <c r="GH18" s="882"/>
      <c r="GI18" s="882"/>
      <c r="GJ18" s="882"/>
      <c r="GK18" s="882"/>
      <c r="GL18" s="882"/>
      <c r="GM18" s="882"/>
      <c r="GN18" s="882"/>
      <c r="GO18" s="882"/>
      <c r="GP18" s="882"/>
      <c r="GQ18" s="882"/>
      <c r="GR18" s="882"/>
      <c r="GS18" s="882"/>
      <c r="GT18" s="882"/>
      <c r="GU18" s="882"/>
      <c r="GV18" s="882"/>
      <c r="GW18" s="882"/>
      <c r="GX18" s="882"/>
      <c r="GY18" s="882"/>
      <c r="GZ18" s="882"/>
      <c r="HA18" s="882"/>
      <c r="HB18" s="882"/>
      <c r="HC18" s="882"/>
      <c r="HD18" s="882"/>
      <c r="HE18" s="882"/>
      <c r="HF18" s="882"/>
      <c r="HG18" s="882"/>
      <c r="HH18" s="882"/>
      <c r="HI18" s="882"/>
      <c r="HJ18" s="882"/>
      <c r="HK18" s="882"/>
      <c r="HL18" s="882"/>
      <c r="HM18" s="882"/>
      <c r="HN18" s="882"/>
      <c r="HO18" s="882"/>
      <c r="HP18" s="882"/>
      <c r="HQ18" s="882"/>
      <c r="HR18" s="882"/>
      <c r="HS18" s="882"/>
      <c r="HT18" s="882"/>
      <c r="HU18" s="882"/>
      <c r="HV18" s="882"/>
      <c r="HW18" s="882"/>
      <c r="HX18" s="882"/>
      <c r="HY18" s="882"/>
      <c r="HZ18" s="882"/>
      <c r="IA18" s="882"/>
      <c r="IB18" s="882"/>
      <c r="IC18" s="882"/>
      <c r="ID18" s="882"/>
      <c r="IE18" s="882"/>
      <c r="IF18" s="882"/>
      <c r="IG18" s="882"/>
      <c r="IH18" s="882"/>
      <c r="II18" s="882"/>
      <c r="IJ18" s="882"/>
      <c r="IK18" s="882"/>
      <c r="IL18" s="882"/>
      <c r="IM18" s="882"/>
      <c r="IN18" s="882"/>
      <c r="IO18" s="882"/>
      <c r="IP18" s="882"/>
      <c r="IQ18" s="882"/>
      <c r="IR18" s="882"/>
      <c r="IS18" s="882"/>
      <c r="IT18" s="882"/>
      <c r="IU18" s="882"/>
    </row>
    <row r="19" spans="1:255" s="841" customFormat="1" ht="115.5" thickBot="1" x14ac:dyDescent="0.3">
      <c r="A19" s="1167"/>
      <c r="B19" s="1169"/>
      <c r="C19" s="1140" t="s">
        <v>31</v>
      </c>
      <c r="D19" s="1140"/>
      <c r="E19" s="1170"/>
      <c r="F19" s="1171" t="s">
        <v>32</v>
      </c>
      <c r="G19" s="1142"/>
      <c r="H19" s="1172"/>
      <c r="I19" s="1173" t="s">
        <v>33</v>
      </c>
      <c r="J19" s="1144"/>
      <c r="K19" s="1174"/>
      <c r="L19" s="1175" t="s">
        <v>34</v>
      </c>
      <c r="M19" s="1176"/>
      <c r="N19" s="1177"/>
      <c r="O19" s="1150" t="s">
        <v>35</v>
      </c>
      <c r="P19" s="1150"/>
      <c r="Q19" s="1150"/>
      <c r="R19" s="951" t="s">
        <v>36</v>
      </c>
      <c r="S19" s="952" t="s">
        <v>37</v>
      </c>
      <c r="T19" s="953" t="s">
        <v>38</v>
      </c>
      <c r="U19" s="954" t="s">
        <v>39</v>
      </c>
      <c r="V19" s="955" t="s">
        <v>673</v>
      </c>
      <c r="W19" s="956" t="s">
        <v>674</v>
      </c>
      <c r="X19" s="956" t="s">
        <v>41</v>
      </c>
      <c r="Y19" s="956" t="s">
        <v>42</v>
      </c>
      <c r="Z19" s="956" t="s">
        <v>43</v>
      </c>
      <c r="AA19" s="954" t="s">
        <v>45</v>
      </c>
      <c r="AB19" s="890"/>
      <c r="AC19" s="890"/>
      <c r="AD19" s="891"/>
      <c r="AE19" s="891"/>
      <c r="AF19" s="891"/>
      <c r="AG19" s="891"/>
      <c r="AH19" s="891"/>
      <c r="AI19" s="891"/>
      <c r="AJ19" s="891"/>
      <c r="AK19" s="891"/>
      <c r="AL19" s="891"/>
      <c r="AM19" s="891"/>
      <c r="AN19" s="891"/>
      <c r="AO19" s="891"/>
      <c r="AP19" s="891"/>
      <c r="AQ19" s="891"/>
      <c r="AR19" s="891"/>
      <c r="AS19" s="891"/>
      <c r="AT19" s="891"/>
      <c r="AU19" s="891"/>
      <c r="AV19" s="891"/>
      <c r="AW19" s="891"/>
      <c r="AX19" s="891"/>
      <c r="AY19" s="891"/>
      <c r="AZ19" s="891"/>
      <c r="BA19" s="891"/>
      <c r="BB19" s="891"/>
      <c r="BC19" s="891"/>
      <c r="BD19" s="891"/>
      <c r="BE19" s="891"/>
      <c r="BF19" s="891"/>
      <c r="BG19" s="891"/>
      <c r="BH19" s="891"/>
      <c r="BI19" s="891"/>
      <c r="BJ19" s="891"/>
      <c r="BK19" s="891"/>
      <c r="BL19" s="891"/>
      <c r="BM19" s="891"/>
      <c r="BN19" s="891"/>
      <c r="BO19" s="891"/>
      <c r="BP19" s="891"/>
      <c r="BQ19" s="891"/>
      <c r="BR19" s="891"/>
      <c r="BS19" s="891"/>
      <c r="BT19" s="891"/>
      <c r="BU19" s="891"/>
      <c r="BV19" s="891"/>
      <c r="BW19" s="891"/>
      <c r="BX19" s="891"/>
      <c r="BY19" s="891"/>
      <c r="BZ19" s="891"/>
      <c r="CA19" s="891"/>
      <c r="CB19" s="891"/>
      <c r="CC19" s="891"/>
      <c r="CD19" s="891"/>
      <c r="CE19" s="891"/>
      <c r="CF19" s="891"/>
      <c r="CG19" s="891"/>
      <c r="CH19" s="891"/>
      <c r="CI19" s="891"/>
      <c r="CJ19" s="891"/>
      <c r="CK19" s="891"/>
      <c r="CL19" s="891"/>
      <c r="CM19" s="891"/>
      <c r="CN19" s="891"/>
      <c r="CO19" s="891"/>
      <c r="CP19" s="891"/>
      <c r="CQ19" s="891"/>
      <c r="CR19" s="891"/>
      <c r="CS19" s="891"/>
      <c r="CT19" s="891"/>
      <c r="CU19" s="891"/>
      <c r="CV19" s="891"/>
      <c r="CW19" s="891"/>
      <c r="CX19" s="891"/>
      <c r="CY19" s="891"/>
      <c r="CZ19" s="891"/>
      <c r="DA19" s="891"/>
      <c r="DB19" s="891"/>
      <c r="DC19" s="891"/>
      <c r="DD19" s="891"/>
      <c r="DE19" s="891"/>
      <c r="DF19" s="891"/>
      <c r="DG19" s="891"/>
      <c r="DH19" s="891"/>
      <c r="DI19" s="891"/>
      <c r="DJ19" s="891"/>
      <c r="DK19" s="891"/>
      <c r="DL19" s="891"/>
      <c r="DM19" s="891"/>
      <c r="DN19" s="891"/>
      <c r="DO19" s="891"/>
      <c r="DP19" s="891"/>
      <c r="DQ19" s="891"/>
      <c r="DR19" s="891"/>
      <c r="DS19" s="891"/>
      <c r="DT19" s="891"/>
      <c r="DU19" s="891"/>
      <c r="DV19" s="891"/>
      <c r="DW19" s="891"/>
      <c r="DX19" s="891"/>
      <c r="DY19" s="891"/>
      <c r="DZ19" s="891"/>
      <c r="EA19" s="891"/>
      <c r="EB19" s="891"/>
      <c r="EC19" s="891"/>
      <c r="ED19" s="891"/>
      <c r="EE19" s="891"/>
      <c r="EF19" s="891"/>
      <c r="EG19" s="891"/>
      <c r="EH19" s="891"/>
      <c r="EI19" s="891"/>
      <c r="EJ19" s="891"/>
      <c r="EK19" s="891"/>
      <c r="EL19" s="891"/>
      <c r="EM19" s="891"/>
      <c r="EN19" s="891"/>
      <c r="EO19" s="891"/>
      <c r="EP19" s="891"/>
      <c r="EQ19" s="891"/>
      <c r="ER19" s="891"/>
      <c r="ES19" s="891"/>
      <c r="ET19" s="891"/>
      <c r="EU19" s="891"/>
      <c r="EV19" s="891"/>
      <c r="EW19" s="891"/>
      <c r="EX19" s="891"/>
      <c r="EY19" s="891"/>
      <c r="EZ19" s="891"/>
      <c r="FA19" s="891"/>
      <c r="FB19" s="891"/>
      <c r="FC19" s="891"/>
      <c r="FD19" s="891"/>
      <c r="FE19" s="891"/>
      <c r="FF19" s="891"/>
      <c r="FG19" s="891"/>
      <c r="FH19" s="891"/>
      <c r="FI19" s="891"/>
      <c r="FJ19" s="891"/>
      <c r="FK19" s="891"/>
      <c r="FL19" s="891"/>
      <c r="FM19" s="891"/>
      <c r="FN19" s="891"/>
      <c r="FO19" s="891"/>
      <c r="FP19" s="891"/>
      <c r="FQ19" s="891"/>
      <c r="FR19" s="891"/>
      <c r="FS19" s="891"/>
      <c r="FT19" s="891"/>
      <c r="FU19" s="891"/>
      <c r="FV19" s="891"/>
      <c r="FW19" s="891"/>
      <c r="FX19" s="891"/>
      <c r="FY19" s="891"/>
      <c r="FZ19" s="891"/>
      <c r="GA19" s="891"/>
      <c r="GB19" s="891"/>
      <c r="GC19" s="891"/>
      <c r="GD19" s="891"/>
      <c r="GE19" s="891"/>
      <c r="GF19" s="891"/>
      <c r="GG19" s="891"/>
      <c r="GH19" s="891"/>
      <c r="GI19" s="891"/>
      <c r="GJ19" s="891"/>
      <c r="GK19" s="891"/>
      <c r="GL19" s="891"/>
      <c r="GM19" s="891"/>
      <c r="GN19" s="891"/>
      <c r="GO19" s="891"/>
      <c r="GP19" s="891"/>
      <c r="GQ19" s="891"/>
      <c r="GR19" s="891"/>
      <c r="GS19" s="891"/>
      <c r="GT19" s="891"/>
      <c r="GU19" s="891"/>
      <c r="GV19" s="891"/>
      <c r="GW19" s="891"/>
      <c r="GX19" s="891"/>
      <c r="GY19" s="891"/>
      <c r="GZ19" s="891"/>
      <c r="HA19" s="891"/>
      <c r="HB19" s="891"/>
      <c r="HC19" s="891"/>
      <c r="HD19" s="891"/>
      <c r="HE19" s="891"/>
      <c r="HF19" s="891"/>
      <c r="HG19" s="891"/>
      <c r="HH19" s="891"/>
      <c r="HI19" s="891"/>
      <c r="HJ19" s="891"/>
      <c r="HK19" s="891"/>
      <c r="HL19" s="891"/>
      <c r="HM19" s="891"/>
      <c r="HN19" s="891"/>
      <c r="HO19" s="891"/>
      <c r="HP19" s="891"/>
      <c r="HQ19" s="891"/>
      <c r="HR19" s="891"/>
      <c r="HS19" s="891"/>
      <c r="HT19" s="891"/>
      <c r="HU19" s="891"/>
      <c r="HV19" s="891"/>
      <c r="HW19" s="891"/>
      <c r="HX19" s="891"/>
      <c r="HY19" s="891"/>
      <c r="HZ19" s="891"/>
      <c r="IA19" s="891"/>
      <c r="IB19" s="891"/>
      <c r="IC19" s="891"/>
      <c r="ID19" s="891"/>
      <c r="IE19" s="891"/>
      <c r="IF19" s="891"/>
      <c r="IG19" s="891"/>
      <c r="IH19" s="891"/>
      <c r="II19" s="891"/>
      <c r="IJ19" s="891"/>
      <c r="IK19" s="891"/>
      <c r="IL19" s="891"/>
      <c r="IM19" s="891"/>
      <c r="IN19" s="891"/>
      <c r="IO19" s="891"/>
      <c r="IP19" s="891"/>
      <c r="IQ19" s="891"/>
      <c r="IR19" s="891"/>
      <c r="IS19" s="891"/>
      <c r="IT19" s="891"/>
      <c r="IU19" s="891"/>
    </row>
    <row r="20" spans="1:255" s="841" customFormat="1" ht="15.75" thickBot="1" x14ac:dyDescent="0.3">
      <c r="A20" s="957"/>
      <c r="B20" s="958" t="s">
        <v>46</v>
      </c>
      <c r="C20" s="901" t="s">
        <v>47</v>
      </c>
      <c r="D20" s="895" t="s">
        <v>48</v>
      </c>
      <c r="E20" s="895" t="s">
        <v>49</v>
      </c>
      <c r="F20" s="898" t="s">
        <v>47</v>
      </c>
      <c r="G20" s="902" t="s">
        <v>48</v>
      </c>
      <c r="H20" s="896" t="s">
        <v>49</v>
      </c>
      <c r="I20" s="897" t="s">
        <v>47</v>
      </c>
      <c r="J20" s="902" t="s">
        <v>48</v>
      </c>
      <c r="K20" s="903" t="s">
        <v>49</v>
      </c>
      <c r="L20" s="894" t="s">
        <v>47</v>
      </c>
      <c r="M20" s="902" t="s">
        <v>48</v>
      </c>
      <c r="N20" s="900" t="s">
        <v>49</v>
      </c>
      <c r="O20" s="901" t="s">
        <v>47</v>
      </c>
      <c r="P20" s="902" t="s">
        <v>48</v>
      </c>
      <c r="Q20" s="903" t="s">
        <v>49</v>
      </c>
      <c r="R20" s="959" t="s">
        <v>47</v>
      </c>
      <c r="S20" s="904" t="s">
        <v>47</v>
      </c>
      <c r="T20" s="905" t="s">
        <v>48</v>
      </c>
      <c r="U20" s="896" t="s">
        <v>49</v>
      </c>
      <c r="V20" s="894"/>
      <c r="W20" s="906"/>
      <c r="X20" s="907"/>
      <c r="Y20" s="908"/>
      <c r="Z20" s="908"/>
      <c r="AA20" s="909"/>
      <c r="AB20" s="910"/>
      <c r="AC20" s="910"/>
      <c r="AD20" s="911"/>
      <c r="AE20" s="911"/>
      <c r="AF20" s="911"/>
      <c r="AG20" s="911"/>
      <c r="AH20" s="911"/>
      <c r="AI20" s="911"/>
      <c r="AJ20" s="911"/>
      <c r="AK20" s="911"/>
      <c r="AL20" s="911"/>
      <c r="AM20" s="911"/>
      <c r="AN20" s="911"/>
      <c r="AO20" s="911"/>
      <c r="AP20" s="911"/>
      <c r="AQ20" s="911"/>
      <c r="AR20" s="911"/>
      <c r="AS20" s="911"/>
      <c r="AT20" s="911"/>
      <c r="AU20" s="911"/>
      <c r="AV20" s="911"/>
      <c r="AW20" s="911"/>
      <c r="AX20" s="911"/>
      <c r="AY20" s="911"/>
      <c r="AZ20" s="911"/>
      <c r="BA20" s="911"/>
      <c r="BB20" s="911"/>
      <c r="BC20" s="911"/>
      <c r="BD20" s="911"/>
      <c r="BE20" s="911"/>
      <c r="BF20" s="911"/>
      <c r="BG20" s="911"/>
      <c r="BH20" s="911"/>
      <c r="BI20" s="911"/>
      <c r="BJ20" s="911"/>
      <c r="BK20" s="911"/>
      <c r="BL20" s="911"/>
      <c r="BM20" s="911"/>
      <c r="BN20" s="911"/>
      <c r="BO20" s="911"/>
      <c r="BP20" s="911"/>
      <c r="BQ20" s="911"/>
      <c r="BR20" s="911"/>
      <c r="BS20" s="911"/>
      <c r="BT20" s="911"/>
      <c r="BU20" s="911"/>
      <c r="BV20" s="911"/>
      <c r="BW20" s="911"/>
      <c r="BX20" s="911"/>
      <c r="BY20" s="911"/>
      <c r="BZ20" s="911"/>
      <c r="CA20" s="911"/>
      <c r="CB20" s="911"/>
      <c r="CC20" s="911"/>
      <c r="CD20" s="911"/>
      <c r="CE20" s="911"/>
      <c r="CF20" s="911"/>
      <c r="CG20" s="911"/>
      <c r="CH20" s="911"/>
      <c r="CI20" s="911"/>
      <c r="CJ20" s="911"/>
      <c r="CK20" s="911"/>
      <c r="CL20" s="911"/>
      <c r="CM20" s="911"/>
      <c r="CN20" s="911"/>
      <c r="CO20" s="911"/>
      <c r="CP20" s="911"/>
      <c r="CQ20" s="911"/>
      <c r="CR20" s="911"/>
      <c r="CS20" s="911"/>
      <c r="CT20" s="911"/>
      <c r="CU20" s="911"/>
      <c r="CV20" s="911"/>
      <c r="CW20" s="911"/>
      <c r="CX20" s="911"/>
      <c r="CY20" s="911"/>
      <c r="CZ20" s="911"/>
      <c r="DA20" s="911"/>
      <c r="DB20" s="911"/>
      <c r="DC20" s="911"/>
      <c r="DD20" s="911"/>
      <c r="DE20" s="911"/>
      <c r="DF20" s="911"/>
      <c r="DG20" s="911"/>
      <c r="DH20" s="911"/>
      <c r="DI20" s="911"/>
      <c r="DJ20" s="911"/>
      <c r="DK20" s="911"/>
      <c r="DL20" s="911"/>
      <c r="DM20" s="911"/>
      <c r="DN20" s="911"/>
      <c r="DO20" s="911"/>
      <c r="DP20" s="911"/>
      <c r="DQ20" s="911"/>
      <c r="DR20" s="911"/>
      <c r="DS20" s="911"/>
      <c r="DT20" s="911"/>
      <c r="DU20" s="911"/>
      <c r="DV20" s="911"/>
      <c r="DW20" s="911"/>
      <c r="DX20" s="911"/>
      <c r="DY20" s="911"/>
      <c r="DZ20" s="911"/>
      <c r="EA20" s="911"/>
      <c r="EB20" s="911"/>
      <c r="EC20" s="911"/>
      <c r="ED20" s="911"/>
      <c r="EE20" s="911"/>
      <c r="EF20" s="911"/>
      <c r="EG20" s="911"/>
      <c r="EH20" s="911"/>
      <c r="EI20" s="911"/>
      <c r="EJ20" s="911"/>
      <c r="EK20" s="911"/>
      <c r="EL20" s="911"/>
      <c r="EM20" s="911"/>
      <c r="EN20" s="911"/>
      <c r="EO20" s="911"/>
      <c r="EP20" s="911"/>
      <c r="EQ20" s="911"/>
      <c r="ER20" s="911"/>
      <c r="ES20" s="911"/>
      <c r="ET20" s="911"/>
      <c r="EU20" s="911"/>
      <c r="EV20" s="911"/>
      <c r="EW20" s="911"/>
      <c r="EX20" s="911"/>
      <c r="EY20" s="911"/>
      <c r="EZ20" s="911"/>
      <c r="FA20" s="911"/>
      <c r="FB20" s="911"/>
      <c r="FC20" s="911"/>
      <c r="FD20" s="911"/>
      <c r="FE20" s="911"/>
      <c r="FF20" s="911"/>
      <c r="FG20" s="911"/>
      <c r="FH20" s="911"/>
      <c r="FI20" s="911"/>
      <c r="FJ20" s="911"/>
      <c r="FK20" s="911"/>
      <c r="FL20" s="911"/>
      <c r="FM20" s="911"/>
      <c r="FN20" s="911"/>
      <c r="FO20" s="911"/>
      <c r="FP20" s="911"/>
      <c r="FQ20" s="911"/>
      <c r="FR20" s="911"/>
      <c r="FS20" s="911"/>
      <c r="FT20" s="911"/>
      <c r="FU20" s="911"/>
      <c r="FV20" s="911"/>
      <c r="FW20" s="911"/>
      <c r="FX20" s="911"/>
      <c r="FY20" s="911"/>
      <c r="FZ20" s="911"/>
      <c r="GA20" s="911"/>
      <c r="GB20" s="911"/>
      <c r="GC20" s="911"/>
      <c r="GD20" s="911"/>
      <c r="GE20" s="911"/>
      <c r="GF20" s="911"/>
      <c r="GG20" s="911"/>
      <c r="GH20" s="911"/>
      <c r="GI20" s="911"/>
      <c r="GJ20" s="911"/>
      <c r="GK20" s="911"/>
      <c r="GL20" s="911"/>
      <c r="GM20" s="911"/>
      <c r="GN20" s="911"/>
      <c r="GO20" s="911"/>
      <c r="GP20" s="911"/>
      <c r="GQ20" s="911"/>
      <c r="GR20" s="911"/>
      <c r="GS20" s="911"/>
      <c r="GT20" s="911"/>
      <c r="GU20" s="911"/>
      <c r="GV20" s="911"/>
      <c r="GW20" s="911"/>
      <c r="GX20" s="911"/>
      <c r="GY20" s="911"/>
      <c r="GZ20" s="911"/>
      <c r="HA20" s="911"/>
      <c r="HB20" s="911"/>
      <c r="HC20" s="911"/>
      <c r="HD20" s="911"/>
      <c r="HE20" s="911"/>
      <c r="HF20" s="911"/>
      <c r="HG20" s="911"/>
      <c r="HH20" s="911"/>
      <c r="HI20" s="911"/>
      <c r="HJ20" s="911"/>
      <c r="HK20" s="911"/>
      <c r="HL20" s="911"/>
      <c r="HM20" s="911"/>
      <c r="HN20" s="911"/>
      <c r="HO20" s="911"/>
      <c r="HP20" s="911"/>
      <c r="HQ20" s="911"/>
      <c r="HR20" s="911"/>
      <c r="HS20" s="911"/>
      <c r="HT20" s="911"/>
      <c r="HU20" s="911"/>
      <c r="HV20" s="911"/>
      <c r="HW20" s="911"/>
      <c r="HX20" s="911"/>
      <c r="HY20" s="911"/>
      <c r="HZ20" s="911"/>
      <c r="IA20" s="911"/>
      <c r="IB20" s="911"/>
      <c r="IC20" s="911"/>
      <c r="ID20" s="911"/>
      <c r="IE20" s="911"/>
      <c r="IF20" s="911"/>
      <c r="IG20" s="911"/>
      <c r="IH20" s="911"/>
      <c r="II20" s="911"/>
      <c r="IJ20" s="911"/>
      <c r="IK20" s="911"/>
      <c r="IL20" s="911"/>
      <c r="IM20" s="911"/>
      <c r="IN20" s="911"/>
      <c r="IO20" s="911"/>
      <c r="IP20" s="911"/>
      <c r="IQ20" s="911"/>
      <c r="IR20" s="911"/>
      <c r="IS20" s="911"/>
      <c r="IT20" s="911"/>
      <c r="IU20" s="911"/>
    </row>
    <row r="21" spans="1:255" s="841" customFormat="1" ht="45" x14ac:dyDescent="0.25">
      <c r="A21" s="960">
        <v>1</v>
      </c>
      <c r="B21" s="961" t="s">
        <v>844</v>
      </c>
      <c r="C21" s="962">
        <v>3000</v>
      </c>
      <c r="D21" s="962">
        <v>1000</v>
      </c>
      <c r="E21" s="963">
        <v>0</v>
      </c>
      <c r="F21" s="964">
        <v>5000</v>
      </c>
      <c r="G21" s="962">
        <v>2100</v>
      </c>
      <c r="H21" s="965">
        <v>0</v>
      </c>
      <c r="I21" s="962">
        <v>3000</v>
      </c>
      <c r="J21" s="962">
        <v>1000</v>
      </c>
      <c r="K21" s="963">
        <v>0</v>
      </c>
      <c r="L21" s="964">
        <v>0</v>
      </c>
      <c r="M21" s="962">
        <v>0</v>
      </c>
      <c r="N21" s="965">
        <v>0</v>
      </c>
      <c r="O21" s="962">
        <v>0</v>
      </c>
      <c r="P21" s="962">
        <v>0</v>
      </c>
      <c r="Q21" s="963">
        <v>0</v>
      </c>
      <c r="R21" s="964">
        <v>0</v>
      </c>
      <c r="S21" s="962">
        <v>0</v>
      </c>
      <c r="T21" s="962">
        <v>0</v>
      </c>
      <c r="U21" s="965">
        <v>0</v>
      </c>
      <c r="V21" s="964">
        <v>10000</v>
      </c>
      <c r="W21" s="966">
        <v>0</v>
      </c>
      <c r="X21" s="966">
        <v>0</v>
      </c>
      <c r="Y21" s="966">
        <v>0</v>
      </c>
      <c r="Z21" s="966">
        <v>0</v>
      </c>
      <c r="AA21" s="967">
        <v>1500</v>
      </c>
      <c r="AB21" s="911"/>
      <c r="AC21" s="911"/>
      <c r="AD21" s="911"/>
      <c r="AE21" s="911"/>
      <c r="AF21" s="911"/>
      <c r="AG21" s="911"/>
      <c r="AH21" s="911"/>
      <c r="AI21" s="911"/>
      <c r="AJ21" s="911"/>
      <c r="AK21" s="911"/>
      <c r="AL21" s="911"/>
      <c r="AM21" s="911"/>
      <c r="AN21" s="911"/>
      <c r="AO21" s="911"/>
      <c r="AP21" s="911"/>
      <c r="AQ21" s="911"/>
      <c r="AR21" s="911"/>
      <c r="AS21" s="911"/>
      <c r="AT21" s="911"/>
      <c r="AU21" s="911"/>
      <c r="AV21" s="911"/>
      <c r="AW21" s="911"/>
      <c r="AX21" s="911"/>
      <c r="AY21" s="911"/>
      <c r="AZ21" s="911"/>
      <c r="BA21" s="911"/>
      <c r="BB21" s="911"/>
      <c r="BC21" s="911"/>
      <c r="BD21" s="911"/>
      <c r="BE21" s="911"/>
      <c r="BF21" s="911"/>
      <c r="BG21" s="911"/>
      <c r="BH21" s="911"/>
      <c r="BI21" s="911"/>
      <c r="BJ21" s="911"/>
      <c r="BK21" s="911"/>
      <c r="BL21" s="911"/>
      <c r="BM21" s="911"/>
      <c r="BN21" s="911"/>
      <c r="BO21" s="911"/>
      <c r="BP21" s="911"/>
      <c r="BQ21" s="911"/>
      <c r="BR21" s="911"/>
      <c r="BS21" s="911"/>
      <c r="BT21" s="911"/>
      <c r="BU21" s="911"/>
      <c r="BV21" s="911"/>
      <c r="BW21" s="911"/>
      <c r="BX21" s="911"/>
      <c r="BY21" s="911"/>
      <c r="BZ21" s="911"/>
      <c r="CA21" s="911"/>
      <c r="CB21" s="911"/>
      <c r="CC21" s="911"/>
      <c r="CD21" s="911"/>
      <c r="CE21" s="911"/>
      <c r="CF21" s="911"/>
      <c r="CG21" s="911"/>
      <c r="CH21" s="911"/>
      <c r="CI21" s="911"/>
      <c r="CJ21" s="911"/>
      <c r="CK21" s="911"/>
      <c r="CL21" s="911"/>
      <c r="CM21" s="911"/>
      <c r="CN21" s="911"/>
      <c r="CO21" s="911"/>
      <c r="CP21" s="911"/>
      <c r="CQ21" s="911"/>
      <c r="CR21" s="911"/>
      <c r="CS21" s="911"/>
      <c r="CT21" s="911"/>
      <c r="CU21" s="911"/>
      <c r="CV21" s="911"/>
      <c r="CW21" s="911"/>
      <c r="CX21" s="911"/>
      <c r="CY21" s="911"/>
      <c r="CZ21" s="911"/>
      <c r="DA21" s="911"/>
      <c r="DB21" s="911"/>
      <c r="DC21" s="911"/>
      <c r="DD21" s="911"/>
      <c r="DE21" s="911"/>
      <c r="DF21" s="911"/>
      <c r="DG21" s="911"/>
      <c r="DH21" s="911"/>
      <c r="DI21" s="911"/>
      <c r="DJ21" s="911"/>
      <c r="DK21" s="911"/>
      <c r="DL21" s="911"/>
      <c r="DM21" s="911"/>
      <c r="DN21" s="911"/>
      <c r="DO21" s="911"/>
      <c r="DP21" s="911"/>
      <c r="DQ21" s="911"/>
      <c r="DR21" s="911"/>
      <c r="DS21" s="911"/>
      <c r="DT21" s="911"/>
      <c r="DU21" s="911"/>
      <c r="DV21" s="911"/>
      <c r="DW21" s="911"/>
      <c r="DX21" s="911"/>
      <c r="DY21" s="911"/>
      <c r="DZ21" s="911"/>
      <c r="EA21" s="911"/>
      <c r="EB21" s="911"/>
      <c r="EC21" s="911"/>
      <c r="ED21" s="911"/>
      <c r="EE21" s="911"/>
      <c r="EF21" s="911"/>
      <c r="EG21" s="911"/>
      <c r="EH21" s="911"/>
      <c r="EI21" s="911"/>
      <c r="EJ21" s="911"/>
      <c r="EK21" s="911"/>
      <c r="EL21" s="911"/>
      <c r="EM21" s="911"/>
      <c r="EN21" s="911"/>
      <c r="EO21" s="911"/>
      <c r="EP21" s="911"/>
      <c r="EQ21" s="911"/>
      <c r="ER21" s="911"/>
      <c r="ES21" s="911"/>
      <c r="ET21" s="911"/>
      <c r="EU21" s="911"/>
      <c r="EV21" s="911"/>
      <c r="EW21" s="911"/>
      <c r="EX21" s="911"/>
      <c r="EY21" s="911"/>
      <c r="EZ21" s="911"/>
      <c r="FA21" s="911"/>
      <c r="FB21" s="911"/>
      <c r="FC21" s="911"/>
      <c r="FD21" s="911"/>
      <c r="FE21" s="911"/>
      <c r="FF21" s="911"/>
      <c r="FG21" s="911"/>
      <c r="FH21" s="911"/>
      <c r="FI21" s="911"/>
      <c r="FJ21" s="911"/>
      <c r="FK21" s="911"/>
      <c r="FL21" s="911"/>
      <c r="FM21" s="911"/>
      <c r="FN21" s="911"/>
      <c r="FO21" s="911"/>
      <c r="FP21" s="911"/>
      <c r="FQ21" s="911"/>
      <c r="FR21" s="911"/>
      <c r="FS21" s="911"/>
      <c r="FT21" s="911"/>
      <c r="FU21" s="911"/>
      <c r="FV21" s="911"/>
      <c r="FW21" s="911"/>
      <c r="FX21" s="911"/>
      <c r="FY21" s="911"/>
      <c r="FZ21" s="911"/>
      <c r="GA21" s="911"/>
      <c r="GB21" s="911"/>
      <c r="GC21" s="911"/>
      <c r="GD21" s="911"/>
      <c r="GE21" s="911"/>
      <c r="GF21" s="911"/>
      <c r="GG21" s="911"/>
      <c r="GH21" s="911"/>
      <c r="GI21" s="911"/>
      <c r="GJ21" s="911"/>
      <c r="GK21" s="911"/>
      <c r="GL21" s="911"/>
      <c r="GM21" s="911"/>
      <c r="GN21" s="911"/>
      <c r="GO21" s="911"/>
      <c r="GP21" s="911"/>
      <c r="GQ21" s="911"/>
      <c r="GR21" s="911"/>
      <c r="GS21" s="911"/>
      <c r="GT21" s="911"/>
      <c r="GU21" s="911"/>
      <c r="GV21" s="911"/>
      <c r="GW21" s="911"/>
      <c r="GX21" s="911"/>
      <c r="GY21" s="911"/>
      <c r="GZ21" s="911"/>
      <c r="HA21" s="911"/>
      <c r="HB21" s="911"/>
      <c r="HC21" s="911"/>
      <c r="HD21" s="911"/>
      <c r="HE21" s="911"/>
      <c r="HF21" s="911"/>
      <c r="HG21" s="911"/>
      <c r="HH21" s="911"/>
      <c r="HI21" s="911"/>
      <c r="HJ21" s="911"/>
      <c r="HK21" s="911"/>
      <c r="HL21" s="911"/>
      <c r="HM21" s="911"/>
      <c r="HN21" s="911"/>
      <c r="HO21" s="911"/>
      <c r="HP21" s="911"/>
      <c r="HQ21" s="911"/>
      <c r="HR21" s="911"/>
      <c r="HS21" s="911"/>
      <c r="HT21" s="911"/>
      <c r="HU21" s="911"/>
      <c r="HV21" s="911"/>
      <c r="HW21" s="911"/>
      <c r="HX21" s="911"/>
      <c r="HY21" s="911"/>
      <c r="HZ21" s="911"/>
      <c r="IA21" s="911"/>
      <c r="IB21" s="911"/>
      <c r="IC21" s="911"/>
      <c r="ID21" s="911"/>
      <c r="IE21" s="911"/>
      <c r="IF21" s="911"/>
      <c r="IG21" s="911"/>
      <c r="IH21" s="911"/>
      <c r="II21" s="911"/>
      <c r="IJ21" s="911"/>
      <c r="IK21" s="911"/>
      <c r="IL21" s="911"/>
      <c r="IM21" s="911"/>
      <c r="IN21" s="911"/>
      <c r="IO21" s="911"/>
      <c r="IP21" s="911"/>
      <c r="IQ21" s="911"/>
      <c r="IR21" s="911"/>
      <c r="IS21" s="911"/>
      <c r="IT21" s="911"/>
      <c r="IU21" s="911"/>
    </row>
    <row r="22" spans="1:255" s="973" customFormat="1" ht="45" x14ac:dyDescent="0.25">
      <c r="A22" s="968">
        <v>2</v>
      </c>
      <c r="B22" s="969" t="s">
        <v>845</v>
      </c>
      <c r="C22" s="970">
        <v>3000</v>
      </c>
      <c r="D22" s="830">
        <v>1000</v>
      </c>
      <c r="E22" s="971">
        <v>0</v>
      </c>
      <c r="F22" s="972">
        <v>5000</v>
      </c>
      <c r="G22" s="830">
        <v>2100</v>
      </c>
      <c r="H22" s="831">
        <v>0</v>
      </c>
      <c r="I22" s="970">
        <v>3000</v>
      </c>
      <c r="J22" s="830">
        <v>1000</v>
      </c>
      <c r="K22" s="971">
        <v>0</v>
      </c>
      <c r="L22" s="972">
        <v>0</v>
      </c>
      <c r="M22" s="830">
        <v>0</v>
      </c>
      <c r="N22" s="831">
        <v>0</v>
      </c>
      <c r="O22" s="970">
        <v>0</v>
      </c>
      <c r="P22" s="830">
        <v>0</v>
      </c>
      <c r="Q22" s="971">
        <v>0</v>
      </c>
      <c r="R22" s="972">
        <v>0</v>
      </c>
      <c r="S22" s="830">
        <v>0</v>
      </c>
      <c r="T22" s="830">
        <v>0</v>
      </c>
      <c r="U22" s="831">
        <v>0</v>
      </c>
      <c r="V22" s="972">
        <v>5000</v>
      </c>
      <c r="W22" s="830">
        <v>0</v>
      </c>
      <c r="X22" s="830">
        <v>0</v>
      </c>
      <c r="Y22" s="830">
        <v>0</v>
      </c>
      <c r="Z22" s="830">
        <v>0</v>
      </c>
      <c r="AA22" s="831">
        <v>1500</v>
      </c>
    </row>
    <row r="23" spans="1:255" ht="15.75" thickBot="1" x14ac:dyDescent="0.3">
      <c r="A23" s="926"/>
      <c r="B23" s="927" t="s">
        <v>324</v>
      </c>
      <c r="C23" s="928">
        <f t="shared" ref="C23:AA23" si="0">SUM(C21:C22)</f>
        <v>6000</v>
      </c>
      <c r="D23" s="929">
        <f t="shared" si="0"/>
        <v>2000</v>
      </c>
      <c r="E23" s="930">
        <f t="shared" si="0"/>
        <v>0</v>
      </c>
      <c r="F23" s="931">
        <f t="shared" si="0"/>
        <v>10000</v>
      </c>
      <c r="G23" s="929">
        <f t="shared" si="0"/>
        <v>4200</v>
      </c>
      <c r="H23" s="932">
        <f t="shared" si="0"/>
        <v>0</v>
      </c>
      <c r="I23" s="928">
        <f t="shared" si="0"/>
        <v>6000</v>
      </c>
      <c r="J23" s="929">
        <f t="shared" si="0"/>
        <v>2000</v>
      </c>
      <c r="K23" s="930">
        <f t="shared" si="0"/>
        <v>0</v>
      </c>
      <c r="L23" s="931">
        <f t="shared" si="0"/>
        <v>0</v>
      </c>
      <c r="M23" s="929">
        <f t="shared" si="0"/>
        <v>0</v>
      </c>
      <c r="N23" s="932">
        <f t="shared" si="0"/>
        <v>0</v>
      </c>
      <c r="O23" s="928">
        <f t="shared" si="0"/>
        <v>0</v>
      </c>
      <c r="P23" s="929">
        <f t="shared" si="0"/>
        <v>0</v>
      </c>
      <c r="Q23" s="930">
        <f t="shared" si="0"/>
        <v>0</v>
      </c>
      <c r="R23" s="931">
        <f t="shared" si="0"/>
        <v>0</v>
      </c>
      <c r="S23" s="929">
        <f t="shared" si="0"/>
        <v>0</v>
      </c>
      <c r="T23" s="929">
        <f t="shared" si="0"/>
        <v>0</v>
      </c>
      <c r="U23" s="932">
        <f t="shared" si="0"/>
        <v>0</v>
      </c>
      <c r="V23" s="931">
        <f t="shared" si="0"/>
        <v>15000</v>
      </c>
      <c r="W23" s="929">
        <f t="shared" si="0"/>
        <v>0</v>
      </c>
      <c r="X23" s="929">
        <f t="shared" si="0"/>
        <v>0</v>
      </c>
      <c r="Y23" s="929">
        <f t="shared" si="0"/>
        <v>0</v>
      </c>
      <c r="Z23" s="929">
        <f t="shared" si="0"/>
        <v>0</v>
      </c>
      <c r="AA23" s="932">
        <f t="shared" si="0"/>
        <v>3000</v>
      </c>
    </row>
  </sheetData>
  <mergeCells count="11">
    <mergeCell ref="V18:AA18"/>
    <mergeCell ref="C19:E19"/>
    <mergeCell ref="F19:H19"/>
    <mergeCell ref="I19:K19"/>
    <mergeCell ref="L19:N19"/>
    <mergeCell ref="O19:Q19"/>
    <mergeCell ref="B4:B5"/>
    <mergeCell ref="C4:D4"/>
    <mergeCell ref="A18:A19"/>
    <mergeCell ref="B18:B19"/>
    <mergeCell ref="C18:R18"/>
  </mergeCells>
  <pageMargins left="0.7" right="0.7" top="0.75" bottom="0.75" header="0.3" footer="0.3"/>
  <pageSetup paperSize="9" scale="7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8"/>
  <sheetViews>
    <sheetView zoomScale="85" zoomScaleNormal="85" workbookViewId="0">
      <selection activeCell="E9" sqref="E9"/>
    </sheetView>
  </sheetViews>
  <sheetFormatPr defaultRowHeight="15" x14ac:dyDescent="0.25"/>
  <cols>
    <col min="1" max="1" width="6.140625" style="328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16" customWidth="1"/>
    <col min="7" max="7" width="16.7109375" style="316" customWidth="1"/>
    <col min="8" max="8" width="17" style="316" bestFit="1" customWidth="1"/>
    <col min="9" max="9" width="11.7109375" style="316" customWidth="1"/>
    <col min="10" max="10" width="12.85546875" style="316" customWidth="1"/>
    <col min="11" max="12" width="13.5703125" style="316" customWidth="1"/>
    <col min="13" max="13" width="13.42578125" style="316" bestFit="1" customWidth="1"/>
    <col min="14" max="17" width="9.140625" style="316"/>
    <col min="18" max="18" width="12" style="316" customWidth="1"/>
    <col min="19" max="19" width="10.7109375" style="316" bestFit="1" customWidth="1"/>
    <col min="20" max="20" width="9.85546875" style="316" bestFit="1" customWidth="1"/>
    <col min="21" max="22" width="9.140625" style="316"/>
    <col min="23" max="23" width="10.42578125" style="316" bestFit="1" customWidth="1"/>
    <col min="24" max="24" width="10.7109375" style="316" bestFit="1" customWidth="1"/>
    <col min="25" max="25" width="12.5703125" style="316" customWidth="1"/>
    <col min="26" max="26" width="9.140625" style="316"/>
    <col min="27" max="27" width="9.7109375" style="316" bestFit="1" customWidth="1"/>
    <col min="28" max="256" width="9.140625" style="316"/>
    <col min="257" max="257" width="6.140625" style="316" customWidth="1"/>
    <col min="258" max="258" width="28.140625" style="316" customWidth="1"/>
    <col min="259" max="259" width="13.85546875" style="316" customWidth="1"/>
    <col min="260" max="260" width="14.7109375" style="316" customWidth="1"/>
    <col min="261" max="261" width="15.7109375" style="316" customWidth="1"/>
    <col min="262" max="262" width="14.7109375" style="316" customWidth="1"/>
    <col min="263" max="263" width="16.7109375" style="316" customWidth="1"/>
    <col min="264" max="264" width="17" style="316" bestFit="1" customWidth="1"/>
    <col min="265" max="265" width="11.7109375" style="316" customWidth="1"/>
    <col min="266" max="266" width="12.85546875" style="316" customWidth="1"/>
    <col min="267" max="268" width="13.5703125" style="316" customWidth="1"/>
    <col min="269" max="269" width="13.42578125" style="316" bestFit="1" customWidth="1"/>
    <col min="270" max="273" width="9.140625" style="316"/>
    <col min="274" max="274" width="12" style="316" customWidth="1"/>
    <col min="275" max="275" width="10.7109375" style="316" bestFit="1" customWidth="1"/>
    <col min="276" max="276" width="9.85546875" style="316" bestFit="1" customWidth="1"/>
    <col min="277" max="278" width="9.140625" style="316"/>
    <col min="279" max="279" width="10.42578125" style="316" bestFit="1" customWidth="1"/>
    <col min="280" max="280" width="10.7109375" style="316" bestFit="1" customWidth="1"/>
    <col min="281" max="281" width="12.5703125" style="316" customWidth="1"/>
    <col min="282" max="282" width="9.140625" style="316"/>
    <col min="283" max="283" width="9.7109375" style="316" bestFit="1" customWidth="1"/>
    <col min="284" max="512" width="9.140625" style="316"/>
    <col min="513" max="513" width="6.140625" style="316" customWidth="1"/>
    <col min="514" max="514" width="28.140625" style="316" customWidth="1"/>
    <col min="515" max="515" width="13.85546875" style="316" customWidth="1"/>
    <col min="516" max="516" width="14.7109375" style="316" customWidth="1"/>
    <col min="517" max="517" width="15.7109375" style="316" customWidth="1"/>
    <col min="518" max="518" width="14.7109375" style="316" customWidth="1"/>
    <col min="519" max="519" width="16.7109375" style="316" customWidth="1"/>
    <col min="520" max="520" width="17" style="316" bestFit="1" customWidth="1"/>
    <col min="521" max="521" width="11.7109375" style="316" customWidth="1"/>
    <col min="522" max="522" width="12.85546875" style="316" customWidth="1"/>
    <col min="523" max="524" width="13.5703125" style="316" customWidth="1"/>
    <col min="525" max="525" width="13.42578125" style="316" bestFit="1" customWidth="1"/>
    <col min="526" max="529" width="9.140625" style="316"/>
    <col min="530" max="530" width="12" style="316" customWidth="1"/>
    <col min="531" max="531" width="10.7109375" style="316" bestFit="1" customWidth="1"/>
    <col min="532" max="532" width="9.85546875" style="316" bestFit="1" customWidth="1"/>
    <col min="533" max="534" width="9.140625" style="316"/>
    <col min="535" max="535" width="10.42578125" style="316" bestFit="1" customWidth="1"/>
    <col min="536" max="536" width="10.7109375" style="316" bestFit="1" customWidth="1"/>
    <col min="537" max="537" width="12.5703125" style="316" customWidth="1"/>
    <col min="538" max="538" width="9.140625" style="316"/>
    <col min="539" max="539" width="9.7109375" style="316" bestFit="1" customWidth="1"/>
    <col min="540" max="768" width="9.140625" style="316"/>
    <col min="769" max="769" width="6.140625" style="316" customWidth="1"/>
    <col min="770" max="770" width="28.140625" style="316" customWidth="1"/>
    <col min="771" max="771" width="13.85546875" style="316" customWidth="1"/>
    <col min="772" max="772" width="14.7109375" style="316" customWidth="1"/>
    <col min="773" max="773" width="15.7109375" style="316" customWidth="1"/>
    <col min="774" max="774" width="14.7109375" style="316" customWidth="1"/>
    <col min="775" max="775" width="16.7109375" style="316" customWidth="1"/>
    <col min="776" max="776" width="17" style="316" bestFit="1" customWidth="1"/>
    <col min="777" max="777" width="11.7109375" style="316" customWidth="1"/>
    <col min="778" max="778" width="12.85546875" style="316" customWidth="1"/>
    <col min="779" max="780" width="13.5703125" style="316" customWidth="1"/>
    <col min="781" max="781" width="13.42578125" style="316" bestFit="1" customWidth="1"/>
    <col min="782" max="785" width="9.140625" style="316"/>
    <col min="786" max="786" width="12" style="316" customWidth="1"/>
    <col min="787" max="787" width="10.7109375" style="316" bestFit="1" customWidth="1"/>
    <col min="788" max="788" width="9.85546875" style="316" bestFit="1" customWidth="1"/>
    <col min="789" max="790" width="9.140625" style="316"/>
    <col min="791" max="791" width="10.42578125" style="316" bestFit="1" customWidth="1"/>
    <col min="792" max="792" width="10.7109375" style="316" bestFit="1" customWidth="1"/>
    <col min="793" max="793" width="12.5703125" style="316" customWidth="1"/>
    <col min="794" max="794" width="9.140625" style="316"/>
    <col min="795" max="795" width="9.7109375" style="316" bestFit="1" customWidth="1"/>
    <col min="796" max="1024" width="9.140625" style="316"/>
    <col min="1025" max="1025" width="6.140625" style="316" customWidth="1"/>
    <col min="1026" max="1026" width="28.140625" style="316" customWidth="1"/>
    <col min="1027" max="1027" width="13.85546875" style="316" customWidth="1"/>
    <col min="1028" max="1028" width="14.7109375" style="316" customWidth="1"/>
    <col min="1029" max="1029" width="15.7109375" style="316" customWidth="1"/>
    <col min="1030" max="1030" width="14.7109375" style="316" customWidth="1"/>
    <col min="1031" max="1031" width="16.7109375" style="316" customWidth="1"/>
    <col min="1032" max="1032" width="17" style="316" bestFit="1" customWidth="1"/>
    <col min="1033" max="1033" width="11.7109375" style="316" customWidth="1"/>
    <col min="1034" max="1034" width="12.85546875" style="316" customWidth="1"/>
    <col min="1035" max="1036" width="13.5703125" style="316" customWidth="1"/>
    <col min="1037" max="1037" width="13.42578125" style="316" bestFit="1" customWidth="1"/>
    <col min="1038" max="1041" width="9.140625" style="316"/>
    <col min="1042" max="1042" width="12" style="316" customWidth="1"/>
    <col min="1043" max="1043" width="10.7109375" style="316" bestFit="1" customWidth="1"/>
    <col min="1044" max="1044" width="9.85546875" style="316" bestFit="1" customWidth="1"/>
    <col min="1045" max="1046" width="9.140625" style="316"/>
    <col min="1047" max="1047" width="10.42578125" style="316" bestFit="1" customWidth="1"/>
    <col min="1048" max="1048" width="10.7109375" style="316" bestFit="1" customWidth="1"/>
    <col min="1049" max="1049" width="12.5703125" style="316" customWidth="1"/>
    <col min="1050" max="1050" width="9.140625" style="316"/>
    <col min="1051" max="1051" width="9.7109375" style="316" bestFit="1" customWidth="1"/>
    <col min="1052" max="1280" width="9.140625" style="316"/>
    <col min="1281" max="1281" width="6.140625" style="316" customWidth="1"/>
    <col min="1282" max="1282" width="28.140625" style="316" customWidth="1"/>
    <col min="1283" max="1283" width="13.85546875" style="316" customWidth="1"/>
    <col min="1284" max="1284" width="14.7109375" style="316" customWidth="1"/>
    <col min="1285" max="1285" width="15.7109375" style="316" customWidth="1"/>
    <col min="1286" max="1286" width="14.7109375" style="316" customWidth="1"/>
    <col min="1287" max="1287" width="16.7109375" style="316" customWidth="1"/>
    <col min="1288" max="1288" width="17" style="316" bestFit="1" customWidth="1"/>
    <col min="1289" max="1289" width="11.7109375" style="316" customWidth="1"/>
    <col min="1290" max="1290" width="12.85546875" style="316" customWidth="1"/>
    <col min="1291" max="1292" width="13.5703125" style="316" customWidth="1"/>
    <col min="1293" max="1293" width="13.42578125" style="316" bestFit="1" customWidth="1"/>
    <col min="1294" max="1297" width="9.140625" style="316"/>
    <col min="1298" max="1298" width="12" style="316" customWidth="1"/>
    <col min="1299" max="1299" width="10.7109375" style="316" bestFit="1" customWidth="1"/>
    <col min="1300" max="1300" width="9.85546875" style="316" bestFit="1" customWidth="1"/>
    <col min="1301" max="1302" width="9.140625" style="316"/>
    <col min="1303" max="1303" width="10.42578125" style="316" bestFit="1" customWidth="1"/>
    <col min="1304" max="1304" width="10.7109375" style="316" bestFit="1" customWidth="1"/>
    <col min="1305" max="1305" width="12.5703125" style="316" customWidth="1"/>
    <col min="1306" max="1306" width="9.140625" style="316"/>
    <col min="1307" max="1307" width="9.7109375" style="316" bestFit="1" customWidth="1"/>
    <col min="1308" max="1536" width="9.140625" style="316"/>
    <col min="1537" max="1537" width="6.140625" style="316" customWidth="1"/>
    <col min="1538" max="1538" width="28.140625" style="316" customWidth="1"/>
    <col min="1539" max="1539" width="13.85546875" style="316" customWidth="1"/>
    <col min="1540" max="1540" width="14.7109375" style="316" customWidth="1"/>
    <col min="1541" max="1541" width="15.7109375" style="316" customWidth="1"/>
    <col min="1542" max="1542" width="14.7109375" style="316" customWidth="1"/>
    <col min="1543" max="1543" width="16.7109375" style="316" customWidth="1"/>
    <col min="1544" max="1544" width="17" style="316" bestFit="1" customWidth="1"/>
    <col min="1545" max="1545" width="11.7109375" style="316" customWidth="1"/>
    <col min="1546" max="1546" width="12.85546875" style="316" customWidth="1"/>
    <col min="1547" max="1548" width="13.5703125" style="316" customWidth="1"/>
    <col min="1549" max="1549" width="13.42578125" style="316" bestFit="1" customWidth="1"/>
    <col min="1550" max="1553" width="9.140625" style="316"/>
    <col min="1554" max="1554" width="12" style="316" customWidth="1"/>
    <col min="1555" max="1555" width="10.7109375" style="316" bestFit="1" customWidth="1"/>
    <col min="1556" max="1556" width="9.85546875" style="316" bestFit="1" customWidth="1"/>
    <col min="1557" max="1558" width="9.140625" style="316"/>
    <col min="1559" max="1559" width="10.42578125" style="316" bestFit="1" customWidth="1"/>
    <col min="1560" max="1560" width="10.7109375" style="316" bestFit="1" customWidth="1"/>
    <col min="1561" max="1561" width="12.5703125" style="316" customWidth="1"/>
    <col min="1562" max="1562" width="9.140625" style="316"/>
    <col min="1563" max="1563" width="9.7109375" style="316" bestFit="1" customWidth="1"/>
    <col min="1564" max="1792" width="9.140625" style="316"/>
    <col min="1793" max="1793" width="6.140625" style="316" customWidth="1"/>
    <col min="1794" max="1794" width="28.140625" style="316" customWidth="1"/>
    <col min="1795" max="1795" width="13.85546875" style="316" customWidth="1"/>
    <col min="1796" max="1796" width="14.7109375" style="316" customWidth="1"/>
    <col min="1797" max="1797" width="15.7109375" style="316" customWidth="1"/>
    <col min="1798" max="1798" width="14.7109375" style="316" customWidth="1"/>
    <col min="1799" max="1799" width="16.7109375" style="316" customWidth="1"/>
    <col min="1800" max="1800" width="17" style="316" bestFit="1" customWidth="1"/>
    <col min="1801" max="1801" width="11.7109375" style="316" customWidth="1"/>
    <col min="1802" max="1802" width="12.85546875" style="316" customWidth="1"/>
    <col min="1803" max="1804" width="13.5703125" style="316" customWidth="1"/>
    <col min="1805" max="1805" width="13.42578125" style="316" bestFit="1" customWidth="1"/>
    <col min="1806" max="1809" width="9.140625" style="316"/>
    <col min="1810" max="1810" width="12" style="316" customWidth="1"/>
    <col min="1811" max="1811" width="10.7109375" style="316" bestFit="1" customWidth="1"/>
    <col min="1812" max="1812" width="9.85546875" style="316" bestFit="1" customWidth="1"/>
    <col min="1813" max="1814" width="9.140625" style="316"/>
    <col min="1815" max="1815" width="10.42578125" style="316" bestFit="1" customWidth="1"/>
    <col min="1816" max="1816" width="10.7109375" style="316" bestFit="1" customWidth="1"/>
    <col min="1817" max="1817" width="12.5703125" style="316" customWidth="1"/>
    <col min="1818" max="1818" width="9.140625" style="316"/>
    <col min="1819" max="1819" width="9.7109375" style="316" bestFit="1" customWidth="1"/>
    <col min="1820" max="2048" width="9.140625" style="316"/>
    <col min="2049" max="2049" width="6.140625" style="316" customWidth="1"/>
    <col min="2050" max="2050" width="28.140625" style="316" customWidth="1"/>
    <col min="2051" max="2051" width="13.85546875" style="316" customWidth="1"/>
    <col min="2052" max="2052" width="14.7109375" style="316" customWidth="1"/>
    <col min="2053" max="2053" width="15.7109375" style="316" customWidth="1"/>
    <col min="2054" max="2054" width="14.7109375" style="316" customWidth="1"/>
    <col min="2055" max="2055" width="16.7109375" style="316" customWidth="1"/>
    <col min="2056" max="2056" width="17" style="316" bestFit="1" customWidth="1"/>
    <col min="2057" max="2057" width="11.7109375" style="316" customWidth="1"/>
    <col min="2058" max="2058" width="12.85546875" style="316" customWidth="1"/>
    <col min="2059" max="2060" width="13.5703125" style="316" customWidth="1"/>
    <col min="2061" max="2061" width="13.42578125" style="316" bestFit="1" customWidth="1"/>
    <col min="2062" max="2065" width="9.140625" style="316"/>
    <col min="2066" max="2066" width="12" style="316" customWidth="1"/>
    <col min="2067" max="2067" width="10.7109375" style="316" bestFit="1" customWidth="1"/>
    <col min="2068" max="2068" width="9.85546875" style="316" bestFit="1" customWidth="1"/>
    <col min="2069" max="2070" width="9.140625" style="316"/>
    <col min="2071" max="2071" width="10.42578125" style="316" bestFit="1" customWidth="1"/>
    <col min="2072" max="2072" width="10.7109375" style="316" bestFit="1" customWidth="1"/>
    <col min="2073" max="2073" width="12.5703125" style="316" customWidth="1"/>
    <col min="2074" max="2074" width="9.140625" style="316"/>
    <col min="2075" max="2075" width="9.7109375" style="316" bestFit="1" customWidth="1"/>
    <col min="2076" max="2304" width="9.140625" style="316"/>
    <col min="2305" max="2305" width="6.140625" style="316" customWidth="1"/>
    <col min="2306" max="2306" width="28.140625" style="316" customWidth="1"/>
    <col min="2307" max="2307" width="13.85546875" style="316" customWidth="1"/>
    <col min="2308" max="2308" width="14.7109375" style="316" customWidth="1"/>
    <col min="2309" max="2309" width="15.7109375" style="316" customWidth="1"/>
    <col min="2310" max="2310" width="14.7109375" style="316" customWidth="1"/>
    <col min="2311" max="2311" width="16.7109375" style="316" customWidth="1"/>
    <col min="2312" max="2312" width="17" style="316" bestFit="1" customWidth="1"/>
    <col min="2313" max="2313" width="11.7109375" style="316" customWidth="1"/>
    <col min="2314" max="2314" width="12.85546875" style="316" customWidth="1"/>
    <col min="2315" max="2316" width="13.5703125" style="316" customWidth="1"/>
    <col min="2317" max="2317" width="13.42578125" style="316" bestFit="1" customWidth="1"/>
    <col min="2318" max="2321" width="9.140625" style="316"/>
    <col min="2322" max="2322" width="12" style="316" customWidth="1"/>
    <col min="2323" max="2323" width="10.7109375" style="316" bestFit="1" customWidth="1"/>
    <col min="2324" max="2324" width="9.85546875" style="316" bestFit="1" customWidth="1"/>
    <col min="2325" max="2326" width="9.140625" style="316"/>
    <col min="2327" max="2327" width="10.42578125" style="316" bestFit="1" customWidth="1"/>
    <col min="2328" max="2328" width="10.7109375" style="316" bestFit="1" customWidth="1"/>
    <col min="2329" max="2329" width="12.5703125" style="316" customWidth="1"/>
    <col min="2330" max="2330" width="9.140625" style="316"/>
    <col min="2331" max="2331" width="9.7109375" style="316" bestFit="1" customWidth="1"/>
    <col min="2332" max="2560" width="9.140625" style="316"/>
    <col min="2561" max="2561" width="6.140625" style="316" customWidth="1"/>
    <col min="2562" max="2562" width="28.140625" style="316" customWidth="1"/>
    <col min="2563" max="2563" width="13.85546875" style="316" customWidth="1"/>
    <col min="2564" max="2564" width="14.7109375" style="316" customWidth="1"/>
    <col min="2565" max="2565" width="15.7109375" style="316" customWidth="1"/>
    <col min="2566" max="2566" width="14.7109375" style="316" customWidth="1"/>
    <col min="2567" max="2567" width="16.7109375" style="316" customWidth="1"/>
    <col min="2568" max="2568" width="17" style="316" bestFit="1" customWidth="1"/>
    <col min="2569" max="2569" width="11.7109375" style="316" customWidth="1"/>
    <col min="2570" max="2570" width="12.85546875" style="316" customWidth="1"/>
    <col min="2571" max="2572" width="13.5703125" style="316" customWidth="1"/>
    <col min="2573" max="2573" width="13.42578125" style="316" bestFit="1" customWidth="1"/>
    <col min="2574" max="2577" width="9.140625" style="316"/>
    <col min="2578" max="2578" width="12" style="316" customWidth="1"/>
    <col min="2579" max="2579" width="10.7109375" style="316" bestFit="1" customWidth="1"/>
    <col min="2580" max="2580" width="9.85546875" style="316" bestFit="1" customWidth="1"/>
    <col min="2581" max="2582" width="9.140625" style="316"/>
    <col min="2583" max="2583" width="10.42578125" style="316" bestFit="1" customWidth="1"/>
    <col min="2584" max="2584" width="10.7109375" style="316" bestFit="1" customWidth="1"/>
    <col min="2585" max="2585" width="12.5703125" style="316" customWidth="1"/>
    <col min="2586" max="2586" width="9.140625" style="316"/>
    <col min="2587" max="2587" width="9.7109375" style="316" bestFit="1" customWidth="1"/>
    <col min="2588" max="2816" width="9.140625" style="316"/>
    <col min="2817" max="2817" width="6.140625" style="316" customWidth="1"/>
    <col min="2818" max="2818" width="28.140625" style="316" customWidth="1"/>
    <col min="2819" max="2819" width="13.85546875" style="316" customWidth="1"/>
    <col min="2820" max="2820" width="14.7109375" style="316" customWidth="1"/>
    <col min="2821" max="2821" width="15.7109375" style="316" customWidth="1"/>
    <col min="2822" max="2822" width="14.7109375" style="316" customWidth="1"/>
    <col min="2823" max="2823" width="16.7109375" style="316" customWidth="1"/>
    <col min="2824" max="2824" width="17" style="316" bestFit="1" customWidth="1"/>
    <col min="2825" max="2825" width="11.7109375" style="316" customWidth="1"/>
    <col min="2826" max="2826" width="12.85546875" style="316" customWidth="1"/>
    <col min="2827" max="2828" width="13.5703125" style="316" customWidth="1"/>
    <col min="2829" max="2829" width="13.42578125" style="316" bestFit="1" customWidth="1"/>
    <col min="2830" max="2833" width="9.140625" style="316"/>
    <col min="2834" max="2834" width="12" style="316" customWidth="1"/>
    <col min="2835" max="2835" width="10.7109375" style="316" bestFit="1" customWidth="1"/>
    <col min="2836" max="2836" width="9.85546875" style="316" bestFit="1" customWidth="1"/>
    <col min="2837" max="2838" width="9.140625" style="316"/>
    <col min="2839" max="2839" width="10.42578125" style="316" bestFit="1" customWidth="1"/>
    <col min="2840" max="2840" width="10.7109375" style="316" bestFit="1" customWidth="1"/>
    <col min="2841" max="2841" width="12.5703125" style="316" customWidth="1"/>
    <col min="2842" max="2842" width="9.140625" style="316"/>
    <col min="2843" max="2843" width="9.7109375" style="316" bestFit="1" customWidth="1"/>
    <col min="2844" max="3072" width="9.140625" style="316"/>
    <col min="3073" max="3073" width="6.140625" style="316" customWidth="1"/>
    <col min="3074" max="3074" width="28.140625" style="316" customWidth="1"/>
    <col min="3075" max="3075" width="13.85546875" style="316" customWidth="1"/>
    <col min="3076" max="3076" width="14.7109375" style="316" customWidth="1"/>
    <col min="3077" max="3077" width="15.7109375" style="316" customWidth="1"/>
    <col min="3078" max="3078" width="14.7109375" style="316" customWidth="1"/>
    <col min="3079" max="3079" width="16.7109375" style="316" customWidth="1"/>
    <col min="3080" max="3080" width="17" style="316" bestFit="1" customWidth="1"/>
    <col min="3081" max="3081" width="11.7109375" style="316" customWidth="1"/>
    <col min="3082" max="3082" width="12.85546875" style="316" customWidth="1"/>
    <col min="3083" max="3084" width="13.5703125" style="316" customWidth="1"/>
    <col min="3085" max="3085" width="13.42578125" style="316" bestFit="1" customWidth="1"/>
    <col min="3086" max="3089" width="9.140625" style="316"/>
    <col min="3090" max="3090" width="12" style="316" customWidth="1"/>
    <col min="3091" max="3091" width="10.7109375" style="316" bestFit="1" customWidth="1"/>
    <col min="3092" max="3092" width="9.85546875" style="316" bestFit="1" customWidth="1"/>
    <col min="3093" max="3094" width="9.140625" style="316"/>
    <col min="3095" max="3095" width="10.42578125" style="316" bestFit="1" customWidth="1"/>
    <col min="3096" max="3096" width="10.7109375" style="316" bestFit="1" customWidth="1"/>
    <col min="3097" max="3097" width="12.5703125" style="316" customWidth="1"/>
    <col min="3098" max="3098" width="9.140625" style="316"/>
    <col min="3099" max="3099" width="9.7109375" style="316" bestFit="1" customWidth="1"/>
    <col min="3100" max="3328" width="9.140625" style="316"/>
    <col min="3329" max="3329" width="6.140625" style="316" customWidth="1"/>
    <col min="3330" max="3330" width="28.140625" style="316" customWidth="1"/>
    <col min="3331" max="3331" width="13.85546875" style="316" customWidth="1"/>
    <col min="3332" max="3332" width="14.7109375" style="316" customWidth="1"/>
    <col min="3333" max="3333" width="15.7109375" style="316" customWidth="1"/>
    <col min="3334" max="3334" width="14.7109375" style="316" customWidth="1"/>
    <col min="3335" max="3335" width="16.7109375" style="316" customWidth="1"/>
    <col min="3336" max="3336" width="17" style="316" bestFit="1" customWidth="1"/>
    <col min="3337" max="3337" width="11.7109375" style="316" customWidth="1"/>
    <col min="3338" max="3338" width="12.85546875" style="316" customWidth="1"/>
    <col min="3339" max="3340" width="13.5703125" style="316" customWidth="1"/>
    <col min="3341" max="3341" width="13.42578125" style="316" bestFit="1" customWidth="1"/>
    <col min="3342" max="3345" width="9.140625" style="316"/>
    <col min="3346" max="3346" width="12" style="316" customWidth="1"/>
    <col min="3347" max="3347" width="10.7109375" style="316" bestFit="1" customWidth="1"/>
    <col min="3348" max="3348" width="9.85546875" style="316" bestFit="1" customWidth="1"/>
    <col min="3349" max="3350" width="9.140625" style="316"/>
    <col min="3351" max="3351" width="10.42578125" style="316" bestFit="1" customWidth="1"/>
    <col min="3352" max="3352" width="10.7109375" style="316" bestFit="1" customWidth="1"/>
    <col min="3353" max="3353" width="12.5703125" style="316" customWidth="1"/>
    <col min="3354" max="3354" width="9.140625" style="316"/>
    <col min="3355" max="3355" width="9.7109375" style="316" bestFit="1" customWidth="1"/>
    <col min="3356" max="3584" width="9.140625" style="316"/>
    <col min="3585" max="3585" width="6.140625" style="316" customWidth="1"/>
    <col min="3586" max="3586" width="28.140625" style="316" customWidth="1"/>
    <col min="3587" max="3587" width="13.85546875" style="316" customWidth="1"/>
    <col min="3588" max="3588" width="14.7109375" style="316" customWidth="1"/>
    <col min="3589" max="3589" width="15.7109375" style="316" customWidth="1"/>
    <col min="3590" max="3590" width="14.7109375" style="316" customWidth="1"/>
    <col min="3591" max="3591" width="16.7109375" style="316" customWidth="1"/>
    <col min="3592" max="3592" width="17" style="316" bestFit="1" customWidth="1"/>
    <col min="3593" max="3593" width="11.7109375" style="316" customWidth="1"/>
    <col min="3594" max="3594" width="12.85546875" style="316" customWidth="1"/>
    <col min="3595" max="3596" width="13.5703125" style="316" customWidth="1"/>
    <col min="3597" max="3597" width="13.42578125" style="316" bestFit="1" customWidth="1"/>
    <col min="3598" max="3601" width="9.140625" style="316"/>
    <col min="3602" max="3602" width="12" style="316" customWidth="1"/>
    <col min="3603" max="3603" width="10.7109375" style="316" bestFit="1" customWidth="1"/>
    <col min="3604" max="3604" width="9.85546875" style="316" bestFit="1" customWidth="1"/>
    <col min="3605" max="3606" width="9.140625" style="316"/>
    <col min="3607" max="3607" width="10.42578125" style="316" bestFit="1" customWidth="1"/>
    <col min="3608" max="3608" width="10.7109375" style="316" bestFit="1" customWidth="1"/>
    <col min="3609" max="3609" width="12.5703125" style="316" customWidth="1"/>
    <col min="3610" max="3610" width="9.140625" style="316"/>
    <col min="3611" max="3611" width="9.7109375" style="316" bestFit="1" customWidth="1"/>
    <col min="3612" max="3840" width="9.140625" style="316"/>
    <col min="3841" max="3841" width="6.140625" style="316" customWidth="1"/>
    <col min="3842" max="3842" width="28.140625" style="316" customWidth="1"/>
    <col min="3843" max="3843" width="13.85546875" style="316" customWidth="1"/>
    <col min="3844" max="3844" width="14.7109375" style="316" customWidth="1"/>
    <col min="3845" max="3845" width="15.7109375" style="316" customWidth="1"/>
    <col min="3846" max="3846" width="14.7109375" style="316" customWidth="1"/>
    <col min="3847" max="3847" width="16.7109375" style="316" customWidth="1"/>
    <col min="3848" max="3848" width="17" style="316" bestFit="1" customWidth="1"/>
    <col min="3849" max="3849" width="11.7109375" style="316" customWidth="1"/>
    <col min="3850" max="3850" width="12.85546875" style="316" customWidth="1"/>
    <col min="3851" max="3852" width="13.5703125" style="316" customWidth="1"/>
    <col min="3853" max="3853" width="13.42578125" style="316" bestFit="1" customWidth="1"/>
    <col min="3854" max="3857" width="9.140625" style="316"/>
    <col min="3858" max="3858" width="12" style="316" customWidth="1"/>
    <col min="3859" max="3859" width="10.7109375" style="316" bestFit="1" customWidth="1"/>
    <col min="3860" max="3860" width="9.85546875" style="316" bestFit="1" customWidth="1"/>
    <col min="3861" max="3862" width="9.140625" style="316"/>
    <col min="3863" max="3863" width="10.42578125" style="316" bestFit="1" customWidth="1"/>
    <col min="3864" max="3864" width="10.7109375" style="316" bestFit="1" customWidth="1"/>
    <col min="3865" max="3865" width="12.5703125" style="316" customWidth="1"/>
    <col min="3866" max="3866" width="9.140625" style="316"/>
    <col min="3867" max="3867" width="9.7109375" style="316" bestFit="1" customWidth="1"/>
    <col min="3868" max="4096" width="9.140625" style="316"/>
    <col min="4097" max="4097" width="6.140625" style="316" customWidth="1"/>
    <col min="4098" max="4098" width="28.140625" style="316" customWidth="1"/>
    <col min="4099" max="4099" width="13.85546875" style="316" customWidth="1"/>
    <col min="4100" max="4100" width="14.7109375" style="316" customWidth="1"/>
    <col min="4101" max="4101" width="15.7109375" style="316" customWidth="1"/>
    <col min="4102" max="4102" width="14.7109375" style="316" customWidth="1"/>
    <col min="4103" max="4103" width="16.7109375" style="316" customWidth="1"/>
    <col min="4104" max="4104" width="17" style="316" bestFit="1" customWidth="1"/>
    <col min="4105" max="4105" width="11.7109375" style="316" customWidth="1"/>
    <col min="4106" max="4106" width="12.85546875" style="316" customWidth="1"/>
    <col min="4107" max="4108" width="13.5703125" style="316" customWidth="1"/>
    <col min="4109" max="4109" width="13.42578125" style="316" bestFit="1" customWidth="1"/>
    <col min="4110" max="4113" width="9.140625" style="316"/>
    <col min="4114" max="4114" width="12" style="316" customWidth="1"/>
    <col min="4115" max="4115" width="10.7109375" style="316" bestFit="1" customWidth="1"/>
    <col min="4116" max="4116" width="9.85546875" style="316" bestFit="1" customWidth="1"/>
    <col min="4117" max="4118" width="9.140625" style="316"/>
    <col min="4119" max="4119" width="10.42578125" style="316" bestFit="1" customWidth="1"/>
    <col min="4120" max="4120" width="10.7109375" style="316" bestFit="1" customWidth="1"/>
    <col min="4121" max="4121" width="12.5703125" style="316" customWidth="1"/>
    <col min="4122" max="4122" width="9.140625" style="316"/>
    <col min="4123" max="4123" width="9.7109375" style="316" bestFit="1" customWidth="1"/>
    <col min="4124" max="4352" width="9.140625" style="316"/>
    <col min="4353" max="4353" width="6.140625" style="316" customWidth="1"/>
    <col min="4354" max="4354" width="28.140625" style="316" customWidth="1"/>
    <col min="4355" max="4355" width="13.85546875" style="316" customWidth="1"/>
    <col min="4356" max="4356" width="14.7109375" style="316" customWidth="1"/>
    <col min="4357" max="4357" width="15.7109375" style="316" customWidth="1"/>
    <col min="4358" max="4358" width="14.7109375" style="316" customWidth="1"/>
    <col min="4359" max="4359" width="16.7109375" style="316" customWidth="1"/>
    <col min="4360" max="4360" width="17" style="316" bestFit="1" customWidth="1"/>
    <col min="4361" max="4361" width="11.7109375" style="316" customWidth="1"/>
    <col min="4362" max="4362" width="12.85546875" style="316" customWidth="1"/>
    <col min="4363" max="4364" width="13.5703125" style="316" customWidth="1"/>
    <col min="4365" max="4365" width="13.42578125" style="316" bestFit="1" customWidth="1"/>
    <col min="4366" max="4369" width="9.140625" style="316"/>
    <col min="4370" max="4370" width="12" style="316" customWidth="1"/>
    <col min="4371" max="4371" width="10.7109375" style="316" bestFit="1" customWidth="1"/>
    <col min="4372" max="4372" width="9.85546875" style="316" bestFit="1" customWidth="1"/>
    <col min="4373" max="4374" width="9.140625" style="316"/>
    <col min="4375" max="4375" width="10.42578125" style="316" bestFit="1" customWidth="1"/>
    <col min="4376" max="4376" width="10.7109375" style="316" bestFit="1" customWidth="1"/>
    <col min="4377" max="4377" width="12.5703125" style="316" customWidth="1"/>
    <col min="4378" max="4378" width="9.140625" style="316"/>
    <col min="4379" max="4379" width="9.7109375" style="316" bestFit="1" customWidth="1"/>
    <col min="4380" max="4608" width="9.140625" style="316"/>
    <col min="4609" max="4609" width="6.140625" style="316" customWidth="1"/>
    <col min="4610" max="4610" width="28.140625" style="316" customWidth="1"/>
    <col min="4611" max="4611" width="13.85546875" style="316" customWidth="1"/>
    <col min="4612" max="4612" width="14.7109375" style="316" customWidth="1"/>
    <col min="4613" max="4613" width="15.7109375" style="316" customWidth="1"/>
    <col min="4614" max="4614" width="14.7109375" style="316" customWidth="1"/>
    <col min="4615" max="4615" width="16.7109375" style="316" customWidth="1"/>
    <col min="4616" max="4616" width="17" style="316" bestFit="1" customWidth="1"/>
    <col min="4617" max="4617" width="11.7109375" style="316" customWidth="1"/>
    <col min="4618" max="4618" width="12.85546875" style="316" customWidth="1"/>
    <col min="4619" max="4620" width="13.5703125" style="316" customWidth="1"/>
    <col min="4621" max="4621" width="13.42578125" style="316" bestFit="1" customWidth="1"/>
    <col min="4622" max="4625" width="9.140625" style="316"/>
    <col min="4626" max="4626" width="12" style="316" customWidth="1"/>
    <col min="4627" max="4627" width="10.7109375" style="316" bestFit="1" customWidth="1"/>
    <col min="4628" max="4628" width="9.85546875" style="316" bestFit="1" customWidth="1"/>
    <col min="4629" max="4630" width="9.140625" style="316"/>
    <col min="4631" max="4631" width="10.42578125" style="316" bestFit="1" customWidth="1"/>
    <col min="4632" max="4632" width="10.7109375" style="316" bestFit="1" customWidth="1"/>
    <col min="4633" max="4633" width="12.5703125" style="316" customWidth="1"/>
    <col min="4634" max="4634" width="9.140625" style="316"/>
    <col min="4635" max="4635" width="9.7109375" style="316" bestFit="1" customWidth="1"/>
    <col min="4636" max="4864" width="9.140625" style="316"/>
    <col min="4865" max="4865" width="6.140625" style="316" customWidth="1"/>
    <col min="4866" max="4866" width="28.140625" style="316" customWidth="1"/>
    <col min="4867" max="4867" width="13.85546875" style="316" customWidth="1"/>
    <col min="4868" max="4868" width="14.7109375" style="316" customWidth="1"/>
    <col min="4869" max="4869" width="15.7109375" style="316" customWidth="1"/>
    <col min="4870" max="4870" width="14.7109375" style="316" customWidth="1"/>
    <col min="4871" max="4871" width="16.7109375" style="316" customWidth="1"/>
    <col min="4872" max="4872" width="17" style="316" bestFit="1" customWidth="1"/>
    <col min="4873" max="4873" width="11.7109375" style="316" customWidth="1"/>
    <col min="4874" max="4874" width="12.85546875" style="316" customWidth="1"/>
    <col min="4875" max="4876" width="13.5703125" style="316" customWidth="1"/>
    <col min="4877" max="4877" width="13.42578125" style="316" bestFit="1" customWidth="1"/>
    <col min="4878" max="4881" width="9.140625" style="316"/>
    <col min="4882" max="4882" width="12" style="316" customWidth="1"/>
    <col min="4883" max="4883" width="10.7109375" style="316" bestFit="1" customWidth="1"/>
    <col min="4884" max="4884" width="9.85546875" style="316" bestFit="1" customWidth="1"/>
    <col min="4885" max="4886" width="9.140625" style="316"/>
    <col min="4887" max="4887" width="10.42578125" style="316" bestFit="1" customWidth="1"/>
    <col min="4888" max="4888" width="10.7109375" style="316" bestFit="1" customWidth="1"/>
    <col min="4889" max="4889" width="12.5703125" style="316" customWidth="1"/>
    <col min="4890" max="4890" width="9.140625" style="316"/>
    <col min="4891" max="4891" width="9.7109375" style="316" bestFit="1" customWidth="1"/>
    <col min="4892" max="5120" width="9.140625" style="316"/>
    <col min="5121" max="5121" width="6.140625" style="316" customWidth="1"/>
    <col min="5122" max="5122" width="28.140625" style="316" customWidth="1"/>
    <col min="5123" max="5123" width="13.85546875" style="316" customWidth="1"/>
    <col min="5124" max="5124" width="14.7109375" style="316" customWidth="1"/>
    <col min="5125" max="5125" width="15.7109375" style="316" customWidth="1"/>
    <col min="5126" max="5126" width="14.7109375" style="316" customWidth="1"/>
    <col min="5127" max="5127" width="16.7109375" style="316" customWidth="1"/>
    <col min="5128" max="5128" width="17" style="316" bestFit="1" customWidth="1"/>
    <col min="5129" max="5129" width="11.7109375" style="316" customWidth="1"/>
    <col min="5130" max="5130" width="12.85546875" style="316" customWidth="1"/>
    <col min="5131" max="5132" width="13.5703125" style="316" customWidth="1"/>
    <col min="5133" max="5133" width="13.42578125" style="316" bestFit="1" customWidth="1"/>
    <col min="5134" max="5137" width="9.140625" style="316"/>
    <col min="5138" max="5138" width="12" style="316" customWidth="1"/>
    <col min="5139" max="5139" width="10.7109375" style="316" bestFit="1" customWidth="1"/>
    <col min="5140" max="5140" width="9.85546875" style="316" bestFit="1" customWidth="1"/>
    <col min="5141" max="5142" width="9.140625" style="316"/>
    <col min="5143" max="5143" width="10.42578125" style="316" bestFit="1" customWidth="1"/>
    <col min="5144" max="5144" width="10.7109375" style="316" bestFit="1" customWidth="1"/>
    <col min="5145" max="5145" width="12.5703125" style="316" customWidth="1"/>
    <col min="5146" max="5146" width="9.140625" style="316"/>
    <col min="5147" max="5147" width="9.7109375" style="316" bestFit="1" customWidth="1"/>
    <col min="5148" max="5376" width="9.140625" style="316"/>
    <col min="5377" max="5377" width="6.140625" style="316" customWidth="1"/>
    <col min="5378" max="5378" width="28.140625" style="316" customWidth="1"/>
    <col min="5379" max="5379" width="13.85546875" style="316" customWidth="1"/>
    <col min="5380" max="5380" width="14.7109375" style="316" customWidth="1"/>
    <col min="5381" max="5381" width="15.7109375" style="316" customWidth="1"/>
    <col min="5382" max="5382" width="14.7109375" style="316" customWidth="1"/>
    <col min="5383" max="5383" width="16.7109375" style="316" customWidth="1"/>
    <col min="5384" max="5384" width="17" style="316" bestFit="1" customWidth="1"/>
    <col min="5385" max="5385" width="11.7109375" style="316" customWidth="1"/>
    <col min="5386" max="5386" width="12.85546875" style="316" customWidth="1"/>
    <col min="5387" max="5388" width="13.5703125" style="316" customWidth="1"/>
    <col min="5389" max="5389" width="13.42578125" style="316" bestFit="1" customWidth="1"/>
    <col min="5390" max="5393" width="9.140625" style="316"/>
    <col min="5394" max="5394" width="12" style="316" customWidth="1"/>
    <col min="5395" max="5395" width="10.7109375" style="316" bestFit="1" customWidth="1"/>
    <col min="5396" max="5396" width="9.85546875" style="316" bestFit="1" customWidth="1"/>
    <col min="5397" max="5398" width="9.140625" style="316"/>
    <col min="5399" max="5399" width="10.42578125" style="316" bestFit="1" customWidth="1"/>
    <col min="5400" max="5400" width="10.7109375" style="316" bestFit="1" customWidth="1"/>
    <col min="5401" max="5401" width="12.5703125" style="316" customWidth="1"/>
    <col min="5402" max="5402" width="9.140625" style="316"/>
    <col min="5403" max="5403" width="9.7109375" style="316" bestFit="1" customWidth="1"/>
    <col min="5404" max="5632" width="9.140625" style="316"/>
    <col min="5633" max="5633" width="6.140625" style="316" customWidth="1"/>
    <col min="5634" max="5634" width="28.140625" style="316" customWidth="1"/>
    <col min="5635" max="5635" width="13.85546875" style="316" customWidth="1"/>
    <col min="5636" max="5636" width="14.7109375" style="316" customWidth="1"/>
    <col min="5637" max="5637" width="15.7109375" style="316" customWidth="1"/>
    <col min="5638" max="5638" width="14.7109375" style="316" customWidth="1"/>
    <col min="5639" max="5639" width="16.7109375" style="316" customWidth="1"/>
    <col min="5640" max="5640" width="17" style="316" bestFit="1" customWidth="1"/>
    <col min="5641" max="5641" width="11.7109375" style="316" customWidth="1"/>
    <col min="5642" max="5642" width="12.85546875" style="316" customWidth="1"/>
    <col min="5643" max="5644" width="13.5703125" style="316" customWidth="1"/>
    <col min="5645" max="5645" width="13.42578125" style="316" bestFit="1" customWidth="1"/>
    <col min="5646" max="5649" width="9.140625" style="316"/>
    <col min="5650" max="5650" width="12" style="316" customWidth="1"/>
    <col min="5651" max="5651" width="10.7109375" style="316" bestFit="1" customWidth="1"/>
    <col min="5652" max="5652" width="9.85546875" style="316" bestFit="1" customWidth="1"/>
    <col min="5653" max="5654" width="9.140625" style="316"/>
    <col min="5655" max="5655" width="10.42578125" style="316" bestFit="1" customWidth="1"/>
    <col min="5656" max="5656" width="10.7109375" style="316" bestFit="1" customWidth="1"/>
    <col min="5657" max="5657" width="12.5703125" style="316" customWidth="1"/>
    <col min="5658" max="5658" width="9.140625" style="316"/>
    <col min="5659" max="5659" width="9.7109375" style="316" bestFit="1" customWidth="1"/>
    <col min="5660" max="5888" width="9.140625" style="316"/>
    <col min="5889" max="5889" width="6.140625" style="316" customWidth="1"/>
    <col min="5890" max="5890" width="28.140625" style="316" customWidth="1"/>
    <col min="5891" max="5891" width="13.85546875" style="316" customWidth="1"/>
    <col min="5892" max="5892" width="14.7109375" style="316" customWidth="1"/>
    <col min="5893" max="5893" width="15.7109375" style="316" customWidth="1"/>
    <col min="5894" max="5894" width="14.7109375" style="316" customWidth="1"/>
    <col min="5895" max="5895" width="16.7109375" style="316" customWidth="1"/>
    <col min="5896" max="5896" width="17" style="316" bestFit="1" customWidth="1"/>
    <col min="5897" max="5897" width="11.7109375" style="316" customWidth="1"/>
    <col min="5898" max="5898" width="12.85546875" style="316" customWidth="1"/>
    <col min="5899" max="5900" width="13.5703125" style="316" customWidth="1"/>
    <col min="5901" max="5901" width="13.42578125" style="316" bestFit="1" customWidth="1"/>
    <col min="5902" max="5905" width="9.140625" style="316"/>
    <col min="5906" max="5906" width="12" style="316" customWidth="1"/>
    <col min="5907" max="5907" width="10.7109375" style="316" bestFit="1" customWidth="1"/>
    <col min="5908" max="5908" width="9.85546875" style="316" bestFit="1" customWidth="1"/>
    <col min="5909" max="5910" width="9.140625" style="316"/>
    <col min="5911" max="5911" width="10.42578125" style="316" bestFit="1" customWidth="1"/>
    <col min="5912" max="5912" width="10.7109375" style="316" bestFit="1" customWidth="1"/>
    <col min="5913" max="5913" width="12.5703125" style="316" customWidth="1"/>
    <col min="5914" max="5914" width="9.140625" style="316"/>
    <col min="5915" max="5915" width="9.7109375" style="316" bestFit="1" customWidth="1"/>
    <col min="5916" max="6144" width="9.140625" style="316"/>
    <col min="6145" max="6145" width="6.140625" style="316" customWidth="1"/>
    <col min="6146" max="6146" width="28.140625" style="316" customWidth="1"/>
    <col min="6147" max="6147" width="13.85546875" style="316" customWidth="1"/>
    <col min="6148" max="6148" width="14.7109375" style="316" customWidth="1"/>
    <col min="6149" max="6149" width="15.7109375" style="316" customWidth="1"/>
    <col min="6150" max="6150" width="14.7109375" style="316" customWidth="1"/>
    <col min="6151" max="6151" width="16.7109375" style="316" customWidth="1"/>
    <col min="6152" max="6152" width="17" style="316" bestFit="1" customWidth="1"/>
    <col min="6153" max="6153" width="11.7109375" style="316" customWidth="1"/>
    <col min="6154" max="6154" width="12.85546875" style="316" customWidth="1"/>
    <col min="6155" max="6156" width="13.5703125" style="316" customWidth="1"/>
    <col min="6157" max="6157" width="13.42578125" style="316" bestFit="1" customWidth="1"/>
    <col min="6158" max="6161" width="9.140625" style="316"/>
    <col min="6162" max="6162" width="12" style="316" customWidth="1"/>
    <col min="6163" max="6163" width="10.7109375" style="316" bestFit="1" customWidth="1"/>
    <col min="6164" max="6164" width="9.85546875" style="316" bestFit="1" customWidth="1"/>
    <col min="6165" max="6166" width="9.140625" style="316"/>
    <col min="6167" max="6167" width="10.42578125" style="316" bestFit="1" customWidth="1"/>
    <col min="6168" max="6168" width="10.7109375" style="316" bestFit="1" customWidth="1"/>
    <col min="6169" max="6169" width="12.5703125" style="316" customWidth="1"/>
    <col min="6170" max="6170" width="9.140625" style="316"/>
    <col min="6171" max="6171" width="9.7109375" style="316" bestFit="1" customWidth="1"/>
    <col min="6172" max="6400" width="9.140625" style="316"/>
    <col min="6401" max="6401" width="6.140625" style="316" customWidth="1"/>
    <col min="6402" max="6402" width="28.140625" style="316" customWidth="1"/>
    <col min="6403" max="6403" width="13.85546875" style="316" customWidth="1"/>
    <col min="6404" max="6404" width="14.7109375" style="316" customWidth="1"/>
    <col min="6405" max="6405" width="15.7109375" style="316" customWidth="1"/>
    <col min="6406" max="6406" width="14.7109375" style="316" customWidth="1"/>
    <col min="6407" max="6407" width="16.7109375" style="316" customWidth="1"/>
    <col min="6408" max="6408" width="17" style="316" bestFit="1" customWidth="1"/>
    <col min="6409" max="6409" width="11.7109375" style="316" customWidth="1"/>
    <col min="6410" max="6410" width="12.85546875" style="316" customWidth="1"/>
    <col min="6411" max="6412" width="13.5703125" style="316" customWidth="1"/>
    <col min="6413" max="6413" width="13.42578125" style="316" bestFit="1" customWidth="1"/>
    <col min="6414" max="6417" width="9.140625" style="316"/>
    <col min="6418" max="6418" width="12" style="316" customWidth="1"/>
    <col min="6419" max="6419" width="10.7109375" style="316" bestFit="1" customWidth="1"/>
    <col min="6420" max="6420" width="9.85546875" style="316" bestFit="1" customWidth="1"/>
    <col min="6421" max="6422" width="9.140625" style="316"/>
    <col min="6423" max="6423" width="10.42578125" style="316" bestFit="1" customWidth="1"/>
    <col min="6424" max="6424" width="10.7109375" style="316" bestFit="1" customWidth="1"/>
    <col min="6425" max="6425" width="12.5703125" style="316" customWidth="1"/>
    <col min="6426" max="6426" width="9.140625" style="316"/>
    <col min="6427" max="6427" width="9.7109375" style="316" bestFit="1" customWidth="1"/>
    <col min="6428" max="6656" width="9.140625" style="316"/>
    <col min="6657" max="6657" width="6.140625" style="316" customWidth="1"/>
    <col min="6658" max="6658" width="28.140625" style="316" customWidth="1"/>
    <col min="6659" max="6659" width="13.85546875" style="316" customWidth="1"/>
    <col min="6660" max="6660" width="14.7109375" style="316" customWidth="1"/>
    <col min="6661" max="6661" width="15.7109375" style="316" customWidth="1"/>
    <col min="6662" max="6662" width="14.7109375" style="316" customWidth="1"/>
    <col min="6663" max="6663" width="16.7109375" style="316" customWidth="1"/>
    <col min="6664" max="6664" width="17" style="316" bestFit="1" customWidth="1"/>
    <col min="6665" max="6665" width="11.7109375" style="316" customWidth="1"/>
    <col min="6666" max="6666" width="12.85546875" style="316" customWidth="1"/>
    <col min="6667" max="6668" width="13.5703125" style="316" customWidth="1"/>
    <col min="6669" max="6669" width="13.42578125" style="316" bestFit="1" customWidth="1"/>
    <col min="6670" max="6673" width="9.140625" style="316"/>
    <col min="6674" max="6674" width="12" style="316" customWidth="1"/>
    <col min="6675" max="6675" width="10.7109375" style="316" bestFit="1" customWidth="1"/>
    <col min="6676" max="6676" width="9.85546875" style="316" bestFit="1" customWidth="1"/>
    <col min="6677" max="6678" width="9.140625" style="316"/>
    <col min="6679" max="6679" width="10.42578125" style="316" bestFit="1" customWidth="1"/>
    <col min="6680" max="6680" width="10.7109375" style="316" bestFit="1" customWidth="1"/>
    <col min="6681" max="6681" width="12.5703125" style="316" customWidth="1"/>
    <col min="6682" max="6682" width="9.140625" style="316"/>
    <col min="6683" max="6683" width="9.7109375" style="316" bestFit="1" customWidth="1"/>
    <col min="6684" max="6912" width="9.140625" style="316"/>
    <col min="6913" max="6913" width="6.140625" style="316" customWidth="1"/>
    <col min="6914" max="6914" width="28.140625" style="316" customWidth="1"/>
    <col min="6915" max="6915" width="13.85546875" style="316" customWidth="1"/>
    <col min="6916" max="6916" width="14.7109375" style="316" customWidth="1"/>
    <col min="6917" max="6917" width="15.7109375" style="316" customWidth="1"/>
    <col min="6918" max="6918" width="14.7109375" style="316" customWidth="1"/>
    <col min="6919" max="6919" width="16.7109375" style="316" customWidth="1"/>
    <col min="6920" max="6920" width="17" style="316" bestFit="1" customWidth="1"/>
    <col min="6921" max="6921" width="11.7109375" style="316" customWidth="1"/>
    <col min="6922" max="6922" width="12.85546875" style="316" customWidth="1"/>
    <col min="6923" max="6924" width="13.5703125" style="316" customWidth="1"/>
    <col min="6925" max="6925" width="13.42578125" style="316" bestFit="1" customWidth="1"/>
    <col min="6926" max="6929" width="9.140625" style="316"/>
    <col min="6930" max="6930" width="12" style="316" customWidth="1"/>
    <col min="6931" max="6931" width="10.7109375" style="316" bestFit="1" customWidth="1"/>
    <col min="6932" max="6932" width="9.85546875" style="316" bestFit="1" customWidth="1"/>
    <col min="6933" max="6934" width="9.140625" style="316"/>
    <col min="6935" max="6935" width="10.42578125" style="316" bestFit="1" customWidth="1"/>
    <col min="6936" max="6936" width="10.7109375" style="316" bestFit="1" customWidth="1"/>
    <col min="6937" max="6937" width="12.5703125" style="316" customWidth="1"/>
    <col min="6938" max="6938" width="9.140625" style="316"/>
    <col min="6939" max="6939" width="9.7109375" style="316" bestFit="1" customWidth="1"/>
    <col min="6940" max="7168" width="9.140625" style="316"/>
    <col min="7169" max="7169" width="6.140625" style="316" customWidth="1"/>
    <col min="7170" max="7170" width="28.140625" style="316" customWidth="1"/>
    <col min="7171" max="7171" width="13.85546875" style="316" customWidth="1"/>
    <col min="7172" max="7172" width="14.7109375" style="316" customWidth="1"/>
    <col min="7173" max="7173" width="15.7109375" style="316" customWidth="1"/>
    <col min="7174" max="7174" width="14.7109375" style="316" customWidth="1"/>
    <col min="7175" max="7175" width="16.7109375" style="316" customWidth="1"/>
    <col min="7176" max="7176" width="17" style="316" bestFit="1" customWidth="1"/>
    <col min="7177" max="7177" width="11.7109375" style="316" customWidth="1"/>
    <col min="7178" max="7178" width="12.85546875" style="316" customWidth="1"/>
    <col min="7179" max="7180" width="13.5703125" style="316" customWidth="1"/>
    <col min="7181" max="7181" width="13.42578125" style="316" bestFit="1" customWidth="1"/>
    <col min="7182" max="7185" width="9.140625" style="316"/>
    <col min="7186" max="7186" width="12" style="316" customWidth="1"/>
    <col min="7187" max="7187" width="10.7109375" style="316" bestFit="1" customWidth="1"/>
    <col min="7188" max="7188" width="9.85546875" style="316" bestFit="1" customWidth="1"/>
    <col min="7189" max="7190" width="9.140625" style="316"/>
    <col min="7191" max="7191" width="10.42578125" style="316" bestFit="1" customWidth="1"/>
    <col min="7192" max="7192" width="10.7109375" style="316" bestFit="1" customWidth="1"/>
    <col min="7193" max="7193" width="12.5703125" style="316" customWidth="1"/>
    <col min="7194" max="7194" width="9.140625" style="316"/>
    <col min="7195" max="7195" width="9.7109375" style="316" bestFit="1" customWidth="1"/>
    <col min="7196" max="7424" width="9.140625" style="316"/>
    <col min="7425" max="7425" width="6.140625" style="316" customWidth="1"/>
    <col min="7426" max="7426" width="28.140625" style="316" customWidth="1"/>
    <col min="7427" max="7427" width="13.85546875" style="316" customWidth="1"/>
    <col min="7428" max="7428" width="14.7109375" style="316" customWidth="1"/>
    <col min="7429" max="7429" width="15.7109375" style="316" customWidth="1"/>
    <col min="7430" max="7430" width="14.7109375" style="316" customWidth="1"/>
    <col min="7431" max="7431" width="16.7109375" style="316" customWidth="1"/>
    <col min="7432" max="7432" width="17" style="316" bestFit="1" customWidth="1"/>
    <col min="7433" max="7433" width="11.7109375" style="316" customWidth="1"/>
    <col min="7434" max="7434" width="12.85546875" style="316" customWidth="1"/>
    <col min="7435" max="7436" width="13.5703125" style="316" customWidth="1"/>
    <col min="7437" max="7437" width="13.42578125" style="316" bestFit="1" customWidth="1"/>
    <col min="7438" max="7441" width="9.140625" style="316"/>
    <col min="7442" max="7442" width="12" style="316" customWidth="1"/>
    <col min="7443" max="7443" width="10.7109375" style="316" bestFit="1" customWidth="1"/>
    <col min="7444" max="7444" width="9.85546875" style="316" bestFit="1" customWidth="1"/>
    <col min="7445" max="7446" width="9.140625" style="316"/>
    <col min="7447" max="7447" width="10.42578125" style="316" bestFit="1" customWidth="1"/>
    <col min="7448" max="7448" width="10.7109375" style="316" bestFit="1" customWidth="1"/>
    <col min="7449" max="7449" width="12.5703125" style="316" customWidth="1"/>
    <col min="7450" max="7450" width="9.140625" style="316"/>
    <col min="7451" max="7451" width="9.7109375" style="316" bestFit="1" customWidth="1"/>
    <col min="7452" max="7680" width="9.140625" style="316"/>
    <col min="7681" max="7681" width="6.140625" style="316" customWidth="1"/>
    <col min="7682" max="7682" width="28.140625" style="316" customWidth="1"/>
    <col min="7683" max="7683" width="13.85546875" style="316" customWidth="1"/>
    <col min="7684" max="7684" width="14.7109375" style="316" customWidth="1"/>
    <col min="7685" max="7685" width="15.7109375" style="316" customWidth="1"/>
    <col min="7686" max="7686" width="14.7109375" style="316" customWidth="1"/>
    <col min="7687" max="7687" width="16.7109375" style="316" customWidth="1"/>
    <col min="7688" max="7688" width="17" style="316" bestFit="1" customWidth="1"/>
    <col min="7689" max="7689" width="11.7109375" style="316" customWidth="1"/>
    <col min="7690" max="7690" width="12.85546875" style="316" customWidth="1"/>
    <col min="7691" max="7692" width="13.5703125" style="316" customWidth="1"/>
    <col min="7693" max="7693" width="13.42578125" style="316" bestFit="1" customWidth="1"/>
    <col min="7694" max="7697" width="9.140625" style="316"/>
    <col min="7698" max="7698" width="12" style="316" customWidth="1"/>
    <col min="7699" max="7699" width="10.7109375" style="316" bestFit="1" customWidth="1"/>
    <col min="7700" max="7700" width="9.85546875" style="316" bestFit="1" customWidth="1"/>
    <col min="7701" max="7702" width="9.140625" style="316"/>
    <col min="7703" max="7703" width="10.42578125" style="316" bestFit="1" customWidth="1"/>
    <col min="7704" max="7704" width="10.7109375" style="316" bestFit="1" customWidth="1"/>
    <col min="7705" max="7705" width="12.5703125" style="316" customWidth="1"/>
    <col min="7706" max="7706" width="9.140625" style="316"/>
    <col min="7707" max="7707" width="9.7109375" style="316" bestFit="1" customWidth="1"/>
    <col min="7708" max="7936" width="9.140625" style="316"/>
    <col min="7937" max="7937" width="6.140625" style="316" customWidth="1"/>
    <col min="7938" max="7938" width="28.140625" style="316" customWidth="1"/>
    <col min="7939" max="7939" width="13.85546875" style="316" customWidth="1"/>
    <col min="7940" max="7940" width="14.7109375" style="316" customWidth="1"/>
    <col min="7941" max="7941" width="15.7109375" style="316" customWidth="1"/>
    <col min="7942" max="7942" width="14.7109375" style="316" customWidth="1"/>
    <col min="7943" max="7943" width="16.7109375" style="316" customWidth="1"/>
    <col min="7944" max="7944" width="17" style="316" bestFit="1" customWidth="1"/>
    <col min="7945" max="7945" width="11.7109375" style="316" customWidth="1"/>
    <col min="7946" max="7946" width="12.85546875" style="316" customWidth="1"/>
    <col min="7947" max="7948" width="13.5703125" style="316" customWidth="1"/>
    <col min="7949" max="7949" width="13.42578125" style="316" bestFit="1" customWidth="1"/>
    <col min="7950" max="7953" width="9.140625" style="316"/>
    <col min="7954" max="7954" width="12" style="316" customWidth="1"/>
    <col min="7955" max="7955" width="10.7109375" style="316" bestFit="1" customWidth="1"/>
    <col min="7956" max="7956" width="9.85546875" style="316" bestFit="1" customWidth="1"/>
    <col min="7957" max="7958" width="9.140625" style="316"/>
    <col min="7959" max="7959" width="10.42578125" style="316" bestFit="1" customWidth="1"/>
    <col min="7960" max="7960" width="10.7109375" style="316" bestFit="1" customWidth="1"/>
    <col min="7961" max="7961" width="12.5703125" style="316" customWidth="1"/>
    <col min="7962" max="7962" width="9.140625" style="316"/>
    <col min="7963" max="7963" width="9.7109375" style="316" bestFit="1" customWidth="1"/>
    <col min="7964" max="8192" width="9.140625" style="316"/>
    <col min="8193" max="8193" width="6.140625" style="316" customWidth="1"/>
    <col min="8194" max="8194" width="28.140625" style="316" customWidth="1"/>
    <col min="8195" max="8195" width="13.85546875" style="316" customWidth="1"/>
    <col min="8196" max="8196" width="14.7109375" style="316" customWidth="1"/>
    <col min="8197" max="8197" width="15.7109375" style="316" customWidth="1"/>
    <col min="8198" max="8198" width="14.7109375" style="316" customWidth="1"/>
    <col min="8199" max="8199" width="16.7109375" style="316" customWidth="1"/>
    <col min="8200" max="8200" width="17" style="316" bestFit="1" customWidth="1"/>
    <col min="8201" max="8201" width="11.7109375" style="316" customWidth="1"/>
    <col min="8202" max="8202" width="12.85546875" style="316" customWidth="1"/>
    <col min="8203" max="8204" width="13.5703125" style="316" customWidth="1"/>
    <col min="8205" max="8205" width="13.42578125" style="316" bestFit="1" customWidth="1"/>
    <col min="8206" max="8209" width="9.140625" style="316"/>
    <col min="8210" max="8210" width="12" style="316" customWidth="1"/>
    <col min="8211" max="8211" width="10.7109375" style="316" bestFit="1" customWidth="1"/>
    <col min="8212" max="8212" width="9.85546875" style="316" bestFit="1" customWidth="1"/>
    <col min="8213" max="8214" width="9.140625" style="316"/>
    <col min="8215" max="8215" width="10.42578125" style="316" bestFit="1" customWidth="1"/>
    <col min="8216" max="8216" width="10.7109375" style="316" bestFit="1" customWidth="1"/>
    <col min="8217" max="8217" width="12.5703125" style="316" customWidth="1"/>
    <col min="8218" max="8218" width="9.140625" style="316"/>
    <col min="8219" max="8219" width="9.7109375" style="316" bestFit="1" customWidth="1"/>
    <col min="8220" max="8448" width="9.140625" style="316"/>
    <col min="8449" max="8449" width="6.140625" style="316" customWidth="1"/>
    <col min="8450" max="8450" width="28.140625" style="316" customWidth="1"/>
    <col min="8451" max="8451" width="13.85546875" style="316" customWidth="1"/>
    <col min="8452" max="8452" width="14.7109375" style="316" customWidth="1"/>
    <col min="8453" max="8453" width="15.7109375" style="316" customWidth="1"/>
    <col min="8454" max="8454" width="14.7109375" style="316" customWidth="1"/>
    <col min="8455" max="8455" width="16.7109375" style="316" customWidth="1"/>
    <col min="8456" max="8456" width="17" style="316" bestFit="1" customWidth="1"/>
    <col min="8457" max="8457" width="11.7109375" style="316" customWidth="1"/>
    <col min="8458" max="8458" width="12.85546875" style="316" customWidth="1"/>
    <col min="8459" max="8460" width="13.5703125" style="316" customWidth="1"/>
    <col min="8461" max="8461" width="13.42578125" style="316" bestFit="1" customWidth="1"/>
    <col min="8462" max="8465" width="9.140625" style="316"/>
    <col min="8466" max="8466" width="12" style="316" customWidth="1"/>
    <col min="8467" max="8467" width="10.7109375" style="316" bestFit="1" customWidth="1"/>
    <col min="8468" max="8468" width="9.85546875" style="316" bestFit="1" customWidth="1"/>
    <col min="8469" max="8470" width="9.140625" style="316"/>
    <col min="8471" max="8471" width="10.42578125" style="316" bestFit="1" customWidth="1"/>
    <col min="8472" max="8472" width="10.7109375" style="316" bestFit="1" customWidth="1"/>
    <col min="8473" max="8473" width="12.5703125" style="316" customWidth="1"/>
    <col min="8474" max="8474" width="9.140625" style="316"/>
    <col min="8475" max="8475" width="9.7109375" style="316" bestFit="1" customWidth="1"/>
    <col min="8476" max="8704" width="9.140625" style="316"/>
    <col min="8705" max="8705" width="6.140625" style="316" customWidth="1"/>
    <col min="8706" max="8706" width="28.140625" style="316" customWidth="1"/>
    <col min="8707" max="8707" width="13.85546875" style="316" customWidth="1"/>
    <col min="8708" max="8708" width="14.7109375" style="316" customWidth="1"/>
    <col min="8709" max="8709" width="15.7109375" style="316" customWidth="1"/>
    <col min="8710" max="8710" width="14.7109375" style="316" customWidth="1"/>
    <col min="8711" max="8711" width="16.7109375" style="316" customWidth="1"/>
    <col min="8712" max="8712" width="17" style="316" bestFit="1" customWidth="1"/>
    <col min="8713" max="8713" width="11.7109375" style="316" customWidth="1"/>
    <col min="8714" max="8714" width="12.85546875" style="316" customWidth="1"/>
    <col min="8715" max="8716" width="13.5703125" style="316" customWidth="1"/>
    <col min="8717" max="8717" width="13.42578125" style="316" bestFit="1" customWidth="1"/>
    <col min="8718" max="8721" width="9.140625" style="316"/>
    <col min="8722" max="8722" width="12" style="316" customWidth="1"/>
    <col min="8723" max="8723" width="10.7109375" style="316" bestFit="1" customWidth="1"/>
    <col min="8724" max="8724" width="9.85546875" style="316" bestFit="1" customWidth="1"/>
    <col min="8725" max="8726" width="9.140625" style="316"/>
    <col min="8727" max="8727" width="10.42578125" style="316" bestFit="1" customWidth="1"/>
    <col min="8728" max="8728" width="10.7109375" style="316" bestFit="1" customWidth="1"/>
    <col min="8729" max="8729" width="12.5703125" style="316" customWidth="1"/>
    <col min="8730" max="8730" width="9.140625" style="316"/>
    <col min="8731" max="8731" width="9.7109375" style="316" bestFit="1" customWidth="1"/>
    <col min="8732" max="8960" width="9.140625" style="316"/>
    <col min="8961" max="8961" width="6.140625" style="316" customWidth="1"/>
    <col min="8962" max="8962" width="28.140625" style="316" customWidth="1"/>
    <col min="8963" max="8963" width="13.85546875" style="316" customWidth="1"/>
    <col min="8964" max="8964" width="14.7109375" style="316" customWidth="1"/>
    <col min="8965" max="8965" width="15.7109375" style="316" customWidth="1"/>
    <col min="8966" max="8966" width="14.7109375" style="316" customWidth="1"/>
    <col min="8967" max="8967" width="16.7109375" style="316" customWidth="1"/>
    <col min="8968" max="8968" width="17" style="316" bestFit="1" customWidth="1"/>
    <col min="8969" max="8969" width="11.7109375" style="316" customWidth="1"/>
    <col min="8970" max="8970" width="12.85546875" style="316" customWidth="1"/>
    <col min="8971" max="8972" width="13.5703125" style="316" customWidth="1"/>
    <col min="8973" max="8973" width="13.42578125" style="316" bestFit="1" customWidth="1"/>
    <col min="8974" max="8977" width="9.140625" style="316"/>
    <col min="8978" max="8978" width="12" style="316" customWidth="1"/>
    <col min="8979" max="8979" width="10.7109375" style="316" bestFit="1" customWidth="1"/>
    <col min="8980" max="8980" width="9.85546875" style="316" bestFit="1" customWidth="1"/>
    <col min="8981" max="8982" width="9.140625" style="316"/>
    <col min="8983" max="8983" width="10.42578125" style="316" bestFit="1" customWidth="1"/>
    <col min="8984" max="8984" width="10.7109375" style="316" bestFit="1" customWidth="1"/>
    <col min="8985" max="8985" width="12.5703125" style="316" customWidth="1"/>
    <col min="8986" max="8986" width="9.140625" style="316"/>
    <col min="8987" max="8987" width="9.7109375" style="316" bestFit="1" customWidth="1"/>
    <col min="8988" max="9216" width="9.140625" style="316"/>
    <col min="9217" max="9217" width="6.140625" style="316" customWidth="1"/>
    <col min="9218" max="9218" width="28.140625" style="316" customWidth="1"/>
    <col min="9219" max="9219" width="13.85546875" style="316" customWidth="1"/>
    <col min="9220" max="9220" width="14.7109375" style="316" customWidth="1"/>
    <col min="9221" max="9221" width="15.7109375" style="316" customWidth="1"/>
    <col min="9222" max="9222" width="14.7109375" style="316" customWidth="1"/>
    <col min="9223" max="9223" width="16.7109375" style="316" customWidth="1"/>
    <col min="9224" max="9224" width="17" style="316" bestFit="1" customWidth="1"/>
    <col min="9225" max="9225" width="11.7109375" style="316" customWidth="1"/>
    <col min="9226" max="9226" width="12.85546875" style="316" customWidth="1"/>
    <col min="9227" max="9228" width="13.5703125" style="316" customWidth="1"/>
    <col min="9229" max="9229" width="13.42578125" style="316" bestFit="1" customWidth="1"/>
    <col min="9230" max="9233" width="9.140625" style="316"/>
    <col min="9234" max="9234" width="12" style="316" customWidth="1"/>
    <col min="9235" max="9235" width="10.7109375" style="316" bestFit="1" customWidth="1"/>
    <col min="9236" max="9236" width="9.85546875" style="316" bestFit="1" customWidth="1"/>
    <col min="9237" max="9238" width="9.140625" style="316"/>
    <col min="9239" max="9239" width="10.42578125" style="316" bestFit="1" customWidth="1"/>
    <col min="9240" max="9240" width="10.7109375" style="316" bestFit="1" customWidth="1"/>
    <col min="9241" max="9241" width="12.5703125" style="316" customWidth="1"/>
    <col min="9242" max="9242" width="9.140625" style="316"/>
    <col min="9243" max="9243" width="9.7109375" style="316" bestFit="1" customWidth="1"/>
    <col min="9244" max="9472" width="9.140625" style="316"/>
    <col min="9473" max="9473" width="6.140625" style="316" customWidth="1"/>
    <col min="9474" max="9474" width="28.140625" style="316" customWidth="1"/>
    <col min="9475" max="9475" width="13.85546875" style="316" customWidth="1"/>
    <col min="9476" max="9476" width="14.7109375" style="316" customWidth="1"/>
    <col min="9477" max="9477" width="15.7109375" style="316" customWidth="1"/>
    <col min="9478" max="9478" width="14.7109375" style="316" customWidth="1"/>
    <col min="9479" max="9479" width="16.7109375" style="316" customWidth="1"/>
    <col min="9480" max="9480" width="17" style="316" bestFit="1" customWidth="1"/>
    <col min="9481" max="9481" width="11.7109375" style="316" customWidth="1"/>
    <col min="9482" max="9482" width="12.85546875" style="316" customWidth="1"/>
    <col min="9483" max="9484" width="13.5703125" style="316" customWidth="1"/>
    <col min="9485" max="9485" width="13.42578125" style="316" bestFit="1" customWidth="1"/>
    <col min="9486" max="9489" width="9.140625" style="316"/>
    <col min="9490" max="9490" width="12" style="316" customWidth="1"/>
    <col min="9491" max="9491" width="10.7109375" style="316" bestFit="1" customWidth="1"/>
    <col min="9492" max="9492" width="9.85546875" style="316" bestFit="1" customWidth="1"/>
    <col min="9493" max="9494" width="9.140625" style="316"/>
    <col min="9495" max="9495" width="10.42578125" style="316" bestFit="1" customWidth="1"/>
    <col min="9496" max="9496" width="10.7109375" style="316" bestFit="1" customWidth="1"/>
    <col min="9497" max="9497" width="12.5703125" style="316" customWidth="1"/>
    <col min="9498" max="9498" width="9.140625" style="316"/>
    <col min="9499" max="9499" width="9.7109375" style="316" bestFit="1" customWidth="1"/>
    <col min="9500" max="9728" width="9.140625" style="316"/>
    <col min="9729" max="9729" width="6.140625" style="316" customWidth="1"/>
    <col min="9730" max="9730" width="28.140625" style="316" customWidth="1"/>
    <col min="9731" max="9731" width="13.85546875" style="316" customWidth="1"/>
    <col min="9732" max="9732" width="14.7109375" style="316" customWidth="1"/>
    <col min="9733" max="9733" width="15.7109375" style="316" customWidth="1"/>
    <col min="9734" max="9734" width="14.7109375" style="316" customWidth="1"/>
    <col min="9735" max="9735" width="16.7109375" style="316" customWidth="1"/>
    <col min="9736" max="9736" width="17" style="316" bestFit="1" customWidth="1"/>
    <col min="9737" max="9737" width="11.7109375" style="316" customWidth="1"/>
    <col min="9738" max="9738" width="12.85546875" style="316" customWidth="1"/>
    <col min="9739" max="9740" width="13.5703125" style="316" customWidth="1"/>
    <col min="9741" max="9741" width="13.42578125" style="316" bestFit="1" customWidth="1"/>
    <col min="9742" max="9745" width="9.140625" style="316"/>
    <col min="9746" max="9746" width="12" style="316" customWidth="1"/>
    <col min="9747" max="9747" width="10.7109375" style="316" bestFit="1" customWidth="1"/>
    <col min="9748" max="9748" width="9.85546875" style="316" bestFit="1" customWidth="1"/>
    <col min="9749" max="9750" width="9.140625" style="316"/>
    <col min="9751" max="9751" width="10.42578125" style="316" bestFit="1" customWidth="1"/>
    <col min="9752" max="9752" width="10.7109375" style="316" bestFit="1" customWidth="1"/>
    <col min="9753" max="9753" width="12.5703125" style="316" customWidth="1"/>
    <col min="9754" max="9754" width="9.140625" style="316"/>
    <col min="9755" max="9755" width="9.7109375" style="316" bestFit="1" customWidth="1"/>
    <col min="9756" max="9984" width="9.140625" style="316"/>
    <col min="9985" max="9985" width="6.140625" style="316" customWidth="1"/>
    <col min="9986" max="9986" width="28.140625" style="316" customWidth="1"/>
    <col min="9987" max="9987" width="13.85546875" style="316" customWidth="1"/>
    <col min="9988" max="9988" width="14.7109375" style="316" customWidth="1"/>
    <col min="9989" max="9989" width="15.7109375" style="316" customWidth="1"/>
    <col min="9990" max="9990" width="14.7109375" style="316" customWidth="1"/>
    <col min="9991" max="9991" width="16.7109375" style="316" customWidth="1"/>
    <col min="9992" max="9992" width="17" style="316" bestFit="1" customWidth="1"/>
    <col min="9993" max="9993" width="11.7109375" style="316" customWidth="1"/>
    <col min="9994" max="9994" width="12.85546875" style="316" customWidth="1"/>
    <col min="9995" max="9996" width="13.5703125" style="316" customWidth="1"/>
    <col min="9997" max="9997" width="13.42578125" style="316" bestFit="1" customWidth="1"/>
    <col min="9998" max="10001" width="9.140625" style="316"/>
    <col min="10002" max="10002" width="12" style="316" customWidth="1"/>
    <col min="10003" max="10003" width="10.7109375" style="316" bestFit="1" customWidth="1"/>
    <col min="10004" max="10004" width="9.85546875" style="316" bestFit="1" customWidth="1"/>
    <col min="10005" max="10006" width="9.140625" style="316"/>
    <col min="10007" max="10007" width="10.42578125" style="316" bestFit="1" customWidth="1"/>
    <col min="10008" max="10008" width="10.7109375" style="316" bestFit="1" customWidth="1"/>
    <col min="10009" max="10009" width="12.5703125" style="316" customWidth="1"/>
    <col min="10010" max="10010" width="9.140625" style="316"/>
    <col min="10011" max="10011" width="9.7109375" style="316" bestFit="1" customWidth="1"/>
    <col min="10012" max="10240" width="9.140625" style="316"/>
    <col min="10241" max="10241" width="6.140625" style="316" customWidth="1"/>
    <col min="10242" max="10242" width="28.140625" style="316" customWidth="1"/>
    <col min="10243" max="10243" width="13.85546875" style="316" customWidth="1"/>
    <col min="10244" max="10244" width="14.7109375" style="316" customWidth="1"/>
    <col min="10245" max="10245" width="15.7109375" style="316" customWidth="1"/>
    <col min="10246" max="10246" width="14.7109375" style="316" customWidth="1"/>
    <col min="10247" max="10247" width="16.7109375" style="316" customWidth="1"/>
    <col min="10248" max="10248" width="17" style="316" bestFit="1" customWidth="1"/>
    <col min="10249" max="10249" width="11.7109375" style="316" customWidth="1"/>
    <col min="10250" max="10250" width="12.85546875" style="316" customWidth="1"/>
    <col min="10251" max="10252" width="13.5703125" style="316" customWidth="1"/>
    <col min="10253" max="10253" width="13.42578125" style="316" bestFit="1" customWidth="1"/>
    <col min="10254" max="10257" width="9.140625" style="316"/>
    <col min="10258" max="10258" width="12" style="316" customWidth="1"/>
    <col min="10259" max="10259" width="10.7109375" style="316" bestFit="1" customWidth="1"/>
    <col min="10260" max="10260" width="9.85546875" style="316" bestFit="1" customWidth="1"/>
    <col min="10261" max="10262" width="9.140625" style="316"/>
    <col min="10263" max="10263" width="10.42578125" style="316" bestFit="1" customWidth="1"/>
    <col min="10264" max="10264" width="10.7109375" style="316" bestFit="1" customWidth="1"/>
    <col min="10265" max="10265" width="12.5703125" style="316" customWidth="1"/>
    <col min="10266" max="10266" width="9.140625" style="316"/>
    <col min="10267" max="10267" width="9.7109375" style="316" bestFit="1" customWidth="1"/>
    <col min="10268" max="10496" width="9.140625" style="316"/>
    <col min="10497" max="10497" width="6.140625" style="316" customWidth="1"/>
    <col min="10498" max="10498" width="28.140625" style="316" customWidth="1"/>
    <col min="10499" max="10499" width="13.85546875" style="316" customWidth="1"/>
    <col min="10500" max="10500" width="14.7109375" style="316" customWidth="1"/>
    <col min="10501" max="10501" width="15.7109375" style="316" customWidth="1"/>
    <col min="10502" max="10502" width="14.7109375" style="316" customWidth="1"/>
    <col min="10503" max="10503" width="16.7109375" style="316" customWidth="1"/>
    <col min="10504" max="10504" width="17" style="316" bestFit="1" customWidth="1"/>
    <col min="10505" max="10505" width="11.7109375" style="316" customWidth="1"/>
    <col min="10506" max="10506" width="12.85546875" style="316" customWidth="1"/>
    <col min="10507" max="10508" width="13.5703125" style="316" customWidth="1"/>
    <col min="10509" max="10509" width="13.42578125" style="316" bestFit="1" customWidth="1"/>
    <col min="10510" max="10513" width="9.140625" style="316"/>
    <col min="10514" max="10514" width="12" style="316" customWidth="1"/>
    <col min="10515" max="10515" width="10.7109375" style="316" bestFit="1" customWidth="1"/>
    <col min="10516" max="10516" width="9.85546875" style="316" bestFit="1" customWidth="1"/>
    <col min="10517" max="10518" width="9.140625" style="316"/>
    <col min="10519" max="10519" width="10.42578125" style="316" bestFit="1" customWidth="1"/>
    <col min="10520" max="10520" width="10.7109375" style="316" bestFit="1" customWidth="1"/>
    <col min="10521" max="10521" width="12.5703125" style="316" customWidth="1"/>
    <col min="10522" max="10522" width="9.140625" style="316"/>
    <col min="10523" max="10523" width="9.7109375" style="316" bestFit="1" customWidth="1"/>
    <col min="10524" max="10752" width="9.140625" style="316"/>
    <col min="10753" max="10753" width="6.140625" style="316" customWidth="1"/>
    <col min="10754" max="10754" width="28.140625" style="316" customWidth="1"/>
    <col min="10755" max="10755" width="13.85546875" style="316" customWidth="1"/>
    <col min="10756" max="10756" width="14.7109375" style="316" customWidth="1"/>
    <col min="10757" max="10757" width="15.7109375" style="316" customWidth="1"/>
    <col min="10758" max="10758" width="14.7109375" style="316" customWidth="1"/>
    <col min="10759" max="10759" width="16.7109375" style="316" customWidth="1"/>
    <col min="10760" max="10760" width="17" style="316" bestFit="1" customWidth="1"/>
    <col min="10761" max="10761" width="11.7109375" style="316" customWidth="1"/>
    <col min="10762" max="10762" width="12.85546875" style="316" customWidth="1"/>
    <col min="10763" max="10764" width="13.5703125" style="316" customWidth="1"/>
    <col min="10765" max="10765" width="13.42578125" style="316" bestFit="1" customWidth="1"/>
    <col min="10766" max="10769" width="9.140625" style="316"/>
    <col min="10770" max="10770" width="12" style="316" customWidth="1"/>
    <col min="10771" max="10771" width="10.7109375" style="316" bestFit="1" customWidth="1"/>
    <col min="10772" max="10772" width="9.85546875" style="316" bestFit="1" customWidth="1"/>
    <col min="10773" max="10774" width="9.140625" style="316"/>
    <col min="10775" max="10775" width="10.42578125" style="316" bestFit="1" customWidth="1"/>
    <col min="10776" max="10776" width="10.7109375" style="316" bestFit="1" customWidth="1"/>
    <col min="10777" max="10777" width="12.5703125" style="316" customWidth="1"/>
    <col min="10778" max="10778" width="9.140625" style="316"/>
    <col min="10779" max="10779" width="9.7109375" style="316" bestFit="1" customWidth="1"/>
    <col min="10780" max="11008" width="9.140625" style="316"/>
    <col min="11009" max="11009" width="6.140625" style="316" customWidth="1"/>
    <col min="11010" max="11010" width="28.140625" style="316" customWidth="1"/>
    <col min="11011" max="11011" width="13.85546875" style="316" customWidth="1"/>
    <col min="11012" max="11012" width="14.7109375" style="316" customWidth="1"/>
    <col min="11013" max="11013" width="15.7109375" style="316" customWidth="1"/>
    <col min="11014" max="11014" width="14.7109375" style="316" customWidth="1"/>
    <col min="11015" max="11015" width="16.7109375" style="316" customWidth="1"/>
    <col min="11016" max="11016" width="17" style="316" bestFit="1" customWidth="1"/>
    <col min="11017" max="11017" width="11.7109375" style="316" customWidth="1"/>
    <col min="11018" max="11018" width="12.85546875" style="316" customWidth="1"/>
    <col min="11019" max="11020" width="13.5703125" style="316" customWidth="1"/>
    <col min="11021" max="11021" width="13.42578125" style="316" bestFit="1" customWidth="1"/>
    <col min="11022" max="11025" width="9.140625" style="316"/>
    <col min="11026" max="11026" width="12" style="316" customWidth="1"/>
    <col min="11027" max="11027" width="10.7109375" style="316" bestFit="1" customWidth="1"/>
    <col min="11028" max="11028" width="9.85546875" style="316" bestFit="1" customWidth="1"/>
    <col min="11029" max="11030" width="9.140625" style="316"/>
    <col min="11031" max="11031" width="10.42578125" style="316" bestFit="1" customWidth="1"/>
    <col min="11032" max="11032" width="10.7109375" style="316" bestFit="1" customWidth="1"/>
    <col min="11033" max="11033" width="12.5703125" style="316" customWidth="1"/>
    <col min="11034" max="11034" width="9.140625" style="316"/>
    <col min="11035" max="11035" width="9.7109375" style="316" bestFit="1" customWidth="1"/>
    <col min="11036" max="11264" width="9.140625" style="316"/>
    <col min="11265" max="11265" width="6.140625" style="316" customWidth="1"/>
    <col min="11266" max="11266" width="28.140625" style="316" customWidth="1"/>
    <col min="11267" max="11267" width="13.85546875" style="316" customWidth="1"/>
    <col min="11268" max="11268" width="14.7109375" style="316" customWidth="1"/>
    <col min="11269" max="11269" width="15.7109375" style="316" customWidth="1"/>
    <col min="11270" max="11270" width="14.7109375" style="316" customWidth="1"/>
    <col min="11271" max="11271" width="16.7109375" style="316" customWidth="1"/>
    <col min="11272" max="11272" width="17" style="316" bestFit="1" customWidth="1"/>
    <col min="11273" max="11273" width="11.7109375" style="316" customWidth="1"/>
    <col min="11274" max="11274" width="12.85546875" style="316" customWidth="1"/>
    <col min="11275" max="11276" width="13.5703125" style="316" customWidth="1"/>
    <col min="11277" max="11277" width="13.42578125" style="316" bestFit="1" customWidth="1"/>
    <col min="11278" max="11281" width="9.140625" style="316"/>
    <col min="11282" max="11282" width="12" style="316" customWidth="1"/>
    <col min="11283" max="11283" width="10.7109375" style="316" bestFit="1" customWidth="1"/>
    <col min="11284" max="11284" width="9.85546875" style="316" bestFit="1" customWidth="1"/>
    <col min="11285" max="11286" width="9.140625" style="316"/>
    <col min="11287" max="11287" width="10.42578125" style="316" bestFit="1" customWidth="1"/>
    <col min="11288" max="11288" width="10.7109375" style="316" bestFit="1" customWidth="1"/>
    <col min="11289" max="11289" width="12.5703125" style="316" customWidth="1"/>
    <col min="11290" max="11290" width="9.140625" style="316"/>
    <col min="11291" max="11291" width="9.7109375" style="316" bestFit="1" customWidth="1"/>
    <col min="11292" max="11520" width="9.140625" style="316"/>
    <col min="11521" max="11521" width="6.140625" style="316" customWidth="1"/>
    <col min="11522" max="11522" width="28.140625" style="316" customWidth="1"/>
    <col min="11523" max="11523" width="13.85546875" style="316" customWidth="1"/>
    <col min="11524" max="11524" width="14.7109375" style="316" customWidth="1"/>
    <col min="11525" max="11525" width="15.7109375" style="316" customWidth="1"/>
    <col min="11526" max="11526" width="14.7109375" style="316" customWidth="1"/>
    <col min="11527" max="11527" width="16.7109375" style="316" customWidth="1"/>
    <col min="11528" max="11528" width="17" style="316" bestFit="1" customWidth="1"/>
    <col min="11529" max="11529" width="11.7109375" style="316" customWidth="1"/>
    <col min="11530" max="11530" width="12.85546875" style="316" customWidth="1"/>
    <col min="11531" max="11532" width="13.5703125" style="316" customWidth="1"/>
    <col min="11533" max="11533" width="13.42578125" style="316" bestFit="1" customWidth="1"/>
    <col min="11534" max="11537" width="9.140625" style="316"/>
    <col min="11538" max="11538" width="12" style="316" customWidth="1"/>
    <col min="11539" max="11539" width="10.7109375" style="316" bestFit="1" customWidth="1"/>
    <col min="11540" max="11540" width="9.85546875" style="316" bestFit="1" customWidth="1"/>
    <col min="11541" max="11542" width="9.140625" style="316"/>
    <col min="11543" max="11543" width="10.42578125" style="316" bestFit="1" customWidth="1"/>
    <col min="11544" max="11544" width="10.7109375" style="316" bestFit="1" customWidth="1"/>
    <col min="11545" max="11545" width="12.5703125" style="316" customWidth="1"/>
    <col min="11546" max="11546" width="9.140625" style="316"/>
    <col min="11547" max="11547" width="9.7109375" style="316" bestFit="1" customWidth="1"/>
    <col min="11548" max="11776" width="9.140625" style="316"/>
    <col min="11777" max="11777" width="6.140625" style="316" customWidth="1"/>
    <col min="11778" max="11778" width="28.140625" style="316" customWidth="1"/>
    <col min="11779" max="11779" width="13.85546875" style="316" customWidth="1"/>
    <col min="11780" max="11780" width="14.7109375" style="316" customWidth="1"/>
    <col min="11781" max="11781" width="15.7109375" style="316" customWidth="1"/>
    <col min="11782" max="11782" width="14.7109375" style="316" customWidth="1"/>
    <col min="11783" max="11783" width="16.7109375" style="316" customWidth="1"/>
    <col min="11784" max="11784" width="17" style="316" bestFit="1" customWidth="1"/>
    <col min="11785" max="11785" width="11.7109375" style="316" customWidth="1"/>
    <col min="11786" max="11786" width="12.85546875" style="316" customWidth="1"/>
    <col min="11787" max="11788" width="13.5703125" style="316" customWidth="1"/>
    <col min="11789" max="11789" width="13.42578125" style="316" bestFit="1" customWidth="1"/>
    <col min="11790" max="11793" width="9.140625" style="316"/>
    <col min="11794" max="11794" width="12" style="316" customWidth="1"/>
    <col min="11795" max="11795" width="10.7109375" style="316" bestFit="1" customWidth="1"/>
    <col min="11796" max="11796" width="9.85546875" style="316" bestFit="1" customWidth="1"/>
    <col min="11797" max="11798" width="9.140625" style="316"/>
    <col min="11799" max="11799" width="10.42578125" style="316" bestFit="1" customWidth="1"/>
    <col min="11800" max="11800" width="10.7109375" style="316" bestFit="1" customWidth="1"/>
    <col min="11801" max="11801" width="12.5703125" style="316" customWidth="1"/>
    <col min="11802" max="11802" width="9.140625" style="316"/>
    <col min="11803" max="11803" width="9.7109375" style="316" bestFit="1" customWidth="1"/>
    <col min="11804" max="12032" width="9.140625" style="316"/>
    <col min="12033" max="12033" width="6.140625" style="316" customWidth="1"/>
    <col min="12034" max="12034" width="28.140625" style="316" customWidth="1"/>
    <col min="12035" max="12035" width="13.85546875" style="316" customWidth="1"/>
    <col min="12036" max="12036" width="14.7109375" style="316" customWidth="1"/>
    <col min="12037" max="12037" width="15.7109375" style="316" customWidth="1"/>
    <col min="12038" max="12038" width="14.7109375" style="316" customWidth="1"/>
    <col min="12039" max="12039" width="16.7109375" style="316" customWidth="1"/>
    <col min="12040" max="12040" width="17" style="316" bestFit="1" customWidth="1"/>
    <col min="12041" max="12041" width="11.7109375" style="316" customWidth="1"/>
    <col min="12042" max="12042" width="12.85546875" style="316" customWidth="1"/>
    <col min="12043" max="12044" width="13.5703125" style="316" customWidth="1"/>
    <col min="12045" max="12045" width="13.42578125" style="316" bestFit="1" customWidth="1"/>
    <col min="12046" max="12049" width="9.140625" style="316"/>
    <col min="12050" max="12050" width="12" style="316" customWidth="1"/>
    <col min="12051" max="12051" width="10.7109375" style="316" bestFit="1" customWidth="1"/>
    <col min="12052" max="12052" width="9.85546875" style="316" bestFit="1" customWidth="1"/>
    <col min="12053" max="12054" width="9.140625" style="316"/>
    <col min="12055" max="12055" width="10.42578125" style="316" bestFit="1" customWidth="1"/>
    <col min="12056" max="12056" width="10.7109375" style="316" bestFit="1" customWidth="1"/>
    <col min="12057" max="12057" width="12.5703125" style="316" customWidth="1"/>
    <col min="12058" max="12058" width="9.140625" style="316"/>
    <col min="12059" max="12059" width="9.7109375" style="316" bestFit="1" customWidth="1"/>
    <col min="12060" max="12288" width="9.140625" style="316"/>
    <col min="12289" max="12289" width="6.140625" style="316" customWidth="1"/>
    <col min="12290" max="12290" width="28.140625" style="316" customWidth="1"/>
    <col min="12291" max="12291" width="13.85546875" style="316" customWidth="1"/>
    <col min="12292" max="12292" width="14.7109375" style="316" customWidth="1"/>
    <col min="12293" max="12293" width="15.7109375" style="316" customWidth="1"/>
    <col min="12294" max="12294" width="14.7109375" style="316" customWidth="1"/>
    <col min="12295" max="12295" width="16.7109375" style="316" customWidth="1"/>
    <col min="12296" max="12296" width="17" style="316" bestFit="1" customWidth="1"/>
    <col min="12297" max="12297" width="11.7109375" style="316" customWidth="1"/>
    <col min="12298" max="12298" width="12.85546875" style="316" customWidth="1"/>
    <col min="12299" max="12300" width="13.5703125" style="316" customWidth="1"/>
    <col min="12301" max="12301" width="13.42578125" style="316" bestFit="1" customWidth="1"/>
    <col min="12302" max="12305" width="9.140625" style="316"/>
    <col min="12306" max="12306" width="12" style="316" customWidth="1"/>
    <col min="12307" max="12307" width="10.7109375" style="316" bestFit="1" customWidth="1"/>
    <col min="12308" max="12308" width="9.85546875" style="316" bestFit="1" customWidth="1"/>
    <col min="12309" max="12310" width="9.140625" style="316"/>
    <col min="12311" max="12311" width="10.42578125" style="316" bestFit="1" customWidth="1"/>
    <col min="12312" max="12312" width="10.7109375" style="316" bestFit="1" customWidth="1"/>
    <col min="12313" max="12313" width="12.5703125" style="316" customWidth="1"/>
    <col min="12314" max="12314" width="9.140625" style="316"/>
    <col min="12315" max="12315" width="9.7109375" style="316" bestFit="1" customWidth="1"/>
    <col min="12316" max="12544" width="9.140625" style="316"/>
    <col min="12545" max="12545" width="6.140625" style="316" customWidth="1"/>
    <col min="12546" max="12546" width="28.140625" style="316" customWidth="1"/>
    <col min="12547" max="12547" width="13.85546875" style="316" customWidth="1"/>
    <col min="12548" max="12548" width="14.7109375" style="316" customWidth="1"/>
    <col min="12549" max="12549" width="15.7109375" style="316" customWidth="1"/>
    <col min="12550" max="12550" width="14.7109375" style="316" customWidth="1"/>
    <col min="12551" max="12551" width="16.7109375" style="316" customWidth="1"/>
    <col min="12552" max="12552" width="17" style="316" bestFit="1" customWidth="1"/>
    <col min="12553" max="12553" width="11.7109375" style="316" customWidth="1"/>
    <col min="12554" max="12554" width="12.85546875" style="316" customWidth="1"/>
    <col min="12555" max="12556" width="13.5703125" style="316" customWidth="1"/>
    <col min="12557" max="12557" width="13.42578125" style="316" bestFit="1" customWidth="1"/>
    <col min="12558" max="12561" width="9.140625" style="316"/>
    <col min="12562" max="12562" width="12" style="316" customWidth="1"/>
    <col min="12563" max="12563" width="10.7109375" style="316" bestFit="1" customWidth="1"/>
    <col min="12564" max="12564" width="9.85546875" style="316" bestFit="1" customWidth="1"/>
    <col min="12565" max="12566" width="9.140625" style="316"/>
    <col min="12567" max="12567" width="10.42578125" style="316" bestFit="1" customWidth="1"/>
    <col min="12568" max="12568" width="10.7109375" style="316" bestFit="1" customWidth="1"/>
    <col min="12569" max="12569" width="12.5703125" style="316" customWidth="1"/>
    <col min="12570" max="12570" width="9.140625" style="316"/>
    <col min="12571" max="12571" width="9.7109375" style="316" bestFit="1" customWidth="1"/>
    <col min="12572" max="12800" width="9.140625" style="316"/>
    <col min="12801" max="12801" width="6.140625" style="316" customWidth="1"/>
    <col min="12802" max="12802" width="28.140625" style="316" customWidth="1"/>
    <col min="12803" max="12803" width="13.85546875" style="316" customWidth="1"/>
    <col min="12804" max="12804" width="14.7109375" style="316" customWidth="1"/>
    <col min="12805" max="12805" width="15.7109375" style="316" customWidth="1"/>
    <col min="12806" max="12806" width="14.7109375" style="316" customWidth="1"/>
    <col min="12807" max="12807" width="16.7109375" style="316" customWidth="1"/>
    <col min="12808" max="12808" width="17" style="316" bestFit="1" customWidth="1"/>
    <col min="12809" max="12809" width="11.7109375" style="316" customWidth="1"/>
    <col min="12810" max="12810" width="12.85546875" style="316" customWidth="1"/>
    <col min="12811" max="12812" width="13.5703125" style="316" customWidth="1"/>
    <col min="12813" max="12813" width="13.42578125" style="316" bestFit="1" customWidth="1"/>
    <col min="12814" max="12817" width="9.140625" style="316"/>
    <col min="12818" max="12818" width="12" style="316" customWidth="1"/>
    <col min="12819" max="12819" width="10.7109375" style="316" bestFit="1" customWidth="1"/>
    <col min="12820" max="12820" width="9.85546875" style="316" bestFit="1" customWidth="1"/>
    <col min="12821" max="12822" width="9.140625" style="316"/>
    <col min="12823" max="12823" width="10.42578125" style="316" bestFit="1" customWidth="1"/>
    <col min="12824" max="12824" width="10.7109375" style="316" bestFit="1" customWidth="1"/>
    <col min="12825" max="12825" width="12.5703125" style="316" customWidth="1"/>
    <col min="12826" max="12826" width="9.140625" style="316"/>
    <col min="12827" max="12827" width="9.7109375" style="316" bestFit="1" customWidth="1"/>
    <col min="12828" max="13056" width="9.140625" style="316"/>
    <col min="13057" max="13057" width="6.140625" style="316" customWidth="1"/>
    <col min="13058" max="13058" width="28.140625" style="316" customWidth="1"/>
    <col min="13059" max="13059" width="13.85546875" style="316" customWidth="1"/>
    <col min="13060" max="13060" width="14.7109375" style="316" customWidth="1"/>
    <col min="13061" max="13061" width="15.7109375" style="316" customWidth="1"/>
    <col min="13062" max="13062" width="14.7109375" style="316" customWidth="1"/>
    <col min="13063" max="13063" width="16.7109375" style="316" customWidth="1"/>
    <col min="13064" max="13064" width="17" style="316" bestFit="1" customWidth="1"/>
    <col min="13065" max="13065" width="11.7109375" style="316" customWidth="1"/>
    <col min="13066" max="13066" width="12.85546875" style="316" customWidth="1"/>
    <col min="13067" max="13068" width="13.5703125" style="316" customWidth="1"/>
    <col min="13069" max="13069" width="13.42578125" style="316" bestFit="1" customWidth="1"/>
    <col min="13070" max="13073" width="9.140625" style="316"/>
    <col min="13074" max="13074" width="12" style="316" customWidth="1"/>
    <col min="13075" max="13075" width="10.7109375" style="316" bestFit="1" customWidth="1"/>
    <col min="13076" max="13076" width="9.85546875" style="316" bestFit="1" customWidth="1"/>
    <col min="13077" max="13078" width="9.140625" style="316"/>
    <col min="13079" max="13079" width="10.42578125" style="316" bestFit="1" customWidth="1"/>
    <col min="13080" max="13080" width="10.7109375" style="316" bestFit="1" customWidth="1"/>
    <col min="13081" max="13081" width="12.5703125" style="316" customWidth="1"/>
    <col min="13082" max="13082" width="9.140625" style="316"/>
    <col min="13083" max="13083" width="9.7109375" style="316" bestFit="1" customWidth="1"/>
    <col min="13084" max="13312" width="9.140625" style="316"/>
    <col min="13313" max="13313" width="6.140625" style="316" customWidth="1"/>
    <col min="13314" max="13314" width="28.140625" style="316" customWidth="1"/>
    <col min="13315" max="13315" width="13.85546875" style="316" customWidth="1"/>
    <col min="13316" max="13316" width="14.7109375" style="316" customWidth="1"/>
    <col min="13317" max="13317" width="15.7109375" style="316" customWidth="1"/>
    <col min="13318" max="13318" width="14.7109375" style="316" customWidth="1"/>
    <col min="13319" max="13319" width="16.7109375" style="316" customWidth="1"/>
    <col min="13320" max="13320" width="17" style="316" bestFit="1" customWidth="1"/>
    <col min="13321" max="13321" width="11.7109375" style="316" customWidth="1"/>
    <col min="13322" max="13322" width="12.85546875" style="316" customWidth="1"/>
    <col min="13323" max="13324" width="13.5703125" style="316" customWidth="1"/>
    <col min="13325" max="13325" width="13.42578125" style="316" bestFit="1" customWidth="1"/>
    <col min="13326" max="13329" width="9.140625" style="316"/>
    <col min="13330" max="13330" width="12" style="316" customWidth="1"/>
    <col min="13331" max="13331" width="10.7109375" style="316" bestFit="1" customWidth="1"/>
    <col min="13332" max="13332" width="9.85546875" style="316" bestFit="1" customWidth="1"/>
    <col min="13333" max="13334" width="9.140625" style="316"/>
    <col min="13335" max="13335" width="10.42578125" style="316" bestFit="1" customWidth="1"/>
    <col min="13336" max="13336" width="10.7109375" style="316" bestFit="1" customWidth="1"/>
    <col min="13337" max="13337" width="12.5703125" style="316" customWidth="1"/>
    <col min="13338" max="13338" width="9.140625" style="316"/>
    <col min="13339" max="13339" width="9.7109375" style="316" bestFit="1" customWidth="1"/>
    <col min="13340" max="13568" width="9.140625" style="316"/>
    <col min="13569" max="13569" width="6.140625" style="316" customWidth="1"/>
    <col min="13570" max="13570" width="28.140625" style="316" customWidth="1"/>
    <col min="13571" max="13571" width="13.85546875" style="316" customWidth="1"/>
    <col min="13572" max="13572" width="14.7109375" style="316" customWidth="1"/>
    <col min="13573" max="13573" width="15.7109375" style="316" customWidth="1"/>
    <col min="13574" max="13574" width="14.7109375" style="316" customWidth="1"/>
    <col min="13575" max="13575" width="16.7109375" style="316" customWidth="1"/>
    <col min="13576" max="13576" width="17" style="316" bestFit="1" customWidth="1"/>
    <col min="13577" max="13577" width="11.7109375" style="316" customWidth="1"/>
    <col min="13578" max="13578" width="12.85546875" style="316" customWidth="1"/>
    <col min="13579" max="13580" width="13.5703125" style="316" customWidth="1"/>
    <col min="13581" max="13581" width="13.42578125" style="316" bestFit="1" customWidth="1"/>
    <col min="13582" max="13585" width="9.140625" style="316"/>
    <col min="13586" max="13586" width="12" style="316" customWidth="1"/>
    <col min="13587" max="13587" width="10.7109375" style="316" bestFit="1" customWidth="1"/>
    <col min="13588" max="13588" width="9.85546875" style="316" bestFit="1" customWidth="1"/>
    <col min="13589" max="13590" width="9.140625" style="316"/>
    <col min="13591" max="13591" width="10.42578125" style="316" bestFit="1" customWidth="1"/>
    <col min="13592" max="13592" width="10.7109375" style="316" bestFit="1" customWidth="1"/>
    <col min="13593" max="13593" width="12.5703125" style="316" customWidth="1"/>
    <col min="13594" max="13594" width="9.140625" style="316"/>
    <col min="13595" max="13595" width="9.7109375" style="316" bestFit="1" customWidth="1"/>
    <col min="13596" max="13824" width="9.140625" style="316"/>
    <col min="13825" max="13825" width="6.140625" style="316" customWidth="1"/>
    <col min="13826" max="13826" width="28.140625" style="316" customWidth="1"/>
    <col min="13827" max="13827" width="13.85546875" style="316" customWidth="1"/>
    <col min="13828" max="13828" width="14.7109375" style="316" customWidth="1"/>
    <col min="13829" max="13829" width="15.7109375" style="316" customWidth="1"/>
    <col min="13830" max="13830" width="14.7109375" style="316" customWidth="1"/>
    <col min="13831" max="13831" width="16.7109375" style="316" customWidth="1"/>
    <col min="13832" max="13832" width="17" style="316" bestFit="1" customWidth="1"/>
    <col min="13833" max="13833" width="11.7109375" style="316" customWidth="1"/>
    <col min="13834" max="13834" width="12.85546875" style="316" customWidth="1"/>
    <col min="13835" max="13836" width="13.5703125" style="316" customWidth="1"/>
    <col min="13837" max="13837" width="13.42578125" style="316" bestFit="1" customWidth="1"/>
    <col min="13838" max="13841" width="9.140625" style="316"/>
    <col min="13842" max="13842" width="12" style="316" customWidth="1"/>
    <col min="13843" max="13843" width="10.7109375" style="316" bestFit="1" customWidth="1"/>
    <col min="13844" max="13844" width="9.85546875" style="316" bestFit="1" customWidth="1"/>
    <col min="13845" max="13846" width="9.140625" style="316"/>
    <col min="13847" max="13847" width="10.42578125" style="316" bestFit="1" customWidth="1"/>
    <col min="13848" max="13848" width="10.7109375" style="316" bestFit="1" customWidth="1"/>
    <col min="13849" max="13849" width="12.5703125" style="316" customWidth="1"/>
    <col min="13850" max="13850" width="9.140625" style="316"/>
    <col min="13851" max="13851" width="9.7109375" style="316" bestFit="1" customWidth="1"/>
    <col min="13852" max="14080" width="9.140625" style="316"/>
    <col min="14081" max="14081" width="6.140625" style="316" customWidth="1"/>
    <col min="14082" max="14082" width="28.140625" style="316" customWidth="1"/>
    <col min="14083" max="14083" width="13.85546875" style="316" customWidth="1"/>
    <col min="14084" max="14084" width="14.7109375" style="316" customWidth="1"/>
    <col min="14085" max="14085" width="15.7109375" style="316" customWidth="1"/>
    <col min="14086" max="14086" width="14.7109375" style="316" customWidth="1"/>
    <col min="14087" max="14087" width="16.7109375" style="316" customWidth="1"/>
    <col min="14088" max="14088" width="17" style="316" bestFit="1" customWidth="1"/>
    <col min="14089" max="14089" width="11.7109375" style="316" customWidth="1"/>
    <col min="14090" max="14090" width="12.85546875" style="316" customWidth="1"/>
    <col min="14091" max="14092" width="13.5703125" style="316" customWidth="1"/>
    <col min="14093" max="14093" width="13.42578125" style="316" bestFit="1" customWidth="1"/>
    <col min="14094" max="14097" width="9.140625" style="316"/>
    <col min="14098" max="14098" width="12" style="316" customWidth="1"/>
    <col min="14099" max="14099" width="10.7109375" style="316" bestFit="1" customWidth="1"/>
    <col min="14100" max="14100" width="9.85546875" style="316" bestFit="1" customWidth="1"/>
    <col min="14101" max="14102" width="9.140625" style="316"/>
    <col min="14103" max="14103" width="10.42578125" style="316" bestFit="1" customWidth="1"/>
    <col min="14104" max="14104" width="10.7109375" style="316" bestFit="1" customWidth="1"/>
    <col min="14105" max="14105" width="12.5703125" style="316" customWidth="1"/>
    <col min="14106" max="14106" width="9.140625" style="316"/>
    <col min="14107" max="14107" width="9.7109375" style="316" bestFit="1" customWidth="1"/>
    <col min="14108" max="14336" width="9.140625" style="316"/>
    <col min="14337" max="14337" width="6.140625" style="316" customWidth="1"/>
    <col min="14338" max="14338" width="28.140625" style="316" customWidth="1"/>
    <col min="14339" max="14339" width="13.85546875" style="316" customWidth="1"/>
    <col min="14340" max="14340" width="14.7109375" style="316" customWidth="1"/>
    <col min="14341" max="14341" width="15.7109375" style="316" customWidth="1"/>
    <col min="14342" max="14342" width="14.7109375" style="316" customWidth="1"/>
    <col min="14343" max="14343" width="16.7109375" style="316" customWidth="1"/>
    <col min="14344" max="14344" width="17" style="316" bestFit="1" customWidth="1"/>
    <col min="14345" max="14345" width="11.7109375" style="316" customWidth="1"/>
    <col min="14346" max="14346" width="12.85546875" style="316" customWidth="1"/>
    <col min="14347" max="14348" width="13.5703125" style="316" customWidth="1"/>
    <col min="14349" max="14349" width="13.42578125" style="316" bestFit="1" customWidth="1"/>
    <col min="14350" max="14353" width="9.140625" style="316"/>
    <col min="14354" max="14354" width="12" style="316" customWidth="1"/>
    <col min="14355" max="14355" width="10.7109375" style="316" bestFit="1" customWidth="1"/>
    <col min="14356" max="14356" width="9.85546875" style="316" bestFit="1" customWidth="1"/>
    <col min="14357" max="14358" width="9.140625" style="316"/>
    <col min="14359" max="14359" width="10.42578125" style="316" bestFit="1" customWidth="1"/>
    <col min="14360" max="14360" width="10.7109375" style="316" bestFit="1" customWidth="1"/>
    <col min="14361" max="14361" width="12.5703125" style="316" customWidth="1"/>
    <col min="14362" max="14362" width="9.140625" style="316"/>
    <col min="14363" max="14363" width="9.7109375" style="316" bestFit="1" customWidth="1"/>
    <col min="14364" max="14592" width="9.140625" style="316"/>
    <col min="14593" max="14593" width="6.140625" style="316" customWidth="1"/>
    <col min="14594" max="14594" width="28.140625" style="316" customWidth="1"/>
    <col min="14595" max="14595" width="13.85546875" style="316" customWidth="1"/>
    <col min="14596" max="14596" width="14.7109375" style="316" customWidth="1"/>
    <col min="14597" max="14597" width="15.7109375" style="316" customWidth="1"/>
    <col min="14598" max="14598" width="14.7109375" style="316" customWidth="1"/>
    <col min="14599" max="14599" width="16.7109375" style="316" customWidth="1"/>
    <col min="14600" max="14600" width="17" style="316" bestFit="1" customWidth="1"/>
    <col min="14601" max="14601" width="11.7109375" style="316" customWidth="1"/>
    <col min="14602" max="14602" width="12.85546875" style="316" customWidth="1"/>
    <col min="14603" max="14604" width="13.5703125" style="316" customWidth="1"/>
    <col min="14605" max="14605" width="13.42578125" style="316" bestFit="1" customWidth="1"/>
    <col min="14606" max="14609" width="9.140625" style="316"/>
    <col min="14610" max="14610" width="12" style="316" customWidth="1"/>
    <col min="14611" max="14611" width="10.7109375" style="316" bestFit="1" customWidth="1"/>
    <col min="14612" max="14612" width="9.85546875" style="316" bestFit="1" customWidth="1"/>
    <col min="14613" max="14614" width="9.140625" style="316"/>
    <col min="14615" max="14615" width="10.42578125" style="316" bestFit="1" customWidth="1"/>
    <col min="14616" max="14616" width="10.7109375" style="316" bestFit="1" customWidth="1"/>
    <col min="14617" max="14617" width="12.5703125" style="316" customWidth="1"/>
    <col min="14618" max="14618" width="9.140625" style="316"/>
    <col min="14619" max="14619" width="9.7109375" style="316" bestFit="1" customWidth="1"/>
    <col min="14620" max="14848" width="9.140625" style="316"/>
    <col min="14849" max="14849" width="6.140625" style="316" customWidth="1"/>
    <col min="14850" max="14850" width="28.140625" style="316" customWidth="1"/>
    <col min="14851" max="14851" width="13.85546875" style="316" customWidth="1"/>
    <col min="14852" max="14852" width="14.7109375" style="316" customWidth="1"/>
    <col min="14853" max="14853" width="15.7109375" style="316" customWidth="1"/>
    <col min="14854" max="14854" width="14.7109375" style="316" customWidth="1"/>
    <col min="14855" max="14855" width="16.7109375" style="316" customWidth="1"/>
    <col min="14856" max="14856" width="17" style="316" bestFit="1" customWidth="1"/>
    <col min="14857" max="14857" width="11.7109375" style="316" customWidth="1"/>
    <col min="14858" max="14858" width="12.85546875" style="316" customWidth="1"/>
    <col min="14859" max="14860" width="13.5703125" style="316" customWidth="1"/>
    <col min="14861" max="14861" width="13.42578125" style="316" bestFit="1" customWidth="1"/>
    <col min="14862" max="14865" width="9.140625" style="316"/>
    <col min="14866" max="14866" width="12" style="316" customWidth="1"/>
    <col min="14867" max="14867" width="10.7109375" style="316" bestFit="1" customWidth="1"/>
    <col min="14868" max="14868" width="9.85546875" style="316" bestFit="1" customWidth="1"/>
    <col min="14869" max="14870" width="9.140625" style="316"/>
    <col min="14871" max="14871" width="10.42578125" style="316" bestFit="1" customWidth="1"/>
    <col min="14872" max="14872" width="10.7109375" style="316" bestFit="1" customWidth="1"/>
    <col min="14873" max="14873" width="12.5703125" style="316" customWidth="1"/>
    <col min="14874" max="14874" width="9.140625" style="316"/>
    <col min="14875" max="14875" width="9.7109375" style="316" bestFit="1" customWidth="1"/>
    <col min="14876" max="15104" width="9.140625" style="316"/>
    <col min="15105" max="15105" width="6.140625" style="316" customWidth="1"/>
    <col min="15106" max="15106" width="28.140625" style="316" customWidth="1"/>
    <col min="15107" max="15107" width="13.85546875" style="316" customWidth="1"/>
    <col min="15108" max="15108" width="14.7109375" style="316" customWidth="1"/>
    <col min="15109" max="15109" width="15.7109375" style="316" customWidth="1"/>
    <col min="15110" max="15110" width="14.7109375" style="316" customWidth="1"/>
    <col min="15111" max="15111" width="16.7109375" style="316" customWidth="1"/>
    <col min="15112" max="15112" width="17" style="316" bestFit="1" customWidth="1"/>
    <col min="15113" max="15113" width="11.7109375" style="316" customWidth="1"/>
    <col min="15114" max="15114" width="12.85546875" style="316" customWidth="1"/>
    <col min="15115" max="15116" width="13.5703125" style="316" customWidth="1"/>
    <col min="15117" max="15117" width="13.42578125" style="316" bestFit="1" customWidth="1"/>
    <col min="15118" max="15121" width="9.140625" style="316"/>
    <col min="15122" max="15122" width="12" style="316" customWidth="1"/>
    <col min="15123" max="15123" width="10.7109375" style="316" bestFit="1" customWidth="1"/>
    <col min="15124" max="15124" width="9.85546875" style="316" bestFit="1" customWidth="1"/>
    <col min="15125" max="15126" width="9.140625" style="316"/>
    <col min="15127" max="15127" width="10.42578125" style="316" bestFit="1" customWidth="1"/>
    <col min="15128" max="15128" width="10.7109375" style="316" bestFit="1" customWidth="1"/>
    <col min="15129" max="15129" width="12.5703125" style="316" customWidth="1"/>
    <col min="15130" max="15130" width="9.140625" style="316"/>
    <col min="15131" max="15131" width="9.7109375" style="316" bestFit="1" customWidth="1"/>
    <col min="15132" max="15360" width="9.140625" style="316"/>
    <col min="15361" max="15361" width="6.140625" style="316" customWidth="1"/>
    <col min="15362" max="15362" width="28.140625" style="316" customWidth="1"/>
    <col min="15363" max="15363" width="13.85546875" style="316" customWidth="1"/>
    <col min="15364" max="15364" width="14.7109375" style="316" customWidth="1"/>
    <col min="15365" max="15365" width="15.7109375" style="316" customWidth="1"/>
    <col min="15366" max="15366" width="14.7109375" style="316" customWidth="1"/>
    <col min="15367" max="15367" width="16.7109375" style="316" customWidth="1"/>
    <col min="15368" max="15368" width="17" style="316" bestFit="1" customWidth="1"/>
    <col min="15369" max="15369" width="11.7109375" style="316" customWidth="1"/>
    <col min="15370" max="15370" width="12.85546875" style="316" customWidth="1"/>
    <col min="15371" max="15372" width="13.5703125" style="316" customWidth="1"/>
    <col min="15373" max="15373" width="13.42578125" style="316" bestFit="1" customWidth="1"/>
    <col min="15374" max="15377" width="9.140625" style="316"/>
    <col min="15378" max="15378" width="12" style="316" customWidth="1"/>
    <col min="15379" max="15379" width="10.7109375" style="316" bestFit="1" customWidth="1"/>
    <col min="15380" max="15380" width="9.85546875" style="316" bestFit="1" customWidth="1"/>
    <col min="15381" max="15382" width="9.140625" style="316"/>
    <col min="15383" max="15383" width="10.42578125" style="316" bestFit="1" customWidth="1"/>
    <col min="15384" max="15384" width="10.7109375" style="316" bestFit="1" customWidth="1"/>
    <col min="15385" max="15385" width="12.5703125" style="316" customWidth="1"/>
    <col min="15386" max="15386" width="9.140625" style="316"/>
    <col min="15387" max="15387" width="9.7109375" style="316" bestFit="1" customWidth="1"/>
    <col min="15388" max="15616" width="9.140625" style="316"/>
    <col min="15617" max="15617" width="6.140625" style="316" customWidth="1"/>
    <col min="15618" max="15618" width="28.140625" style="316" customWidth="1"/>
    <col min="15619" max="15619" width="13.85546875" style="316" customWidth="1"/>
    <col min="15620" max="15620" width="14.7109375" style="316" customWidth="1"/>
    <col min="15621" max="15621" width="15.7109375" style="316" customWidth="1"/>
    <col min="15622" max="15622" width="14.7109375" style="316" customWidth="1"/>
    <col min="15623" max="15623" width="16.7109375" style="316" customWidth="1"/>
    <col min="15624" max="15624" width="17" style="316" bestFit="1" customWidth="1"/>
    <col min="15625" max="15625" width="11.7109375" style="316" customWidth="1"/>
    <col min="15626" max="15626" width="12.85546875" style="316" customWidth="1"/>
    <col min="15627" max="15628" width="13.5703125" style="316" customWidth="1"/>
    <col min="15629" max="15629" width="13.42578125" style="316" bestFit="1" customWidth="1"/>
    <col min="15630" max="15633" width="9.140625" style="316"/>
    <col min="15634" max="15634" width="12" style="316" customWidth="1"/>
    <col min="15635" max="15635" width="10.7109375" style="316" bestFit="1" customWidth="1"/>
    <col min="15636" max="15636" width="9.85546875" style="316" bestFit="1" customWidth="1"/>
    <col min="15637" max="15638" width="9.140625" style="316"/>
    <col min="15639" max="15639" width="10.42578125" style="316" bestFit="1" customWidth="1"/>
    <col min="15640" max="15640" width="10.7109375" style="316" bestFit="1" customWidth="1"/>
    <col min="15641" max="15641" width="12.5703125" style="316" customWidth="1"/>
    <col min="15642" max="15642" width="9.140625" style="316"/>
    <col min="15643" max="15643" width="9.7109375" style="316" bestFit="1" customWidth="1"/>
    <col min="15644" max="15872" width="9.140625" style="316"/>
    <col min="15873" max="15873" width="6.140625" style="316" customWidth="1"/>
    <col min="15874" max="15874" width="28.140625" style="316" customWidth="1"/>
    <col min="15875" max="15875" width="13.85546875" style="316" customWidth="1"/>
    <col min="15876" max="15876" width="14.7109375" style="316" customWidth="1"/>
    <col min="15877" max="15877" width="15.7109375" style="316" customWidth="1"/>
    <col min="15878" max="15878" width="14.7109375" style="316" customWidth="1"/>
    <col min="15879" max="15879" width="16.7109375" style="316" customWidth="1"/>
    <col min="15880" max="15880" width="17" style="316" bestFit="1" customWidth="1"/>
    <col min="15881" max="15881" width="11.7109375" style="316" customWidth="1"/>
    <col min="15882" max="15882" width="12.85546875" style="316" customWidth="1"/>
    <col min="15883" max="15884" width="13.5703125" style="316" customWidth="1"/>
    <col min="15885" max="15885" width="13.42578125" style="316" bestFit="1" customWidth="1"/>
    <col min="15886" max="15889" width="9.140625" style="316"/>
    <col min="15890" max="15890" width="12" style="316" customWidth="1"/>
    <col min="15891" max="15891" width="10.7109375" style="316" bestFit="1" customWidth="1"/>
    <col min="15892" max="15892" width="9.85546875" style="316" bestFit="1" customWidth="1"/>
    <col min="15893" max="15894" width="9.140625" style="316"/>
    <col min="15895" max="15895" width="10.42578125" style="316" bestFit="1" customWidth="1"/>
    <col min="15896" max="15896" width="10.7109375" style="316" bestFit="1" customWidth="1"/>
    <col min="15897" max="15897" width="12.5703125" style="316" customWidth="1"/>
    <col min="15898" max="15898" width="9.140625" style="316"/>
    <col min="15899" max="15899" width="9.7109375" style="316" bestFit="1" customWidth="1"/>
    <col min="15900" max="16128" width="9.140625" style="316"/>
    <col min="16129" max="16129" width="6.140625" style="316" customWidth="1"/>
    <col min="16130" max="16130" width="28.140625" style="316" customWidth="1"/>
    <col min="16131" max="16131" width="13.85546875" style="316" customWidth="1"/>
    <col min="16132" max="16132" width="14.7109375" style="316" customWidth="1"/>
    <col min="16133" max="16133" width="15.7109375" style="316" customWidth="1"/>
    <col min="16134" max="16134" width="14.7109375" style="316" customWidth="1"/>
    <col min="16135" max="16135" width="16.7109375" style="316" customWidth="1"/>
    <col min="16136" max="16136" width="17" style="316" bestFit="1" customWidth="1"/>
    <col min="16137" max="16137" width="11.7109375" style="316" customWidth="1"/>
    <col min="16138" max="16138" width="12.85546875" style="316" customWidth="1"/>
    <col min="16139" max="16140" width="13.5703125" style="316" customWidth="1"/>
    <col min="16141" max="16141" width="13.42578125" style="316" bestFit="1" customWidth="1"/>
    <col min="16142" max="16145" width="9.140625" style="316"/>
    <col min="16146" max="16146" width="12" style="316" customWidth="1"/>
    <col min="16147" max="16147" width="10.7109375" style="316" bestFit="1" customWidth="1"/>
    <col min="16148" max="16148" width="9.85546875" style="316" bestFit="1" customWidth="1"/>
    <col min="16149" max="16150" width="9.140625" style="316"/>
    <col min="16151" max="16151" width="10.42578125" style="316" bestFit="1" customWidth="1"/>
    <col min="16152" max="16152" width="10.7109375" style="316" bestFit="1" customWidth="1"/>
    <col min="16153" max="16153" width="12.5703125" style="316" customWidth="1"/>
    <col min="16154" max="16154" width="9.140625" style="316"/>
    <col min="16155" max="16155" width="9.7109375" style="316" bestFit="1" customWidth="1"/>
    <col min="16156" max="16384" width="9.140625" style="316"/>
  </cols>
  <sheetData>
    <row r="2" spans="1:29" ht="18.75" x14ac:dyDescent="0.3">
      <c r="B2" s="317" t="s">
        <v>846</v>
      </c>
    </row>
    <row r="3" spans="1:29" x14ac:dyDescent="0.25">
      <c r="A3" s="341"/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320"/>
      <c r="M3" s="319"/>
      <c r="N3" s="321"/>
    </row>
    <row r="4" spans="1:29" s="328" customFormat="1" x14ac:dyDescent="0.25">
      <c r="A4" s="322"/>
      <c r="B4" s="1097" t="s">
        <v>1</v>
      </c>
      <c r="C4" s="1057" t="s">
        <v>2</v>
      </c>
      <c r="D4" s="1099"/>
      <c r="E4" s="323" t="s">
        <v>923</v>
      </c>
      <c r="F4" s="324" t="s">
        <v>4</v>
      </c>
      <c r="G4" s="324" t="s">
        <v>5</v>
      </c>
      <c r="H4" s="324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6"/>
      <c r="N4" s="327"/>
    </row>
    <row r="5" spans="1:29" ht="91.15" customHeight="1" x14ac:dyDescent="0.25">
      <c r="A5" s="329"/>
      <c r="B5" s="1098"/>
      <c r="C5" s="330" t="s">
        <v>11</v>
      </c>
      <c r="D5" s="330" t="s">
        <v>12</v>
      </c>
      <c r="E5" s="324" t="s">
        <v>924</v>
      </c>
      <c r="F5" s="324" t="s">
        <v>14</v>
      </c>
      <c r="G5" s="324" t="s">
        <v>15</v>
      </c>
      <c r="H5" s="324" t="s">
        <v>925</v>
      </c>
      <c r="I5" s="331" t="s">
        <v>17</v>
      </c>
      <c r="J5" s="331" t="s">
        <v>18</v>
      </c>
      <c r="K5" s="331" t="s">
        <v>19</v>
      </c>
      <c r="L5" s="331" t="s">
        <v>20</v>
      </c>
      <c r="M5" s="324" t="s">
        <v>21</v>
      </c>
      <c r="N5" s="321"/>
    </row>
    <row r="6" spans="1:29" s="328" customFormat="1" x14ac:dyDescent="0.25">
      <c r="A6" s="511">
        <v>1</v>
      </c>
      <c r="B6" s="512" t="s">
        <v>847</v>
      </c>
      <c r="C6" s="513">
        <f>C13</f>
        <v>232.5</v>
      </c>
      <c r="D6" s="513">
        <f>F13</f>
        <v>232500</v>
      </c>
      <c r="E6" s="513">
        <f>SUM(F6:L6)</f>
        <v>83076.06</v>
      </c>
      <c r="F6" s="513">
        <v>66880.37</v>
      </c>
      <c r="G6" s="513">
        <v>5457.97</v>
      </c>
      <c r="H6" s="513">
        <v>10351.92</v>
      </c>
      <c r="I6" s="513">
        <v>0</v>
      </c>
      <c r="J6" s="513">
        <v>0</v>
      </c>
      <c r="K6" s="513">
        <v>385.8</v>
      </c>
      <c r="L6" s="513">
        <v>0</v>
      </c>
      <c r="M6" s="514" t="s">
        <v>863</v>
      </c>
      <c r="N6" s="327"/>
    </row>
    <row r="7" spans="1:29" x14ac:dyDescent="0.25">
      <c r="A7" s="325"/>
      <c r="B7" s="516"/>
      <c r="C7" s="517"/>
      <c r="D7" s="517"/>
      <c r="E7" s="517"/>
      <c r="F7" s="517"/>
      <c r="G7" s="517"/>
      <c r="H7" s="517"/>
      <c r="I7" s="678"/>
      <c r="J7" s="517"/>
      <c r="K7" s="517"/>
      <c r="L7" s="517"/>
      <c r="M7" s="519"/>
      <c r="N7" s="321"/>
    </row>
    <row r="8" spans="1:29" x14ac:dyDescent="0.25">
      <c r="A8" s="336"/>
      <c r="B8" s="520" t="s">
        <v>864</v>
      </c>
      <c r="C8" s="520"/>
      <c r="D8" s="520"/>
      <c r="E8" s="520"/>
      <c r="F8" s="520"/>
      <c r="G8" s="520"/>
      <c r="H8" s="520"/>
      <c r="I8" s="520"/>
      <c r="J8" s="520"/>
      <c r="K8" s="521"/>
      <c r="L8" s="521"/>
      <c r="M8" s="357"/>
      <c r="N8" s="321"/>
    </row>
    <row r="9" spans="1:29" x14ac:dyDescent="0.25">
      <c r="A9" s="341"/>
      <c r="B9" s="319"/>
      <c r="C9" s="319"/>
      <c r="D9" s="319"/>
      <c r="E9" s="522"/>
      <c r="F9" s="319"/>
      <c r="G9" s="520"/>
      <c r="H9" s="520"/>
      <c r="I9" s="520"/>
      <c r="J9" s="520"/>
      <c r="K9" s="521"/>
      <c r="L9" s="521"/>
      <c r="M9" s="520"/>
      <c r="N9" s="321"/>
    </row>
    <row r="10" spans="1:29" x14ac:dyDescent="0.25">
      <c r="A10" s="341"/>
      <c r="B10" s="524" t="s">
        <v>419</v>
      </c>
      <c r="C10" s="319"/>
      <c r="D10" s="319"/>
      <c r="E10" s="319"/>
      <c r="F10" s="319"/>
      <c r="G10" s="520"/>
      <c r="H10" s="520"/>
      <c r="I10" s="520"/>
      <c r="J10" s="525" t="s">
        <v>420</v>
      </c>
      <c r="K10" s="520"/>
      <c r="L10" s="520"/>
      <c r="M10" s="520"/>
    </row>
    <row r="12" spans="1:29" s="509" customFormat="1" ht="42.75" x14ac:dyDescent="0.25">
      <c r="A12" s="345"/>
      <c r="B12" s="527" t="s">
        <v>421</v>
      </c>
      <c r="C12" s="345" t="s">
        <v>422</v>
      </c>
      <c r="D12" s="346" t="s">
        <v>423</v>
      </c>
      <c r="E12" s="346" t="s">
        <v>424</v>
      </c>
      <c r="F12" s="346" t="s">
        <v>425</v>
      </c>
      <c r="G12" s="346" t="s">
        <v>426</v>
      </c>
      <c r="H12" s="528"/>
      <c r="I12" s="530"/>
      <c r="J12" s="527" t="s">
        <v>427</v>
      </c>
      <c r="K12" s="323" t="s">
        <v>428</v>
      </c>
      <c r="L12" s="530"/>
      <c r="M12" s="530"/>
    </row>
    <row r="13" spans="1:29" s="509" customFormat="1" ht="30" x14ac:dyDescent="0.25">
      <c r="A13" s="485">
        <v>1</v>
      </c>
      <c r="B13" s="540" t="s">
        <v>848</v>
      </c>
      <c r="C13" s="577">
        <v>232.5</v>
      </c>
      <c r="D13" s="485">
        <v>1850</v>
      </c>
      <c r="E13" s="485">
        <v>1998</v>
      </c>
      <c r="F13" s="399">
        <f>C13*1000</f>
        <v>232500</v>
      </c>
      <c r="G13" s="399">
        <f>E6-F6</f>
        <v>16195.690000000002</v>
      </c>
      <c r="H13" s="533"/>
      <c r="J13" s="974"/>
      <c r="K13" s="974"/>
    </row>
    <row r="14" spans="1:29" s="357" customFormat="1" x14ac:dyDescent="0.25">
      <c r="A14" s="339"/>
    </row>
    <row r="15" spans="1:29" s="357" customFormat="1" ht="15" customHeight="1" thickBot="1" x14ac:dyDescent="0.3">
      <c r="A15" s="339"/>
      <c r="B15" s="358"/>
      <c r="C15" s="359"/>
      <c r="D15" s="358"/>
      <c r="G15" s="358"/>
      <c r="H15" s="358"/>
      <c r="I15" s="358"/>
      <c r="J15" s="358"/>
      <c r="K15" s="360"/>
      <c r="L15" s="361"/>
      <c r="M15" s="361"/>
      <c r="N15" s="362"/>
    </row>
    <row r="16" spans="1:29" s="366" customFormat="1" ht="15" customHeight="1" thickBot="1" x14ac:dyDescent="0.3">
      <c r="A16" s="1061"/>
      <c r="B16" s="1063" t="s">
        <v>24</v>
      </c>
      <c r="C16" s="1065" t="s">
        <v>28</v>
      </c>
      <c r="D16" s="1066"/>
      <c r="E16" s="1067"/>
      <c r="F16" s="1067"/>
      <c r="G16" s="1067"/>
      <c r="H16" s="1067"/>
      <c r="I16" s="1067"/>
      <c r="J16" s="1067"/>
      <c r="K16" s="1067"/>
      <c r="L16" s="1068"/>
      <c r="M16" s="1068"/>
      <c r="N16" s="1068"/>
      <c r="O16" s="1067"/>
      <c r="P16" s="1067"/>
      <c r="Q16" s="1067"/>
      <c r="R16" s="1068"/>
      <c r="S16" s="363"/>
      <c r="T16" s="363"/>
      <c r="U16" s="364"/>
      <c r="V16" s="1073" t="s">
        <v>29</v>
      </c>
      <c r="W16" s="1074"/>
      <c r="X16" s="1074"/>
      <c r="Y16" s="1074"/>
      <c r="Z16" s="1074"/>
      <c r="AA16" s="1075"/>
      <c r="AB16" s="365"/>
      <c r="AC16" s="365"/>
    </row>
    <row r="17" spans="1:29" s="375" customFormat="1" ht="90.75" thickTop="1" thickBot="1" x14ac:dyDescent="0.3">
      <c r="A17" s="1062"/>
      <c r="B17" s="1064"/>
      <c r="C17" s="1076" t="s">
        <v>31</v>
      </c>
      <c r="D17" s="1077"/>
      <c r="E17" s="1078"/>
      <c r="F17" s="1079" t="s">
        <v>32</v>
      </c>
      <c r="G17" s="1080"/>
      <c r="H17" s="1081"/>
      <c r="I17" s="1082" t="s">
        <v>33</v>
      </c>
      <c r="J17" s="1083"/>
      <c r="K17" s="1084"/>
      <c r="L17" s="1085" t="s">
        <v>34</v>
      </c>
      <c r="M17" s="1086"/>
      <c r="N17" s="1087"/>
      <c r="O17" s="1088" t="s">
        <v>35</v>
      </c>
      <c r="P17" s="1089"/>
      <c r="Q17" s="1090"/>
      <c r="R17" s="367" t="s">
        <v>36</v>
      </c>
      <c r="S17" s="368" t="s">
        <v>37</v>
      </c>
      <c r="T17" s="369" t="s">
        <v>38</v>
      </c>
      <c r="U17" s="370" t="s">
        <v>431</v>
      </c>
      <c r="V17" s="371" t="s">
        <v>432</v>
      </c>
      <c r="W17" s="372" t="s">
        <v>41</v>
      </c>
      <c r="X17" s="372" t="s">
        <v>42</v>
      </c>
      <c r="Y17" s="372" t="s">
        <v>43</v>
      </c>
      <c r="Z17" s="372" t="s">
        <v>44</v>
      </c>
      <c r="AA17" s="373" t="s">
        <v>45</v>
      </c>
      <c r="AB17" s="374"/>
      <c r="AC17" s="374"/>
    </row>
    <row r="18" spans="1:29" s="366" customFormat="1" ht="15.75" thickBot="1" x14ac:dyDescent="0.3">
      <c r="A18" s="376"/>
      <c r="B18" s="377" t="s">
        <v>46</v>
      </c>
      <c r="C18" s="378" t="s">
        <v>47</v>
      </c>
      <c r="D18" s="379" t="s">
        <v>48</v>
      </c>
      <c r="E18" s="379" t="s">
        <v>49</v>
      </c>
      <c r="F18" s="378" t="s">
        <v>47</v>
      </c>
      <c r="G18" s="379" t="s">
        <v>48</v>
      </c>
      <c r="H18" s="380" t="s">
        <v>49</v>
      </c>
      <c r="I18" s="381" t="s">
        <v>47</v>
      </c>
      <c r="J18" s="382" t="s">
        <v>48</v>
      </c>
      <c r="K18" s="383" t="s">
        <v>49</v>
      </c>
      <c r="L18" s="378" t="s">
        <v>47</v>
      </c>
      <c r="M18" s="364" t="s">
        <v>48</v>
      </c>
      <c r="N18" s="383" t="s">
        <v>49</v>
      </c>
      <c r="O18" s="378" t="s">
        <v>47</v>
      </c>
      <c r="P18" s="364" t="s">
        <v>48</v>
      </c>
      <c r="Q18" s="383" t="s">
        <v>49</v>
      </c>
      <c r="R18" s="382" t="s">
        <v>47</v>
      </c>
      <c r="S18" s="384" t="s">
        <v>47</v>
      </c>
      <c r="T18" s="385" t="s">
        <v>48</v>
      </c>
      <c r="U18" s="379" t="s">
        <v>49</v>
      </c>
      <c r="V18" s="378"/>
      <c r="W18" s="386"/>
      <c r="X18" s="386"/>
      <c r="Y18" s="386"/>
      <c r="Z18" s="386"/>
      <c r="AA18" s="383"/>
      <c r="AB18" s="365"/>
      <c r="AC18" s="365"/>
    </row>
    <row r="19" spans="1:29" s="334" customFormat="1" ht="37.9" customHeight="1" x14ac:dyDescent="0.25">
      <c r="A19" s="387" t="s">
        <v>51</v>
      </c>
      <c r="B19" s="540" t="s">
        <v>848</v>
      </c>
      <c r="C19" s="388">
        <v>3000</v>
      </c>
      <c r="D19" s="389">
        <v>1000</v>
      </c>
      <c r="E19" s="390">
        <v>0</v>
      </c>
      <c r="F19" s="391">
        <v>5000</v>
      </c>
      <c r="G19" s="391">
        <v>1000</v>
      </c>
      <c r="H19" s="390">
        <v>0</v>
      </c>
      <c r="I19" s="390">
        <v>3000</v>
      </c>
      <c r="J19" s="390">
        <v>1000</v>
      </c>
      <c r="K19" s="390">
        <v>0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2">
        <v>0</v>
      </c>
      <c r="R19" s="392">
        <v>0</v>
      </c>
      <c r="S19" s="390">
        <v>0</v>
      </c>
      <c r="T19" s="392">
        <v>0</v>
      </c>
      <c r="U19" s="395">
        <v>0</v>
      </c>
      <c r="V19" s="396">
        <v>5000</v>
      </c>
      <c r="W19" s="390">
        <v>0</v>
      </c>
      <c r="X19" s="390">
        <v>0</v>
      </c>
      <c r="Y19" s="390">
        <v>0</v>
      </c>
      <c r="Z19" s="390">
        <v>0</v>
      </c>
      <c r="AA19" s="484">
        <v>1000</v>
      </c>
    </row>
    <row r="20" spans="1:29" s="357" customFormat="1" ht="37.9" customHeight="1" x14ac:dyDescent="0.25">
      <c r="A20" s="339"/>
      <c r="B20" s="358"/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</row>
    <row r="21" spans="1:29" s="357" customFormat="1" ht="37.9" customHeight="1" x14ac:dyDescent="0.25">
      <c r="A21" s="339"/>
      <c r="B21" s="358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</row>
    <row r="22" spans="1:29" s="357" customFormat="1" ht="37.9" customHeight="1" x14ac:dyDescent="0.25">
      <c r="A22" s="339"/>
      <c r="B22" s="358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</row>
    <row r="23" spans="1:29" s="357" customFormat="1" ht="37.9" customHeight="1" x14ac:dyDescent="0.25">
      <c r="A23" s="339"/>
      <c r="B23" s="358"/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556"/>
      <c r="N23" s="556"/>
    </row>
    <row r="24" spans="1:29" s="357" customFormat="1" ht="37.9" customHeight="1" x14ac:dyDescent="0.25">
      <c r="A24" s="339"/>
      <c r="B24" s="358"/>
      <c r="C24" s="556"/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6"/>
    </row>
    <row r="25" spans="1:29" s="357" customFormat="1" x14ac:dyDescent="0.25">
      <c r="A25" s="339"/>
    </row>
    <row r="26" spans="1:29" s="357" customFormat="1" x14ac:dyDescent="0.25">
      <c r="A26" s="339"/>
    </row>
    <row r="27" spans="1:29" s="357" customFormat="1" x14ac:dyDescent="0.25">
      <c r="A27" s="339"/>
    </row>
    <row r="28" spans="1:29" s="357" customFormat="1" x14ac:dyDescent="0.25">
      <c r="A28" s="339"/>
    </row>
    <row r="29" spans="1:29" s="357" customFormat="1" x14ac:dyDescent="0.25">
      <c r="A29" s="339"/>
    </row>
    <row r="30" spans="1:29" s="357" customFormat="1" x14ac:dyDescent="0.25">
      <c r="A30" s="339"/>
    </row>
    <row r="31" spans="1:29" s="357" customFormat="1" x14ac:dyDescent="0.25">
      <c r="A31" s="339"/>
    </row>
    <row r="32" spans="1:29" s="357" customFormat="1" x14ac:dyDescent="0.25">
      <c r="A32" s="339"/>
    </row>
    <row r="33" spans="1:1" s="357" customFormat="1" x14ac:dyDescent="0.25">
      <c r="A33" s="339"/>
    </row>
    <row r="34" spans="1:1" s="357" customFormat="1" x14ac:dyDescent="0.25">
      <c r="A34" s="339"/>
    </row>
    <row r="35" spans="1:1" s="357" customFormat="1" x14ac:dyDescent="0.25">
      <c r="A35" s="339"/>
    </row>
    <row r="36" spans="1:1" s="357" customFormat="1" x14ac:dyDescent="0.25">
      <c r="A36" s="339"/>
    </row>
    <row r="37" spans="1:1" s="357" customFormat="1" x14ac:dyDescent="0.25">
      <c r="A37" s="339"/>
    </row>
    <row r="38" spans="1:1" s="357" customFormat="1" x14ac:dyDescent="0.25">
      <c r="A38" s="339"/>
    </row>
  </sheetData>
  <mergeCells count="11">
    <mergeCell ref="B4:B5"/>
    <mergeCell ref="C4:D4"/>
    <mergeCell ref="A16:A17"/>
    <mergeCell ref="B16:B17"/>
    <mergeCell ref="C16:R16"/>
    <mergeCell ref="V16:AA16"/>
    <mergeCell ref="C17:E17"/>
    <mergeCell ref="F17:H17"/>
    <mergeCell ref="I17:K17"/>
    <mergeCell ref="L17:N17"/>
    <mergeCell ref="O17:Q17"/>
  </mergeCells>
  <pageMargins left="0.25" right="0.2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"/>
  <sheetViews>
    <sheetView zoomScale="80" zoomScaleNormal="80" workbookViewId="0">
      <pane ySplit="3" topLeftCell="A4" activePane="bottomLeft" state="frozenSplit"/>
      <selection pane="bottomLeft" sqref="A1:XFD1048576"/>
    </sheetView>
  </sheetViews>
  <sheetFormatPr defaultRowHeight="15" x14ac:dyDescent="0.25"/>
  <cols>
    <col min="1" max="1" width="6.5703125" style="280" bestFit="1" customWidth="1"/>
    <col min="2" max="2" width="8.42578125" style="280" bestFit="1" customWidth="1"/>
    <col min="3" max="3" width="24.85546875" style="279" bestFit="1" customWidth="1"/>
    <col min="4" max="4" width="30.5703125" style="279" bestFit="1" customWidth="1"/>
    <col min="5" max="5" width="20.5703125" style="279" customWidth="1"/>
    <col min="6" max="6" width="5.42578125" style="280" bestFit="1" customWidth="1"/>
    <col min="7" max="7" width="15.140625" style="280" bestFit="1" customWidth="1"/>
    <col min="8" max="8" width="20.140625" style="280" bestFit="1" customWidth="1"/>
    <col min="9" max="9" width="15.28515625" style="280" bestFit="1" customWidth="1"/>
    <col min="10" max="10" width="5.85546875" style="280" bestFit="1" customWidth="1"/>
    <col min="11" max="11" width="11.5703125" style="280" customWidth="1"/>
    <col min="12" max="12" width="21" style="280" customWidth="1"/>
    <col min="13" max="13" width="15.7109375" style="280" customWidth="1"/>
    <col min="14" max="14" width="9.5703125" style="280" customWidth="1"/>
    <col min="15" max="15" width="19.5703125" style="280" bestFit="1" customWidth="1"/>
    <col min="16" max="16" width="12.42578125" style="280" customWidth="1"/>
    <col min="17" max="256" width="9.140625" style="281"/>
    <col min="257" max="257" width="6.5703125" style="281" bestFit="1" customWidth="1"/>
    <col min="258" max="258" width="8.42578125" style="281" bestFit="1" customWidth="1"/>
    <col min="259" max="259" width="24.85546875" style="281" bestFit="1" customWidth="1"/>
    <col min="260" max="260" width="30.5703125" style="281" bestFit="1" customWidth="1"/>
    <col min="261" max="261" width="20.5703125" style="281" customWidth="1"/>
    <col min="262" max="262" width="5.42578125" style="281" bestFit="1" customWidth="1"/>
    <col min="263" max="263" width="15.140625" style="281" bestFit="1" customWidth="1"/>
    <col min="264" max="264" width="20.140625" style="281" bestFit="1" customWidth="1"/>
    <col min="265" max="265" width="15.28515625" style="281" bestFit="1" customWidth="1"/>
    <col min="266" max="266" width="5.85546875" style="281" bestFit="1" customWidth="1"/>
    <col min="267" max="267" width="10.28515625" style="281" customWidth="1"/>
    <col min="268" max="268" width="21" style="281" customWidth="1"/>
    <col min="269" max="269" width="15.7109375" style="281" customWidth="1"/>
    <col min="270" max="270" width="9.5703125" style="281" customWidth="1"/>
    <col min="271" max="271" width="19.5703125" style="281" bestFit="1" customWidth="1"/>
    <col min="272" max="272" width="10.5703125" style="281" customWidth="1"/>
    <col min="273" max="512" width="9.140625" style="281"/>
    <col min="513" max="513" width="6.5703125" style="281" bestFit="1" customWidth="1"/>
    <col min="514" max="514" width="8.42578125" style="281" bestFit="1" customWidth="1"/>
    <col min="515" max="515" width="24.85546875" style="281" bestFit="1" customWidth="1"/>
    <col min="516" max="516" width="30.5703125" style="281" bestFit="1" customWidth="1"/>
    <col min="517" max="517" width="20.5703125" style="281" customWidth="1"/>
    <col min="518" max="518" width="5.42578125" style="281" bestFit="1" customWidth="1"/>
    <col min="519" max="519" width="15.140625" style="281" bestFit="1" customWidth="1"/>
    <col min="520" max="520" width="20.140625" style="281" bestFit="1" customWidth="1"/>
    <col min="521" max="521" width="15.28515625" style="281" bestFit="1" customWidth="1"/>
    <col min="522" max="522" width="5.85546875" style="281" bestFit="1" customWidth="1"/>
    <col min="523" max="523" width="10.28515625" style="281" customWidth="1"/>
    <col min="524" max="524" width="21" style="281" customWidth="1"/>
    <col min="525" max="525" width="15.7109375" style="281" customWidth="1"/>
    <col min="526" max="526" width="9.5703125" style="281" customWidth="1"/>
    <col min="527" max="527" width="19.5703125" style="281" bestFit="1" customWidth="1"/>
    <col min="528" max="528" width="10.5703125" style="281" customWidth="1"/>
    <col min="529" max="768" width="9.140625" style="281"/>
    <col min="769" max="769" width="6.5703125" style="281" bestFit="1" customWidth="1"/>
    <col min="770" max="770" width="8.42578125" style="281" bestFit="1" customWidth="1"/>
    <col min="771" max="771" width="24.85546875" style="281" bestFit="1" customWidth="1"/>
    <col min="772" max="772" width="30.5703125" style="281" bestFit="1" customWidth="1"/>
    <col min="773" max="773" width="20.5703125" style="281" customWidth="1"/>
    <col min="774" max="774" width="5.42578125" style="281" bestFit="1" customWidth="1"/>
    <col min="775" max="775" width="15.140625" style="281" bestFit="1" customWidth="1"/>
    <col min="776" max="776" width="20.140625" style="281" bestFit="1" customWidth="1"/>
    <col min="777" max="777" width="15.28515625" style="281" bestFit="1" customWidth="1"/>
    <col min="778" max="778" width="5.85546875" style="281" bestFit="1" customWidth="1"/>
    <col min="779" max="779" width="10.28515625" style="281" customWidth="1"/>
    <col min="780" max="780" width="21" style="281" customWidth="1"/>
    <col min="781" max="781" width="15.7109375" style="281" customWidth="1"/>
    <col min="782" max="782" width="9.5703125" style="281" customWidth="1"/>
    <col min="783" max="783" width="19.5703125" style="281" bestFit="1" customWidth="1"/>
    <col min="784" max="784" width="10.5703125" style="281" customWidth="1"/>
    <col min="785" max="1024" width="9.140625" style="281"/>
    <col min="1025" max="1025" width="6.5703125" style="281" bestFit="1" customWidth="1"/>
    <col min="1026" max="1026" width="8.42578125" style="281" bestFit="1" customWidth="1"/>
    <col min="1027" max="1027" width="24.85546875" style="281" bestFit="1" customWidth="1"/>
    <col min="1028" max="1028" width="30.5703125" style="281" bestFit="1" customWidth="1"/>
    <col min="1029" max="1029" width="20.5703125" style="281" customWidth="1"/>
    <col min="1030" max="1030" width="5.42578125" style="281" bestFit="1" customWidth="1"/>
    <col min="1031" max="1031" width="15.140625" style="281" bestFit="1" customWidth="1"/>
    <col min="1032" max="1032" width="20.140625" style="281" bestFit="1" customWidth="1"/>
    <col min="1033" max="1033" width="15.28515625" style="281" bestFit="1" customWidth="1"/>
    <col min="1034" max="1034" width="5.85546875" style="281" bestFit="1" customWidth="1"/>
    <col min="1035" max="1035" width="10.28515625" style="281" customWidth="1"/>
    <col min="1036" max="1036" width="21" style="281" customWidth="1"/>
    <col min="1037" max="1037" width="15.7109375" style="281" customWidth="1"/>
    <col min="1038" max="1038" width="9.5703125" style="281" customWidth="1"/>
    <col min="1039" max="1039" width="19.5703125" style="281" bestFit="1" customWidth="1"/>
    <col min="1040" max="1040" width="10.5703125" style="281" customWidth="1"/>
    <col min="1041" max="1280" width="9.140625" style="281"/>
    <col min="1281" max="1281" width="6.5703125" style="281" bestFit="1" customWidth="1"/>
    <col min="1282" max="1282" width="8.42578125" style="281" bestFit="1" customWidth="1"/>
    <col min="1283" max="1283" width="24.85546875" style="281" bestFit="1" customWidth="1"/>
    <col min="1284" max="1284" width="30.5703125" style="281" bestFit="1" customWidth="1"/>
    <col min="1285" max="1285" width="20.5703125" style="281" customWidth="1"/>
    <col min="1286" max="1286" width="5.42578125" style="281" bestFit="1" customWidth="1"/>
    <col min="1287" max="1287" width="15.140625" style="281" bestFit="1" customWidth="1"/>
    <col min="1288" max="1288" width="20.140625" style="281" bestFit="1" customWidth="1"/>
    <col min="1289" max="1289" width="15.28515625" style="281" bestFit="1" customWidth="1"/>
    <col min="1290" max="1290" width="5.85546875" style="281" bestFit="1" customWidth="1"/>
    <col min="1291" max="1291" width="10.28515625" style="281" customWidth="1"/>
    <col min="1292" max="1292" width="21" style="281" customWidth="1"/>
    <col min="1293" max="1293" width="15.7109375" style="281" customWidth="1"/>
    <col min="1294" max="1294" width="9.5703125" style="281" customWidth="1"/>
    <col min="1295" max="1295" width="19.5703125" style="281" bestFit="1" customWidth="1"/>
    <col min="1296" max="1296" width="10.5703125" style="281" customWidth="1"/>
    <col min="1297" max="1536" width="9.140625" style="281"/>
    <col min="1537" max="1537" width="6.5703125" style="281" bestFit="1" customWidth="1"/>
    <col min="1538" max="1538" width="8.42578125" style="281" bestFit="1" customWidth="1"/>
    <col min="1539" max="1539" width="24.85546875" style="281" bestFit="1" customWidth="1"/>
    <col min="1540" max="1540" width="30.5703125" style="281" bestFit="1" customWidth="1"/>
    <col min="1541" max="1541" width="20.5703125" style="281" customWidth="1"/>
    <col min="1542" max="1542" width="5.42578125" style="281" bestFit="1" customWidth="1"/>
    <col min="1543" max="1543" width="15.140625" style="281" bestFit="1" customWidth="1"/>
    <col min="1544" max="1544" width="20.140625" style="281" bestFit="1" customWidth="1"/>
    <col min="1545" max="1545" width="15.28515625" style="281" bestFit="1" customWidth="1"/>
    <col min="1546" max="1546" width="5.85546875" style="281" bestFit="1" customWidth="1"/>
    <col min="1547" max="1547" width="10.28515625" style="281" customWidth="1"/>
    <col min="1548" max="1548" width="21" style="281" customWidth="1"/>
    <col min="1549" max="1549" width="15.7109375" style="281" customWidth="1"/>
    <col min="1550" max="1550" width="9.5703125" style="281" customWidth="1"/>
    <col min="1551" max="1551" width="19.5703125" style="281" bestFit="1" customWidth="1"/>
    <col min="1552" max="1552" width="10.5703125" style="281" customWidth="1"/>
    <col min="1553" max="1792" width="9.140625" style="281"/>
    <col min="1793" max="1793" width="6.5703125" style="281" bestFit="1" customWidth="1"/>
    <col min="1794" max="1794" width="8.42578125" style="281" bestFit="1" customWidth="1"/>
    <col min="1795" max="1795" width="24.85546875" style="281" bestFit="1" customWidth="1"/>
    <col min="1796" max="1796" width="30.5703125" style="281" bestFit="1" customWidth="1"/>
    <col min="1797" max="1797" width="20.5703125" style="281" customWidth="1"/>
    <col min="1798" max="1798" width="5.42578125" style="281" bestFit="1" customWidth="1"/>
    <col min="1799" max="1799" width="15.140625" style="281" bestFit="1" customWidth="1"/>
    <col min="1800" max="1800" width="20.140625" style="281" bestFit="1" customWidth="1"/>
    <col min="1801" max="1801" width="15.28515625" style="281" bestFit="1" customWidth="1"/>
    <col min="1802" max="1802" width="5.85546875" style="281" bestFit="1" customWidth="1"/>
    <col min="1803" max="1803" width="10.28515625" style="281" customWidth="1"/>
    <col min="1804" max="1804" width="21" style="281" customWidth="1"/>
    <col min="1805" max="1805" width="15.7109375" style="281" customWidth="1"/>
    <col min="1806" max="1806" width="9.5703125" style="281" customWidth="1"/>
    <col min="1807" max="1807" width="19.5703125" style="281" bestFit="1" customWidth="1"/>
    <col min="1808" max="1808" width="10.5703125" style="281" customWidth="1"/>
    <col min="1809" max="2048" width="9.140625" style="281"/>
    <col min="2049" max="2049" width="6.5703125" style="281" bestFit="1" customWidth="1"/>
    <col min="2050" max="2050" width="8.42578125" style="281" bestFit="1" customWidth="1"/>
    <col min="2051" max="2051" width="24.85546875" style="281" bestFit="1" customWidth="1"/>
    <col min="2052" max="2052" width="30.5703125" style="281" bestFit="1" customWidth="1"/>
    <col min="2053" max="2053" width="20.5703125" style="281" customWidth="1"/>
    <col min="2054" max="2054" width="5.42578125" style="281" bestFit="1" customWidth="1"/>
    <col min="2055" max="2055" width="15.140625" style="281" bestFit="1" customWidth="1"/>
    <col min="2056" max="2056" width="20.140625" style="281" bestFit="1" customWidth="1"/>
    <col min="2057" max="2057" width="15.28515625" style="281" bestFit="1" customWidth="1"/>
    <col min="2058" max="2058" width="5.85546875" style="281" bestFit="1" customWidth="1"/>
    <col min="2059" max="2059" width="10.28515625" style="281" customWidth="1"/>
    <col min="2060" max="2060" width="21" style="281" customWidth="1"/>
    <col min="2061" max="2061" width="15.7109375" style="281" customWidth="1"/>
    <col min="2062" max="2062" width="9.5703125" style="281" customWidth="1"/>
    <col min="2063" max="2063" width="19.5703125" style="281" bestFit="1" customWidth="1"/>
    <col min="2064" max="2064" width="10.5703125" style="281" customWidth="1"/>
    <col min="2065" max="2304" width="9.140625" style="281"/>
    <col min="2305" max="2305" width="6.5703125" style="281" bestFit="1" customWidth="1"/>
    <col min="2306" max="2306" width="8.42578125" style="281" bestFit="1" customWidth="1"/>
    <col min="2307" max="2307" width="24.85546875" style="281" bestFit="1" customWidth="1"/>
    <col min="2308" max="2308" width="30.5703125" style="281" bestFit="1" customWidth="1"/>
    <col min="2309" max="2309" width="20.5703125" style="281" customWidth="1"/>
    <col min="2310" max="2310" width="5.42578125" style="281" bestFit="1" customWidth="1"/>
    <col min="2311" max="2311" width="15.140625" style="281" bestFit="1" customWidth="1"/>
    <col min="2312" max="2312" width="20.140625" style="281" bestFit="1" customWidth="1"/>
    <col min="2313" max="2313" width="15.28515625" style="281" bestFit="1" customWidth="1"/>
    <col min="2314" max="2314" width="5.85546875" style="281" bestFit="1" customWidth="1"/>
    <col min="2315" max="2315" width="10.28515625" style="281" customWidth="1"/>
    <col min="2316" max="2316" width="21" style="281" customWidth="1"/>
    <col min="2317" max="2317" width="15.7109375" style="281" customWidth="1"/>
    <col min="2318" max="2318" width="9.5703125" style="281" customWidth="1"/>
    <col min="2319" max="2319" width="19.5703125" style="281" bestFit="1" customWidth="1"/>
    <col min="2320" max="2320" width="10.5703125" style="281" customWidth="1"/>
    <col min="2321" max="2560" width="9.140625" style="281"/>
    <col min="2561" max="2561" width="6.5703125" style="281" bestFit="1" customWidth="1"/>
    <col min="2562" max="2562" width="8.42578125" style="281" bestFit="1" customWidth="1"/>
    <col min="2563" max="2563" width="24.85546875" style="281" bestFit="1" customWidth="1"/>
    <col min="2564" max="2564" width="30.5703125" style="281" bestFit="1" customWidth="1"/>
    <col min="2565" max="2565" width="20.5703125" style="281" customWidth="1"/>
    <col min="2566" max="2566" width="5.42578125" style="281" bestFit="1" customWidth="1"/>
    <col min="2567" max="2567" width="15.140625" style="281" bestFit="1" customWidth="1"/>
    <col min="2568" max="2568" width="20.140625" style="281" bestFit="1" customWidth="1"/>
    <col min="2569" max="2569" width="15.28515625" style="281" bestFit="1" customWidth="1"/>
    <col min="2570" max="2570" width="5.85546875" style="281" bestFit="1" customWidth="1"/>
    <col min="2571" max="2571" width="10.28515625" style="281" customWidth="1"/>
    <col min="2572" max="2572" width="21" style="281" customWidth="1"/>
    <col min="2573" max="2573" width="15.7109375" style="281" customWidth="1"/>
    <col min="2574" max="2574" width="9.5703125" style="281" customWidth="1"/>
    <col min="2575" max="2575" width="19.5703125" style="281" bestFit="1" customWidth="1"/>
    <col min="2576" max="2576" width="10.5703125" style="281" customWidth="1"/>
    <col min="2577" max="2816" width="9.140625" style="281"/>
    <col min="2817" max="2817" width="6.5703125" style="281" bestFit="1" customWidth="1"/>
    <col min="2818" max="2818" width="8.42578125" style="281" bestFit="1" customWidth="1"/>
    <col min="2819" max="2819" width="24.85546875" style="281" bestFit="1" customWidth="1"/>
    <col min="2820" max="2820" width="30.5703125" style="281" bestFit="1" customWidth="1"/>
    <col min="2821" max="2821" width="20.5703125" style="281" customWidth="1"/>
    <col min="2822" max="2822" width="5.42578125" style="281" bestFit="1" customWidth="1"/>
    <col min="2823" max="2823" width="15.140625" style="281" bestFit="1" customWidth="1"/>
    <col min="2824" max="2824" width="20.140625" style="281" bestFit="1" customWidth="1"/>
    <col min="2825" max="2825" width="15.28515625" style="281" bestFit="1" customWidth="1"/>
    <col min="2826" max="2826" width="5.85546875" style="281" bestFit="1" customWidth="1"/>
    <col min="2827" max="2827" width="10.28515625" style="281" customWidth="1"/>
    <col min="2828" max="2828" width="21" style="281" customWidth="1"/>
    <col min="2829" max="2829" width="15.7109375" style="281" customWidth="1"/>
    <col min="2830" max="2830" width="9.5703125" style="281" customWidth="1"/>
    <col min="2831" max="2831" width="19.5703125" style="281" bestFit="1" customWidth="1"/>
    <col min="2832" max="2832" width="10.5703125" style="281" customWidth="1"/>
    <col min="2833" max="3072" width="9.140625" style="281"/>
    <col min="3073" max="3073" width="6.5703125" style="281" bestFit="1" customWidth="1"/>
    <col min="3074" max="3074" width="8.42578125" style="281" bestFit="1" customWidth="1"/>
    <col min="3075" max="3075" width="24.85546875" style="281" bestFit="1" customWidth="1"/>
    <col min="3076" max="3076" width="30.5703125" style="281" bestFit="1" customWidth="1"/>
    <col min="3077" max="3077" width="20.5703125" style="281" customWidth="1"/>
    <col min="3078" max="3078" width="5.42578125" style="281" bestFit="1" customWidth="1"/>
    <col min="3079" max="3079" width="15.140625" style="281" bestFit="1" customWidth="1"/>
    <col min="3080" max="3080" width="20.140625" style="281" bestFit="1" customWidth="1"/>
    <col min="3081" max="3081" width="15.28515625" style="281" bestFit="1" customWidth="1"/>
    <col min="3082" max="3082" width="5.85546875" style="281" bestFit="1" customWidth="1"/>
    <col min="3083" max="3083" width="10.28515625" style="281" customWidth="1"/>
    <col min="3084" max="3084" width="21" style="281" customWidth="1"/>
    <col min="3085" max="3085" width="15.7109375" style="281" customWidth="1"/>
    <col min="3086" max="3086" width="9.5703125" style="281" customWidth="1"/>
    <col min="3087" max="3087" width="19.5703125" style="281" bestFit="1" customWidth="1"/>
    <col min="3088" max="3088" width="10.5703125" style="281" customWidth="1"/>
    <col min="3089" max="3328" width="9.140625" style="281"/>
    <col min="3329" max="3329" width="6.5703125" style="281" bestFit="1" customWidth="1"/>
    <col min="3330" max="3330" width="8.42578125" style="281" bestFit="1" customWidth="1"/>
    <col min="3331" max="3331" width="24.85546875" style="281" bestFit="1" customWidth="1"/>
    <col min="3332" max="3332" width="30.5703125" style="281" bestFit="1" customWidth="1"/>
    <col min="3333" max="3333" width="20.5703125" style="281" customWidth="1"/>
    <col min="3334" max="3334" width="5.42578125" style="281" bestFit="1" customWidth="1"/>
    <col min="3335" max="3335" width="15.140625" style="281" bestFit="1" customWidth="1"/>
    <col min="3336" max="3336" width="20.140625" style="281" bestFit="1" customWidth="1"/>
    <col min="3337" max="3337" width="15.28515625" style="281" bestFit="1" customWidth="1"/>
    <col min="3338" max="3338" width="5.85546875" style="281" bestFit="1" customWidth="1"/>
    <col min="3339" max="3339" width="10.28515625" style="281" customWidth="1"/>
    <col min="3340" max="3340" width="21" style="281" customWidth="1"/>
    <col min="3341" max="3341" width="15.7109375" style="281" customWidth="1"/>
    <col min="3342" max="3342" width="9.5703125" style="281" customWidth="1"/>
    <col min="3343" max="3343" width="19.5703125" style="281" bestFit="1" customWidth="1"/>
    <col min="3344" max="3344" width="10.5703125" style="281" customWidth="1"/>
    <col min="3345" max="3584" width="9.140625" style="281"/>
    <col min="3585" max="3585" width="6.5703125" style="281" bestFit="1" customWidth="1"/>
    <col min="3586" max="3586" width="8.42578125" style="281" bestFit="1" customWidth="1"/>
    <col min="3587" max="3587" width="24.85546875" style="281" bestFit="1" customWidth="1"/>
    <col min="3588" max="3588" width="30.5703125" style="281" bestFit="1" customWidth="1"/>
    <col min="3589" max="3589" width="20.5703125" style="281" customWidth="1"/>
    <col min="3590" max="3590" width="5.42578125" style="281" bestFit="1" customWidth="1"/>
    <col min="3591" max="3591" width="15.140625" style="281" bestFit="1" customWidth="1"/>
    <col min="3592" max="3592" width="20.140625" style="281" bestFit="1" customWidth="1"/>
    <col min="3593" max="3593" width="15.28515625" style="281" bestFit="1" customWidth="1"/>
    <col min="3594" max="3594" width="5.85546875" style="281" bestFit="1" customWidth="1"/>
    <col min="3595" max="3595" width="10.28515625" style="281" customWidth="1"/>
    <col min="3596" max="3596" width="21" style="281" customWidth="1"/>
    <col min="3597" max="3597" width="15.7109375" style="281" customWidth="1"/>
    <col min="3598" max="3598" width="9.5703125" style="281" customWidth="1"/>
    <col min="3599" max="3599" width="19.5703125" style="281" bestFit="1" customWidth="1"/>
    <col min="3600" max="3600" width="10.5703125" style="281" customWidth="1"/>
    <col min="3601" max="3840" width="9.140625" style="281"/>
    <col min="3841" max="3841" width="6.5703125" style="281" bestFit="1" customWidth="1"/>
    <col min="3842" max="3842" width="8.42578125" style="281" bestFit="1" customWidth="1"/>
    <col min="3843" max="3843" width="24.85546875" style="281" bestFit="1" customWidth="1"/>
    <col min="3844" max="3844" width="30.5703125" style="281" bestFit="1" customWidth="1"/>
    <col min="3845" max="3845" width="20.5703125" style="281" customWidth="1"/>
    <col min="3846" max="3846" width="5.42578125" style="281" bestFit="1" customWidth="1"/>
    <col min="3847" max="3847" width="15.140625" style="281" bestFit="1" customWidth="1"/>
    <col min="3848" max="3848" width="20.140625" style="281" bestFit="1" customWidth="1"/>
    <col min="3849" max="3849" width="15.28515625" style="281" bestFit="1" customWidth="1"/>
    <col min="3850" max="3850" width="5.85546875" style="281" bestFit="1" customWidth="1"/>
    <col min="3851" max="3851" width="10.28515625" style="281" customWidth="1"/>
    <col min="3852" max="3852" width="21" style="281" customWidth="1"/>
    <col min="3853" max="3853" width="15.7109375" style="281" customWidth="1"/>
    <col min="3854" max="3854" width="9.5703125" style="281" customWidth="1"/>
    <col min="3855" max="3855" width="19.5703125" style="281" bestFit="1" customWidth="1"/>
    <col min="3856" max="3856" width="10.5703125" style="281" customWidth="1"/>
    <col min="3857" max="4096" width="9.140625" style="281"/>
    <col min="4097" max="4097" width="6.5703125" style="281" bestFit="1" customWidth="1"/>
    <col min="4098" max="4098" width="8.42578125" style="281" bestFit="1" customWidth="1"/>
    <col min="4099" max="4099" width="24.85546875" style="281" bestFit="1" customWidth="1"/>
    <col min="4100" max="4100" width="30.5703125" style="281" bestFit="1" customWidth="1"/>
    <col min="4101" max="4101" width="20.5703125" style="281" customWidth="1"/>
    <col min="4102" max="4102" width="5.42578125" style="281" bestFit="1" customWidth="1"/>
    <col min="4103" max="4103" width="15.140625" style="281" bestFit="1" customWidth="1"/>
    <col min="4104" max="4104" width="20.140625" style="281" bestFit="1" customWidth="1"/>
    <col min="4105" max="4105" width="15.28515625" style="281" bestFit="1" customWidth="1"/>
    <col min="4106" max="4106" width="5.85546875" style="281" bestFit="1" customWidth="1"/>
    <col min="4107" max="4107" width="10.28515625" style="281" customWidth="1"/>
    <col min="4108" max="4108" width="21" style="281" customWidth="1"/>
    <col min="4109" max="4109" width="15.7109375" style="281" customWidth="1"/>
    <col min="4110" max="4110" width="9.5703125" style="281" customWidth="1"/>
    <col min="4111" max="4111" width="19.5703125" style="281" bestFit="1" customWidth="1"/>
    <col min="4112" max="4112" width="10.5703125" style="281" customWidth="1"/>
    <col min="4113" max="4352" width="9.140625" style="281"/>
    <col min="4353" max="4353" width="6.5703125" style="281" bestFit="1" customWidth="1"/>
    <col min="4354" max="4354" width="8.42578125" style="281" bestFit="1" customWidth="1"/>
    <col min="4355" max="4355" width="24.85546875" style="281" bestFit="1" customWidth="1"/>
    <col min="4356" max="4356" width="30.5703125" style="281" bestFit="1" customWidth="1"/>
    <col min="4357" max="4357" width="20.5703125" style="281" customWidth="1"/>
    <col min="4358" max="4358" width="5.42578125" style="281" bestFit="1" customWidth="1"/>
    <col min="4359" max="4359" width="15.140625" style="281" bestFit="1" customWidth="1"/>
    <col min="4360" max="4360" width="20.140625" style="281" bestFit="1" customWidth="1"/>
    <col min="4361" max="4361" width="15.28515625" style="281" bestFit="1" customWidth="1"/>
    <col min="4362" max="4362" width="5.85546875" style="281" bestFit="1" customWidth="1"/>
    <col min="4363" max="4363" width="10.28515625" style="281" customWidth="1"/>
    <col min="4364" max="4364" width="21" style="281" customWidth="1"/>
    <col min="4365" max="4365" width="15.7109375" style="281" customWidth="1"/>
    <col min="4366" max="4366" width="9.5703125" style="281" customWidth="1"/>
    <col min="4367" max="4367" width="19.5703125" style="281" bestFit="1" customWidth="1"/>
    <col min="4368" max="4368" width="10.5703125" style="281" customWidth="1"/>
    <col min="4369" max="4608" width="9.140625" style="281"/>
    <col min="4609" max="4609" width="6.5703125" style="281" bestFit="1" customWidth="1"/>
    <col min="4610" max="4610" width="8.42578125" style="281" bestFit="1" customWidth="1"/>
    <col min="4611" max="4611" width="24.85546875" style="281" bestFit="1" customWidth="1"/>
    <col min="4612" max="4612" width="30.5703125" style="281" bestFit="1" customWidth="1"/>
    <col min="4613" max="4613" width="20.5703125" style="281" customWidth="1"/>
    <col min="4614" max="4614" width="5.42578125" style="281" bestFit="1" customWidth="1"/>
    <col min="4615" max="4615" width="15.140625" style="281" bestFit="1" customWidth="1"/>
    <col min="4616" max="4616" width="20.140625" style="281" bestFit="1" customWidth="1"/>
    <col min="4617" max="4617" width="15.28515625" style="281" bestFit="1" customWidth="1"/>
    <col min="4618" max="4618" width="5.85546875" style="281" bestFit="1" customWidth="1"/>
    <col min="4619" max="4619" width="10.28515625" style="281" customWidth="1"/>
    <col min="4620" max="4620" width="21" style="281" customWidth="1"/>
    <col min="4621" max="4621" width="15.7109375" style="281" customWidth="1"/>
    <col min="4622" max="4622" width="9.5703125" style="281" customWidth="1"/>
    <col min="4623" max="4623" width="19.5703125" style="281" bestFit="1" customWidth="1"/>
    <col min="4624" max="4624" width="10.5703125" style="281" customWidth="1"/>
    <col min="4625" max="4864" width="9.140625" style="281"/>
    <col min="4865" max="4865" width="6.5703125" style="281" bestFit="1" customWidth="1"/>
    <col min="4866" max="4866" width="8.42578125" style="281" bestFit="1" customWidth="1"/>
    <col min="4867" max="4867" width="24.85546875" style="281" bestFit="1" customWidth="1"/>
    <col min="4868" max="4868" width="30.5703125" style="281" bestFit="1" customWidth="1"/>
    <col min="4869" max="4869" width="20.5703125" style="281" customWidth="1"/>
    <col min="4870" max="4870" width="5.42578125" style="281" bestFit="1" customWidth="1"/>
    <col min="4871" max="4871" width="15.140625" style="281" bestFit="1" customWidth="1"/>
    <col min="4872" max="4872" width="20.140625" style="281" bestFit="1" customWidth="1"/>
    <col min="4873" max="4873" width="15.28515625" style="281" bestFit="1" customWidth="1"/>
    <col min="4874" max="4874" width="5.85546875" style="281" bestFit="1" customWidth="1"/>
    <col min="4875" max="4875" width="10.28515625" style="281" customWidth="1"/>
    <col min="4876" max="4876" width="21" style="281" customWidth="1"/>
    <col min="4877" max="4877" width="15.7109375" style="281" customWidth="1"/>
    <col min="4878" max="4878" width="9.5703125" style="281" customWidth="1"/>
    <col min="4879" max="4879" width="19.5703125" style="281" bestFit="1" customWidth="1"/>
    <col min="4880" max="4880" width="10.5703125" style="281" customWidth="1"/>
    <col min="4881" max="5120" width="9.140625" style="281"/>
    <col min="5121" max="5121" width="6.5703125" style="281" bestFit="1" customWidth="1"/>
    <col min="5122" max="5122" width="8.42578125" style="281" bestFit="1" customWidth="1"/>
    <col min="5123" max="5123" width="24.85546875" style="281" bestFit="1" customWidth="1"/>
    <col min="5124" max="5124" width="30.5703125" style="281" bestFit="1" customWidth="1"/>
    <col min="5125" max="5125" width="20.5703125" style="281" customWidth="1"/>
    <col min="5126" max="5126" width="5.42578125" style="281" bestFit="1" customWidth="1"/>
    <col min="5127" max="5127" width="15.140625" style="281" bestFit="1" customWidth="1"/>
    <col min="5128" max="5128" width="20.140625" style="281" bestFit="1" customWidth="1"/>
    <col min="5129" max="5129" width="15.28515625" style="281" bestFit="1" customWidth="1"/>
    <col min="5130" max="5130" width="5.85546875" style="281" bestFit="1" customWidth="1"/>
    <col min="5131" max="5131" width="10.28515625" style="281" customWidth="1"/>
    <col min="5132" max="5132" width="21" style="281" customWidth="1"/>
    <col min="5133" max="5133" width="15.7109375" style="281" customWidth="1"/>
    <col min="5134" max="5134" width="9.5703125" style="281" customWidth="1"/>
    <col min="5135" max="5135" width="19.5703125" style="281" bestFit="1" customWidth="1"/>
    <col min="5136" max="5136" width="10.5703125" style="281" customWidth="1"/>
    <col min="5137" max="5376" width="9.140625" style="281"/>
    <col min="5377" max="5377" width="6.5703125" style="281" bestFit="1" customWidth="1"/>
    <col min="5378" max="5378" width="8.42578125" style="281" bestFit="1" customWidth="1"/>
    <col min="5379" max="5379" width="24.85546875" style="281" bestFit="1" customWidth="1"/>
    <col min="5380" max="5380" width="30.5703125" style="281" bestFit="1" customWidth="1"/>
    <col min="5381" max="5381" width="20.5703125" style="281" customWidth="1"/>
    <col min="5382" max="5382" width="5.42578125" style="281" bestFit="1" customWidth="1"/>
    <col min="5383" max="5383" width="15.140625" style="281" bestFit="1" customWidth="1"/>
    <col min="5384" max="5384" width="20.140625" style="281" bestFit="1" customWidth="1"/>
    <col min="5385" max="5385" width="15.28515625" style="281" bestFit="1" customWidth="1"/>
    <col min="5386" max="5386" width="5.85546875" style="281" bestFit="1" customWidth="1"/>
    <col min="5387" max="5387" width="10.28515625" style="281" customWidth="1"/>
    <col min="5388" max="5388" width="21" style="281" customWidth="1"/>
    <col min="5389" max="5389" width="15.7109375" style="281" customWidth="1"/>
    <col min="5390" max="5390" width="9.5703125" style="281" customWidth="1"/>
    <col min="5391" max="5391" width="19.5703125" style="281" bestFit="1" customWidth="1"/>
    <col min="5392" max="5392" width="10.5703125" style="281" customWidth="1"/>
    <col min="5393" max="5632" width="9.140625" style="281"/>
    <col min="5633" max="5633" width="6.5703125" style="281" bestFit="1" customWidth="1"/>
    <col min="5634" max="5634" width="8.42578125" style="281" bestFit="1" customWidth="1"/>
    <col min="5635" max="5635" width="24.85546875" style="281" bestFit="1" customWidth="1"/>
    <col min="5636" max="5636" width="30.5703125" style="281" bestFit="1" customWidth="1"/>
    <col min="5637" max="5637" width="20.5703125" style="281" customWidth="1"/>
    <col min="5638" max="5638" width="5.42578125" style="281" bestFit="1" customWidth="1"/>
    <col min="5639" max="5639" width="15.140625" style="281" bestFit="1" customWidth="1"/>
    <col min="5640" max="5640" width="20.140625" style="281" bestFit="1" customWidth="1"/>
    <col min="5641" max="5641" width="15.28515625" style="281" bestFit="1" customWidth="1"/>
    <col min="5642" max="5642" width="5.85546875" style="281" bestFit="1" customWidth="1"/>
    <col min="5643" max="5643" width="10.28515625" style="281" customWidth="1"/>
    <col min="5644" max="5644" width="21" style="281" customWidth="1"/>
    <col min="5645" max="5645" width="15.7109375" style="281" customWidth="1"/>
    <col min="5646" max="5646" width="9.5703125" style="281" customWidth="1"/>
    <col min="5647" max="5647" width="19.5703125" style="281" bestFit="1" customWidth="1"/>
    <col min="5648" max="5648" width="10.5703125" style="281" customWidth="1"/>
    <col min="5649" max="5888" width="9.140625" style="281"/>
    <col min="5889" max="5889" width="6.5703125" style="281" bestFit="1" customWidth="1"/>
    <col min="5890" max="5890" width="8.42578125" style="281" bestFit="1" customWidth="1"/>
    <col min="5891" max="5891" width="24.85546875" style="281" bestFit="1" customWidth="1"/>
    <col min="5892" max="5892" width="30.5703125" style="281" bestFit="1" customWidth="1"/>
    <col min="5893" max="5893" width="20.5703125" style="281" customWidth="1"/>
    <col min="5894" max="5894" width="5.42578125" style="281" bestFit="1" customWidth="1"/>
    <col min="5895" max="5895" width="15.140625" style="281" bestFit="1" customWidth="1"/>
    <col min="5896" max="5896" width="20.140625" style="281" bestFit="1" customWidth="1"/>
    <col min="5897" max="5897" width="15.28515625" style="281" bestFit="1" customWidth="1"/>
    <col min="5898" max="5898" width="5.85546875" style="281" bestFit="1" customWidth="1"/>
    <col min="5899" max="5899" width="10.28515625" style="281" customWidth="1"/>
    <col min="5900" max="5900" width="21" style="281" customWidth="1"/>
    <col min="5901" max="5901" width="15.7109375" style="281" customWidth="1"/>
    <col min="5902" max="5902" width="9.5703125" style="281" customWidth="1"/>
    <col min="5903" max="5903" width="19.5703125" style="281" bestFit="1" customWidth="1"/>
    <col min="5904" max="5904" width="10.5703125" style="281" customWidth="1"/>
    <col min="5905" max="6144" width="9.140625" style="281"/>
    <col min="6145" max="6145" width="6.5703125" style="281" bestFit="1" customWidth="1"/>
    <col min="6146" max="6146" width="8.42578125" style="281" bestFit="1" customWidth="1"/>
    <col min="6147" max="6147" width="24.85546875" style="281" bestFit="1" customWidth="1"/>
    <col min="6148" max="6148" width="30.5703125" style="281" bestFit="1" customWidth="1"/>
    <col min="6149" max="6149" width="20.5703125" style="281" customWidth="1"/>
    <col min="6150" max="6150" width="5.42578125" style="281" bestFit="1" customWidth="1"/>
    <col min="6151" max="6151" width="15.140625" style="281" bestFit="1" customWidth="1"/>
    <col min="6152" max="6152" width="20.140625" style="281" bestFit="1" customWidth="1"/>
    <col min="6153" max="6153" width="15.28515625" style="281" bestFit="1" customWidth="1"/>
    <col min="6154" max="6154" width="5.85546875" style="281" bestFit="1" customWidth="1"/>
    <col min="6155" max="6155" width="10.28515625" style="281" customWidth="1"/>
    <col min="6156" max="6156" width="21" style="281" customWidth="1"/>
    <col min="6157" max="6157" width="15.7109375" style="281" customWidth="1"/>
    <col min="6158" max="6158" width="9.5703125" style="281" customWidth="1"/>
    <col min="6159" max="6159" width="19.5703125" style="281" bestFit="1" customWidth="1"/>
    <col min="6160" max="6160" width="10.5703125" style="281" customWidth="1"/>
    <col min="6161" max="6400" width="9.140625" style="281"/>
    <col min="6401" max="6401" width="6.5703125" style="281" bestFit="1" customWidth="1"/>
    <col min="6402" max="6402" width="8.42578125" style="281" bestFit="1" customWidth="1"/>
    <col min="6403" max="6403" width="24.85546875" style="281" bestFit="1" customWidth="1"/>
    <col min="6404" max="6404" width="30.5703125" style="281" bestFit="1" customWidth="1"/>
    <col min="6405" max="6405" width="20.5703125" style="281" customWidth="1"/>
    <col min="6406" max="6406" width="5.42578125" style="281" bestFit="1" customWidth="1"/>
    <col min="6407" max="6407" width="15.140625" style="281" bestFit="1" customWidth="1"/>
    <col min="6408" max="6408" width="20.140625" style="281" bestFit="1" customWidth="1"/>
    <col min="6409" max="6409" width="15.28515625" style="281" bestFit="1" customWidth="1"/>
    <col min="6410" max="6410" width="5.85546875" style="281" bestFit="1" customWidth="1"/>
    <col min="6411" max="6411" width="10.28515625" style="281" customWidth="1"/>
    <col min="6412" max="6412" width="21" style="281" customWidth="1"/>
    <col min="6413" max="6413" width="15.7109375" style="281" customWidth="1"/>
    <col min="6414" max="6414" width="9.5703125" style="281" customWidth="1"/>
    <col min="6415" max="6415" width="19.5703125" style="281" bestFit="1" customWidth="1"/>
    <col min="6416" max="6416" width="10.5703125" style="281" customWidth="1"/>
    <col min="6417" max="6656" width="9.140625" style="281"/>
    <col min="6657" max="6657" width="6.5703125" style="281" bestFit="1" customWidth="1"/>
    <col min="6658" max="6658" width="8.42578125" style="281" bestFit="1" customWidth="1"/>
    <col min="6659" max="6659" width="24.85546875" style="281" bestFit="1" customWidth="1"/>
    <col min="6660" max="6660" width="30.5703125" style="281" bestFit="1" customWidth="1"/>
    <col min="6661" max="6661" width="20.5703125" style="281" customWidth="1"/>
    <col min="6662" max="6662" width="5.42578125" style="281" bestFit="1" customWidth="1"/>
    <col min="6663" max="6663" width="15.140625" style="281" bestFit="1" customWidth="1"/>
    <col min="6664" max="6664" width="20.140625" style="281" bestFit="1" customWidth="1"/>
    <col min="6665" max="6665" width="15.28515625" style="281" bestFit="1" customWidth="1"/>
    <col min="6666" max="6666" width="5.85546875" style="281" bestFit="1" customWidth="1"/>
    <col min="6667" max="6667" width="10.28515625" style="281" customWidth="1"/>
    <col min="6668" max="6668" width="21" style="281" customWidth="1"/>
    <col min="6669" max="6669" width="15.7109375" style="281" customWidth="1"/>
    <col min="6670" max="6670" width="9.5703125" style="281" customWidth="1"/>
    <col min="6671" max="6671" width="19.5703125" style="281" bestFit="1" customWidth="1"/>
    <col min="6672" max="6672" width="10.5703125" style="281" customWidth="1"/>
    <col min="6673" max="6912" width="9.140625" style="281"/>
    <col min="6913" max="6913" width="6.5703125" style="281" bestFit="1" customWidth="1"/>
    <col min="6914" max="6914" width="8.42578125" style="281" bestFit="1" customWidth="1"/>
    <col min="6915" max="6915" width="24.85546875" style="281" bestFit="1" customWidth="1"/>
    <col min="6916" max="6916" width="30.5703125" style="281" bestFit="1" customWidth="1"/>
    <col min="6917" max="6917" width="20.5703125" style="281" customWidth="1"/>
    <col min="6918" max="6918" width="5.42578125" style="281" bestFit="1" customWidth="1"/>
    <col min="6919" max="6919" width="15.140625" style="281" bestFit="1" customWidth="1"/>
    <col min="6920" max="6920" width="20.140625" style="281" bestFit="1" customWidth="1"/>
    <col min="6921" max="6921" width="15.28515625" style="281" bestFit="1" customWidth="1"/>
    <col min="6922" max="6922" width="5.85546875" style="281" bestFit="1" customWidth="1"/>
    <col min="6923" max="6923" width="10.28515625" style="281" customWidth="1"/>
    <col min="6924" max="6924" width="21" style="281" customWidth="1"/>
    <col min="6925" max="6925" width="15.7109375" style="281" customWidth="1"/>
    <col min="6926" max="6926" width="9.5703125" style="281" customWidth="1"/>
    <col min="6927" max="6927" width="19.5703125" style="281" bestFit="1" customWidth="1"/>
    <col min="6928" max="6928" width="10.5703125" style="281" customWidth="1"/>
    <col min="6929" max="7168" width="9.140625" style="281"/>
    <col min="7169" max="7169" width="6.5703125" style="281" bestFit="1" customWidth="1"/>
    <col min="7170" max="7170" width="8.42578125" style="281" bestFit="1" customWidth="1"/>
    <col min="7171" max="7171" width="24.85546875" style="281" bestFit="1" customWidth="1"/>
    <col min="7172" max="7172" width="30.5703125" style="281" bestFit="1" customWidth="1"/>
    <col min="7173" max="7173" width="20.5703125" style="281" customWidth="1"/>
    <col min="7174" max="7174" width="5.42578125" style="281" bestFit="1" customWidth="1"/>
    <col min="7175" max="7175" width="15.140625" style="281" bestFit="1" customWidth="1"/>
    <col min="7176" max="7176" width="20.140625" style="281" bestFit="1" customWidth="1"/>
    <col min="7177" max="7177" width="15.28515625" style="281" bestFit="1" customWidth="1"/>
    <col min="7178" max="7178" width="5.85546875" style="281" bestFit="1" customWidth="1"/>
    <col min="7179" max="7179" width="10.28515625" style="281" customWidth="1"/>
    <col min="7180" max="7180" width="21" style="281" customWidth="1"/>
    <col min="7181" max="7181" width="15.7109375" style="281" customWidth="1"/>
    <col min="7182" max="7182" width="9.5703125" style="281" customWidth="1"/>
    <col min="7183" max="7183" width="19.5703125" style="281" bestFit="1" customWidth="1"/>
    <col min="7184" max="7184" width="10.5703125" style="281" customWidth="1"/>
    <col min="7185" max="7424" width="9.140625" style="281"/>
    <col min="7425" max="7425" width="6.5703125" style="281" bestFit="1" customWidth="1"/>
    <col min="7426" max="7426" width="8.42578125" style="281" bestFit="1" customWidth="1"/>
    <col min="7427" max="7427" width="24.85546875" style="281" bestFit="1" customWidth="1"/>
    <col min="7428" max="7428" width="30.5703125" style="281" bestFit="1" customWidth="1"/>
    <col min="7429" max="7429" width="20.5703125" style="281" customWidth="1"/>
    <col min="7430" max="7430" width="5.42578125" style="281" bestFit="1" customWidth="1"/>
    <col min="7431" max="7431" width="15.140625" style="281" bestFit="1" customWidth="1"/>
    <col min="7432" max="7432" width="20.140625" style="281" bestFit="1" customWidth="1"/>
    <col min="7433" max="7433" width="15.28515625" style="281" bestFit="1" customWidth="1"/>
    <col min="7434" max="7434" width="5.85546875" style="281" bestFit="1" customWidth="1"/>
    <col min="7435" max="7435" width="10.28515625" style="281" customWidth="1"/>
    <col min="7436" max="7436" width="21" style="281" customWidth="1"/>
    <col min="7437" max="7437" width="15.7109375" style="281" customWidth="1"/>
    <col min="7438" max="7438" width="9.5703125" style="281" customWidth="1"/>
    <col min="7439" max="7439" width="19.5703125" style="281" bestFit="1" customWidth="1"/>
    <col min="7440" max="7440" width="10.5703125" style="281" customWidth="1"/>
    <col min="7441" max="7680" width="9.140625" style="281"/>
    <col min="7681" max="7681" width="6.5703125" style="281" bestFit="1" customWidth="1"/>
    <col min="7682" max="7682" width="8.42578125" style="281" bestFit="1" customWidth="1"/>
    <col min="7683" max="7683" width="24.85546875" style="281" bestFit="1" customWidth="1"/>
    <col min="7684" max="7684" width="30.5703125" style="281" bestFit="1" customWidth="1"/>
    <col min="7685" max="7685" width="20.5703125" style="281" customWidth="1"/>
    <col min="7686" max="7686" width="5.42578125" style="281" bestFit="1" customWidth="1"/>
    <col min="7687" max="7687" width="15.140625" style="281" bestFit="1" customWidth="1"/>
    <col min="7688" max="7688" width="20.140625" style="281" bestFit="1" customWidth="1"/>
    <col min="7689" max="7689" width="15.28515625" style="281" bestFit="1" customWidth="1"/>
    <col min="7690" max="7690" width="5.85546875" style="281" bestFit="1" customWidth="1"/>
    <col min="7691" max="7691" width="10.28515625" style="281" customWidth="1"/>
    <col min="7692" max="7692" width="21" style="281" customWidth="1"/>
    <col min="7693" max="7693" width="15.7109375" style="281" customWidth="1"/>
    <col min="7694" max="7694" width="9.5703125" style="281" customWidth="1"/>
    <col min="7695" max="7695" width="19.5703125" style="281" bestFit="1" customWidth="1"/>
    <col min="7696" max="7696" width="10.5703125" style="281" customWidth="1"/>
    <col min="7697" max="7936" width="9.140625" style="281"/>
    <col min="7937" max="7937" width="6.5703125" style="281" bestFit="1" customWidth="1"/>
    <col min="7938" max="7938" width="8.42578125" style="281" bestFit="1" customWidth="1"/>
    <col min="7939" max="7939" width="24.85546875" style="281" bestFit="1" customWidth="1"/>
    <col min="7940" max="7940" width="30.5703125" style="281" bestFit="1" customWidth="1"/>
    <col min="7941" max="7941" width="20.5703125" style="281" customWidth="1"/>
    <col min="7942" max="7942" width="5.42578125" style="281" bestFit="1" customWidth="1"/>
    <col min="7943" max="7943" width="15.140625" style="281" bestFit="1" customWidth="1"/>
    <col min="7944" max="7944" width="20.140625" style="281" bestFit="1" customWidth="1"/>
    <col min="7945" max="7945" width="15.28515625" style="281" bestFit="1" customWidth="1"/>
    <col min="7946" max="7946" width="5.85546875" style="281" bestFit="1" customWidth="1"/>
    <col min="7947" max="7947" width="10.28515625" style="281" customWidth="1"/>
    <col min="7948" max="7948" width="21" style="281" customWidth="1"/>
    <col min="7949" max="7949" width="15.7109375" style="281" customWidth="1"/>
    <col min="7950" max="7950" width="9.5703125" style="281" customWidth="1"/>
    <col min="7951" max="7951" width="19.5703125" style="281" bestFit="1" customWidth="1"/>
    <col min="7952" max="7952" width="10.5703125" style="281" customWidth="1"/>
    <col min="7953" max="8192" width="9.140625" style="281"/>
    <col min="8193" max="8193" width="6.5703125" style="281" bestFit="1" customWidth="1"/>
    <col min="8194" max="8194" width="8.42578125" style="281" bestFit="1" customWidth="1"/>
    <col min="8195" max="8195" width="24.85546875" style="281" bestFit="1" customWidth="1"/>
    <col min="8196" max="8196" width="30.5703125" style="281" bestFit="1" customWidth="1"/>
    <col min="8197" max="8197" width="20.5703125" style="281" customWidth="1"/>
    <col min="8198" max="8198" width="5.42578125" style="281" bestFit="1" customWidth="1"/>
    <col min="8199" max="8199" width="15.140625" style="281" bestFit="1" customWidth="1"/>
    <col min="8200" max="8200" width="20.140625" style="281" bestFit="1" customWidth="1"/>
    <col min="8201" max="8201" width="15.28515625" style="281" bestFit="1" customWidth="1"/>
    <col min="8202" max="8202" width="5.85546875" style="281" bestFit="1" customWidth="1"/>
    <col min="8203" max="8203" width="10.28515625" style="281" customWidth="1"/>
    <col min="8204" max="8204" width="21" style="281" customWidth="1"/>
    <col min="8205" max="8205" width="15.7109375" style="281" customWidth="1"/>
    <col min="8206" max="8206" width="9.5703125" style="281" customWidth="1"/>
    <col min="8207" max="8207" width="19.5703125" style="281" bestFit="1" customWidth="1"/>
    <col min="8208" max="8208" width="10.5703125" style="281" customWidth="1"/>
    <col min="8209" max="8448" width="9.140625" style="281"/>
    <col min="8449" max="8449" width="6.5703125" style="281" bestFit="1" customWidth="1"/>
    <col min="8450" max="8450" width="8.42578125" style="281" bestFit="1" customWidth="1"/>
    <col min="8451" max="8451" width="24.85546875" style="281" bestFit="1" customWidth="1"/>
    <col min="8452" max="8452" width="30.5703125" style="281" bestFit="1" customWidth="1"/>
    <col min="8453" max="8453" width="20.5703125" style="281" customWidth="1"/>
    <col min="8454" max="8454" width="5.42578125" style="281" bestFit="1" customWidth="1"/>
    <col min="8455" max="8455" width="15.140625" style="281" bestFit="1" customWidth="1"/>
    <col min="8456" max="8456" width="20.140625" style="281" bestFit="1" customWidth="1"/>
    <col min="8457" max="8457" width="15.28515625" style="281" bestFit="1" customWidth="1"/>
    <col min="8458" max="8458" width="5.85546875" style="281" bestFit="1" customWidth="1"/>
    <col min="8459" max="8459" width="10.28515625" style="281" customWidth="1"/>
    <col min="8460" max="8460" width="21" style="281" customWidth="1"/>
    <col min="8461" max="8461" width="15.7109375" style="281" customWidth="1"/>
    <col min="8462" max="8462" width="9.5703125" style="281" customWidth="1"/>
    <col min="8463" max="8463" width="19.5703125" style="281" bestFit="1" customWidth="1"/>
    <col min="8464" max="8464" width="10.5703125" style="281" customWidth="1"/>
    <col min="8465" max="8704" width="9.140625" style="281"/>
    <col min="8705" max="8705" width="6.5703125" style="281" bestFit="1" customWidth="1"/>
    <col min="8706" max="8706" width="8.42578125" style="281" bestFit="1" customWidth="1"/>
    <col min="8707" max="8707" width="24.85546875" style="281" bestFit="1" customWidth="1"/>
    <col min="8708" max="8708" width="30.5703125" style="281" bestFit="1" customWidth="1"/>
    <col min="8709" max="8709" width="20.5703125" style="281" customWidth="1"/>
    <col min="8710" max="8710" width="5.42578125" style="281" bestFit="1" customWidth="1"/>
    <col min="8711" max="8711" width="15.140625" style="281" bestFit="1" customWidth="1"/>
    <col min="8712" max="8712" width="20.140625" style="281" bestFit="1" customWidth="1"/>
    <col min="8713" max="8713" width="15.28515625" style="281" bestFit="1" customWidth="1"/>
    <col min="8714" max="8714" width="5.85546875" style="281" bestFit="1" customWidth="1"/>
    <col min="8715" max="8715" width="10.28515625" style="281" customWidth="1"/>
    <col min="8716" max="8716" width="21" style="281" customWidth="1"/>
    <col min="8717" max="8717" width="15.7109375" style="281" customWidth="1"/>
    <col min="8718" max="8718" width="9.5703125" style="281" customWidth="1"/>
    <col min="8719" max="8719" width="19.5703125" style="281" bestFit="1" customWidth="1"/>
    <col min="8720" max="8720" width="10.5703125" style="281" customWidth="1"/>
    <col min="8721" max="8960" width="9.140625" style="281"/>
    <col min="8961" max="8961" width="6.5703125" style="281" bestFit="1" customWidth="1"/>
    <col min="8962" max="8962" width="8.42578125" style="281" bestFit="1" customWidth="1"/>
    <col min="8963" max="8963" width="24.85546875" style="281" bestFit="1" customWidth="1"/>
    <col min="8964" max="8964" width="30.5703125" style="281" bestFit="1" customWidth="1"/>
    <col min="8965" max="8965" width="20.5703125" style="281" customWidth="1"/>
    <col min="8966" max="8966" width="5.42578125" style="281" bestFit="1" customWidth="1"/>
    <col min="8967" max="8967" width="15.140625" style="281" bestFit="1" customWidth="1"/>
    <col min="8968" max="8968" width="20.140625" style="281" bestFit="1" customWidth="1"/>
    <col min="8969" max="8969" width="15.28515625" style="281" bestFit="1" customWidth="1"/>
    <col min="8970" max="8970" width="5.85546875" style="281" bestFit="1" customWidth="1"/>
    <col min="8971" max="8971" width="10.28515625" style="281" customWidth="1"/>
    <col min="8972" max="8972" width="21" style="281" customWidth="1"/>
    <col min="8973" max="8973" width="15.7109375" style="281" customWidth="1"/>
    <col min="8974" max="8974" width="9.5703125" style="281" customWidth="1"/>
    <col min="8975" max="8975" width="19.5703125" style="281" bestFit="1" customWidth="1"/>
    <col min="8976" max="8976" width="10.5703125" style="281" customWidth="1"/>
    <col min="8977" max="9216" width="9.140625" style="281"/>
    <col min="9217" max="9217" width="6.5703125" style="281" bestFit="1" customWidth="1"/>
    <col min="9218" max="9218" width="8.42578125" style="281" bestFit="1" customWidth="1"/>
    <col min="9219" max="9219" width="24.85546875" style="281" bestFit="1" customWidth="1"/>
    <col min="9220" max="9220" width="30.5703125" style="281" bestFit="1" customWidth="1"/>
    <col min="9221" max="9221" width="20.5703125" style="281" customWidth="1"/>
    <col min="9222" max="9222" width="5.42578125" style="281" bestFit="1" customWidth="1"/>
    <col min="9223" max="9223" width="15.140625" style="281" bestFit="1" customWidth="1"/>
    <col min="9224" max="9224" width="20.140625" style="281" bestFit="1" customWidth="1"/>
    <col min="9225" max="9225" width="15.28515625" style="281" bestFit="1" customWidth="1"/>
    <col min="9226" max="9226" width="5.85546875" style="281" bestFit="1" customWidth="1"/>
    <col min="9227" max="9227" width="10.28515625" style="281" customWidth="1"/>
    <col min="9228" max="9228" width="21" style="281" customWidth="1"/>
    <col min="9229" max="9229" width="15.7109375" style="281" customWidth="1"/>
    <col min="9230" max="9230" width="9.5703125" style="281" customWidth="1"/>
    <col min="9231" max="9231" width="19.5703125" style="281" bestFit="1" customWidth="1"/>
    <col min="9232" max="9232" width="10.5703125" style="281" customWidth="1"/>
    <col min="9233" max="9472" width="9.140625" style="281"/>
    <col min="9473" max="9473" width="6.5703125" style="281" bestFit="1" customWidth="1"/>
    <col min="9474" max="9474" width="8.42578125" style="281" bestFit="1" customWidth="1"/>
    <col min="9475" max="9475" width="24.85546875" style="281" bestFit="1" customWidth="1"/>
    <col min="9476" max="9476" width="30.5703125" style="281" bestFit="1" customWidth="1"/>
    <col min="9477" max="9477" width="20.5703125" style="281" customWidth="1"/>
    <col min="9478" max="9478" width="5.42578125" style="281" bestFit="1" customWidth="1"/>
    <col min="9479" max="9479" width="15.140625" style="281" bestFit="1" customWidth="1"/>
    <col min="9480" max="9480" width="20.140625" style="281" bestFit="1" customWidth="1"/>
    <col min="9481" max="9481" width="15.28515625" style="281" bestFit="1" customWidth="1"/>
    <col min="9482" max="9482" width="5.85546875" style="281" bestFit="1" customWidth="1"/>
    <col min="9483" max="9483" width="10.28515625" style="281" customWidth="1"/>
    <col min="9484" max="9484" width="21" style="281" customWidth="1"/>
    <col min="9485" max="9485" width="15.7109375" style="281" customWidth="1"/>
    <col min="9486" max="9486" width="9.5703125" style="281" customWidth="1"/>
    <col min="9487" max="9487" width="19.5703125" style="281" bestFit="1" customWidth="1"/>
    <col min="9488" max="9488" width="10.5703125" style="281" customWidth="1"/>
    <col min="9489" max="9728" width="9.140625" style="281"/>
    <col min="9729" max="9729" width="6.5703125" style="281" bestFit="1" customWidth="1"/>
    <col min="9730" max="9730" width="8.42578125" style="281" bestFit="1" customWidth="1"/>
    <col min="9731" max="9731" width="24.85546875" style="281" bestFit="1" customWidth="1"/>
    <col min="9732" max="9732" width="30.5703125" style="281" bestFit="1" customWidth="1"/>
    <col min="9733" max="9733" width="20.5703125" style="281" customWidth="1"/>
    <col min="9734" max="9734" width="5.42578125" style="281" bestFit="1" customWidth="1"/>
    <col min="9735" max="9735" width="15.140625" style="281" bestFit="1" customWidth="1"/>
    <col min="9736" max="9736" width="20.140625" style="281" bestFit="1" customWidth="1"/>
    <col min="9737" max="9737" width="15.28515625" style="281" bestFit="1" customWidth="1"/>
    <col min="9738" max="9738" width="5.85546875" style="281" bestFit="1" customWidth="1"/>
    <col min="9739" max="9739" width="10.28515625" style="281" customWidth="1"/>
    <col min="9740" max="9740" width="21" style="281" customWidth="1"/>
    <col min="9741" max="9741" width="15.7109375" style="281" customWidth="1"/>
    <col min="9742" max="9742" width="9.5703125" style="281" customWidth="1"/>
    <col min="9743" max="9743" width="19.5703125" style="281" bestFit="1" customWidth="1"/>
    <col min="9744" max="9744" width="10.5703125" style="281" customWidth="1"/>
    <col min="9745" max="9984" width="9.140625" style="281"/>
    <col min="9985" max="9985" width="6.5703125" style="281" bestFit="1" customWidth="1"/>
    <col min="9986" max="9986" width="8.42578125" style="281" bestFit="1" customWidth="1"/>
    <col min="9987" max="9987" width="24.85546875" style="281" bestFit="1" customWidth="1"/>
    <col min="9988" max="9988" width="30.5703125" style="281" bestFit="1" customWidth="1"/>
    <col min="9989" max="9989" width="20.5703125" style="281" customWidth="1"/>
    <col min="9990" max="9990" width="5.42578125" style="281" bestFit="1" customWidth="1"/>
    <col min="9991" max="9991" width="15.140625" style="281" bestFit="1" customWidth="1"/>
    <col min="9992" max="9992" width="20.140625" style="281" bestFit="1" customWidth="1"/>
    <col min="9993" max="9993" width="15.28515625" style="281" bestFit="1" customWidth="1"/>
    <col min="9994" max="9994" width="5.85546875" style="281" bestFit="1" customWidth="1"/>
    <col min="9995" max="9995" width="10.28515625" style="281" customWidth="1"/>
    <col min="9996" max="9996" width="21" style="281" customWidth="1"/>
    <col min="9997" max="9997" width="15.7109375" style="281" customWidth="1"/>
    <col min="9998" max="9998" width="9.5703125" style="281" customWidth="1"/>
    <col min="9999" max="9999" width="19.5703125" style="281" bestFit="1" customWidth="1"/>
    <col min="10000" max="10000" width="10.5703125" style="281" customWidth="1"/>
    <col min="10001" max="10240" width="9.140625" style="281"/>
    <col min="10241" max="10241" width="6.5703125" style="281" bestFit="1" customWidth="1"/>
    <col min="10242" max="10242" width="8.42578125" style="281" bestFit="1" customWidth="1"/>
    <col min="10243" max="10243" width="24.85546875" style="281" bestFit="1" customWidth="1"/>
    <col min="10244" max="10244" width="30.5703125" style="281" bestFit="1" customWidth="1"/>
    <col min="10245" max="10245" width="20.5703125" style="281" customWidth="1"/>
    <col min="10246" max="10246" width="5.42578125" style="281" bestFit="1" customWidth="1"/>
    <col min="10247" max="10247" width="15.140625" style="281" bestFit="1" customWidth="1"/>
    <col min="10248" max="10248" width="20.140625" style="281" bestFit="1" customWidth="1"/>
    <col min="10249" max="10249" width="15.28515625" style="281" bestFit="1" customWidth="1"/>
    <col min="10250" max="10250" width="5.85546875" style="281" bestFit="1" customWidth="1"/>
    <col min="10251" max="10251" width="10.28515625" style="281" customWidth="1"/>
    <col min="10252" max="10252" width="21" style="281" customWidth="1"/>
    <col min="10253" max="10253" width="15.7109375" style="281" customWidth="1"/>
    <col min="10254" max="10254" width="9.5703125" style="281" customWidth="1"/>
    <col min="10255" max="10255" width="19.5703125" style="281" bestFit="1" customWidth="1"/>
    <col min="10256" max="10256" width="10.5703125" style="281" customWidth="1"/>
    <col min="10257" max="10496" width="9.140625" style="281"/>
    <col min="10497" max="10497" width="6.5703125" style="281" bestFit="1" customWidth="1"/>
    <col min="10498" max="10498" width="8.42578125" style="281" bestFit="1" customWidth="1"/>
    <col min="10499" max="10499" width="24.85546875" style="281" bestFit="1" customWidth="1"/>
    <col min="10500" max="10500" width="30.5703125" style="281" bestFit="1" customWidth="1"/>
    <col min="10501" max="10501" width="20.5703125" style="281" customWidth="1"/>
    <col min="10502" max="10502" width="5.42578125" style="281" bestFit="1" customWidth="1"/>
    <col min="10503" max="10503" width="15.140625" style="281" bestFit="1" customWidth="1"/>
    <col min="10504" max="10504" width="20.140625" style="281" bestFit="1" customWidth="1"/>
    <col min="10505" max="10505" width="15.28515625" style="281" bestFit="1" customWidth="1"/>
    <col min="10506" max="10506" width="5.85546875" style="281" bestFit="1" customWidth="1"/>
    <col min="10507" max="10507" width="10.28515625" style="281" customWidth="1"/>
    <col min="10508" max="10508" width="21" style="281" customWidth="1"/>
    <col min="10509" max="10509" width="15.7109375" style="281" customWidth="1"/>
    <col min="10510" max="10510" width="9.5703125" style="281" customWidth="1"/>
    <col min="10511" max="10511" width="19.5703125" style="281" bestFit="1" customWidth="1"/>
    <col min="10512" max="10512" width="10.5703125" style="281" customWidth="1"/>
    <col min="10513" max="10752" width="9.140625" style="281"/>
    <col min="10753" max="10753" width="6.5703125" style="281" bestFit="1" customWidth="1"/>
    <col min="10754" max="10754" width="8.42578125" style="281" bestFit="1" customWidth="1"/>
    <col min="10755" max="10755" width="24.85546875" style="281" bestFit="1" customWidth="1"/>
    <col min="10756" max="10756" width="30.5703125" style="281" bestFit="1" customWidth="1"/>
    <col min="10757" max="10757" width="20.5703125" style="281" customWidth="1"/>
    <col min="10758" max="10758" width="5.42578125" style="281" bestFit="1" customWidth="1"/>
    <col min="10759" max="10759" width="15.140625" style="281" bestFit="1" customWidth="1"/>
    <col min="10760" max="10760" width="20.140625" style="281" bestFit="1" customWidth="1"/>
    <col min="10761" max="10761" width="15.28515625" style="281" bestFit="1" customWidth="1"/>
    <col min="10762" max="10762" width="5.85546875" style="281" bestFit="1" customWidth="1"/>
    <col min="10763" max="10763" width="10.28515625" style="281" customWidth="1"/>
    <col min="10764" max="10764" width="21" style="281" customWidth="1"/>
    <col min="10765" max="10765" width="15.7109375" style="281" customWidth="1"/>
    <col min="10766" max="10766" width="9.5703125" style="281" customWidth="1"/>
    <col min="10767" max="10767" width="19.5703125" style="281" bestFit="1" customWidth="1"/>
    <col min="10768" max="10768" width="10.5703125" style="281" customWidth="1"/>
    <col min="10769" max="11008" width="9.140625" style="281"/>
    <col min="11009" max="11009" width="6.5703125" style="281" bestFit="1" customWidth="1"/>
    <col min="11010" max="11010" width="8.42578125" style="281" bestFit="1" customWidth="1"/>
    <col min="11011" max="11011" width="24.85546875" style="281" bestFit="1" customWidth="1"/>
    <col min="11012" max="11012" width="30.5703125" style="281" bestFit="1" customWidth="1"/>
    <col min="11013" max="11013" width="20.5703125" style="281" customWidth="1"/>
    <col min="11014" max="11014" width="5.42578125" style="281" bestFit="1" customWidth="1"/>
    <col min="11015" max="11015" width="15.140625" style="281" bestFit="1" customWidth="1"/>
    <col min="11016" max="11016" width="20.140625" style="281" bestFit="1" customWidth="1"/>
    <col min="11017" max="11017" width="15.28515625" style="281" bestFit="1" customWidth="1"/>
    <col min="11018" max="11018" width="5.85546875" style="281" bestFit="1" customWidth="1"/>
    <col min="11019" max="11019" width="10.28515625" style="281" customWidth="1"/>
    <col min="11020" max="11020" width="21" style="281" customWidth="1"/>
    <col min="11021" max="11021" width="15.7109375" style="281" customWidth="1"/>
    <col min="11022" max="11022" width="9.5703125" style="281" customWidth="1"/>
    <col min="11023" max="11023" width="19.5703125" style="281" bestFit="1" customWidth="1"/>
    <col min="11024" max="11024" width="10.5703125" style="281" customWidth="1"/>
    <col min="11025" max="11264" width="9.140625" style="281"/>
    <col min="11265" max="11265" width="6.5703125" style="281" bestFit="1" customWidth="1"/>
    <col min="11266" max="11266" width="8.42578125" style="281" bestFit="1" customWidth="1"/>
    <col min="11267" max="11267" width="24.85546875" style="281" bestFit="1" customWidth="1"/>
    <col min="11268" max="11268" width="30.5703125" style="281" bestFit="1" customWidth="1"/>
    <col min="11269" max="11269" width="20.5703125" style="281" customWidth="1"/>
    <col min="11270" max="11270" width="5.42578125" style="281" bestFit="1" customWidth="1"/>
    <col min="11271" max="11271" width="15.140625" style="281" bestFit="1" customWidth="1"/>
    <col min="11272" max="11272" width="20.140625" style="281" bestFit="1" customWidth="1"/>
    <col min="11273" max="11273" width="15.28515625" style="281" bestFit="1" customWidth="1"/>
    <col min="11274" max="11274" width="5.85546875" style="281" bestFit="1" customWidth="1"/>
    <col min="11275" max="11275" width="10.28515625" style="281" customWidth="1"/>
    <col min="11276" max="11276" width="21" style="281" customWidth="1"/>
    <col min="11277" max="11277" width="15.7109375" style="281" customWidth="1"/>
    <col min="11278" max="11278" width="9.5703125" style="281" customWidth="1"/>
    <col min="11279" max="11279" width="19.5703125" style="281" bestFit="1" customWidth="1"/>
    <col min="11280" max="11280" width="10.5703125" style="281" customWidth="1"/>
    <col min="11281" max="11520" width="9.140625" style="281"/>
    <col min="11521" max="11521" width="6.5703125" style="281" bestFit="1" customWidth="1"/>
    <col min="11522" max="11522" width="8.42578125" style="281" bestFit="1" customWidth="1"/>
    <col min="11523" max="11523" width="24.85546875" style="281" bestFit="1" customWidth="1"/>
    <col min="11524" max="11524" width="30.5703125" style="281" bestFit="1" customWidth="1"/>
    <col min="11525" max="11525" width="20.5703125" style="281" customWidth="1"/>
    <col min="11526" max="11526" width="5.42578125" style="281" bestFit="1" customWidth="1"/>
    <col min="11527" max="11527" width="15.140625" style="281" bestFit="1" customWidth="1"/>
    <col min="11528" max="11528" width="20.140625" style="281" bestFit="1" customWidth="1"/>
    <col min="11529" max="11529" width="15.28515625" style="281" bestFit="1" customWidth="1"/>
    <col min="11530" max="11530" width="5.85546875" style="281" bestFit="1" customWidth="1"/>
    <col min="11531" max="11531" width="10.28515625" style="281" customWidth="1"/>
    <col min="11532" max="11532" width="21" style="281" customWidth="1"/>
    <col min="11533" max="11533" width="15.7109375" style="281" customWidth="1"/>
    <col min="11534" max="11534" width="9.5703125" style="281" customWidth="1"/>
    <col min="11535" max="11535" width="19.5703125" style="281" bestFit="1" customWidth="1"/>
    <col min="11536" max="11536" width="10.5703125" style="281" customWidth="1"/>
    <col min="11537" max="11776" width="9.140625" style="281"/>
    <col min="11777" max="11777" width="6.5703125" style="281" bestFit="1" customWidth="1"/>
    <col min="11778" max="11778" width="8.42578125" style="281" bestFit="1" customWidth="1"/>
    <col min="11779" max="11779" width="24.85546875" style="281" bestFit="1" customWidth="1"/>
    <col min="11780" max="11780" width="30.5703125" style="281" bestFit="1" customWidth="1"/>
    <col min="11781" max="11781" width="20.5703125" style="281" customWidth="1"/>
    <col min="11782" max="11782" width="5.42578125" style="281" bestFit="1" customWidth="1"/>
    <col min="11783" max="11783" width="15.140625" style="281" bestFit="1" customWidth="1"/>
    <col min="11784" max="11784" width="20.140625" style="281" bestFit="1" customWidth="1"/>
    <col min="11785" max="11785" width="15.28515625" style="281" bestFit="1" customWidth="1"/>
    <col min="11786" max="11786" width="5.85546875" style="281" bestFit="1" customWidth="1"/>
    <col min="11787" max="11787" width="10.28515625" style="281" customWidth="1"/>
    <col min="11788" max="11788" width="21" style="281" customWidth="1"/>
    <col min="11789" max="11789" width="15.7109375" style="281" customWidth="1"/>
    <col min="11790" max="11790" width="9.5703125" style="281" customWidth="1"/>
    <col min="11791" max="11791" width="19.5703125" style="281" bestFit="1" customWidth="1"/>
    <col min="11792" max="11792" width="10.5703125" style="281" customWidth="1"/>
    <col min="11793" max="12032" width="9.140625" style="281"/>
    <col min="12033" max="12033" width="6.5703125" style="281" bestFit="1" customWidth="1"/>
    <col min="12034" max="12034" width="8.42578125" style="281" bestFit="1" customWidth="1"/>
    <col min="12035" max="12035" width="24.85546875" style="281" bestFit="1" customWidth="1"/>
    <col min="12036" max="12036" width="30.5703125" style="281" bestFit="1" customWidth="1"/>
    <col min="12037" max="12037" width="20.5703125" style="281" customWidth="1"/>
    <col min="12038" max="12038" width="5.42578125" style="281" bestFit="1" customWidth="1"/>
    <col min="12039" max="12039" width="15.140625" style="281" bestFit="1" customWidth="1"/>
    <col min="12040" max="12040" width="20.140625" style="281" bestFit="1" customWidth="1"/>
    <col min="12041" max="12041" width="15.28515625" style="281" bestFit="1" customWidth="1"/>
    <col min="12042" max="12042" width="5.85546875" style="281" bestFit="1" customWidth="1"/>
    <col min="12043" max="12043" width="10.28515625" style="281" customWidth="1"/>
    <col min="12044" max="12044" width="21" style="281" customWidth="1"/>
    <col min="12045" max="12045" width="15.7109375" style="281" customWidth="1"/>
    <col min="12046" max="12046" width="9.5703125" style="281" customWidth="1"/>
    <col min="12047" max="12047" width="19.5703125" style="281" bestFit="1" customWidth="1"/>
    <col min="12048" max="12048" width="10.5703125" style="281" customWidth="1"/>
    <col min="12049" max="12288" width="9.140625" style="281"/>
    <col min="12289" max="12289" width="6.5703125" style="281" bestFit="1" customWidth="1"/>
    <col min="12290" max="12290" width="8.42578125" style="281" bestFit="1" customWidth="1"/>
    <col min="12291" max="12291" width="24.85546875" style="281" bestFit="1" customWidth="1"/>
    <col min="12292" max="12292" width="30.5703125" style="281" bestFit="1" customWidth="1"/>
    <col min="12293" max="12293" width="20.5703125" style="281" customWidth="1"/>
    <col min="12294" max="12294" width="5.42578125" style="281" bestFit="1" customWidth="1"/>
    <col min="12295" max="12295" width="15.140625" style="281" bestFit="1" customWidth="1"/>
    <col min="12296" max="12296" width="20.140625" style="281" bestFit="1" customWidth="1"/>
    <col min="12297" max="12297" width="15.28515625" style="281" bestFit="1" customWidth="1"/>
    <col min="12298" max="12298" width="5.85546875" style="281" bestFit="1" customWidth="1"/>
    <col min="12299" max="12299" width="10.28515625" style="281" customWidth="1"/>
    <col min="12300" max="12300" width="21" style="281" customWidth="1"/>
    <col min="12301" max="12301" width="15.7109375" style="281" customWidth="1"/>
    <col min="12302" max="12302" width="9.5703125" style="281" customWidth="1"/>
    <col min="12303" max="12303" width="19.5703125" style="281" bestFit="1" customWidth="1"/>
    <col min="12304" max="12304" width="10.5703125" style="281" customWidth="1"/>
    <col min="12305" max="12544" width="9.140625" style="281"/>
    <col min="12545" max="12545" width="6.5703125" style="281" bestFit="1" customWidth="1"/>
    <col min="12546" max="12546" width="8.42578125" style="281" bestFit="1" customWidth="1"/>
    <col min="12547" max="12547" width="24.85546875" style="281" bestFit="1" customWidth="1"/>
    <col min="12548" max="12548" width="30.5703125" style="281" bestFit="1" customWidth="1"/>
    <col min="12549" max="12549" width="20.5703125" style="281" customWidth="1"/>
    <col min="12550" max="12550" width="5.42578125" style="281" bestFit="1" customWidth="1"/>
    <col min="12551" max="12551" width="15.140625" style="281" bestFit="1" customWidth="1"/>
    <col min="12552" max="12552" width="20.140625" style="281" bestFit="1" customWidth="1"/>
    <col min="12553" max="12553" width="15.28515625" style="281" bestFit="1" customWidth="1"/>
    <col min="12554" max="12554" width="5.85546875" style="281" bestFit="1" customWidth="1"/>
    <col min="12555" max="12555" width="10.28515625" style="281" customWidth="1"/>
    <col min="12556" max="12556" width="21" style="281" customWidth="1"/>
    <col min="12557" max="12557" width="15.7109375" style="281" customWidth="1"/>
    <col min="12558" max="12558" width="9.5703125" style="281" customWidth="1"/>
    <col min="12559" max="12559" width="19.5703125" style="281" bestFit="1" customWidth="1"/>
    <col min="12560" max="12560" width="10.5703125" style="281" customWidth="1"/>
    <col min="12561" max="12800" width="9.140625" style="281"/>
    <col min="12801" max="12801" width="6.5703125" style="281" bestFit="1" customWidth="1"/>
    <col min="12802" max="12802" width="8.42578125" style="281" bestFit="1" customWidth="1"/>
    <col min="12803" max="12803" width="24.85546875" style="281" bestFit="1" customWidth="1"/>
    <col min="12804" max="12804" width="30.5703125" style="281" bestFit="1" customWidth="1"/>
    <col min="12805" max="12805" width="20.5703125" style="281" customWidth="1"/>
    <col min="12806" max="12806" width="5.42578125" style="281" bestFit="1" customWidth="1"/>
    <col min="12807" max="12807" width="15.140625" style="281" bestFit="1" customWidth="1"/>
    <col min="12808" max="12808" width="20.140625" style="281" bestFit="1" customWidth="1"/>
    <col min="12809" max="12809" width="15.28515625" style="281" bestFit="1" customWidth="1"/>
    <col min="12810" max="12810" width="5.85546875" style="281" bestFit="1" customWidth="1"/>
    <col min="12811" max="12811" width="10.28515625" style="281" customWidth="1"/>
    <col min="12812" max="12812" width="21" style="281" customWidth="1"/>
    <col min="12813" max="12813" width="15.7109375" style="281" customWidth="1"/>
    <col min="12814" max="12814" width="9.5703125" style="281" customWidth="1"/>
    <col min="12815" max="12815" width="19.5703125" style="281" bestFit="1" customWidth="1"/>
    <col min="12816" max="12816" width="10.5703125" style="281" customWidth="1"/>
    <col min="12817" max="13056" width="9.140625" style="281"/>
    <col min="13057" max="13057" width="6.5703125" style="281" bestFit="1" customWidth="1"/>
    <col min="13058" max="13058" width="8.42578125" style="281" bestFit="1" customWidth="1"/>
    <col min="13059" max="13059" width="24.85546875" style="281" bestFit="1" customWidth="1"/>
    <col min="13060" max="13060" width="30.5703125" style="281" bestFit="1" customWidth="1"/>
    <col min="13061" max="13061" width="20.5703125" style="281" customWidth="1"/>
    <col min="13062" max="13062" width="5.42578125" style="281" bestFit="1" customWidth="1"/>
    <col min="13063" max="13063" width="15.140625" style="281" bestFit="1" customWidth="1"/>
    <col min="13064" max="13064" width="20.140625" style="281" bestFit="1" customWidth="1"/>
    <col min="13065" max="13065" width="15.28515625" style="281" bestFit="1" customWidth="1"/>
    <col min="13066" max="13066" width="5.85546875" style="281" bestFit="1" customWidth="1"/>
    <col min="13067" max="13067" width="10.28515625" style="281" customWidth="1"/>
    <col min="13068" max="13068" width="21" style="281" customWidth="1"/>
    <col min="13069" max="13069" width="15.7109375" style="281" customWidth="1"/>
    <col min="13070" max="13070" width="9.5703125" style="281" customWidth="1"/>
    <col min="13071" max="13071" width="19.5703125" style="281" bestFit="1" customWidth="1"/>
    <col min="13072" max="13072" width="10.5703125" style="281" customWidth="1"/>
    <col min="13073" max="13312" width="9.140625" style="281"/>
    <col min="13313" max="13313" width="6.5703125" style="281" bestFit="1" customWidth="1"/>
    <col min="13314" max="13314" width="8.42578125" style="281" bestFit="1" customWidth="1"/>
    <col min="13315" max="13315" width="24.85546875" style="281" bestFit="1" customWidth="1"/>
    <col min="13316" max="13316" width="30.5703125" style="281" bestFit="1" customWidth="1"/>
    <col min="13317" max="13317" width="20.5703125" style="281" customWidth="1"/>
    <col min="13318" max="13318" width="5.42578125" style="281" bestFit="1" customWidth="1"/>
    <col min="13319" max="13319" width="15.140625" style="281" bestFit="1" customWidth="1"/>
    <col min="13320" max="13320" width="20.140625" style="281" bestFit="1" customWidth="1"/>
    <col min="13321" max="13321" width="15.28515625" style="281" bestFit="1" customWidth="1"/>
    <col min="13322" max="13322" width="5.85546875" style="281" bestFit="1" customWidth="1"/>
    <col min="13323" max="13323" width="10.28515625" style="281" customWidth="1"/>
    <col min="13324" max="13324" width="21" style="281" customWidth="1"/>
    <col min="13325" max="13325" width="15.7109375" style="281" customWidth="1"/>
    <col min="13326" max="13326" width="9.5703125" style="281" customWidth="1"/>
    <col min="13327" max="13327" width="19.5703125" style="281" bestFit="1" customWidth="1"/>
    <col min="13328" max="13328" width="10.5703125" style="281" customWidth="1"/>
    <col min="13329" max="13568" width="9.140625" style="281"/>
    <col min="13569" max="13569" width="6.5703125" style="281" bestFit="1" customWidth="1"/>
    <col min="13570" max="13570" width="8.42578125" style="281" bestFit="1" customWidth="1"/>
    <col min="13571" max="13571" width="24.85546875" style="281" bestFit="1" customWidth="1"/>
    <col min="13572" max="13572" width="30.5703125" style="281" bestFit="1" customWidth="1"/>
    <col min="13573" max="13573" width="20.5703125" style="281" customWidth="1"/>
    <col min="13574" max="13574" width="5.42578125" style="281" bestFit="1" customWidth="1"/>
    <col min="13575" max="13575" width="15.140625" style="281" bestFit="1" customWidth="1"/>
    <col min="13576" max="13576" width="20.140625" style="281" bestFit="1" customWidth="1"/>
    <col min="13577" max="13577" width="15.28515625" style="281" bestFit="1" customWidth="1"/>
    <col min="13578" max="13578" width="5.85546875" style="281" bestFit="1" customWidth="1"/>
    <col min="13579" max="13579" width="10.28515625" style="281" customWidth="1"/>
    <col min="13580" max="13580" width="21" style="281" customWidth="1"/>
    <col min="13581" max="13581" width="15.7109375" style="281" customWidth="1"/>
    <col min="13582" max="13582" width="9.5703125" style="281" customWidth="1"/>
    <col min="13583" max="13583" width="19.5703125" style="281" bestFit="1" customWidth="1"/>
    <col min="13584" max="13584" width="10.5703125" style="281" customWidth="1"/>
    <col min="13585" max="13824" width="9.140625" style="281"/>
    <col min="13825" max="13825" width="6.5703125" style="281" bestFit="1" customWidth="1"/>
    <col min="13826" max="13826" width="8.42578125" style="281" bestFit="1" customWidth="1"/>
    <col min="13827" max="13827" width="24.85546875" style="281" bestFit="1" customWidth="1"/>
    <col min="13828" max="13828" width="30.5703125" style="281" bestFit="1" customWidth="1"/>
    <col min="13829" max="13829" width="20.5703125" style="281" customWidth="1"/>
    <col min="13830" max="13830" width="5.42578125" style="281" bestFit="1" customWidth="1"/>
    <col min="13831" max="13831" width="15.140625" style="281" bestFit="1" customWidth="1"/>
    <col min="13832" max="13832" width="20.140625" style="281" bestFit="1" customWidth="1"/>
    <col min="13833" max="13833" width="15.28515625" style="281" bestFit="1" customWidth="1"/>
    <col min="13834" max="13834" width="5.85546875" style="281" bestFit="1" customWidth="1"/>
    <col min="13835" max="13835" width="10.28515625" style="281" customWidth="1"/>
    <col min="13836" max="13836" width="21" style="281" customWidth="1"/>
    <col min="13837" max="13837" width="15.7109375" style="281" customWidth="1"/>
    <col min="13838" max="13838" width="9.5703125" style="281" customWidth="1"/>
    <col min="13839" max="13839" width="19.5703125" style="281" bestFit="1" customWidth="1"/>
    <col min="13840" max="13840" width="10.5703125" style="281" customWidth="1"/>
    <col min="13841" max="14080" width="9.140625" style="281"/>
    <col min="14081" max="14081" width="6.5703125" style="281" bestFit="1" customWidth="1"/>
    <col min="14082" max="14082" width="8.42578125" style="281" bestFit="1" customWidth="1"/>
    <col min="14083" max="14083" width="24.85546875" style="281" bestFit="1" customWidth="1"/>
    <col min="14084" max="14084" width="30.5703125" style="281" bestFit="1" customWidth="1"/>
    <col min="14085" max="14085" width="20.5703125" style="281" customWidth="1"/>
    <col min="14086" max="14086" width="5.42578125" style="281" bestFit="1" customWidth="1"/>
    <col min="14087" max="14087" width="15.140625" style="281" bestFit="1" customWidth="1"/>
    <col min="14088" max="14088" width="20.140625" style="281" bestFit="1" customWidth="1"/>
    <col min="14089" max="14089" width="15.28515625" style="281" bestFit="1" customWidth="1"/>
    <col min="14090" max="14090" width="5.85546875" style="281" bestFit="1" customWidth="1"/>
    <col min="14091" max="14091" width="10.28515625" style="281" customWidth="1"/>
    <col min="14092" max="14092" width="21" style="281" customWidth="1"/>
    <col min="14093" max="14093" width="15.7109375" style="281" customWidth="1"/>
    <col min="14094" max="14094" width="9.5703125" style="281" customWidth="1"/>
    <col min="14095" max="14095" width="19.5703125" style="281" bestFit="1" customWidth="1"/>
    <col min="14096" max="14096" width="10.5703125" style="281" customWidth="1"/>
    <col min="14097" max="14336" width="9.140625" style="281"/>
    <col min="14337" max="14337" width="6.5703125" style="281" bestFit="1" customWidth="1"/>
    <col min="14338" max="14338" width="8.42578125" style="281" bestFit="1" customWidth="1"/>
    <col min="14339" max="14339" width="24.85546875" style="281" bestFit="1" customWidth="1"/>
    <col min="14340" max="14340" width="30.5703125" style="281" bestFit="1" customWidth="1"/>
    <col min="14341" max="14341" width="20.5703125" style="281" customWidth="1"/>
    <col min="14342" max="14342" width="5.42578125" style="281" bestFit="1" customWidth="1"/>
    <col min="14343" max="14343" width="15.140625" style="281" bestFit="1" customWidth="1"/>
    <col min="14344" max="14344" width="20.140625" style="281" bestFit="1" customWidth="1"/>
    <col min="14345" max="14345" width="15.28515625" style="281" bestFit="1" customWidth="1"/>
    <col min="14346" max="14346" width="5.85546875" style="281" bestFit="1" customWidth="1"/>
    <col min="14347" max="14347" width="10.28515625" style="281" customWidth="1"/>
    <col min="14348" max="14348" width="21" style="281" customWidth="1"/>
    <col min="14349" max="14349" width="15.7109375" style="281" customWidth="1"/>
    <col min="14350" max="14350" width="9.5703125" style="281" customWidth="1"/>
    <col min="14351" max="14351" width="19.5703125" style="281" bestFit="1" customWidth="1"/>
    <col min="14352" max="14352" width="10.5703125" style="281" customWidth="1"/>
    <col min="14353" max="14592" width="9.140625" style="281"/>
    <col min="14593" max="14593" width="6.5703125" style="281" bestFit="1" customWidth="1"/>
    <col min="14594" max="14594" width="8.42578125" style="281" bestFit="1" customWidth="1"/>
    <col min="14595" max="14595" width="24.85546875" style="281" bestFit="1" customWidth="1"/>
    <col min="14596" max="14596" width="30.5703125" style="281" bestFit="1" customWidth="1"/>
    <col min="14597" max="14597" width="20.5703125" style="281" customWidth="1"/>
    <col min="14598" max="14598" width="5.42578125" style="281" bestFit="1" customWidth="1"/>
    <col min="14599" max="14599" width="15.140625" style="281" bestFit="1" customWidth="1"/>
    <col min="14600" max="14600" width="20.140625" style="281" bestFit="1" customWidth="1"/>
    <col min="14601" max="14601" width="15.28515625" style="281" bestFit="1" customWidth="1"/>
    <col min="14602" max="14602" width="5.85546875" style="281" bestFit="1" customWidth="1"/>
    <col min="14603" max="14603" width="10.28515625" style="281" customWidth="1"/>
    <col min="14604" max="14604" width="21" style="281" customWidth="1"/>
    <col min="14605" max="14605" width="15.7109375" style="281" customWidth="1"/>
    <col min="14606" max="14606" width="9.5703125" style="281" customWidth="1"/>
    <col min="14607" max="14607" width="19.5703125" style="281" bestFit="1" customWidth="1"/>
    <col min="14608" max="14608" width="10.5703125" style="281" customWidth="1"/>
    <col min="14609" max="14848" width="9.140625" style="281"/>
    <col min="14849" max="14849" width="6.5703125" style="281" bestFit="1" customWidth="1"/>
    <col min="14850" max="14850" width="8.42578125" style="281" bestFit="1" customWidth="1"/>
    <col min="14851" max="14851" width="24.85546875" style="281" bestFit="1" customWidth="1"/>
    <col min="14852" max="14852" width="30.5703125" style="281" bestFit="1" customWidth="1"/>
    <col min="14853" max="14853" width="20.5703125" style="281" customWidth="1"/>
    <col min="14854" max="14854" width="5.42578125" style="281" bestFit="1" customWidth="1"/>
    <col min="14855" max="14855" width="15.140625" style="281" bestFit="1" customWidth="1"/>
    <col min="14856" max="14856" width="20.140625" style="281" bestFit="1" customWidth="1"/>
    <col min="14857" max="14857" width="15.28515625" style="281" bestFit="1" customWidth="1"/>
    <col min="14858" max="14858" width="5.85546875" style="281" bestFit="1" customWidth="1"/>
    <col min="14859" max="14859" width="10.28515625" style="281" customWidth="1"/>
    <col min="14860" max="14860" width="21" style="281" customWidth="1"/>
    <col min="14861" max="14861" width="15.7109375" style="281" customWidth="1"/>
    <col min="14862" max="14862" width="9.5703125" style="281" customWidth="1"/>
    <col min="14863" max="14863" width="19.5703125" style="281" bestFit="1" customWidth="1"/>
    <col min="14864" max="14864" width="10.5703125" style="281" customWidth="1"/>
    <col min="14865" max="15104" width="9.140625" style="281"/>
    <col min="15105" max="15105" width="6.5703125" style="281" bestFit="1" customWidth="1"/>
    <col min="15106" max="15106" width="8.42578125" style="281" bestFit="1" customWidth="1"/>
    <col min="15107" max="15107" width="24.85546875" style="281" bestFit="1" customWidth="1"/>
    <col min="15108" max="15108" width="30.5703125" style="281" bestFit="1" customWidth="1"/>
    <col min="15109" max="15109" width="20.5703125" style="281" customWidth="1"/>
    <col min="15110" max="15110" width="5.42578125" style="281" bestFit="1" customWidth="1"/>
    <col min="15111" max="15111" width="15.140625" style="281" bestFit="1" customWidth="1"/>
    <col min="15112" max="15112" width="20.140625" style="281" bestFit="1" customWidth="1"/>
    <col min="15113" max="15113" width="15.28515625" style="281" bestFit="1" customWidth="1"/>
    <col min="15114" max="15114" width="5.85546875" style="281" bestFit="1" customWidth="1"/>
    <col min="15115" max="15115" width="10.28515625" style="281" customWidth="1"/>
    <col min="15116" max="15116" width="21" style="281" customWidth="1"/>
    <col min="15117" max="15117" width="15.7109375" style="281" customWidth="1"/>
    <col min="15118" max="15118" width="9.5703125" style="281" customWidth="1"/>
    <col min="15119" max="15119" width="19.5703125" style="281" bestFit="1" customWidth="1"/>
    <col min="15120" max="15120" width="10.5703125" style="281" customWidth="1"/>
    <col min="15121" max="15360" width="9.140625" style="281"/>
    <col min="15361" max="15361" width="6.5703125" style="281" bestFit="1" customWidth="1"/>
    <col min="15362" max="15362" width="8.42578125" style="281" bestFit="1" customWidth="1"/>
    <col min="15363" max="15363" width="24.85546875" style="281" bestFit="1" customWidth="1"/>
    <col min="15364" max="15364" width="30.5703125" style="281" bestFit="1" customWidth="1"/>
    <col min="15365" max="15365" width="20.5703125" style="281" customWidth="1"/>
    <col min="15366" max="15366" width="5.42578125" style="281" bestFit="1" customWidth="1"/>
    <col min="15367" max="15367" width="15.140625" style="281" bestFit="1" customWidth="1"/>
    <col min="15368" max="15368" width="20.140625" style="281" bestFit="1" customWidth="1"/>
    <col min="15369" max="15369" width="15.28515625" style="281" bestFit="1" customWidth="1"/>
    <col min="15370" max="15370" width="5.85546875" style="281" bestFit="1" customWidth="1"/>
    <col min="15371" max="15371" width="10.28515625" style="281" customWidth="1"/>
    <col min="15372" max="15372" width="21" style="281" customWidth="1"/>
    <col min="15373" max="15373" width="15.7109375" style="281" customWidth="1"/>
    <col min="15374" max="15374" width="9.5703125" style="281" customWidth="1"/>
    <col min="15375" max="15375" width="19.5703125" style="281" bestFit="1" customWidth="1"/>
    <col min="15376" max="15376" width="10.5703125" style="281" customWidth="1"/>
    <col min="15377" max="15616" width="9.140625" style="281"/>
    <col min="15617" max="15617" width="6.5703125" style="281" bestFit="1" customWidth="1"/>
    <col min="15618" max="15618" width="8.42578125" style="281" bestFit="1" customWidth="1"/>
    <col min="15619" max="15619" width="24.85546875" style="281" bestFit="1" customWidth="1"/>
    <col min="15620" max="15620" width="30.5703125" style="281" bestFit="1" customWidth="1"/>
    <col min="15621" max="15621" width="20.5703125" style="281" customWidth="1"/>
    <col min="15622" max="15622" width="5.42578125" style="281" bestFit="1" customWidth="1"/>
    <col min="15623" max="15623" width="15.140625" style="281" bestFit="1" customWidth="1"/>
    <col min="15624" max="15624" width="20.140625" style="281" bestFit="1" customWidth="1"/>
    <col min="15625" max="15625" width="15.28515625" style="281" bestFit="1" customWidth="1"/>
    <col min="15626" max="15626" width="5.85546875" style="281" bestFit="1" customWidth="1"/>
    <col min="15627" max="15627" width="10.28515625" style="281" customWidth="1"/>
    <col min="15628" max="15628" width="21" style="281" customWidth="1"/>
    <col min="15629" max="15629" width="15.7109375" style="281" customWidth="1"/>
    <col min="15630" max="15630" width="9.5703125" style="281" customWidth="1"/>
    <col min="15631" max="15631" width="19.5703125" style="281" bestFit="1" customWidth="1"/>
    <col min="15632" max="15632" width="10.5703125" style="281" customWidth="1"/>
    <col min="15633" max="15872" width="9.140625" style="281"/>
    <col min="15873" max="15873" width="6.5703125" style="281" bestFit="1" customWidth="1"/>
    <col min="15874" max="15874" width="8.42578125" style="281" bestFit="1" customWidth="1"/>
    <col min="15875" max="15875" width="24.85546875" style="281" bestFit="1" customWidth="1"/>
    <col min="15876" max="15876" width="30.5703125" style="281" bestFit="1" customWidth="1"/>
    <col min="15877" max="15877" width="20.5703125" style="281" customWidth="1"/>
    <col min="15878" max="15878" width="5.42578125" style="281" bestFit="1" customWidth="1"/>
    <col min="15879" max="15879" width="15.140625" style="281" bestFit="1" customWidth="1"/>
    <col min="15880" max="15880" width="20.140625" style="281" bestFit="1" customWidth="1"/>
    <col min="15881" max="15881" width="15.28515625" style="281" bestFit="1" customWidth="1"/>
    <col min="15882" max="15882" width="5.85546875" style="281" bestFit="1" customWidth="1"/>
    <col min="15883" max="15883" width="10.28515625" style="281" customWidth="1"/>
    <col min="15884" max="15884" width="21" style="281" customWidth="1"/>
    <col min="15885" max="15885" width="15.7109375" style="281" customWidth="1"/>
    <col min="15886" max="15886" width="9.5703125" style="281" customWidth="1"/>
    <col min="15887" max="15887" width="19.5703125" style="281" bestFit="1" customWidth="1"/>
    <col min="15888" max="15888" width="10.5703125" style="281" customWidth="1"/>
    <col min="15889" max="16128" width="9.140625" style="281"/>
    <col min="16129" max="16129" width="6.5703125" style="281" bestFit="1" customWidth="1"/>
    <col min="16130" max="16130" width="8.42578125" style="281" bestFit="1" customWidth="1"/>
    <col min="16131" max="16131" width="24.85546875" style="281" bestFit="1" customWidth="1"/>
    <col min="16132" max="16132" width="30.5703125" style="281" bestFit="1" customWidth="1"/>
    <col min="16133" max="16133" width="20.5703125" style="281" customWidth="1"/>
    <col min="16134" max="16134" width="5.42578125" style="281" bestFit="1" customWidth="1"/>
    <col min="16135" max="16135" width="15.140625" style="281" bestFit="1" customWidth="1"/>
    <col min="16136" max="16136" width="20.140625" style="281" bestFit="1" customWidth="1"/>
    <col min="16137" max="16137" width="15.28515625" style="281" bestFit="1" customWidth="1"/>
    <col min="16138" max="16138" width="5.85546875" style="281" bestFit="1" customWidth="1"/>
    <col min="16139" max="16139" width="10.28515625" style="281" customWidth="1"/>
    <col min="16140" max="16140" width="21" style="281" customWidth="1"/>
    <col min="16141" max="16141" width="15.7109375" style="281" customWidth="1"/>
    <col min="16142" max="16142" width="9.5703125" style="281" customWidth="1"/>
    <col min="16143" max="16143" width="19.5703125" style="281" bestFit="1" customWidth="1"/>
    <col min="16144" max="16144" width="10.5703125" style="281" customWidth="1"/>
    <col min="16145" max="16384" width="9.140625" style="281"/>
  </cols>
  <sheetData>
    <row r="1" spans="1:16" ht="18.75" x14ac:dyDescent="0.3">
      <c r="A1" s="277"/>
      <c r="B1" s="278" t="s">
        <v>395</v>
      </c>
    </row>
    <row r="2" spans="1:16" ht="15.75" thickBot="1" x14ac:dyDescent="0.3"/>
    <row r="3" spans="1:16" s="287" customFormat="1" ht="39" thickBot="1" x14ac:dyDescent="0.3">
      <c r="A3" s="282" t="s">
        <v>327</v>
      </c>
      <c r="B3" s="283" t="s">
        <v>328</v>
      </c>
      <c r="C3" s="284" t="s">
        <v>329</v>
      </c>
      <c r="D3" s="284" t="s">
        <v>330</v>
      </c>
      <c r="E3" s="284" t="s">
        <v>396</v>
      </c>
      <c r="F3" s="283" t="s">
        <v>332</v>
      </c>
      <c r="G3" s="283" t="s">
        <v>397</v>
      </c>
      <c r="H3" s="284" t="s">
        <v>398</v>
      </c>
      <c r="I3" s="284" t="s">
        <v>335</v>
      </c>
      <c r="J3" s="283" t="s">
        <v>336</v>
      </c>
      <c r="K3" s="283" t="s">
        <v>337</v>
      </c>
      <c r="L3" s="284" t="s">
        <v>399</v>
      </c>
      <c r="M3" s="284" t="s">
        <v>400</v>
      </c>
      <c r="N3" s="284" t="s">
        <v>401</v>
      </c>
      <c r="O3" s="283" t="s">
        <v>402</v>
      </c>
      <c r="P3" s="284" t="s">
        <v>403</v>
      </c>
    </row>
    <row r="4" spans="1:16" s="315" customFormat="1" ht="63.75" x14ac:dyDescent="0.25">
      <c r="A4" s="313">
        <v>1</v>
      </c>
      <c r="B4" s="293" t="s">
        <v>404</v>
      </c>
      <c r="C4" s="290" t="s">
        <v>405</v>
      </c>
      <c r="D4" s="290" t="s">
        <v>406</v>
      </c>
      <c r="E4" s="290" t="s">
        <v>407</v>
      </c>
      <c r="F4" s="293" t="s">
        <v>408</v>
      </c>
      <c r="G4" s="293" t="s">
        <v>409</v>
      </c>
      <c r="H4" s="293" t="s">
        <v>410</v>
      </c>
      <c r="I4" s="314">
        <v>5000</v>
      </c>
      <c r="J4" s="293" t="s">
        <v>411</v>
      </c>
      <c r="K4" s="290" t="s">
        <v>365</v>
      </c>
      <c r="L4" s="293" t="s">
        <v>349</v>
      </c>
      <c r="M4" s="293" t="s">
        <v>349</v>
      </c>
      <c r="N4" s="293" t="s">
        <v>412</v>
      </c>
      <c r="O4" s="290" t="s">
        <v>413</v>
      </c>
      <c r="P4" s="290" t="s">
        <v>414</v>
      </c>
    </row>
    <row r="5" spans="1:16" s="305" customFormat="1" x14ac:dyDescent="0.25">
      <c r="A5" s="301"/>
      <c r="B5" s="302"/>
      <c r="C5" s="303"/>
      <c r="D5" s="303"/>
      <c r="E5" s="303"/>
      <c r="F5" s="302"/>
      <c r="G5" s="302"/>
      <c r="H5" s="302"/>
      <c r="I5" s="304"/>
      <c r="J5" s="302"/>
      <c r="K5" s="302"/>
      <c r="L5" s="302"/>
      <c r="M5" s="302"/>
      <c r="N5" s="302"/>
      <c r="O5" s="302"/>
      <c r="P5" s="302"/>
    </row>
    <row r="6" spans="1:16" s="305" customFormat="1" x14ac:dyDescent="0.25">
      <c r="A6" s="301"/>
      <c r="B6" s="302"/>
      <c r="C6" s="303"/>
      <c r="D6" s="303"/>
      <c r="E6" s="303"/>
      <c r="F6" s="302"/>
      <c r="G6" s="302"/>
      <c r="H6" s="302"/>
      <c r="I6" s="304"/>
      <c r="J6" s="302"/>
      <c r="K6" s="302"/>
      <c r="L6" s="302"/>
      <c r="M6" s="302"/>
      <c r="N6" s="302"/>
      <c r="O6" s="302"/>
      <c r="P6" s="302"/>
    </row>
    <row r="7" spans="1:16" s="305" customFormat="1" x14ac:dyDescent="0.25">
      <c r="A7" s="301"/>
      <c r="B7" s="302"/>
      <c r="C7" s="303"/>
      <c r="D7" s="303"/>
      <c r="E7" s="303"/>
      <c r="F7" s="302"/>
      <c r="G7" s="302"/>
      <c r="H7" s="302"/>
      <c r="I7" s="304"/>
      <c r="J7" s="302"/>
      <c r="K7" s="302"/>
      <c r="L7" s="302"/>
      <c r="M7" s="302"/>
      <c r="N7" s="302"/>
      <c r="O7" s="302"/>
      <c r="P7" s="302"/>
    </row>
    <row r="8" spans="1:16" s="305" customFormat="1" x14ac:dyDescent="0.25">
      <c r="A8" s="301"/>
      <c r="B8" s="302"/>
      <c r="C8" s="303"/>
      <c r="D8" s="303"/>
      <c r="E8" s="303"/>
      <c r="F8" s="302"/>
      <c r="G8" s="302"/>
      <c r="H8" s="302"/>
      <c r="I8" s="304"/>
      <c r="J8" s="302"/>
      <c r="K8" s="302"/>
      <c r="L8" s="302"/>
      <c r="M8" s="302"/>
      <c r="N8" s="302"/>
      <c r="O8" s="302"/>
      <c r="P8" s="302"/>
    </row>
    <row r="9" spans="1:16" s="305" customFormat="1" x14ac:dyDescent="0.25">
      <c r="A9" s="301"/>
      <c r="B9" s="302"/>
      <c r="C9" s="303"/>
      <c r="D9" s="303"/>
      <c r="E9" s="303"/>
      <c r="F9" s="302"/>
      <c r="G9" s="302"/>
      <c r="H9" s="302"/>
      <c r="I9" s="304"/>
      <c r="J9" s="302"/>
      <c r="K9" s="302"/>
      <c r="L9" s="302"/>
      <c r="M9" s="302"/>
      <c r="N9" s="302"/>
      <c r="O9" s="302"/>
      <c r="P9" s="302"/>
    </row>
    <row r="10" spans="1:16" s="305" customFormat="1" x14ac:dyDescent="0.25">
      <c r="A10" s="301"/>
      <c r="B10" s="302"/>
      <c r="C10" s="303"/>
      <c r="D10" s="303"/>
      <c r="E10" s="303"/>
      <c r="F10" s="302"/>
      <c r="G10" s="302"/>
      <c r="H10" s="302"/>
      <c r="I10" s="304"/>
      <c r="J10" s="302"/>
      <c r="K10" s="302"/>
      <c r="L10" s="302"/>
      <c r="M10" s="302"/>
      <c r="N10" s="302"/>
      <c r="O10" s="302"/>
      <c r="P10" s="302"/>
    </row>
    <row r="11" spans="1:16" s="305" customFormat="1" x14ac:dyDescent="0.25">
      <c r="A11" s="301"/>
      <c r="B11" s="302"/>
      <c r="C11" s="303"/>
      <c r="D11" s="303"/>
      <c r="E11" s="303"/>
      <c r="F11" s="302"/>
      <c r="G11" s="302"/>
      <c r="H11" s="302"/>
      <c r="I11" s="304"/>
      <c r="J11" s="302"/>
      <c r="K11" s="302"/>
      <c r="L11" s="302"/>
      <c r="M11" s="302"/>
      <c r="N11" s="302"/>
      <c r="O11" s="302"/>
      <c r="P11" s="302"/>
    </row>
    <row r="12" spans="1:16" s="305" customFormat="1" x14ac:dyDescent="0.25">
      <c r="A12" s="301"/>
      <c r="B12" s="302"/>
      <c r="C12" s="303"/>
      <c r="D12" s="303"/>
      <c r="E12" s="303"/>
      <c r="F12" s="302"/>
      <c r="G12" s="302"/>
      <c r="H12" s="302"/>
      <c r="I12" s="304"/>
      <c r="J12" s="302"/>
      <c r="K12" s="302"/>
      <c r="L12" s="302"/>
      <c r="M12" s="302"/>
      <c r="N12" s="302"/>
      <c r="O12" s="302"/>
      <c r="P12" s="302"/>
    </row>
    <row r="13" spans="1:16" s="305" customFormat="1" x14ac:dyDescent="0.25">
      <c r="A13" s="301"/>
      <c r="B13" s="306"/>
      <c r="C13" s="303"/>
      <c r="D13" s="307"/>
      <c r="E13" s="307"/>
      <c r="F13" s="306"/>
      <c r="G13" s="306"/>
      <c r="H13" s="306"/>
      <c r="I13" s="304"/>
      <c r="J13" s="302"/>
      <c r="K13" s="302"/>
      <c r="L13" s="302"/>
      <c r="M13" s="302"/>
      <c r="N13" s="302"/>
      <c r="O13" s="302"/>
      <c r="P13" s="302"/>
    </row>
    <row r="14" spans="1:16" s="305" customFormat="1" x14ac:dyDescent="0.25">
      <c r="A14" s="301"/>
      <c r="B14" s="302"/>
      <c r="C14" s="303"/>
      <c r="D14" s="303"/>
      <c r="E14" s="303"/>
      <c r="F14" s="302"/>
      <c r="G14" s="302"/>
      <c r="H14" s="302"/>
      <c r="I14" s="304"/>
      <c r="J14" s="302"/>
      <c r="K14" s="302"/>
      <c r="L14" s="302"/>
      <c r="M14" s="302"/>
      <c r="N14" s="302"/>
      <c r="O14" s="302"/>
      <c r="P14" s="302"/>
    </row>
    <row r="15" spans="1:16" s="305" customFormat="1" x14ac:dyDescent="0.25">
      <c r="A15" s="301"/>
      <c r="B15" s="302"/>
      <c r="C15" s="303"/>
      <c r="D15" s="303"/>
      <c r="E15" s="303"/>
      <c r="F15" s="302"/>
      <c r="G15" s="302"/>
      <c r="H15" s="302"/>
      <c r="I15" s="304"/>
      <c r="J15" s="302"/>
      <c r="K15" s="302"/>
      <c r="L15" s="302"/>
      <c r="M15" s="302"/>
      <c r="N15" s="302"/>
      <c r="O15" s="302"/>
      <c r="P15" s="302"/>
    </row>
    <row r="16" spans="1:16" s="305" customFormat="1" x14ac:dyDescent="0.25">
      <c r="A16" s="301"/>
      <c r="B16" s="302"/>
      <c r="C16" s="303"/>
      <c r="D16" s="303"/>
      <c r="E16" s="303"/>
      <c r="F16" s="302"/>
      <c r="G16" s="302"/>
      <c r="H16" s="302"/>
      <c r="I16" s="304"/>
      <c r="J16" s="302"/>
      <c r="K16" s="302"/>
      <c r="L16" s="302"/>
      <c r="M16" s="302"/>
      <c r="N16" s="302"/>
      <c r="O16" s="302"/>
      <c r="P16" s="302"/>
    </row>
    <row r="17" spans="1:16" s="310" customFormat="1" x14ac:dyDescent="0.25">
      <c r="A17" s="308"/>
      <c r="B17" s="308"/>
      <c r="C17" s="309"/>
      <c r="D17" s="309"/>
      <c r="E17" s="309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</row>
    <row r="18" spans="1:16" s="310" customFormat="1" x14ac:dyDescent="0.25">
      <c r="A18" s="311"/>
      <c r="B18" s="312"/>
      <c r="C18" s="309"/>
      <c r="D18" s="309"/>
      <c r="E18" s="309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</row>
    <row r="19" spans="1:16" s="310" customFormat="1" x14ac:dyDescent="0.25">
      <c r="A19" s="308"/>
      <c r="B19" s="308"/>
      <c r="C19" s="309"/>
      <c r="D19" s="309"/>
      <c r="E19" s="309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</row>
    <row r="20" spans="1:16" s="310" customFormat="1" x14ac:dyDescent="0.25">
      <c r="A20" s="308"/>
      <c r="B20" s="308"/>
      <c r="C20" s="309"/>
      <c r="D20" s="309"/>
      <c r="E20" s="309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</row>
    <row r="21" spans="1:16" s="310" customFormat="1" x14ac:dyDescent="0.25">
      <c r="A21" s="308"/>
      <c r="B21" s="308"/>
      <c r="C21" s="309"/>
      <c r="D21" s="309"/>
      <c r="E21" s="309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ySplit="3" topLeftCell="A4" activePane="bottomLeft" state="frozenSplit"/>
      <selection pane="bottomLeft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328" bestFit="1" customWidth="1"/>
    <col min="4" max="4" width="30.5703125" style="328" bestFit="1" customWidth="1"/>
    <col min="5" max="5" width="8.85546875" style="328" customWidth="1"/>
    <col min="6" max="6" width="10" style="328" customWidth="1"/>
    <col min="7" max="7" width="3.7109375" style="328" customWidth="1"/>
    <col min="8" max="8" width="12.140625" style="328" customWidth="1"/>
    <col min="9" max="9" width="20.140625" style="328" bestFit="1" customWidth="1"/>
    <col min="10" max="10" width="15.28515625" style="328" bestFit="1" customWidth="1"/>
    <col min="11" max="11" width="5.85546875" style="328" bestFit="1" customWidth="1"/>
    <col min="12" max="12" width="9.42578125" style="328" bestFit="1" customWidth="1"/>
    <col min="13" max="13" width="3.42578125" style="328" bestFit="1" customWidth="1"/>
    <col min="14" max="15" width="4.28515625" style="328" bestFit="1" customWidth="1"/>
    <col min="16" max="16" width="3.7109375" style="328" bestFit="1" customWidth="1"/>
    <col min="17" max="17" width="10.5703125" style="328" customWidth="1"/>
    <col min="18" max="18" width="14" style="328" bestFit="1" customWidth="1"/>
    <col min="19" max="19" width="8.7109375" style="328" bestFit="1" customWidth="1"/>
    <col min="20" max="20" width="10.140625" style="328" bestFit="1" customWidth="1"/>
    <col min="21" max="260" width="9.140625" style="316"/>
    <col min="261" max="261" width="6.5703125" style="316" bestFit="1" customWidth="1"/>
    <col min="262" max="262" width="8.42578125" style="316" bestFit="1" customWidth="1"/>
    <col min="263" max="263" width="24.85546875" style="316" bestFit="1" customWidth="1"/>
    <col min="264" max="264" width="30.5703125" style="316" bestFit="1" customWidth="1"/>
    <col min="265" max="265" width="20.140625" style="316" bestFit="1" customWidth="1"/>
    <col min="266" max="266" width="15.28515625" style="316" bestFit="1" customWidth="1"/>
    <col min="267" max="267" width="5.85546875" style="316" bestFit="1" customWidth="1"/>
    <col min="268" max="268" width="9.42578125" style="316" bestFit="1" customWidth="1"/>
    <col min="269" max="269" width="3.42578125" style="316" bestFit="1" customWidth="1"/>
    <col min="270" max="271" width="4.28515625" style="316" bestFit="1" customWidth="1"/>
    <col min="272" max="272" width="3.7109375" style="316" bestFit="1" customWidth="1"/>
    <col min="273" max="273" width="10.5703125" style="316" customWidth="1"/>
    <col min="274" max="274" width="14" style="316" bestFit="1" customWidth="1"/>
    <col min="275" max="275" width="8.7109375" style="316" bestFit="1" customWidth="1"/>
    <col min="276" max="276" width="10.140625" style="316" bestFit="1" customWidth="1"/>
    <col min="277" max="516" width="9.140625" style="316"/>
    <col min="517" max="517" width="6.5703125" style="316" bestFit="1" customWidth="1"/>
    <col min="518" max="518" width="8.42578125" style="316" bestFit="1" customWidth="1"/>
    <col min="519" max="519" width="24.85546875" style="316" bestFit="1" customWidth="1"/>
    <col min="520" max="520" width="30.5703125" style="316" bestFit="1" customWidth="1"/>
    <col min="521" max="521" width="20.140625" style="316" bestFit="1" customWidth="1"/>
    <col min="522" max="522" width="15.28515625" style="316" bestFit="1" customWidth="1"/>
    <col min="523" max="523" width="5.85546875" style="316" bestFit="1" customWidth="1"/>
    <col min="524" max="524" width="9.42578125" style="316" bestFit="1" customWidth="1"/>
    <col min="525" max="525" width="3.42578125" style="316" bestFit="1" customWidth="1"/>
    <col min="526" max="527" width="4.28515625" style="316" bestFit="1" customWidth="1"/>
    <col min="528" max="528" width="3.7109375" style="316" bestFit="1" customWidth="1"/>
    <col min="529" max="529" width="10.5703125" style="316" customWidth="1"/>
    <col min="530" max="530" width="14" style="316" bestFit="1" customWidth="1"/>
    <col min="531" max="531" width="8.7109375" style="316" bestFit="1" customWidth="1"/>
    <col min="532" max="532" width="10.140625" style="316" bestFit="1" customWidth="1"/>
    <col min="533" max="772" width="9.140625" style="316"/>
    <col min="773" max="773" width="6.5703125" style="316" bestFit="1" customWidth="1"/>
    <col min="774" max="774" width="8.42578125" style="316" bestFit="1" customWidth="1"/>
    <col min="775" max="775" width="24.85546875" style="316" bestFit="1" customWidth="1"/>
    <col min="776" max="776" width="30.5703125" style="316" bestFit="1" customWidth="1"/>
    <col min="777" max="777" width="20.140625" style="316" bestFit="1" customWidth="1"/>
    <col min="778" max="778" width="15.28515625" style="316" bestFit="1" customWidth="1"/>
    <col min="779" max="779" width="5.85546875" style="316" bestFit="1" customWidth="1"/>
    <col min="780" max="780" width="9.42578125" style="316" bestFit="1" customWidth="1"/>
    <col min="781" max="781" width="3.42578125" style="316" bestFit="1" customWidth="1"/>
    <col min="782" max="783" width="4.28515625" style="316" bestFit="1" customWidth="1"/>
    <col min="784" max="784" width="3.7109375" style="316" bestFit="1" customWidth="1"/>
    <col min="785" max="785" width="10.5703125" style="316" customWidth="1"/>
    <col min="786" max="786" width="14" style="316" bestFit="1" customWidth="1"/>
    <col min="787" max="787" width="8.7109375" style="316" bestFit="1" customWidth="1"/>
    <col min="788" max="788" width="10.140625" style="316" bestFit="1" customWidth="1"/>
    <col min="789" max="1028" width="9.140625" style="316"/>
    <col min="1029" max="1029" width="6.5703125" style="316" bestFit="1" customWidth="1"/>
    <col min="1030" max="1030" width="8.42578125" style="316" bestFit="1" customWidth="1"/>
    <col min="1031" max="1031" width="24.85546875" style="316" bestFit="1" customWidth="1"/>
    <col min="1032" max="1032" width="30.5703125" style="316" bestFit="1" customWidth="1"/>
    <col min="1033" max="1033" width="20.140625" style="316" bestFit="1" customWidth="1"/>
    <col min="1034" max="1034" width="15.28515625" style="316" bestFit="1" customWidth="1"/>
    <col min="1035" max="1035" width="5.85546875" style="316" bestFit="1" customWidth="1"/>
    <col min="1036" max="1036" width="9.42578125" style="316" bestFit="1" customWidth="1"/>
    <col min="1037" max="1037" width="3.42578125" style="316" bestFit="1" customWidth="1"/>
    <col min="1038" max="1039" width="4.28515625" style="316" bestFit="1" customWidth="1"/>
    <col min="1040" max="1040" width="3.7109375" style="316" bestFit="1" customWidth="1"/>
    <col min="1041" max="1041" width="10.5703125" style="316" customWidth="1"/>
    <col min="1042" max="1042" width="14" style="316" bestFit="1" customWidth="1"/>
    <col min="1043" max="1043" width="8.7109375" style="316" bestFit="1" customWidth="1"/>
    <col min="1044" max="1044" width="10.140625" style="316" bestFit="1" customWidth="1"/>
    <col min="1045" max="1284" width="9.140625" style="316"/>
    <col min="1285" max="1285" width="6.5703125" style="316" bestFit="1" customWidth="1"/>
    <col min="1286" max="1286" width="8.42578125" style="316" bestFit="1" customWidth="1"/>
    <col min="1287" max="1287" width="24.85546875" style="316" bestFit="1" customWidth="1"/>
    <col min="1288" max="1288" width="30.5703125" style="316" bestFit="1" customWidth="1"/>
    <col min="1289" max="1289" width="20.140625" style="316" bestFit="1" customWidth="1"/>
    <col min="1290" max="1290" width="15.28515625" style="316" bestFit="1" customWidth="1"/>
    <col min="1291" max="1291" width="5.85546875" style="316" bestFit="1" customWidth="1"/>
    <col min="1292" max="1292" width="9.42578125" style="316" bestFit="1" customWidth="1"/>
    <col min="1293" max="1293" width="3.42578125" style="316" bestFit="1" customWidth="1"/>
    <col min="1294" max="1295" width="4.28515625" style="316" bestFit="1" customWidth="1"/>
    <col min="1296" max="1296" width="3.7109375" style="316" bestFit="1" customWidth="1"/>
    <col min="1297" max="1297" width="10.5703125" style="316" customWidth="1"/>
    <col min="1298" max="1298" width="14" style="316" bestFit="1" customWidth="1"/>
    <col min="1299" max="1299" width="8.7109375" style="316" bestFit="1" customWidth="1"/>
    <col min="1300" max="1300" width="10.140625" style="316" bestFit="1" customWidth="1"/>
    <col min="1301" max="1540" width="9.140625" style="316"/>
    <col min="1541" max="1541" width="6.5703125" style="316" bestFit="1" customWidth="1"/>
    <col min="1542" max="1542" width="8.42578125" style="316" bestFit="1" customWidth="1"/>
    <col min="1543" max="1543" width="24.85546875" style="316" bestFit="1" customWidth="1"/>
    <col min="1544" max="1544" width="30.5703125" style="316" bestFit="1" customWidth="1"/>
    <col min="1545" max="1545" width="20.140625" style="316" bestFit="1" customWidth="1"/>
    <col min="1546" max="1546" width="15.28515625" style="316" bestFit="1" customWidth="1"/>
    <col min="1547" max="1547" width="5.85546875" style="316" bestFit="1" customWidth="1"/>
    <col min="1548" max="1548" width="9.42578125" style="316" bestFit="1" customWidth="1"/>
    <col min="1549" max="1549" width="3.42578125" style="316" bestFit="1" customWidth="1"/>
    <col min="1550" max="1551" width="4.28515625" style="316" bestFit="1" customWidth="1"/>
    <col min="1552" max="1552" width="3.7109375" style="316" bestFit="1" customWidth="1"/>
    <col min="1553" max="1553" width="10.5703125" style="316" customWidth="1"/>
    <col min="1554" max="1554" width="14" style="316" bestFit="1" customWidth="1"/>
    <col min="1555" max="1555" width="8.7109375" style="316" bestFit="1" customWidth="1"/>
    <col min="1556" max="1556" width="10.140625" style="316" bestFit="1" customWidth="1"/>
    <col min="1557" max="1796" width="9.140625" style="316"/>
    <col min="1797" max="1797" width="6.5703125" style="316" bestFit="1" customWidth="1"/>
    <col min="1798" max="1798" width="8.42578125" style="316" bestFit="1" customWidth="1"/>
    <col min="1799" max="1799" width="24.85546875" style="316" bestFit="1" customWidth="1"/>
    <col min="1800" max="1800" width="30.5703125" style="316" bestFit="1" customWidth="1"/>
    <col min="1801" max="1801" width="20.140625" style="316" bestFit="1" customWidth="1"/>
    <col min="1802" max="1802" width="15.28515625" style="316" bestFit="1" customWidth="1"/>
    <col min="1803" max="1803" width="5.85546875" style="316" bestFit="1" customWidth="1"/>
    <col min="1804" max="1804" width="9.42578125" style="316" bestFit="1" customWidth="1"/>
    <col min="1805" max="1805" width="3.42578125" style="316" bestFit="1" customWidth="1"/>
    <col min="1806" max="1807" width="4.28515625" style="316" bestFit="1" customWidth="1"/>
    <col min="1808" max="1808" width="3.7109375" style="316" bestFit="1" customWidth="1"/>
    <col min="1809" max="1809" width="10.5703125" style="316" customWidth="1"/>
    <col min="1810" max="1810" width="14" style="316" bestFit="1" customWidth="1"/>
    <col min="1811" max="1811" width="8.7109375" style="316" bestFit="1" customWidth="1"/>
    <col min="1812" max="1812" width="10.140625" style="316" bestFit="1" customWidth="1"/>
    <col min="1813" max="2052" width="9.140625" style="316"/>
    <col min="2053" max="2053" width="6.5703125" style="316" bestFit="1" customWidth="1"/>
    <col min="2054" max="2054" width="8.42578125" style="316" bestFit="1" customWidth="1"/>
    <col min="2055" max="2055" width="24.85546875" style="316" bestFit="1" customWidth="1"/>
    <col min="2056" max="2056" width="30.5703125" style="316" bestFit="1" customWidth="1"/>
    <col min="2057" max="2057" width="20.140625" style="316" bestFit="1" customWidth="1"/>
    <col min="2058" max="2058" width="15.28515625" style="316" bestFit="1" customWidth="1"/>
    <col min="2059" max="2059" width="5.85546875" style="316" bestFit="1" customWidth="1"/>
    <col min="2060" max="2060" width="9.42578125" style="316" bestFit="1" customWidth="1"/>
    <col min="2061" max="2061" width="3.42578125" style="316" bestFit="1" customWidth="1"/>
    <col min="2062" max="2063" width="4.28515625" style="316" bestFit="1" customWidth="1"/>
    <col min="2064" max="2064" width="3.7109375" style="316" bestFit="1" customWidth="1"/>
    <col min="2065" max="2065" width="10.5703125" style="316" customWidth="1"/>
    <col min="2066" max="2066" width="14" style="316" bestFit="1" customWidth="1"/>
    <col min="2067" max="2067" width="8.7109375" style="316" bestFit="1" customWidth="1"/>
    <col min="2068" max="2068" width="10.140625" style="316" bestFit="1" customWidth="1"/>
    <col min="2069" max="2308" width="9.140625" style="316"/>
    <col min="2309" max="2309" width="6.5703125" style="316" bestFit="1" customWidth="1"/>
    <col min="2310" max="2310" width="8.42578125" style="316" bestFit="1" customWidth="1"/>
    <col min="2311" max="2311" width="24.85546875" style="316" bestFit="1" customWidth="1"/>
    <col min="2312" max="2312" width="30.5703125" style="316" bestFit="1" customWidth="1"/>
    <col min="2313" max="2313" width="20.140625" style="316" bestFit="1" customWidth="1"/>
    <col min="2314" max="2314" width="15.28515625" style="316" bestFit="1" customWidth="1"/>
    <col min="2315" max="2315" width="5.85546875" style="316" bestFit="1" customWidth="1"/>
    <col min="2316" max="2316" width="9.42578125" style="316" bestFit="1" customWidth="1"/>
    <col min="2317" max="2317" width="3.42578125" style="316" bestFit="1" customWidth="1"/>
    <col min="2318" max="2319" width="4.28515625" style="316" bestFit="1" customWidth="1"/>
    <col min="2320" max="2320" width="3.7109375" style="316" bestFit="1" customWidth="1"/>
    <col min="2321" max="2321" width="10.5703125" style="316" customWidth="1"/>
    <col min="2322" max="2322" width="14" style="316" bestFit="1" customWidth="1"/>
    <col min="2323" max="2323" width="8.7109375" style="316" bestFit="1" customWidth="1"/>
    <col min="2324" max="2324" width="10.140625" style="316" bestFit="1" customWidth="1"/>
    <col min="2325" max="2564" width="9.140625" style="316"/>
    <col min="2565" max="2565" width="6.5703125" style="316" bestFit="1" customWidth="1"/>
    <col min="2566" max="2566" width="8.42578125" style="316" bestFit="1" customWidth="1"/>
    <col min="2567" max="2567" width="24.85546875" style="316" bestFit="1" customWidth="1"/>
    <col min="2568" max="2568" width="30.5703125" style="316" bestFit="1" customWidth="1"/>
    <col min="2569" max="2569" width="20.140625" style="316" bestFit="1" customWidth="1"/>
    <col min="2570" max="2570" width="15.28515625" style="316" bestFit="1" customWidth="1"/>
    <col min="2571" max="2571" width="5.85546875" style="316" bestFit="1" customWidth="1"/>
    <col min="2572" max="2572" width="9.42578125" style="316" bestFit="1" customWidth="1"/>
    <col min="2573" max="2573" width="3.42578125" style="316" bestFit="1" customWidth="1"/>
    <col min="2574" max="2575" width="4.28515625" style="316" bestFit="1" customWidth="1"/>
    <col min="2576" max="2576" width="3.7109375" style="316" bestFit="1" customWidth="1"/>
    <col min="2577" max="2577" width="10.5703125" style="316" customWidth="1"/>
    <col min="2578" max="2578" width="14" style="316" bestFit="1" customWidth="1"/>
    <col min="2579" max="2579" width="8.7109375" style="316" bestFit="1" customWidth="1"/>
    <col min="2580" max="2580" width="10.140625" style="316" bestFit="1" customWidth="1"/>
    <col min="2581" max="2820" width="9.140625" style="316"/>
    <col min="2821" max="2821" width="6.5703125" style="316" bestFit="1" customWidth="1"/>
    <col min="2822" max="2822" width="8.42578125" style="316" bestFit="1" customWidth="1"/>
    <col min="2823" max="2823" width="24.85546875" style="316" bestFit="1" customWidth="1"/>
    <col min="2824" max="2824" width="30.5703125" style="316" bestFit="1" customWidth="1"/>
    <col min="2825" max="2825" width="20.140625" style="316" bestFit="1" customWidth="1"/>
    <col min="2826" max="2826" width="15.28515625" style="316" bestFit="1" customWidth="1"/>
    <col min="2827" max="2827" width="5.85546875" style="316" bestFit="1" customWidth="1"/>
    <col min="2828" max="2828" width="9.42578125" style="316" bestFit="1" customWidth="1"/>
    <col min="2829" max="2829" width="3.42578125" style="316" bestFit="1" customWidth="1"/>
    <col min="2830" max="2831" width="4.28515625" style="316" bestFit="1" customWidth="1"/>
    <col min="2832" max="2832" width="3.7109375" style="316" bestFit="1" customWidth="1"/>
    <col min="2833" max="2833" width="10.5703125" style="316" customWidth="1"/>
    <col min="2834" max="2834" width="14" style="316" bestFit="1" customWidth="1"/>
    <col min="2835" max="2835" width="8.7109375" style="316" bestFit="1" customWidth="1"/>
    <col min="2836" max="2836" width="10.140625" style="316" bestFit="1" customWidth="1"/>
    <col min="2837" max="3076" width="9.140625" style="316"/>
    <col min="3077" max="3077" width="6.5703125" style="316" bestFit="1" customWidth="1"/>
    <col min="3078" max="3078" width="8.42578125" style="316" bestFit="1" customWidth="1"/>
    <col min="3079" max="3079" width="24.85546875" style="316" bestFit="1" customWidth="1"/>
    <col min="3080" max="3080" width="30.5703125" style="316" bestFit="1" customWidth="1"/>
    <col min="3081" max="3081" width="20.140625" style="316" bestFit="1" customWidth="1"/>
    <col min="3082" max="3082" width="15.28515625" style="316" bestFit="1" customWidth="1"/>
    <col min="3083" max="3083" width="5.85546875" style="316" bestFit="1" customWidth="1"/>
    <col min="3084" max="3084" width="9.42578125" style="316" bestFit="1" customWidth="1"/>
    <col min="3085" max="3085" width="3.42578125" style="316" bestFit="1" customWidth="1"/>
    <col min="3086" max="3087" width="4.28515625" style="316" bestFit="1" customWidth="1"/>
    <col min="3088" max="3088" width="3.7109375" style="316" bestFit="1" customWidth="1"/>
    <col min="3089" max="3089" width="10.5703125" style="316" customWidth="1"/>
    <col min="3090" max="3090" width="14" style="316" bestFit="1" customWidth="1"/>
    <col min="3091" max="3091" width="8.7109375" style="316" bestFit="1" customWidth="1"/>
    <col min="3092" max="3092" width="10.140625" style="316" bestFit="1" customWidth="1"/>
    <col min="3093" max="3332" width="9.140625" style="316"/>
    <col min="3333" max="3333" width="6.5703125" style="316" bestFit="1" customWidth="1"/>
    <col min="3334" max="3334" width="8.42578125" style="316" bestFit="1" customWidth="1"/>
    <col min="3335" max="3335" width="24.85546875" style="316" bestFit="1" customWidth="1"/>
    <col min="3336" max="3336" width="30.5703125" style="316" bestFit="1" customWidth="1"/>
    <col min="3337" max="3337" width="20.140625" style="316" bestFit="1" customWidth="1"/>
    <col min="3338" max="3338" width="15.28515625" style="316" bestFit="1" customWidth="1"/>
    <col min="3339" max="3339" width="5.85546875" style="316" bestFit="1" customWidth="1"/>
    <col min="3340" max="3340" width="9.42578125" style="316" bestFit="1" customWidth="1"/>
    <col min="3341" max="3341" width="3.42578125" style="316" bestFit="1" customWidth="1"/>
    <col min="3342" max="3343" width="4.28515625" style="316" bestFit="1" customWidth="1"/>
    <col min="3344" max="3344" width="3.7109375" style="316" bestFit="1" customWidth="1"/>
    <col min="3345" max="3345" width="10.5703125" style="316" customWidth="1"/>
    <col min="3346" max="3346" width="14" style="316" bestFit="1" customWidth="1"/>
    <col min="3347" max="3347" width="8.7109375" style="316" bestFit="1" customWidth="1"/>
    <col min="3348" max="3348" width="10.140625" style="316" bestFit="1" customWidth="1"/>
    <col min="3349" max="3588" width="9.140625" style="316"/>
    <col min="3589" max="3589" width="6.5703125" style="316" bestFit="1" customWidth="1"/>
    <col min="3590" max="3590" width="8.42578125" style="316" bestFit="1" customWidth="1"/>
    <col min="3591" max="3591" width="24.85546875" style="316" bestFit="1" customWidth="1"/>
    <col min="3592" max="3592" width="30.5703125" style="316" bestFit="1" customWidth="1"/>
    <col min="3593" max="3593" width="20.140625" style="316" bestFit="1" customWidth="1"/>
    <col min="3594" max="3594" width="15.28515625" style="316" bestFit="1" customWidth="1"/>
    <col min="3595" max="3595" width="5.85546875" style="316" bestFit="1" customWidth="1"/>
    <col min="3596" max="3596" width="9.42578125" style="316" bestFit="1" customWidth="1"/>
    <col min="3597" max="3597" width="3.42578125" style="316" bestFit="1" customWidth="1"/>
    <col min="3598" max="3599" width="4.28515625" style="316" bestFit="1" customWidth="1"/>
    <col min="3600" max="3600" width="3.7109375" style="316" bestFit="1" customWidth="1"/>
    <col min="3601" max="3601" width="10.5703125" style="316" customWidth="1"/>
    <col min="3602" max="3602" width="14" style="316" bestFit="1" customWidth="1"/>
    <col min="3603" max="3603" width="8.7109375" style="316" bestFit="1" customWidth="1"/>
    <col min="3604" max="3604" width="10.140625" style="316" bestFit="1" customWidth="1"/>
    <col min="3605" max="3844" width="9.140625" style="316"/>
    <col min="3845" max="3845" width="6.5703125" style="316" bestFit="1" customWidth="1"/>
    <col min="3846" max="3846" width="8.42578125" style="316" bestFit="1" customWidth="1"/>
    <col min="3847" max="3847" width="24.85546875" style="316" bestFit="1" customWidth="1"/>
    <col min="3848" max="3848" width="30.5703125" style="316" bestFit="1" customWidth="1"/>
    <col min="3849" max="3849" width="20.140625" style="316" bestFit="1" customWidth="1"/>
    <col min="3850" max="3850" width="15.28515625" style="316" bestFit="1" customWidth="1"/>
    <col min="3851" max="3851" width="5.85546875" style="316" bestFit="1" customWidth="1"/>
    <col min="3852" max="3852" width="9.42578125" style="316" bestFit="1" customWidth="1"/>
    <col min="3853" max="3853" width="3.42578125" style="316" bestFit="1" customWidth="1"/>
    <col min="3854" max="3855" width="4.28515625" style="316" bestFit="1" customWidth="1"/>
    <col min="3856" max="3856" width="3.7109375" style="316" bestFit="1" customWidth="1"/>
    <col min="3857" max="3857" width="10.5703125" style="316" customWidth="1"/>
    <col min="3858" max="3858" width="14" style="316" bestFit="1" customWidth="1"/>
    <col min="3859" max="3859" width="8.7109375" style="316" bestFit="1" customWidth="1"/>
    <col min="3860" max="3860" width="10.140625" style="316" bestFit="1" customWidth="1"/>
    <col min="3861" max="4100" width="9.140625" style="316"/>
    <col min="4101" max="4101" width="6.5703125" style="316" bestFit="1" customWidth="1"/>
    <col min="4102" max="4102" width="8.42578125" style="316" bestFit="1" customWidth="1"/>
    <col min="4103" max="4103" width="24.85546875" style="316" bestFit="1" customWidth="1"/>
    <col min="4104" max="4104" width="30.5703125" style="316" bestFit="1" customWidth="1"/>
    <col min="4105" max="4105" width="20.140625" style="316" bestFit="1" customWidth="1"/>
    <col min="4106" max="4106" width="15.28515625" style="316" bestFit="1" customWidth="1"/>
    <col min="4107" max="4107" width="5.85546875" style="316" bestFit="1" customWidth="1"/>
    <col min="4108" max="4108" width="9.42578125" style="316" bestFit="1" customWidth="1"/>
    <col min="4109" max="4109" width="3.42578125" style="316" bestFit="1" customWidth="1"/>
    <col min="4110" max="4111" width="4.28515625" style="316" bestFit="1" customWidth="1"/>
    <col min="4112" max="4112" width="3.7109375" style="316" bestFit="1" customWidth="1"/>
    <col min="4113" max="4113" width="10.5703125" style="316" customWidth="1"/>
    <col min="4114" max="4114" width="14" style="316" bestFit="1" customWidth="1"/>
    <col min="4115" max="4115" width="8.7109375" style="316" bestFit="1" customWidth="1"/>
    <col min="4116" max="4116" width="10.140625" style="316" bestFit="1" customWidth="1"/>
    <col min="4117" max="4356" width="9.140625" style="316"/>
    <col min="4357" max="4357" width="6.5703125" style="316" bestFit="1" customWidth="1"/>
    <col min="4358" max="4358" width="8.42578125" style="316" bestFit="1" customWidth="1"/>
    <col min="4359" max="4359" width="24.85546875" style="316" bestFit="1" customWidth="1"/>
    <col min="4360" max="4360" width="30.5703125" style="316" bestFit="1" customWidth="1"/>
    <col min="4361" max="4361" width="20.140625" style="316" bestFit="1" customWidth="1"/>
    <col min="4362" max="4362" width="15.28515625" style="316" bestFit="1" customWidth="1"/>
    <col min="4363" max="4363" width="5.85546875" style="316" bestFit="1" customWidth="1"/>
    <col min="4364" max="4364" width="9.42578125" style="316" bestFit="1" customWidth="1"/>
    <col min="4365" max="4365" width="3.42578125" style="316" bestFit="1" customWidth="1"/>
    <col min="4366" max="4367" width="4.28515625" style="316" bestFit="1" customWidth="1"/>
    <col min="4368" max="4368" width="3.7109375" style="316" bestFit="1" customWidth="1"/>
    <col min="4369" max="4369" width="10.5703125" style="316" customWidth="1"/>
    <col min="4370" max="4370" width="14" style="316" bestFit="1" customWidth="1"/>
    <col min="4371" max="4371" width="8.7109375" style="316" bestFit="1" customWidth="1"/>
    <col min="4372" max="4372" width="10.140625" style="316" bestFit="1" customWidth="1"/>
    <col min="4373" max="4612" width="9.140625" style="316"/>
    <col min="4613" max="4613" width="6.5703125" style="316" bestFit="1" customWidth="1"/>
    <col min="4614" max="4614" width="8.42578125" style="316" bestFit="1" customWidth="1"/>
    <col min="4615" max="4615" width="24.85546875" style="316" bestFit="1" customWidth="1"/>
    <col min="4616" max="4616" width="30.5703125" style="316" bestFit="1" customWidth="1"/>
    <col min="4617" max="4617" width="20.140625" style="316" bestFit="1" customWidth="1"/>
    <col min="4618" max="4618" width="15.28515625" style="316" bestFit="1" customWidth="1"/>
    <col min="4619" max="4619" width="5.85546875" style="316" bestFit="1" customWidth="1"/>
    <col min="4620" max="4620" width="9.42578125" style="316" bestFit="1" customWidth="1"/>
    <col min="4621" max="4621" width="3.42578125" style="316" bestFit="1" customWidth="1"/>
    <col min="4622" max="4623" width="4.28515625" style="316" bestFit="1" customWidth="1"/>
    <col min="4624" max="4624" width="3.7109375" style="316" bestFit="1" customWidth="1"/>
    <col min="4625" max="4625" width="10.5703125" style="316" customWidth="1"/>
    <col min="4626" max="4626" width="14" style="316" bestFit="1" customWidth="1"/>
    <col min="4627" max="4627" width="8.7109375" style="316" bestFit="1" customWidth="1"/>
    <col min="4628" max="4628" width="10.140625" style="316" bestFit="1" customWidth="1"/>
    <col min="4629" max="4868" width="9.140625" style="316"/>
    <col min="4869" max="4869" width="6.5703125" style="316" bestFit="1" customWidth="1"/>
    <col min="4870" max="4870" width="8.42578125" style="316" bestFit="1" customWidth="1"/>
    <col min="4871" max="4871" width="24.85546875" style="316" bestFit="1" customWidth="1"/>
    <col min="4872" max="4872" width="30.5703125" style="316" bestFit="1" customWidth="1"/>
    <col min="4873" max="4873" width="20.140625" style="316" bestFit="1" customWidth="1"/>
    <col min="4874" max="4874" width="15.28515625" style="316" bestFit="1" customWidth="1"/>
    <col min="4875" max="4875" width="5.85546875" style="316" bestFit="1" customWidth="1"/>
    <col min="4876" max="4876" width="9.42578125" style="316" bestFit="1" customWidth="1"/>
    <col min="4877" max="4877" width="3.42578125" style="316" bestFit="1" customWidth="1"/>
    <col min="4878" max="4879" width="4.28515625" style="316" bestFit="1" customWidth="1"/>
    <col min="4880" max="4880" width="3.7109375" style="316" bestFit="1" customWidth="1"/>
    <col min="4881" max="4881" width="10.5703125" style="316" customWidth="1"/>
    <col min="4882" max="4882" width="14" style="316" bestFit="1" customWidth="1"/>
    <col min="4883" max="4883" width="8.7109375" style="316" bestFit="1" customWidth="1"/>
    <col min="4884" max="4884" width="10.140625" style="316" bestFit="1" customWidth="1"/>
    <col min="4885" max="5124" width="9.140625" style="316"/>
    <col min="5125" max="5125" width="6.5703125" style="316" bestFit="1" customWidth="1"/>
    <col min="5126" max="5126" width="8.42578125" style="316" bestFit="1" customWidth="1"/>
    <col min="5127" max="5127" width="24.85546875" style="316" bestFit="1" customWidth="1"/>
    <col min="5128" max="5128" width="30.5703125" style="316" bestFit="1" customWidth="1"/>
    <col min="5129" max="5129" width="20.140625" style="316" bestFit="1" customWidth="1"/>
    <col min="5130" max="5130" width="15.28515625" style="316" bestFit="1" customWidth="1"/>
    <col min="5131" max="5131" width="5.85546875" style="316" bestFit="1" customWidth="1"/>
    <col min="5132" max="5132" width="9.42578125" style="316" bestFit="1" customWidth="1"/>
    <col min="5133" max="5133" width="3.42578125" style="316" bestFit="1" customWidth="1"/>
    <col min="5134" max="5135" width="4.28515625" style="316" bestFit="1" customWidth="1"/>
    <col min="5136" max="5136" width="3.7109375" style="316" bestFit="1" customWidth="1"/>
    <col min="5137" max="5137" width="10.5703125" style="316" customWidth="1"/>
    <col min="5138" max="5138" width="14" style="316" bestFit="1" customWidth="1"/>
    <col min="5139" max="5139" width="8.7109375" style="316" bestFit="1" customWidth="1"/>
    <col min="5140" max="5140" width="10.140625" style="316" bestFit="1" customWidth="1"/>
    <col min="5141" max="5380" width="9.140625" style="316"/>
    <col min="5381" max="5381" width="6.5703125" style="316" bestFit="1" customWidth="1"/>
    <col min="5382" max="5382" width="8.42578125" style="316" bestFit="1" customWidth="1"/>
    <col min="5383" max="5383" width="24.85546875" style="316" bestFit="1" customWidth="1"/>
    <col min="5384" max="5384" width="30.5703125" style="316" bestFit="1" customWidth="1"/>
    <col min="5385" max="5385" width="20.140625" style="316" bestFit="1" customWidth="1"/>
    <col min="5386" max="5386" width="15.28515625" style="316" bestFit="1" customWidth="1"/>
    <col min="5387" max="5387" width="5.85546875" style="316" bestFit="1" customWidth="1"/>
    <col min="5388" max="5388" width="9.42578125" style="316" bestFit="1" customWidth="1"/>
    <col min="5389" max="5389" width="3.42578125" style="316" bestFit="1" customWidth="1"/>
    <col min="5390" max="5391" width="4.28515625" style="316" bestFit="1" customWidth="1"/>
    <col min="5392" max="5392" width="3.7109375" style="316" bestFit="1" customWidth="1"/>
    <col min="5393" max="5393" width="10.5703125" style="316" customWidth="1"/>
    <col min="5394" max="5394" width="14" style="316" bestFit="1" customWidth="1"/>
    <col min="5395" max="5395" width="8.7109375" style="316" bestFit="1" customWidth="1"/>
    <col min="5396" max="5396" width="10.140625" style="316" bestFit="1" customWidth="1"/>
    <col min="5397" max="5636" width="9.140625" style="316"/>
    <col min="5637" max="5637" width="6.5703125" style="316" bestFit="1" customWidth="1"/>
    <col min="5638" max="5638" width="8.42578125" style="316" bestFit="1" customWidth="1"/>
    <col min="5639" max="5639" width="24.85546875" style="316" bestFit="1" customWidth="1"/>
    <col min="5640" max="5640" width="30.5703125" style="316" bestFit="1" customWidth="1"/>
    <col min="5641" max="5641" width="20.140625" style="316" bestFit="1" customWidth="1"/>
    <col min="5642" max="5642" width="15.28515625" style="316" bestFit="1" customWidth="1"/>
    <col min="5643" max="5643" width="5.85546875" style="316" bestFit="1" customWidth="1"/>
    <col min="5644" max="5644" width="9.42578125" style="316" bestFit="1" customWidth="1"/>
    <col min="5645" max="5645" width="3.42578125" style="316" bestFit="1" customWidth="1"/>
    <col min="5646" max="5647" width="4.28515625" style="316" bestFit="1" customWidth="1"/>
    <col min="5648" max="5648" width="3.7109375" style="316" bestFit="1" customWidth="1"/>
    <col min="5649" max="5649" width="10.5703125" style="316" customWidth="1"/>
    <col min="5650" max="5650" width="14" style="316" bestFit="1" customWidth="1"/>
    <col min="5651" max="5651" width="8.7109375" style="316" bestFit="1" customWidth="1"/>
    <col min="5652" max="5652" width="10.140625" style="316" bestFit="1" customWidth="1"/>
    <col min="5653" max="5892" width="9.140625" style="316"/>
    <col min="5893" max="5893" width="6.5703125" style="316" bestFit="1" customWidth="1"/>
    <col min="5894" max="5894" width="8.42578125" style="316" bestFit="1" customWidth="1"/>
    <col min="5895" max="5895" width="24.85546875" style="316" bestFit="1" customWidth="1"/>
    <col min="5896" max="5896" width="30.5703125" style="316" bestFit="1" customWidth="1"/>
    <col min="5897" max="5897" width="20.140625" style="316" bestFit="1" customWidth="1"/>
    <col min="5898" max="5898" width="15.28515625" style="316" bestFit="1" customWidth="1"/>
    <col min="5899" max="5899" width="5.85546875" style="316" bestFit="1" customWidth="1"/>
    <col min="5900" max="5900" width="9.42578125" style="316" bestFit="1" customWidth="1"/>
    <col min="5901" max="5901" width="3.42578125" style="316" bestFit="1" customWidth="1"/>
    <col min="5902" max="5903" width="4.28515625" style="316" bestFit="1" customWidth="1"/>
    <col min="5904" max="5904" width="3.7109375" style="316" bestFit="1" customWidth="1"/>
    <col min="5905" max="5905" width="10.5703125" style="316" customWidth="1"/>
    <col min="5906" max="5906" width="14" style="316" bestFit="1" customWidth="1"/>
    <col min="5907" max="5907" width="8.7109375" style="316" bestFit="1" customWidth="1"/>
    <col min="5908" max="5908" width="10.140625" style="316" bestFit="1" customWidth="1"/>
    <col min="5909" max="6148" width="9.140625" style="316"/>
    <col min="6149" max="6149" width="6.5703125" style="316" bestFit="1" customWidth="1"/>
    <col min="6150" max="6150" width="8.42578125" style="316" bestFit="1" customWidth="1"/>
    <col min="6151" max="6151" width="24.85546875" style="316" bestFit="1" customWidth="1"/>
    <col min="6152" max="6152" width="30.5703125" style="316" bestFit="1" customWidth="1"/>
    <col min="6153" max="6153" width="20.140625" style="316" bestFit="1" customWidth="1"/>
    <col min="6154" max="6154" width="15.28515625" style="316" bestFit="1" customWidth="1"/>
    <col min="6155" max="6155" width="5.85546875" style="316" bestFit="1" customWidth="1"/>
    <col min="6156" max="6156" width="9.42578125" style="316" bestFit="1" customWidth="1"/>
    <col min="6157" max="6157" width="3.42578125" style="316" bestFit="1" customWidth="1"/>
    <col min="6158" max="6159" width="4.28515625" style="316" bestFit="1" customWidth="1"/>
    <col min="6160" max="6160" width="3.7109375" style="316" bestFit="1" customWidth="1"/>
    <col min="6161" max="6161" width="10.5703125" style="316" customWidth="1"/>
    <col min="6162" max="6162" width="14" style="316" bestFit="1" customWidth="1"/>
    <col min="6163" max="6163" width="8.7109375" style="316" bestFit="1" customWidth="1"/>
    <col min="6164" max="6164" width="10.140625" style="316" bestFit="1" customWidth="1"/>
    <col min="6165" max="6404" width="9.140625" style="316"/>
    <col min="6405" max="6405" width="6.5703125" style="316" bestFit="1" customWidth="1"/>
    <col min="6406" max="6406" width="8.42578125" style="316" bestFit="1" customWidth="1"/>
    <col min="6407" max="6407" width="24.85546875" style="316" bestFit="1" customWidth="1"/>
    <col min="6408" max="6408" width="30.5703125" style="316" bestFit="1" customWidth="1"/>
    <col min="6409" max="6409" width="20.140625" style="316" bestFit="1" customWidth="1"/>
    <col min="6410" max="6410" width="15.28515625" style="316" bestFit="1" customWidth="1"/>
    <col min="6411" max="6411" width="5.85546875" style="316" bestFit="1" customWidth="1"/>
    <col min="6412" max="6412" width="9.42578125" style="316" bestFit="1" customWidth="1"/>
    <col min="6413" max="6413" width="3.42578125" style="316" bestFit="1" customWidth="1"/>
    <col min="6414" max="6415" width="4.28515625" style="316" bestFit="1" customWidth="1"/>
    <col min="6416" max="6416" width="3.7109375" style="316" bestFit="1" customWidth="1"/>
    <col min="6417" max="6417" width="10.5703125" style="316" customWidth="1"/>
    <col min="6418" max="6418" width="14" style="316" bestFit="1" customWidth="1"/>
    <col min="6419" max="6419" width="8.7109375" style="316" bestFit="1" customWidth="1"/>
    <col min="6420" max="6420" width="10.140625" style="316" bestFit="1" customWidth="1"/>
    <col min="6421" max="6660" width="9.140625" style="316"/>
    <col min="6661" max="6661" width="6.5703125" style="316" bestFit="1" customWidth="1"/>
    <col min="6662" max="6662" width="8.42578125" style="316" bestFit="1" customWidth="1"/>
    <col min="6663" max="6663" width="24.85546875" style="316" bestFit="1" customWidth="1"/>
    <col min="6664" max="6664" width="30.5703125" style="316" bestFit="1" customWidth="1"/>
    <col min="6665" max="6665" width="20.140625" style="316" bestFit="1" customWidth="1"/>
    <col min="6666" max="6666" width="15.28515625" style="316" bestFit="1" customWidth="1"/>
    <col min="6667" max="6667" width="5.85546875" style="316" bestFit="1" customWidth="1"/>
    <col min="6668" max="6668" width="9.42578125" style="316" bestFit="1" customWidth="1"/>
    <col min="6669" max="6669" width="3.42578125" style="316" bestFit="1" customWidth="1"/>
    <col min="6670" max="6671" width="4.28515625" style="316" bestFit="1" customWidth="1"/>
    <col min="6672" max="6672" width="3.7109375" style="316" bestFit="1" customWidth="1"/>
    <col min="6673" max="6673" width="10.5703125" style="316" customWidth="1"/>
    <col min="6674" max="6674" width="14" style="316" bestFit="1" customWidth="1"/>
    <col min="6675" max="6675" width="8.7109375" style="316" bestFit="1" customWidth="1"/>
    <col min="6676" max="6676" width="10.140625" style="316" bestFit="1" customWidth="1"/>
    <col min="6677" max="6916" width="9.140625" style="316"/>
    <col min="6917" max="6917" width="6.5703125" style="316" bestFit="1" customWidth="1"/>
    <col min="6918" max="6918" width="8.42578125" style="316" bestFit="1" customWidth="1"/>
    <col min="6919" max="6919" width="24.85546875" style="316" bestFit="1" customWidth="1"/>
    <col min="6920" max="6920" width="30.5703125" style="316" bestFit="1" customWidth="1"/>
    <col min="6921" max="6921" width="20.140625" style="316" bestFit="1" customWidth="1"/>
    <col min="6922" max="6922" width="15.28515625" style="316" bestFit="1" customWidth="1"/>
    <col min="6923" max="6923" width="5.85546875" style="316" bestFit="1" customWidth="1"/>
    <col min="6924" max="6924" width="9.42578125" style="316" bestFit="1" customWidth="1"/>
    <col min="6925" max="6925" width="3.42578125" style="316" bestFit="1" customWidth="1"/>
    <col min="6926" max="6927" width="4.28515625" style="316" bestFit="1" customWidth="1"/>
    <col min="6928" max="6928" width="3.7109375" style="316" bestFit="1" customWidth="1"/>
    <col min="6929" max="6929" width="10.5703125" style="316" customWidth="1"/>
    <col min="6930" max="6930" width="14" style="316" bestFit="1" customWidth="1"/>
    <col min="6931" max="6931" width="8.7109375" style="316" bestFit="1" customWidth="1"/>
    <col min="6932" max="6932" width="10.140625" style="316" bestFit="1" customWidth="1"/>
    <col min="6933" max="7172" width="9.140625" style="316"/>
    <col min="7173" max="7173" width="6.5703125" style="316" bestFit="1" customWidth="1"/>
    <col min="7174" max="7174" width="8.42578125" style="316" bestFit="1" customWidth="1"/>
    <col min="7175" max="7175" width="24.85546875" style="316" bestFit="1" customWidth="1"/>
    <col min="7176" max="7176" width="30.5703125" style="316" bestFit="1" customWidth="1"/>
    <col min="7177" max="7177" width="20.140625" style="316" bestFit="1" customWidth="1"/>
    <col min="7178" max="7178" width="15.28515625" style="316" bestFit="1" customWidth="1"/>
    <col min="7179" max="7179" width="5.85546875" style="316" bestFit="1" customWidth="1"/>
    <col min="7180" max="7180" width="9.42578125" style="316" bestFit="1" customWidth="1"/>
    <col min="7181" max="7181" width="3.42578125" style="316" bestFit="1" customWidth="1"/>
    <col min="7182" max="7183" width="4.28515625" style="316" bestFit="1" customWidth="1"/>
    <col min="7184" max="7184" width="3.7109375" style="316" bestFit="1" customWidth="1"/>
    <col min="7185" max="7185" width="10.5703125" style="316" customWidth="1"/>
    <col min="7186" max="7186" width="14" style="316" bestFit="1" customWidth="1"/>
    <col min="7187" max="7187" width="8.7109375" style="316" bestFit="1" customWidth="1"/>
    <col min="7188" max="7188" width="10.140625" style="316" bestFit="1" customWidth="1"/>
    <col min="7189" max="7428" width="9.140625" style="316"/>
    <col min="7429" max="7429" width="6.5703125" style="316" bestFit="1" customWidth="1"/>
    <col min="7430" max="7430" width="8.42578125" style="316" bestFit="1" customWidth="1"/>
    <col min="7431" max="7431" width="24.85546875" style="316" bestFit="1" customWidth="1"/>
    <col min="7432" max="7432" width="30.5703125" style="316" bestFit="1" customWidth="1"/>
    <col min="7433" max="7433" width="20.140625" style="316" bestFit="1" customWidth="1"/>
    <col min="7434" max="7434" width="15.28515625" style="316" bestFit="1" customWidth="1"/>
    <col min="7435" max="7435" width="5.85546875" style="316" bestFit="1" customWidth="1"/>
    <col min="7436" max="7436" width="9.42578125" style="316" bestFit="1" customWidth="1"/>
    <col min="7437" max="7437" width="3.42578125" style="316" bestFit="1" customWidth="1"/>
    <col min="7438" max="7439" width="4.28515625" style="316" bestFit="1" customWidth="1"/>
    <col min="7440" max="7440" width="3.7109375" style="316" bestFit="1" customWidth="1"/>
    <col min="7441" max="7441" width="10.5703125" style="316" customWidth="1"/>
    <col min="7442" max="7442" width="14" style="316" bestFit="1" customWidth="1"/>
    <col min="7443" max="7443" width="8.7109375" style="316" bestFit="1" customWidth="1"/>
    <col min="7444" max="7444" width="10.140625" style="316" bestFit="1" customWidth="1"/>
    <col min="7445" max="7684" width="9.140625" style="316"/>
    <col min="7685" max="7685" width="6.5703125" style="316" bestFit="1" customWidth="1"/>
    <col min="7686" max="7686" width="8.42578125" style="316" bestFit="1" customWidth="1"/>
    <col min="7687" max="7687" width="24.85546875" style="316" bestFit="1" customWidth="1"/>
    <col min="7688" max="7688" width="30.5703125" style="316" bestFit="1" customWidth="1"/>
    <col min="7689" max="7689" width="20.140625" style="316" bestFit="1" customWidth="1"/>
    <col min="7690" max="7690" width="15.28515625" style="316" bestFit="1" customWidth="1"/>
    <col min="7691" max="7691" width="5.85546875" style="316" bestFit="1" customWidth="1"/>
    <col min="7692" max="7692" width="9.42578125" style="316" bestFit="1" customWidth="1"/>
    <col min="7693" max="7693" width="3.42578125" style="316" bestFit="1" customWidth="1"/>
    <col min="7694" max="7695" width="4.28515625" style="316" bestFit="1" customWidth="1"/>
    <col min="7696" max="7696" width="3.7109375" style="316" bestFit="1" customWidth="1"/>
    <col min="7697" max="7697" width="10.5703125" style="316" customWidth="1"/>
    <col min="7698" max="7698" width="14" style="316" bestFit="1" customWidth="1"/>
    <col min="7699" max="7699" width="8.7109375" style="316" bestFit="1" customWidth="1"/>
    <col min="7700" max="7700" width="10.140625" style="316" bestFit="1" customWidth="1"/>
    <col min="7701" max="7940" width="9.140625" style="316"/>
    <col min="7941" max="7941" width="6.5703125" style="316" bestFit="1" customWidth="1"/>
    <col min="7942" max="7942" width="8.42578125" style="316" bestFit="1" customWidth="1"/>
    <col min="7943" max="7943" width="24.85546875" style="316" bestFit="1" customWidth="1"/>
    <col min="7944" max="7944" width="30.5703125" style="316" bestFit="1" customWidth="1"/>
    <col min="7945" max="7945" width="20.140625" style="316" bestFit="1" customWidth="1"/>
    <col min="7946" max="7946" width="15.28515625" style="316" bestFit="1" customWidth="1"/>
    <col min="7947" max="7947" width="5.85546875" style="316" bestFit="1" customWidth="1"/>
    <col min="7948" max="7948" width="9.42578125" style="316" bestFit="1" customWidth="1"/>
    <col min="7949" max="7949" width="3.42578125" style="316" bestFit="1" customWidth="1"/>
    <col min="7950" max="7951" width="4.28515625" style="316" bestFit="1" customWidth="1"/>
    <col min="7952" max="7952" width="3.7109375" style="316" bestFit="1" customWidth="1"/>
    <col min="7953" max="7953" width="10.5703125" style="316" customWidth="1"/>
    <col min="7954" max="7954" width="14" style="316" bestFit="1" customWidth="1"/>
    <col min="7955" max="7955" width="8.7109375" style="316" bestFit="1" customWidth="1"/>
    <col min="7956" max="7956" width="10.140625" style="316" bestFit="1" customWidth="1"/>
    <col min="7957" max="8196" width="9.140625" style="316"/>
    <col min="8197" max="8197" width="6.5703125" style="316" bestFit="1" customWidth="1"/>
    <col min="8198" max="8198" width="8.42578125" style="316" bestFit="1" customWidth="1"/>
    <col min="8199" max="8199" width="24.85546875" style="316" bestFit="1" customWidth="1"/>
    <col min="8200" max="8200" width="30.5703125" style="316" bestFit="1" customWidth="1"/>
    <col min="8201" max="8201" width="20.140625" style="316" bestFit="1" customWidth="1"/>
    <col min="8202" max="8202" width="15.28515625" style="316" bestFit="1" customWidth="1"/>
    <col min="8203" max="8203" width="5.85546875" style="316" bestFit="1" customWidth="1"/>
    <col min="8204" max="8204" width="9.42578125" style="316" bestFit="1" customWidth="1"/>
    <col min="8205" max="8205" width="3.42578125" style="316" bestFit="1" customWidth="1"/>
    <col min="8206" max="8207" width="4.28515625" style="316" bestFit="1" customWidth="1"/>
    <col min="8208" max="8208" width="3.7109375" style="316" bestFit="1" customWidth="1"/>
    <col min="8209" max="8209" width="10.5703125" style="316" customWidth="1"/>
    <col min="8210" max="8210" width="14" style="316" bestFit="1" customWidth="1"/>
    <col min="8211" max="8211" width="8.7109375" style="316" bestFit="1" customWidth="1"/>
    <col min="8212" max="8212" width="10.140625" style="316" bestFit="1" customWidth="1"/>
    <col min="8213" max="8452" width="9.140625" style="316"/>
    <col min="8453" max="8453" width="6.5703125" style="316" bestFit="1" customWidth="1"/>
    <col min="8454" max="8454" width="8.42578125" style="316" bestFit="1" customWidth="1"/>
    <col min="8455" max="8455" width="24.85546875" style="316" bestFit="1" customWidth="1"/>
    <col min="8456" max="8456" width="30.5703125" style="316" bestFit="1" customWidth="1"/>
    <col min="8457" max="8457" width="20.140625" style="316" bestFit="1" customWidth="1"/>
    <col min="8458" max="8458" width="15.28515625" style="316" bestFit="1" customWidth="1"/>
    <col min="8459" max="8459" width="5.85546875" style="316" bestFit="1" customWidth="1"/>
    <col min="8460" max="8460" width="9.42578125" style="316" bestFit="1" customWidth="1"/>
    <col min="8461" max="8461" width="3.42578125" style="316" bestFit="1" customWidth="1"/>
    <col min="8462" max="8463" width="4.28515625" style="316" bestFit="1" customWidth="1"/>
    <col min="8464" max="8464" width="3.7109375" style="316" bestFit="1" customWidth="1"/>
    <col min="8465" max="8465" width="10.5703125" style="316" customWidth="1"/>
    <col min="8466" max="8466" width="14" style="316" bestFit="1" customWidth="1"/>
    <col min="8467" max="8467" width="8.7109375" style="316" bestFit="1" customWidth="1"/>
    <col min="8468" max="8468" width="10.140625" style="316" bestFit="1" customWidth="1"/>
    <col min="8469" max="8708" width="9.140625" style="316"/>
    <col min="8709" max="8709" width="6.5703125" style="316" bestFit="1" customWidth="1"/>
    <col min="8710" max="8710" width="8.42578125" style="316" bestFit="1" customWidth="1"/>
    <col min="8711" max="8711" width="24.85546875" style="316" bestFit="1" customWidth="1"/>
    <col min="8712" max="8712" width="30.5703125" style="316" bestFit="1" customWidth="1"/>
    <col min="8713" max="8713" width="20.140625" style="316" bestFit="1" customWidth="1"/>
    <col min="8714" max="8714" width="15.28515625" style="316" bestFit="1" customWidth="1"/>
    <col min="8715" max="8715" width="5.85546875" style="316" bestFit="1" customWidth="1"/>
    <col min="8716" max="8716" width="9.42578125" style="316" bestFit="1" customWidth="1"/>
    <col min="8717" max="8717" width="3.42578125" style="316" bestFit="1" customWidth="1"/>
    <col min="8718" max="8719" width="4.28515625" style="316" bestFit="1" customWidth="1"/>
    <col min="8720" max="8720" width="3.7109375" style="316" bestFit="1" customWidth="1"/>
    <col min="8721" max="8721" width="10.5703125" style="316" customWidth="1"/>
    <col min="8722" max="8722" width="14" style="316" bestFit="1" customWidth="1"/>
    <col min="8723" max="8723" width="8.7109375" style="316" bestFit="1" customWidth="1"/>
    <col min="8724" max="8724" width="10.140625" style="316" bestFit="1" customWidth="1"/>
    <col min="8725" max="8964" width="9.140625" style="316"/>
    <col min="8965" max="8965" width="6.5703125" style="316" bestFit="1" customWidth="1"/>
    <col min="8966" max="8966" width="8.42578125" style="316" bestFit="1" customWidth="1"/>
    <col min="8967" max="8967" width="24.85546875" style="316" bestFit="1" customWidth="1"/>
    <col min="8968" max="8968" width="30.5703125" style="316" bestFit="1" customWidth="1"/>
    <col min="8969" max="8969" width="20.140625" style="316" bestFit="1" customWidth="1"/>
    <col min="8970" max="8970" width="15.28515625" style="316" bestFit="1" customWidth="1"/>
    <col min="8971" max="8971" width="5.85546875" style="316" bestFit="1" customWidth="1"/>
    <col min="8972" max="8972" width="9.42578125" style="316" bestFit="1" customWidth="1"/>
    <col min="8973" max="8973" width="3.42578125" style="316" bestFit="1" customWidth="1"/>
    <col min="8974" max="8975" width="4.28515625" style="316" bestFit="1" customWidth="1"/>
    <col min="8976" max="8976" width="3.7109375" style="316" bestFit="1" customWidth="1"/>
    <col min="8977" max="8977" width="10.5703125" style="316" customWidth="1"/>
    <col min="8978" max="8978" width="14" style="316" bestFit="1" customWidth="1"/>
    <col min="8979" max="8979" width="8.7109375" style="316" bestFit="1" customWidth="1"/>
    <col min="8980" max="8980" width="10.140625" style="316" bestFit="1" customWidth="1"/>
    <col min="8981" max="9220" width="9.140625" style="316"/>
    <col min="9221" max="9221" width="6.5703125" style="316" bestFit="1" customWidth="1"/>
    <col min="9222" max="9222" width="8.42578125" style="316" bestFit="1" customWidth="1"/>
    <col min="9223" max="9223" width="24.85546875" style="316" bestFit="1" customWidth="1"/>
    <col min="9224" max="9224" width="30.5703125" style="316" bestFit="1" customWidth="1"/>
    <col min="9225" max="9225" width="20.140625" style="316" bestFit="1" customWidth="1"/>
    <col min="9226" max="9226" width="15.28515625" style="316" bestFit="1" customWidth="1"/>
    <col min="9227" max="9227" width="5.85546875" style="316" bestFit="1" customWidth="1"/>
    <col min="9228" max="9228" width="9.42578125" style="316" bestFit="1" customWidth="1"/>
    <col min="9229" max="9229" width="3.42578125" style="316" bestFit="1" customWidth="1"/>
    <col min="9230" max="9231" width="4.28515625" style="316" bestFit="1" customWidth="1"/>
    <col min="9232" max="9232" width="3.7109375" style="316" bestFit="1" customWidth="1"/>
    <col min="9233" max="9233" width="10.5703125" style="316" customWidth="1"/>
    <col min="9234" max="9234" width="14" style="316" bestFit="1" customWidth="1"/>
    <col min="9235" max="9235" width="8.7109375" style="316" bestFit="1" customWidth="1"/>
    <col min="9236" max="9236" width="10.140625" style="316" bestFit="1" customWidth="1"/>
    <col min="9237" max="9476" width="9.140625" style="316"/>
    <col min="9477" max="9477" width="6.5703125" style="316" bestFit="1" customWidth="1"/>
    <col min="9478" max="9478" width="8.42578125" style="316" bestFit="1" customWidth="1"/>
    <col min="9479" max="9479" width="24.85546875" style="316" bestFit="1" customWidth="1"/>
    <col min="9480" max="9480" width="30.5703125" style="316" bestFit="1" customWidth="1"/>
    <col min="9481" max="9481" width="20.140625" style="316" bestFit="1" customWidth="1"/>
    <col min="9482" max="9482" width="15.28515625" style="316" bestFit="1" customWidth="1"/>
    <col min="9483" max="9483" width="5.85546875" style="316" bestFit="1" customWidth="1"/>
    <col min="9484" max="9484" width="9.42578125" style="316" bestFit="1" customWidth="1"/>
    <col min="9485" max="9485" width="3.42578125" style="316" bestFit="1" customWidth="1"/>
    <col min="9486" max="9487" width="4.28515625" style="316" bestFit="1" customWidth="1"/>
    <col min="9488" max="9488" width="3.7109375" style="316" bestFit="1" customWidth="1"/>
    <col min="9489" max="9489" width="10.5703125" style="316" customWidth="1"/>
    <col min="9490" max="9490" width="14" style="316" bestFit="1" customWidth="1"/>
    <col min="9491" max="9491" width="8.7109375" style="316" bestFit="1" customWidth="1"/>
    <col min="9492" max="9492" width="10.140625" style="316" bestFit="1" customWidth="1"/>
    <col min="9493" max="9732" width="9.140625" style="316"/>
    <col min="9733" max="9733" width="6.5703125" style="316" bestFit="1" customWidth="1"/>
    <col min="9734" max="9734" width="8.42578125" style="316" bestFit="1" customWidth="1"/>
    <col min="9735" max="9735" width="24.85546875" style="316" bestFit="1" customWidth="1"/>
    <col min="9736" max="9736" width="30.5703125" style="316" bestFit="1" customWidth="1"/>
    <col min="9737" max="9737" width="20.140625" style="316" bestFit="1" customWidth="1"/>
    <col min="9738" max="9738" width="15.28515625" style="316" bestFit="1" customWidth="1"/>
    <col min="9739" max="9739" width="5.85546875" style="316" bestFit="1" customWidth="1"/>
    <col min="9740" max="9740" width="9.42578125" style="316" bestFit="1" customWidth="1"/>
    <col min="9741" max="9741" width="3.42578125" style="316" bestFit="1" customWidth="1"/>
    <col min="9742" max="9743" width="4.28515625" style="316" bestFit="1" customWidth="1"/>
    <col min="9744" max="9744" width="3.7109375" style="316" bestFit="1" customWidth="1"/>
    <col min="9745" max="9745" width="10.5703125" style="316" customWidth="1"/>
    <col min="9746" max="9746" width="14" style="316" bestFit="1" customWidth="1"/>
    <col min="9747" max="9747" width="8.7109375" style="316" bestFit="1" customWidth="1"/>
    <col min="9748" max="9748" width="10.140625" style="316" bestFit="1" customWidth="1"/>
    <col min="9749" max="9988" width="9.140625" style="316"/>
    <col min="9989" max="9989" width="6.5703125" style="316" bestFit="1" customWidth="1"/>
    <col min="9990" max="9990" width="8.42578125" style="316" bestFit="1" customWidth="1"/>
    <col min="9991" max="9991" width="24.85546875" style="316" bestFit="1" customWidth="1"/>
    <col min="9992" max="9992" width="30.5703125" style="316" bestFit="1" customWidth="1"/>
    <col min="9993" max="9993" width="20.140625" style="316" bestFit="1" customWidth="1"/>
    <col min="9994" max="9994" width="15.28515625" style="316" bestFit="1" customWidth="1"/>
    <col min="9995" max="9995" width="5.85546875" style="316" bestFit="1" customWidth="1"/>
    <col min="9996" max="9996" width="9.42578125" style="316" bestFit="1" customWidth="1"/>
    <col min="9997" max="9997" width="3.42578125" style="316" bestFit="1" customWidth="1"/>
    <col min="9998" max="9999" width="4.28515625" style="316" bestFit="1" customWidth="1"/>
    <col min="10000" max="10000" width="3.7109375" style="316" bestFit="1" customWidth="1"/>
    <col min="10001" max="10001" width="10.5703125" style="316" customWidth="1"/>
    <col min="10002" max="10002" width="14" style="316" bestFit="1" customWidth="1"/>
    <col min="10003" max="10003" width="8.7109375" style="316" bestFit="1" customWidth="1"/>
    <col min="10004" max="10004" width="10.140625" style="316" bestFit="1" customWidth="1"/>
    <col min="10005" max="10244" width="9.140625" style="316"/>
    <col min="10245" max="10245" width="6.5703125" style="316" bestFit="1" customWidth="1"/>
    <col min="10246" max="10246" width="8.42578125" style="316" bestFit="1" customWidth="1"/>
    <col min="10247" max="10247" width="24.85546875" style="316" bestFit="1" customWidth="1"/>
    <col min="10248" max="10248" width="30.5703125" style="316" bestFit="1" customWidth="1"/>
    <col min="10249" max="10249" width="20.140625" style="316" bestFit="1" customWidth="1"/>
    <col min="10250" max="10250" width="15.28515625" style="316" bestFit="1" customWidth="1"/>
    <col min="10251" max="10251" width="5.85546875" style="316" bestFit="1" customWidth="1"/>
    <col min="10252" max="10252" width="9.42578125" style="316" bestFit="1" customWidth="1"/>
    <col min="10253" max="10253" width="3.42578125" style="316" bestFit="1" customWidth="1"/>
    <col min="10254" max="10255" width="4.28515625" style="316" bestFit="1" customWidth="1"/>
    <col min="10256" max="10256" width="3.7109375" style="316" bestFit="1" customWidth="1"/>
    <col min="10257" max="10257" width="10.5703125" style="316" customWidth="1"/>
    <col min="10258" max="10258" width="14" style="316" bestFit="1" customWidth="1"/>
    <col min="10259" max="10259" width="8.7109375" style="316" bestFit="1" customWidth="1"/>
    <col min="10260" max="10260" width="10.140625" style="316" bestFit="1" customWidth="1"/>
    <col min="10261" max="10500" width="9.140625" style="316"/>
    <col min="10501" max="10501" width="6.5703125" style="316" bestFit="1" customWidth="1"/>
    <col min="10502" max="10502" width="8.42578125" style="316" bestFit="1" customWidth="1"/>
    <col min="10503" max="10503" width="24.85546875" style="316" bestFit="1" customWidth="1"/>
    <col min="10504" max="10504" width="30.5703125" style="316" bestFit="1" customWidth="1"/>
    <col min="10505" max="10505" width="20.140625" style="316" bestFit="1" customWidth="1"/>
    <col min="10506" max="10506" width="15.28515625" style="316" bestFit="1" customWidth="1"/>
    <col min="10507" max="10507" width="5.85546875" style="316" bestFit="1" customWidth="1"/>
    <col min="10508" max="10508" width="9.42578125" style="316" bestFit="1" customWidth="1"/>
    <col min="10509" max="10509" width="3.42578125" style="316" bestFit="1" customWidth="1"/>
    <col min="10510" max="10511" width="4.28515625" style="316" bestFit="1" customWidth="1"/>
    <col min="10512" max="10512" width="3.7109375" style="316" bestFit="1" customWidth="1"/>
    <col min="10513" max="10513" width="10.5703125" style="316" customWidth="1"/>
    <col min="10514" max="10514" width="14" style="316" bestFit="1" customWidth="1"/>
    <col min="10515" max="10515" width="8.7109375" style="316" bestFit="1" customWidth="1"/>
    <col min="10516" max="10516" width="10.140625" style="316" bestFit="1" customWidth="1"/>
    <col min="10517" max="10756" width="9.140625" style="316"/>
    <col min="10757" max="10757" width="6.5703125" style="316" bestFit="1" customWidth="1"/>
    <col min="10758" max="10758" width="8.42578125" style="316" bestFit="1" customWidth="1"/>
    <col min="10759" max="10759" width="24.85546875" style="316" bestFit="1" customWidth="1"/>
    <col min="10760" max="10760" width="30.5703125" style="316" bestFit="1" customWidth="1"/>
    <col min="10761" max="10761" width="20.140625" style="316" bestFit="1" customWidth="1"/>
    <col min="10762" max="10762" width="15.28515625" style="316" bestFit="1" customWidth="1"/>
    <col min="10763" max="10763" width="5.85546875" style="316" bestFit="1" customWidth="1"/>
    <col min="10764" max="10764" width="9.42578125" style="316" bestFit="1" customWidth="1"/>
    <col min="10765" max="10765" width="3.42578125" style="316" bestFit="1" customWidth="1"/>
    <col min="10766" max="10767" width="4.28515625" style="316" bestFit="1" customWidth="1"/>
    <col min="10768" max="10768" width="3.7109375" style="316" bestFit="1" customWidth="1"/>
    <col min="10769" max="10769" width="10.5703125" style="316" customWidth="1"/>
    <col min="10770" max="10770" width="14" style="316" bestFit="1" customWidth="1"/>
    <col min="10771" max="10771" width="8.7109375" style="316" bestFit="1" customWidth="1"/>
    <col min="10772" max="10772" width="10.140625" style="316" bestFit="1" customWidth="1"/>
    <col min="10773" max="11012" width="9.140625" style="316"/>
    <col min="11013" max="11013" width="6.5703125" style="316" bestFit="1" customWidth="1"/>
    <col min="11014" max="11014" width="8.42578125" style="316" bestFit="1" customWidth="1"/>
    <col min="11015" max="11015" width="24.85546875" style="316" bestFit="1" customWidth="1"/>
    <col min="11016" max="11016" width="30.5703125" style="316" bestFit="1" customWidth="1"/>
    <col min="11017" max="11017" width="20.140625" style="316" bestFit="1" customWidth="1"/>
    <col min="11018" max="11018" width="15.28515625" style="316" bestFit="1" customWidth="1"/>
    <col min="11019" max="11019" width="5.85546875" style="316" bestFit="1" customWidth="1"/>
    <col min="11020" max="11020" width="9.42578125" style="316" bestFit="1" customWidth="1"/>
    <col min="11021" max="11021" width="3.42578125" style="316" bestFit="1" customWidth="1"/>
    <col min="11022" max="11023" width="4.28515625" style="316" bestFit="1" customWidth="1"/>
    <col min="11024" max="11024" width="3.7109375" style="316" bestFit="1" customWidth="1"/>
    <col min="11025" max="11025" width="10.5703125" style="316" customWidth="1"/>
    <col min="11026" max="11026" width="14" style="316" bestFit="1" customWidth="1"/>
    <col min="11027" max="11027" width="8.7109375" style="316" bestFit="1" customWidth="1"/>
    <col min="11028" max="11028" width="10.140625" style="316" bestFit="1" customWidth="1"/>
    <col min="11029" max="11268" width="9.140625" style="316"/>
    <col min="11269" max="11269" width="6.5703125" style="316" bestFit="1" customWidth="1"/>
    <col min="11270" max="11270" width="8.42578125" style="316" bestFit="1" customWidth="1"/>
    <col min="11271" max="11271" width="24.85546875" style="316" bestFit="1" customWidth="1"/>
    <col min="11272" max="11272" width="30.5703125" style="316" bestFit="1" customWidth="1"/>
    <col min="11273" max="11273" width="20.140625" style="316" bestFit="1" customWidth="1"/>
    <col min="11274" max="11274" width="15.28515625" style="316" bestFit="1" customWidth="1"/>
    <col min="11275" max="11275" width="5.85546875" style="316" bestFit="1" customWidth="1"/>
    <col min="11276" max="11276" width="9.42578125" style="316" bestFit="1" customWidth="1"/>
    <col min="11277" max="11277" width="3.42578125" style="316" bestFit="1" customWidth="1"/>
    <col min="11278" max="11279" width="4.28515625" style="316" bestFit="1" customWidth="1"/>
    <col min="11280" max="11280" width="3.7109375" style="316" bestFit="1" customWidth="1"/>
    <col min="11281" max="11281" width="10.5703125" style="316" customWidth="1"/>
    <col min="11282" max="11282" width="14" style="316" bestFit="1" customWidth="1"/>
    <col min="11283" max="11283" width="8.7109375" style="316" bestFit="1" customWidth="1"/>
    <col min="11284" max="11284" width="10.140625" style="316" bestFit="1" customWidth="1"/>
    <col min="11285" max="11524" width="9.140625" style="316"/>
    <col min="11525" max="11525" width="6.5703125" style="316" bestFit="1" customWidth="1"/>
    <col min="11526" max="11526" width="8.42578125" style="316" bestFit="1" customWidth="1"/>
    <col min="11527" max="11527" width="24.85546875" style="316" bestFit="1" customWidth="1"/>
    <col min="11528" max="11528" width="30.5703125" style="316" bestFit="1" customWidth="1"/>
    <col min="11529" max="11529" width="20.140625" style="316" bestFit="1" customWidth="1"/>
    <col min="11530" max="11530" width="15.28515625" style="316" bestFit="1" customWidth="1"/>
    <col min="11531" max="11531" width="5.85546875" style="316" bestFit="1" customWidth="1"/>
    <col min="11532" max="11532" width="9.42578125" style="316" bestFit="1" customWidth="1"/>
    <col min="11533" max="11533" width="3.42578125" style="316" bestFit="1" customWidth="1"/>
    <col min="11534" max="11535" width="4.28515625" style="316" bestFit="1" customWidth="1"/>
    <col min="11536" max="11536" width="3.7109375" style="316" bestFit="1" customWidth="1"/>
    <col min="11537" max="11537" width="10.5703125" style="316" customWidth="1"/>
    <col min="11538" max="11538" width="14" style="316" bestFit="1" customWidth="1"/>
    <col min="11539" max="11539" width="8.7109375" style="316" bestFit="1" customWidth="1"/>
    <col min="11540" max="11540" width="10.140625" style="316" bestFit="1" customWidth="1"/>
    <col min="11541" max="11780" width="9.140625" style="316"/>
    <col min="11781" max="11781" width="6.5703125" style="316" bestFit="1" customWidth="1"/>
    <col min="11782" max="11782" width="8.42578125" style="316" bestFit="1" customWidth="1"/>
    <col min="11783" max="11783" width="24.85546875" style="316" bestFit="1" customWidth="1"/>
    <col min="11784" max="11784" width="30.5703125" style="316" bestFit="1" customWidth="1"/>
    <col min="11785" max="11785" width="20.140625" style="316" bestFit="1" customWidth="1"/>
    <col min="11786" max="11786" width="15.28515625" style="316" bestFit="1" customWidth="1"/>
    <col min="11787" max="11787" width="5.85546875" style="316" bestFit="1" customWidth="1"/>
    <col min="11788" max="11788" width="9.42578125" style="316" bestFit="1" customWidth="1"/>
    <col min="11789" max="11789" width="3.42578125" style="316" bestFit="1" customWidth="1"/>
    <col min="11790" max="11791" width="4.28515625" style="316" bestFit="1" customWidth="1"/>
    <col min="11792" max="11792" width="3.7109375" style="316" bestFit="1" customWidth="1"/>
    <col min="11793" max="11793" width="10.5703125" style="316" customWidth="1"/>
    <col min="11794" max="11794" width="14" style="316" bestFit="1" customWidth="1"/>
    <col min="11795" max="11795" width="8.7109375" style="316" bestFit="1" customWidth="1"/>
    <col min="11796" max="11796" width="10.140625" style="316" bestFit="1" customWidth="1"/>
    <col min="11797" max="12036" width="9.140625" style="316"/>
    <col min="12037" max="12037" width="6.5703125" style="316" bestFit="1" customWidth="1"/>
    <col min="12038" max="12038" width="8.42578125" style="316" bestFit="1" customWidth="1"/>
    <col min="12039" max="12039" width="24.85546875" style="316" bestFit="1" customWidth="1"/>
    <col min="12040" max="12040" width="30.5703125" style="316" bestFit="1" customWidth="1"/>
    <col min="12041" max="12041" width="20.140625" style="316" bestFit="1" customWidth="1"/>
    <col min="12042" max="12042" width="15.28515625" style="316" bestFit="1" customWidth="1"/>
    <col min="12043" max="12043" width="5.85546875" style="316" bestFit="1" customWidth="1"/>
    <col min="12044" max="12044" width="9.42578125" style="316" bestFit="1" customWidth="1"/>
    <col min="12045" max="12045" width="3.42578125" style="316" bestFit="1" customWidth="1"/>
    <col min="12046" max="12047" width="4.28515625" style="316" bestFit="1" customWidth="1"/>
    <col min="12048" max="12048" width="3.7109375" style="316" bestFit="1" customWidth="1"/>
    <col min="12049" max="12049" width="10.5703125" style="316" customWidth="1"/>
    <col min="12050" max="12050" width="14" style="316" bestFit="1" customWidth="1"/>
    <col min="12051" max="12051" width="8.7109375" style="316" bestFit="1" customWidth="1"/>
    <col min="12052" max="12052" width="10.140625" style="316" bestFit="1" customWidth="1"/>
    <col min="12053" max="12292" width="9.140625" style="316"/>
    <col min="12293" max="12293" width="6.5703125" style="316" bestFit="1" customWidth="1"/>
    <col min="12294" max="12294" width="8.42578125" style="316" bestFit="1" customWidth="1"/>
    <col min="12295" max="12295" width="24.85546875" style="316" bestFit="1" customWidth="1"/>
    <col min="12296" max="12296" width="30.5703125" style="316" bestFit="1" customWidth="1"/>
    <col min="12297" max="12297" width="20.140625" style="316" bestFit="1" customWidth="1"/>
    <col min="12298" max="12298" width="15.28515625" style="316" bestFit="1" customWidth="1"/>
    <col min="12299" max="12299" width="5.85546875" style="316" bestFit="1" customWidth="1"/>
    <col min="12300" max="12300" width="9.42578125" style="316" bestFit="1" customWidth="1"/>
    <col min="12301" max="12301" width="3.42578125" style="316" bestFit="1" customWidth="1"/>
    <col min="12302" max="12303" width="4.28515625" style="316" bestFit="1" customWidth="1"/>
    <col min="12304" max="12304" width="3.7109375" style="316" bestFit="1" customWidth="1"/>
    <col min="12305" max="12305" width="10.5703125" style="316" customWidth="1"/>
    <col min="12306" max="12306" width="14" style="316" bestFit="1" customWidth="1"/>
    <col min="12307" max="12307" width="8.7109375" style="316" bestFit="1" customWidth="1"/>
    <col min="12308" max="12308" width="10.140625" style="316" bestFit="1" customWidth="1"/>
    <col min="12309" max="12548" width="9.140625" style="316"/>
    <col min="12549" max="12549" width="6.5703125" style="316" bestFit="1" customWidth="1"/>
    <col min="12550" max="12550" width="8.42578125" style="316" bestFit="1" customWidth="1"/>
    <col min="12551" max="12551" width="24.85546875" style="316" bestFit="1" customWidth="1"/>
    <col min="12552" max="12552" width="30.5703125" style="316" bestFit="1" customWidth="1"/>
    <col min="12553" max="12553" width="20.140625" style="316" bestFit="1" customWidth="1"/>
    <col min="12554" max="12554" width="15.28515625" style="316" bestFit="1" customWidth="1"/>
    <col min="12555" max="12555" width="5.85546875" style="316" bestFit="1" customWidth="1"/>
    <col min="12556" max="12556" width="9.42578125" style="316" bestFit="1" customWidth="1"/>
    <col min="12557" max="12557" width="3.42578125" style="316" bestFit="1" customWidth="1"/>
    <col min="12558" max="12559" width="4.28515625" style="316" bestFit="1" customWidth="1"/>
    <col min="12560" max="12560" width="3.7109375" style="316" bestFit="1" customWidth="1"/>
    <col min="12561" max="12561" width="10.5703125" style="316" customWidth="1"/>
    <col min="12562" max="12562" width="14" style="316" bestFit="1" customWidth="1"/>
    <col min="12563" max="12563" width="8.7109375" style="316" bestFit="1" customWidth="1"/>
    <col min="12564" max="12564" width="10.140625" style="316" bestFit="1" customWidth="1"/>
    <col min="12565" max="12804" width="9.140625" style="316"/>
    <col min="12805" max="12805" width="6.5703125" style="316" bestFit="1" customWidth="1"/>
    <col min="12806" max="12806" width="8.42578125" style="316" bestFit="1" customWidth="1"/>
    <col min="12807" max="12807" width="24.85546875" style="316" bestFit="1" customWidth="1"/>
    <col min="12808" max="12808" width="30.5703125" style="316" bestFit="1" customWidth="1"/>
    <col min="12809" max="12809" width="20.140625" style="316" bestFit="1" customWidth="1"/>
    <col min="12810" max="12810" width="15.28515625" style="316" bestFit="1" customWidth="1"/>
    <col min="12811" max="12811" width="5.85546875" style="316" bestFit="1" customWidth="1"/>
    <col min="12812" max="12812" width="9.42578125" style="316" bestFit="1" customWidth="1"/>
    <col min="12813" max="12813" width="3.42578125" style="316" bestFit="1" customWidth="1"/>
    <col min="12814" max="12815" width="4.28515625" style="316" bestFit="1" customWidth="1"/>
    <col min="12816" max="12816" width="3.7109375" style="316" bestFit="1" customWidth="1"/>
    <col min="12817" max="12817" width="10.5703125" style="316" customWidth="1"/>
    <col min="12818" max="12818" width="14" style="316" bestFit="1" customWidth="1"/>
    <col min="12819" max="12819" width="8.7109375" style="316" bestFit="1" customWidth="1"/>
    <col min="12820" max="12820" width="10.140625" style="316" bestFit="1" customWidth="1"/>
    <col min="12821" max="13060" width="9.140625" style="316"/>
    <col min="13061" max="13061" width="6.5703125" style="316" bestFit="1" customWidth="1"/>
    <col min="13062" max="13062" width="8.42578125" style="316" bestFit="1" customWidth="1"/>
    <col min="13063" max="13063" width="24.85546875" style="316" bestFit="1" customWidth="1"/>
    <col min="13064" max="13064" width="30.5703125" style="316" bestFit="1" customWidth="1"/>
    <col min="13065" max="13065" width="20.140625" style="316" bestFit="1" customWidth="1"/>
    <col min="13066" max="13066" width="15.28515625" style="316" bestFit="1" customWidth="1"/>
    <col min="13067" max="13067" width="5.85546875" style="316" bestFit="1" customWidth="1"/>
    <col min="13068" max="13068" width="9.42578125" style="316" bestFit="1" customWidth="1"/>
    <col min="13069" max="13069" width="3.42578125" style="316" bestFit="1" customWidth="1"/>
    <col min="13070" max="13071" width="4.28515625" style="316" bestFit="1" customWidth="1"/>
    <col min="13072" max="13072" width="3.7109375" style="316" bestFit="1" customWidth="1"/>
    <col min="13073" max="13073" width="10.5703125" style="316" customWidth="1"/>
    <col min="13074" max="13074" width="14" style="316" bestFit="1" customWidth="1"/>
    <col min="13075" max="13075" width="8.7109375" style="316" bestFit="1" customWidth="1"/>
    <col min="13076" max="13076" width="10.140625" style="316" bestFit="1" customWidth="1"/>
    <col min="13077" max="13316" width="9.140625" style="316"/>
    <col min="13317" max="13317" width="6.5703125" style="316" bestFit="1" customWidth="1"/>
    <col min="13318" max="13318" width="8.42578125" style="316" bestFit="1" customWidth="1"/>
    <col min="13319" max="13319" width="24.85546875" style="316" bestFit="1" customWidth="1"/>
    <col min="13320" max="13320" width="30.5703125" style="316" bestFit="1" customWidth="1"/>
    <col min="13321" max="13321" width="20.140625" style="316" bestFit="1" customWidth="1"/>
    <col min="13322" max="13322" width="15.28515625" style="316" bestFit="1" customWidth="1"/>
    <col min="13323" max="13323" width="5.85546875" style="316" bestFit="1" customWidth="1"/>
    <col min="13324" max="13324" width="9.42578125" style="316" bestFit="1" customWidth="1"/>
    <col min="13325" max="13325" width="3.42578125" style="316" bestFit="1" customWidth="1"/>
    <col min="13326" max="13327" width="4.28515625" style="316" bestFit="1" customWidth="1"/>
    <col min="13328" max="13328" width="3.7109375" style="316" bestFit="1" customWidth="1"/>
    <col min="13329" max="13329" width="10.5703125" style="316" customWidth="1"/>
    <col min="13330" max="13330" width="14" style="316" bestFit="1" customWidth="1"/>
    <col min="13331" max="13331" width="8.7109375" style="316" bestFit="1" customWidth="1"/>
    <col min="13332" max="13332" width="10.140625" style="316" bestFit="1" customWidth="1"/>
    <col min="13333" max="13572" width="9.140625" style="316"/>
    <col min="13573" max="13573" width="6.5703125" style="316" bestFit="1" customWidth="1"/>
    <col min="13574" max="13574" width="8.42578125" style="316" bestFit="1" customWidth="1"/>
    <col min="13575" max="13575" width="24.85546875" style="316" bestFit="1" customWidth="1"/>
    <col min="13576" max="13576" width="30.5703125" style="316" bestFit="1" customWidth="1"/>
    <col min="13577" max="13577" width="20.140625" style="316" bestFit="1" customWidth="1"/>
    <col min="13578" max="13578" width="15.28515625" style="316" bestFit="1" customWidth="1"/>
    <col min="13579" max="13579" width="5.85546875" style="316" bestFit="1" customWidth="1"/>
    <col min="13580" max="13580" width="9.42578125" style="316" bestFit="1" customWidth="1"/>
    <col min="13581" max="13581" width="3.42578125" style="316" bestFit="1" customWidth="1"/>
    <col min="13582" max="13583" width="4.28515625" style="316" bestFit="1" customWidth="1"/>
    <col min="13584" max="13584" width="3.7109375" style="316" bestFit="1" customWidth="1"/>
    <col min="13585" max="13585" width="10.5703125" style="316" customWidth="1"/>
    <col min="13586" max="13586" width="14" style="316" bestFit="1" customWidth="1"/>
    <col min="13587" max="13587" width="8.7109375" style="316" bestFit="1" customWidth="1"/>
    <col min="13588" max="13588" width="10.140625" style="316" bestFit="1" customWidth="1"/>
    <col min="13589" max="13828" width="9.140625" style="316"/>
    <col min="13829" max="13829" width="6.5703125" style="316" bestFit="1" customWidth="1"/>
    <col min="13830" max="13830" width="8.42578125" style="316" bestFit="1" customWidth="1"/>
    <col min="13831" max="13831" width="24.85546875" style="316" bestFit="1" customWidth="1"/>
    <col min="13832" max="13832" width="30.5703125" style="316" bestFit="1" customWidth="1"/>
    <col min="13833" max="13833" width="20.140625" style="316" bestFit="1" customWidth="1"/>
    <col min="13834" max="13834" width="15.28515625" style="316" bestFit="1" customWidth="1"/>
    <col min="13835" max="13835" width="5.85546875" style="316" bestFit="1" customWidth="1"/>
    <col min="13836" max="13836" width="9.42578125" style="316" bestFit="1" customWidth="1"/>
    <col min="13837" max="13837" width="3.42578125" style="316" bestFit="1" customWidth="1"/>
    <col min="13838" max="13839" width="4.28515625" style="316" bestFit="1" customWidth="1"/>
    <col min="13840" max="13840" width="3.7109375" style="316" bestFit="1" customWidth="1"/>
    <col min="13841" max="13841" width="10.5703125" style="316" customWidth="1"/>
    <col min="13842" max="13842" width="14" style="316" bestFit="1" customWidth="1"/>
    <col min="13843" max="13843" width="8.7109375" style="316" bestFit="1" customWidth="1"/>
    <col min="13844" max="13844" width="10.140625" style="316" bestFit="1" customWidth="1"/>
    <col min="13845" max="14084" width="9.140625" style="316"/>
    <col min="14085" max="14085" width="6.5703125" style="316" bestFit="1" customWidth="1"/>
    <col min="14086" max="14086" width="8.42578125" style="316" bestFit="1" customWidth="1"/>
    <col min="14087" max="14087" width="24.85546875" style="316" bestFit="1" customWidth="1"/>
    <col min="14088" max="14088" width="30.5703125" style="316" bestFit="1" customWidth="1"/>
    <col min="14089" max="14089" width="20.140625" style="316" bestFit="1" customWidth="1"/>
    <col min="14090" max="14090" width="15.28515625" style="316" bestFit="1" customWidth="1"/>
    <col min="14091" max="14091" width="5.85546875" style="316" bestFit="1" customWidth="1"/>
    <col min="14092" max="14092" width="9.42578125" style="316" bestFit="1" customWidth="1"/>
    <col min="14093" max="14093" width="3.42578125" style="316" bestFit="1" customWidth="1"/>
    <col min="14094" max="14095" width="4.28515625" style="316" bestFit="1" customWidth="1"/>
    <col min="14096" max="14096" width="3.7109375" style="316" bestFit="1" customWidth="1"/>
    <col min="14097" max="14097" width="10.5703125" style="316" customWidth="1"/>
    <col min="14098" max="14098" width="14" style="316" bestFit="1" customWidth="1"/>
    <col min="14099" max="14099" width="8.7109375" style="316" bestFit="1" customWidth="1"/>
    <col min="14100" max="14100" width="10.140625" style="316" bestFit="1" customWidth="1"/>
    <col min="14101" max="14340" width="9.140625" style="316"/>
    <col min="14341" max="14341" width="6.5703125" style="316" bestFit="1" customWidth="1"/>
    <col min="14342" max="14342" width="8.42578125" style="316" bestFit="1" customWidth="1"/>
    <col min="14343" max="14343" width="24.85546875" style="316" bestFit="1" customWidth="1"/>
    <col min="14344" max="14344" width="30.5703125" style="316" bestFit="1" customWidth="1"/>
    <col min="14345" max="14345" width="20.140625" style="316" bestFit="1" customWidth="1"/>
    <col min="14346" max="14346" width="15.28515625" style="316" bestFit="1" customWidth="1"/>
    <col min="14347" max="14347" width="5.85546875" style="316" bestFit="1" customWidth="1"/>
    <col min="14348" max="14348" width="9.42578125" style="316" bestFit="1" customWidth="1"/>
    <col min="14349" max="14349" width="3.42578125" style="316" bestFit="1" customWidth="1"/>
    <col min="14350" max="14351" width="4.28515625" style="316" bestFit="1" customWidth="1"/>
    <col min="14352" max="14352" width="3.7109375" style="316" bestFit="1" customWidth="1"/>
    <col min="14353" max="14353" width="10.5703125" style="316" customWidth="1"/>
    <col min="14354" max="14354" width="14" style="316" bestFit="1" customWidth="1"/>
    <col min="14355" max="14355" width="8.7109375" style="316" bestFit="1" customWidth="1"/>
    <col min="14356" max="14356" width="10.140625" style="316" bestFit="1" customWidth="1"/>
    <col min="14357" max="14596" width="9.140625" style="316"/>
    <col min="14597" max="14597" width="6.5703125" style="316" bestFit="1" customWidth="1"/>
    <col min="14598" max="14598" width="8.42578125" style="316" bestFit="1" customWidth="1"/>
    <col min="14599" max="14599" width="24.85546875" style="316" bestFit="1" customWidth="1"/>
    <col min="14600" max="14600" width="30.5703125" style="316" bestFit="1" customWidth="1"/>
    <col min="14601" max="14601" width="20.140625" style="316" bestFit="1" customWidth="1"/>
    <col min="14602" max="14602" width="15.28515625" style="316" bestFit="1" customWidth="1"/>
    <col min="14603" max="14603" width="5.85546875" style="316" bestFit="1" customWidth="1"/>
    <col min="14604" max="14604" width="9.42578125" style="316" bestFit="1" customWidth="1"/>
    <col min="14605" max="14605" width="3.42578125" style="316" bestFit="1" customWidth="1"/>
    <col min="14606" max="14607" width="4.28515625" style="316" bestFit="1" customWidth="1"/>
    <col min="14608" max="14608" width="3.7109375" style="316" bestFit="1" customWidth="1"/>
    <col min="14609" max="14609" width="10.5703125" style="316" customWidth="1"/>
    <col min="14610" max="14610" width="14" style="316" bestFit="1" customWidth="1"/>
    <col min="14611" max="14611" width="8.7109375" style="316" bestFit="1" customWidth="1"/>
    <col min="14612" max="14612" width="10.140625" style="316" bestFit="1" customWidth="1"/>
    <col min="14613" max="14852" width="9.140625" style="316"/>
    <col min="14853" max="14853" width="6.5703125" style="316" bestFit="1" customWidth="1"/>
    <col min="14854" max="14854" width="8.42578125" style="316" bestFit="1" customWidth="1"/>
    <col min="14855" max="14855" width="24.85546875" style="316" bestFit="1" customWidth="1"/>
    <col min="14856" max="14856" width="30.5703125" style="316" bestFit="1" customWidth="1"/>
    <col min="14857" max="14857" width="20.140625" style="316" bestFit="1" customWidth="1"/>
    <col min="14858" max="14858" width="15.28515625" style="316" bestFit="1" customWidth="1"/>
    <col min="14859" max="14859" width="5.85546875" style="316" bestFit="1" customWidth="1"/>
    <col min="14860" max="14860" width="9.42578125" style="316" bestFit="1" customWidth="1"/>
    <col min="14861" max="14861" width="3.42578125" style="316" bestFit="1" customWidth="1"/>
    <col min="14862" max="14863" width="4.28515625" style="316" bestFit="1" customWidth="1"/>
    <col min="14864" max="14864" width="3.7109375" style="316" bestFit="1" customWidth="1"/>
    <col min="14865" max="14865" width="10.5703125" style="316" customWidth="1"/>
    <col min="14866" max="14866" width="14" style="316" bestFit="1" customWidth="1"/>
    <col min="14867" max="14867" width="8.7109375" style="316" bestFit="1" customWidth="1"/>
    <col min="14868" max="14868" width="10.140625" style="316" bestFit="1" customWidth="1"/>
    <col min="14869" max="15108" width="9.140625" style="316"/>
    <col min="15109" max="15109" width="6.5703125" style="316" bestFit="1" customWidth="1"/>
    <col min="15110" max="15110" width="8.42578125" style="316" bestFit="1" customWidth="1"/>
    <col min="15111" max="15111" width="24.85546875" style="316" bestFit="1" customWidth="1"/>
    <col min="15112" max="15112" width="30.5703125" style="316" bestFit="1" customWidth="1"/>
    <col min="15113" max="15113" width="20.140625" style="316" bestFit="1" customWidth="1"/>
    <col min="15114" max="15114" width="15.28515625" style="316" bestFit="1" customWidth="1"/>
    <col min="15115" max="15115" width="5.85546875" style="316" bestFit="1" customWidth="1"/>
    <col min="15116" max="15116" width="9.42578125" style="316" bestFit="1" customWidth="1"/>
    <col min="15117" max="15117" width="3.42578125" style="316" bestFit="1" customWidth="1"/>
    <col min="15118" max="15119" width="4.28515625" style="316" bestFit="1" customWidth="1"/>
    <col min="15120" max="15120" width="3.7109375" style="316" bestFit="1" customWidth="1"/>
    <col min="15121" max="15121" width="10.5703125" style="316" customWidth="1"/>
    <col min="15122" max="15122" width="14" style="316" bestFit="1" customWidth="1"/>
    <col min="15123" max="15123" width="8.7109375" style="316" bestFit="1" customWidth="1"/>
    <col min="15124" max="15124" width="10.140625" style="316" bestFit="1" customWidth="1"/>
    <col min="15125" max="15364" width="9.140625" style="316"/>
    <col min="15365" max="15365" width="6.5703125" style="316" bestFit="1" customWidth="1"/>
    <col min="15366" max="15366" width="8.42578125" style="316" bestFit="1" customWidth="1"/>
    <col min="15367" max="15367" width="24.85546875" style="316" bestFit="1" customWidth="1"/>
    <col min="15368" max="15368" width="30.5703125" style="316" bestFit="1" customWidth="1"/>
    <col min="15369" max="15369" width="20.140625" style="316" bestFit="1" customWidth="1"/>
    <col min="15370" max="15370" width="15.28515625" style="316" bestFit="1" customWidth="1"/>
    <col min="15371" max="15371" width="5.85546875" style="316" bestFit="1" customWidth="1"/>
    <col min="15372" max="15372" width="9.42578125" style="316" bestFit="1" customWidth="1"/>
    <col min="15373" max="15373" width="3.42578125" style="316" bestFit="1" customWidth="1"/>
    <col min="15374" max="15375" width="4.28515625" style="316" bestFit="1" customWidth="1"/>
    <col min="15376" max="15376" width="3.7109375" style="316" bestFit="1" customWidth="1"/>
    <col min="15377" max="15377" width="10.5703125" style="316" customWidth="1"/>
    <col min="15378" max="15378" width="14" style="316" bestFit="1" customWidth="1"/>
    <col min="15379" max="15379" width="8.7109375" style="316" bestFit="1" customWidth="1"/>
    <col min="15380" max="15380" width="10.140625" style="316" bestFit="1" customWidth="1"/>
    <col min="15381" max="15620" width="9.140625" style="316"/>
    <col min="15621" max="15621" width="6.5703125" style="316" bestFit="1" customWidth="1"/>
    <col min="15622" max="15622" width="8.42578125" style="316" bestFit="1" customWidth="1"/>
    <col min="15623" max="15623" width="24.85546875" style="316" bestFit="1" customWidth="1"/>
    <col min="15624" max="15624" width="30.5703125" style="316" bestFit="1" customWidth="1"/>
    <col min="15625" max="15625" width="20.140625" style="316" bestFit="1" customWidth="1"/>
    <col min="15626" max="15626" width="15.28515625" style="316" bestFit="1" customWidth="1"/>
    <col min="15627" max="15627" width="5.85546875" style="316" bestFit="1" customWidth="1"/>
    <col min="15628" max="15628" width="9.42578125" style="316" bestFit="1" customWidth="1"/>
    <col min="15629" max="15629" width="3.42578125" style="316" bestFit="1" customWidth="1"/>
    <col min="15630" max="15631" width="4.28515625" style="316" bestFit="1" customWidth="1"/>
    <col min="15632" max="15632" width="3.7109375" style="316" bestFit="1" customWidth="1"/>
    <col min="15633" max="15633" width="10.5703125" style="316" customWidth="1"/>
    <col min="15634" max="15634" width="14" style="316" bestFit="1" customWidth="1"/>
    <col min="15635" max="15635" width="8.7109375" style="316" bestFit="1" customWidth="1"/>
    <col min="15636" max="15636" width="10.140625" style="316" bestFit="1" customWidth="1"/>
    <col min="15637" max="15876" width="9.140625" style="316"/>
    <col min="15877" max="15877" width="6.5703125" style="316" bestFit="1" customWidth="1"/>
    <col min="15878" max="15878" width="8.42578125" style="316" bestFit="1" customWidth="1"/>
    <col min="15879" max="15879" width="24.85546875" style="316" bestFit="1" customWidth="1"/>
    <col min="15880" max="15880" width="30.5703125" style="316" bestFit="1" customWidth="1"/>
    <col min="15881" max="15881" width="20.140625" style="316" bestFit="1" customWidth="1"/>
    <col min="15882" max="15882" width="15.28515625" style="316" bestFit="1" customWidth="1"/>
    <col min="15883" max="15883" width="5.85546875" style="316" bestFit="1" customWidth="1"/>
    <col min="15884" max="15884" width="9.42578125" style="316" bestFit="1" customWidth="1"/>
    <col min="15885" max="15885" width="3.42578125" style="316" bestFit="1" customWidth="1"/>
    <col min="15886" max="15887" width="4.28515625" style="316" bestFit="1" customWidth="1"/>
    <col min="15888" max="15888" width="3.7109375" style="316" bestFit="1" customWidth="1"/>
    <col min="15889" max="15889" width="10.5703125" style="316" customWidth="1"/>
    <col min="15890" max="15890" width="14" style="316" bestFit="1" customWidth="1"/>
    <col min="15891" max="15891" width="8.7109375" style="316" bestFit="1" customWidth="1"/>
    <col min="15892" max="15892" width="10.140625" style="316" bestFit="1" customWidth="1"/>
    <col min="15893" max="16132" width="9.140625" style="316"/>
    <col min="16133" max="16133" width="6.5703125" style="316" bestFit="1" customWidth="1"/>
    <col min="16134" max="16134" width="8.42578125" style="316" bestFit="1" customWidth="1"/>
    <col min="16135" max="16135" width="24.85546875" style="316" bestFit="1" customWidth="1"/>
    <col min="16136" max="16136" width="30.5703125" style="316" bestFit="1" customWidth="1"/>
    <col min="16137" max="16137" width="20.140625" style="316" bestFit="1" customWidth="1"/>
    <col min="16138" max="16138" width="15.28515625" style="316" bestFit="1" customWidth="1"/>
    <col min="16139" max="16139" width="5.85546875" style="316" bestFit="1" customWidth="1"/>
    <col min="16140" max="16140" width="9.42578125" style="316" bestFit="1" customWidth="1"/>
    <col min="16141" max="16141" width="3.42578125" style="316" bestFit="1" customWidth="1"/>
    <col min="16142" max="16143" width="4.28515625" style="316" bestFit="1" customWidth="1"/>
    <col min="16144" max="16144" width="3.7109375" style="316" bestFit="1" customWidth="1"/>
    <col min="16145" max="16145" width="10.5703125" style="316" customWidth="1"/>
    <col min="16146" max="16146" width="14" style="316" bestFit="1" customWidth="1"/>
    <col min="16147" max="16147" width="8.7109375" style="316" bestFit="1" customWidth="1"/>
    <col min="16148" max="16148" width="10.140625" style="316" bestFit="1" customWidth="1"/>
    <col min="16149" max="16384" width="9.140625" style="316"/>
  </cols>
  <sheetData>
    <row r="1" spans="1:20" ht="18.75" x14ac:dyDescent="0.3">
      <c r="B1" s="498" t="s">
        <v>849</v>
      </c>
    </row>
    <row r="2" spans="1:20" ht="15.75" thickBot="1" x14ac:dyDescent="0.3"/>
    <row r="3" spans="1:20" s="335" customFormat="1" ht="39" thickBot="1" x14ac:dyDescent="0.3">
      <c r="A3" s="499" t="s">
        <v>327</v>
      </c>
      <c r="B3" s="500" t="s">
        <v>328</v>
      </c>
      <c r="C3" s="500" t="s">
        <v>329</v>
      </c>
      <c r="D3" s="500" t="s">
        <v>330</v>
      </c>
      <c r="E3" s="407" t="s">
        <v>331</v>
      </c>
      <c r="F3" s="407" t="s">
        <v>698</v>
      </c>
      <c r="G3" s="500" t="s">
        <v>332</v>
      </c>
      <c r="H3" s="500" t="s">
        <v>333</v>
      </c>
      <c r="I3" s="500" t="s">
        <v>334</v>
      </c>
      <c r="J3" s="407" t="s">
        <v>759</v>
      </c>
      <c r="K3" s="500" t="s">
        <v>336</v>
      </c>
      <c r="L3" s="500" t="s">
        <v>337</v>
      </c>
      <c r="M3" s="500" t="s">
        <v>338</v>
      </c>
      <c r="N3" s="500" t="s">
        <v>339</v>
      </c>
      <c r="O3" s="500" t="s">
        <v>340</v>
      </c>
      <c r="P3" s="500" t="s">
        <v>341</v>
      </c>
      <c r="Q3" s="500" t="s">
        <v>342</v>
      </c>
      <c r="R3" s="500" t="s">
        <v>343</v>
      </c>
      <c r="S3" s="501" t="s">
        <v>344</v>
      </c>
      <c r="T3" s="502" t="s">
        <v>345</v>
      </c>
    </row>
    <row r="4" spans="1:20" s="980" customFormat="1" x14ac:dyDescent="0.25">
      <c r="A4" s="975">
        <v>1</v>
      </c>
      <c r="B4" s="976" t="s">
        <v>850</v>
      </c>
      <c r="C4" s="976" t="s">
        <v>437</v>
      </c>
      <c r="D4" s="976" t="s">
        <v>851</v>
      </c>
      <c r="E4" s="587" t="s">
        <v>350</v>
      </c>
      <c r="F4" s="587" t="s">
        <v>702</v>
      </c>
      <c r="G4" s="490">
        <v>0</v>
      </c>
      <c r="H4" s="587" t="s">
        <v>88</v>
      </c>
      <c r="I4" s="976" t="s">
        <v>852</v>
      </c>
      <c r="J4" s="977">
        <v>36730</v>
      </c>
      <c r="K4" s="976" t="s">
        <v>853</v>
      </c>
      <c r="L4" s="587" t="s">
        <v>365</v>
      </c>
      <c r="M4" s="976" t="s">
        <v>349</v>
      </c>
      <c r="N4" s="976" t="s">
        <v>349</v>
      </c>
      <c r="O4" s="976" t="s">
        <v>349</v>
      </c>
      <c r="P4" s="976" t="s">
        <v>854</v>
      </c>
      <c r="Q4" s="978" t="s">
        <v>441</v>
      </c>
      <c r="R4" s="976" t="s">
        <v>350</v>
      </c>
      <c r="S4" s="976" t="s">
        <v>350</v>
      </c>
      <c r="T4" s="979" t="s">
        <v>350</v>
      </c>
    </row>
    <row r="5" spans="1:20" s="980" customFormat="1" x14ac:dyDescent="0.25">
      <c r="A5" s="981">
        <v>2</v>
      </c>
      <c r="B5" s="982" t="s">
        <v>855</v>
      </c>
      <c r="C5" s="976" t="s">
        <v>437</v>
      </c>
      <c r="D5" s="982" t="s">
        <v>856</v>
      </c>
      <c r="E5" s="587" t="s">
        <v>350</v>
      </c>
      <c r="F5" s="587" t="s">
        <v>862</v>
      </c>
      <c r="G5" s="490">
        <v>0</v>
      </c>
      <c r="H5" s="587" t="s">
        <v>88</v>
      </c>
      <c r="I5" s="982" t="s">
        <v>857</v>
      </c>
      <c r="J5" s="983">
        <v>27512</v>
      </c>
      <c r="K5" s="982" t="s">
        <v>440</v>
      </c>
      <c r="L5" s="587" t="s">
        <v>365</v>
      </c>
      <c r="M5" s="982" t="s">
        <v>349</v>
      </c>
      <c r="N5" s="982" t="s">
        <v>349</v>
      </c>
      <c r="O5" s="982" t="s">
        <v>349</v>
      </c>
      <c r="P5" s="982" t="s">
        <v>854</v>
      </c>
      <c r="Q5" s="978" t="s">
        <v>445</v>
      </c>
      <c r="R5" s="982" t="s">
        <v>350</v>
      </c>
      <c r="S5" s="982" t="s">
        <v>350</v>
      </c>
      <c r="T5" s="984" t="s">
        <v>350</v>
      </c>
    </row>
    <row r="6" spans="1:20" s="980" customFormat="1" ht="15.75" thickBot="1" x14ac:dyDescent="0.3">
      <c r="A6" s="985">
        <v>3</v>
      </c>
      <c r="B6" s="986" t="s">
        <v>858</v>
      </c>
      <c r="C6" s="986" t="s">
        <v>447</v>
      </c>
      <c r="D6" s="986" t="s">
        <v>859</v>
      </c>
      <c r="E6" s="987" t="s">
        <v>349</v>
      </c>
      <c r="F6" s="987" t="s">
        <v>701</v>
      </c>
      <c r="G6" s="988">
        <v>0</v>
      </c>
      <c r="H6" s="987" t="s">
        <v>88</v>
      </c>
      <c r="I6" s="986" t="s">
        <v>860</v>
      </c>
      <c r="J6" s="989">
        <v>114201</v>
      </c>
      <c r="K6" s="986" t="s">
        <v>465</v>
      </c>
      <c r="L6" s="990" t="s">
        <v>365</v>
      </c>
      <c r="M6" s="986" t="s">
        <v>349</v>
      </c>
      <c r="N6" s="986" t="s">
        <v>349</v>
      </c>
      <c r="O6" s="986" t="s">
        <v>349</v>
      </c>
      <c r="P6" s="986" t="s">
        <v>370</v>
      </c>
      <c r="Q6" s="991" t="s">
        <v>441</v>
      </c>
      <c r="R6" s="986" t="s">
        <v>350</v>
      </c>
      <c r="S6" s="986" t="s">
        <v>350</v>
      </c>
      <c r="T6" s="992" t="s">
        <v>872</v>
      </c>
    </row>
    <row r="7" spans="1:20" s="357" customFormat="1" x14ac:dyDescent="0.25">
      <c r="A7" s="419"/>
      <c r="B7" s="420"/>
      <c r="C7" s="420"/>
      <c r="D7" s="420"/>
      <c r="E7" s="833"/>
      <c r="F7" s="833"/>
      <c r="G7" s="838"/>
      <c r="H7" s="833"/>
      <c r="I7" s="420"/>
      <c r="J7" s="510"/>
      <c r="K7" s="420"/>
      <c r="L7" s="420"/>
      <c r="M7" s="420"/>
      <c r="N7" s="420"/>
      <c r="O7" s="420"/>
      <c r="P7" s="420"/>
      <c r="Q7" s="420"/>
      <c r="R7" s="420"/>
      <c r="S7" s="420"/>
      <c r="T7" s="420"/>
    </row>
    <row r="8" spans="1:20" s="357" customFormat="1" x14ac:dyDescent="0.25">
      <c r="A8" s="419"/>
      <c r="B8" s="993" t="s">
        <v>861</v>
      </c>
      <c r="C8" s="420"/>
      <c r="D8" s="420"/>
      <c r="E8" s="837"/>
      <c r="F8" s="837"/>
      <c r="G8" s="838"/>
      <c r="H8" s="837"/>
      <c r="I8" s="420"/>
      <c r="J8" s="510"/>
      <c r="K8" s="420"/>
      <c r="L8" s="420"/>
      <c r="M8" s="420"/>
      <c r="N8" s="420"/>
      <c r="O8" s="420"/>
      <c r="P8" s="420"/>
      <c r="Q8" s="420"/>
      <c r="R8" s="420"/>
      <c r="S8" s="420"/>
      <c r="T8" s="420"/>
    </row>
    <row r="9" spans="1:20" s="357" customFormat="1" x14ac:dyDescent="0.25">
      <c r="A9" s="419"/>
      <c r="B9" s="420"/>
      <c r="C9" s="420"/>
      <c r="D9" s="420"/>
      <c r="E9" s="833"/>
      <c r="F9" s="833"/>
      <c r="G9" s="671"/>
      <c r="H9" s="837"/>
      <c r="I9" s="420"/>
      <c r="J9" s="510"/>
      <c r="K9" s="420"/>
      <c r="L9" s="420"/>
      <c r="M9" s="420"/>
      <c r="N9" s="420"/>
      <c r="O9" s="420"/>
      <c r="P9" s="420"/>
      <c r="Q9" s="420"/>
      <c r="R9" s="420"/>
      <c r="S9" s="420"/>
      <c r="T9" s="420"/>
    </row>
    <row r="10" spans="1:20" s="357" customFormat="1" x14ac:dyDescent="0.25">
      <c r="A10" s="419"/>
      <c r="B10" s="420"/>
      <c r="C10" s="420"/>
      <c r="D10" s="420"/>
      <c r="E10" s="833"/>
      <c r="F10" s="833"/>
      <c r="G10" s="671"/>
      <c r="H10" s="833"/>
      <c r="I10" s="420"/>
      <c r="J10" s="510"/>
      <c r="K10" s="420"/>
      <c r="L10" s="420"/>
      <c r="M10" s="420"/>
      <c r="N10" s="420"/>
      <c r="O10" s="420"/>
      <c r="P10" s="420"/>
      <c r="Q10" s="420"/>
      <c r="R10" s="420"/>
      <c r="S10" s="420"/>
      <c r="T10" s="420"/>
    </row>
    <row r="11" spans="1:20" s="357" customFormat="1" x14ac:dyDescent="0.25">
      <c r="A11" s="419"/>
      <c r="B11" s="420"/>
      <c r="C11" s="420"/>
      <c r="D11" s="420"/>
      <c r="E11" s="833"/>
      <c r="F11" s="833"/>
      <c r="G11" s="671"/>
      <c r="H11" s="833"/>
      <c r="I11" s="420"/>
      <c r="J11" s="510"/>
      <c r="K11" s="420"/>
      <c r="L11" s="420"/>
      <c r="M11" s="420"/>
      <c r="N11" s="420"/>
      <c r="O11" s="420"/>
      <c r="P11" s="420"/>
      <c r="Q11" s="420"/>
      <c r="R11" s="420"/>
      <c r="S11" s="420"/>
      <c r="T11" s="420"/>
    </row>
    <row r="12" spans="1:20" s="357" customFormat="1" x14ac:dyDescent="0.25">
      <c r="A12" s="419"/>
      <c r="B12" s="420"/>
      <c r="C12" s="420"/>
      <c r="D12" s="420"/>
      <c r="E12" s="833"/>
      <c r="F12" s="833"/>
      <c r="G12" s="833"/>
      <c r="H12" s="833"/>
      <c r="I12" s="420"/>
      <c r="J12" s="510"/>
      <c r="K12" s="420"/>
      <c r="L12" s="420"/>
      <c r="M12" s="420"/>
      <c r="N12" s="420"/>
      <c r="O12" s="420"/>
      <c r="P12" s="420"/>
      <c r="Q12" s="420"/>
      <c r="R12" s="420"/>
      <c r="S12" s="420"/>
      <c r="T12" s="420"/>
    </row>
    <row r="13" spans="1:20" s="357" customFormat="1" x14ac:dyDescent="0.25">
      <c r="A13" s="419"/>
      <c r="B13" s="420"/>
      <c r="C13" s="420"/>
      <c r="D13" s="420"/>
      <c r="E13" s="833"/>
      <c r="F13" s="833"/>
      <c r="G13" s="671"/>
      <c r="H13" s="833"/>
      <c r="I13" s="420"/>
      <c r="J13" s="510"/>
      <c r="K13" s="420"/>
      <c r="L13" s="420"/>
      <c r="M13" s="420"/>
      <c r="N13" s="420"/>
      <c r="O13" s="420"/>
      <c r="P13" s="420"/>
      <c r="Q13" s="420"/>
      <c r="R13" s="420"/>
      <c r="S13" s="420"/>
      <c r="T13" s="420"/>
    </row>
    <row r="14" spans="1:20" s="357" customFormat="1" x14ac:dyDescent="0.25">
      <c r="A14" s="419"/>
      <c r="B14" s="420"/>
      <c r="C14" s="420"/>
      <c r="D14" s="420"/>
      <c r="E14" s="833"/>
      <c r="F14" s="833"/>
      <c r="G14" s="838"/>
      <c r="H14" s="837"/>
      <c r="I14" s="420"/>
      <c r="J14" s="510"/>
      <c r="K14" s="420"/>
      <c r="L14" s="420"/>
      <c r="M14" s="420"/>
      <c r="N14" s="420"/>
      <c r="O14" s="420"/>
      <c r="P14" s="420"/>
      <c r="Q14" s="420"/>
      <c r="R14" s="420"/>
      <c r="S14" s="420"/>
      <c r="T14" s="420"/>
    </row>
    <row r="15" spans="1:20" s="357" customFormat="1" x14ac:dyDescent="0.25">
      <c r="A15" s="419"/>
      <c r="B15" s="420"/>
      <c r="C15" s="420"/>
      <c r="D15" s="420"/>
      <c r="E15" s="833"/>
      <c r="F15" s="833"/>
      <c r="G15" s="671"/>
      <c r="H15" s="833"/>
      <c r="I15" s="420"/>
      <c r="J15" s="510"/>
      <c r="K15" s="420"/>
      <c r="L15" s="420"/>
      <c r="M15" s="420"/>
      <c r="N15" s="420"/>
      <c r="O15" s="420"/>
      <c r="P15" s="420"/>
      <c r="Q15" s="420"/>
      <c r="R15" s="420"/>
      <c r="S15" s="420"/>
      <c r="T15" s="420"/>
    </row>
    <row r="16" spans="1:20" s="357" customFormat="1" x14ac:dyDescent="0.25">
      <c r="A16" s="419"/>
      <c r="B16" s="420"/>
      <c r="C16" s="420"/>
      <c r="D16" s="420"/>
      <c r="E16" s="671"/>
      <c r="F16" s="671"/>
      <c r="G16" s="671"/>
      <c r="H16" s="833"/>
      <c r="I16" s="420"/>
      <c r="J16" s="510"/>
      <c r="K16" s="420"/>
      <c r="L16" s="420"/>
      <c r="M16" s="420"/>
      <c r="N16" s="420"/>
      <c r="O16" s="420"/>
      <c r="P16" s="420"/>
      <c r="Q16" s="420"/>
      <c r="R16" s="420"/>
      <c r="S16" s="420"/>
      <c r="T16" s="420"/>
    </row>
    <row r="17" spans="1:20" s="357" customFormat="1" x14ac:dyDescent="0.25">
      <c r="A17" s="419"/>
      <c r="B17" s="420"/>
      <c r="C17" s="420"/>
      <c r="D17" s="420"/>
      <c r="E17" s="833"/>
      <c r="F17" s="833"/>
      <c r="G17" s="833"/>
      <c r="H17" s="833"/>
      <c r="I17" s="420"/>
      <c r="J17" s="510"/>
      <c r="K17" s="420"/>
      <c r="L17" s="420"/>
      <c r="M17" s="420"/>
      <c r="N17" s="420"/>
      <c r="O17" s="420"/>
      <c r="P17" s="420"/>
      <c r="Q17" s="420"/>
      <c r="R17" s="420"/>
      <c r="S17" s="420"/>
      <c r="T17" s="420"/>
    </row>
    <row r="18" spans="1:20" s="357" customFormat="1" x14ac:dyDescent="0.25">
      <c r="A18" s="419"/>
      <c r="B18" s="420"/>
      <c r="C18" s="420"/>
      <c r="D18" s="420"/>
      <c r="E18" s="833"/>
      <c r="F18" s="833"/>
      <c r="G18" s="833"/>
      <c r="H18" s="833"/>
      <c r="I18" s="420"/>
      <c r="J18" s="510"/>
      <c r="K18" s="420"/>
      <c r="L18" s="420"/>
      <c r="M18" s="420"/>
      <c r="N18" s="420"/>
      <c r="O18" s="420"/>
      <c r="P18" s="420"/>
      <c r="Q18" s="420"/>
      <c r="R18" s="420"/>
      <c r="S18" s="420"/>
      <c r="T18" s="420"/>
    </row>
    <row r="19" spans="1:20" s="357" customFormat="1" x14ac:dyDescent="0.25">
      <c r="A19" s="419"/>
      <c r="B19" s="420"/>
      <c r="C19" s="420"/>
      <c r="D19" s="420"/>
      <c r="E19" s="833"/>
      <c r="F19" s="833"/>
      <c r="G19" s="833"/>
      <c r="H19" s="833"/>
      <c r="I19" s="420"/>
      <c r="J19" s="510"/>
      <c r="K19" s="420"/>
      <c r="L19" s="420"/>
      <c r="M19" s="420"/>
      <c r="N19" s="420"/>
      <c r="O19" s="420"/>
      <c r="P19" s="420"/>
      <c r="Q19" s="420"/>
      <c r="R19" s="420"/>
      <c r="S19" s="420"/>
      <c r="T19" s="420"/>
    </row>
    <row r="20" spans="1:20" s="357" customFormat="1" x14ac:dyDescent="0.25">
      <c r="A20" s="419"/>
      <c r="B20" s="420"/>
      <c r="C20" s="420"/>
      <c r="D20" s="420"/>
      <c r="E20" s="833"/>
      <c r="F20" s="833"/>
      <c r="G20" s="833"/>
      <c r="H20" s="833"/>
      <c r="I20" s="420"/>
      <c r="J20" s="510"/>
      <c r="K20" s="420"/>
      <c r="L20" s="420"/>
      <c r="M20" s="420"/>
      <c r="N20" s="420"/>
      <c r="O20" s="420"/>
      <c r="P20" s="420"/>
      <c r="Q20" s="420"/>
      <c r="R20" s="420"/>
      <c r="S20" s="420"/>
      <c r="T20" s="420"/>
    </row>
    <row r="21" spans="1:20" s="357" customFormat="1" x14ac:dyDescent="0.25">
      <c r="A21" s="419"/>
      <c r="B21" s="420"/>
      <c r="C21" s="420"/>
      <c r="D21" s="420"/>
      <c r="E21" s="833"/>
      <c r="F21" s="833"/>
      <c r="G21" s="833"/>
      <c r="H21" s="833"/>
      <c r="I21" s="420"/>
      <c r="J21" s="510"/>
      <c r="K21" s="420"/>
      <c r="L21" s="420"/>
      <c r="M21" s="420"/>
      <c r="N21" s="420"/>
      <c r="O21" s="420"/>
      <c r="P21" s="420"/>
      <c r="Q21" s="420"/>
      <c r="R21" s="420"/>
      <c r="S21" s="420"/>
      <c r="T21" s="420"/>
    </row>
    <row r="22" spans="1:20" s="357" customFormat="1" x14ac:dyDescent="0.25">
      <c r="A22" s="419"/>
      <c r="B22" s="340"/>
      <c r="C22" s="420"/>
      <c r="D22" s="340"/>
      <c r="E22" s="833"/>
      <c r="F22" s="833"/>
      <c r="G22" s="671"/>
      <c r="H22" s="671"/>
      <c r="I22" s="340"/>
      <c r="J22" s="510"/>
      <c r="K22" s="420"/>
      <c r="L22" s="420"/>
      <c r="M22" s="420"/>
      <c r="N22" s="420"/>
      <c r="O22" s="420"/>
      <c r="P22" s="420"/>
      <c r="Q22" s="420"/>
      <c r="R22" s="340"/>
      <c r="S22" s="420"/>
      <c r="T22" s="420"/>
    </row>
    <row r="23" spans="1:20" s="357" customFormat="1" x14ac:dyDescent="0.25">
      <c r="A23" s="419"/>
      <c r="B23" s="420"/>
      <c r="C23" s="420"/>
      <c r="D23" s="420"/>
      <c r="E23" s="833"/>
      <c r="F23" s="833"/>
      <c r="G23" s="833"/>
      <c r="H23" s="833"/>
      <c r="I23" s="420"/>
      <c r="J23" s="510"/>
      <c r="K23" s="420"/>
      <c r="L23" s="420"/>
      <c r="M23" s="420"/>
      <c r="N23" s="420"/>
      <c r="O23" s="420"/>
      <c r="P23" s="420"/>
      <c r="Q23" s="420"/>
      <c r="R23" s="420"/>
      <c r="S23" s="420"/>
      <c r="T23" s="420"/>
    </row>
    <row r="24" spans="1:20" s="357" customFormat="1" x14ac:dyDescent="0.25">
      <c r="A24" s="419"/>
      <c r="B24" s="420"/>
      <c r="C24" s="420"/>
      <c r="D24" s="420"/>
      <c r="E24" s="833"/>
      <c r="F24" s="833"/>
      <c r="G24" s="833"/>
      <c r="H24" s="833"/>
      <c r="I24" s="420"/>
      <c r="J24" s="510"/>
      <c r="K24" s="420"/>
      <c r="L24" s="420"/>
      <c r="M24" s="420"/>
      <c r="N24" s="420"/>
      <c r="O24" s="420"/>
      <c r="P24" s="420"/>
      <c r="Q24" s="420"/>
      <c r="R24" s="420"/>
      <c r="S24" s="420"/>
      <c r="T24" s="420"/>
    </row>
    <row r="25" spans="1:20" s="357" customFormat="1" x14ac:dyDescent="0.25">
      <c r="A25" s="419"/>
      <c r="B25" s="420"/>
      <c r="C25" s="420"/>
      <c r="D25" s="420"/>
      <c r="E25" s="833"/>
      <c r="F25" s="833"/>
      <c r="G25" s="833"/>
      <c r="H25" s="833"/>
      <c r="I25" s="420"/>
      <c r="J25" s="510"/>
      <c r="K25" s="420"/>
      <c r="L25" s="420"/>
      <c r="M25" s="420"/>
      <c r="N25" s="420"/>
      <c r="O25" s="420"/>
      <c r="P25" s="420"/>
      <c r="Q25" s="420"/>
      <c r="R25" s="420"/>
      <c r="S25" s="420"/>
      <c r="T25" s="420"/>
    </row>
    <row r="27" spans="1:20" x14ac:dyDescent="0.25">
      <c r="A27" s="419"/>
      <c r="B27" s="420"/>
    </row>
  </sheetData>
  <pageMargins left="0.7" right="0.7" top="0.75" bottom="0.75" header="0.3" footer="0.3"/>
  <pageSetup paperSize="9" scale="7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C58"/>
  <sheetViews>
    <sheetView topLeftCell="A54" zoomScale="85" zoomScaleNormal="85" workbookViewId="0">
      <selection activeCell="N27" sqref="N27"/>
    </sheetView>
  </sheetViews>
  <sheetFormatPr defaultRowHeight="15" x14ac:dyDescent="0.25"/>
  <cols>
    <col min="1" max="1" width="6.140625" style="116" customWidth="1"/>
    <col min="2" max="2" width="28.140625" style="116" customWidth="1"/>
    <col min="3" max="3" width="13.85546875" style="116" customWidth="1"/>
    <col min="4" max="4" width="13.7109375" style="116" customWidth="1"/>
    <col min="5" max="5" width="15.7109375" style="116" customWidth="1"/>
    <col min="6" max="6" width="14.7109375" style="116" customWidth="1"/>
    <col min="7" max="7" width="16.7109375" style="116" customWidth="1"/>
    <col min="8" max="8" width="14.7109375" style="116" customWidth="1"/>
    <col min="9" max="9" width="11.7109375" style="116" customWidth="1"/>
    <col min="10" max="10" width="11.85546875" style="122" customWidth="1"/>
    <col min="11" max="11" width="13.5703125" style="122" customWidth="1"/>
    <col min="12" max="12" width="13.5703125" style="116" customWidth="1"/>
    <col min="13" max="13" width="11.7109375" style="116" customWidth="1"/>
    <col min="14" max="17" width="9.140625" style="116"/>
    <col min="18" max="19" width="10.7109375" style="116" bestFit="1" customWidth="1"/>
    <col min="20" max="21" width="9.140625" style="116"/>
    <col min="22" max="22" width="10.7109375" style="116" bestFit="1" customWidth="1"/>
    <col min="23" max="23" width="10.42578125" style="116" bestFit="1" customWidth="1"/>
    <col min="24" max="25" width="10.7109375" style="116" bestFit="1" customWidth="1"/>
    <col min="26" max="26" width="9.140625" style="116"/>
    <col min="27" max="27" width="9.7109375" style="116" bestFit="1" customWidth="1"/>
    <col min="28" max="256" width="9.140625" style="116"/>
    <col min="257" max="257" width="6.140625" style="116" customWidth="1"/>
    <col min="258" max="258" width="28.140625" style="116" customWidth="1"/>
    <col min="259" max="259" width="13.85546875" style="116" customWidth="1"/>
    <col min="260" max="260" width="13.7109375" style="116" customWidth="1"/>
    <col min="261" max="261" width="15.7109375" style="116" customWidth="1"/>
    <col min="262" max="262" width="14.7109375" style="116" customWidth="1"/>
    <col min="263" max="263" width="16.7109375" style="116" customWidth="1"/>
    <col min="264" max="264" width="14.7109375" style="116" customWidth="1"/>
    <col min="265" max="265" width="11.7109375" style="116" customWidth="1"/>
    <col min="266" max="266" width="11.85546875" style="116" customWidth="1"/>
    <col min="267" max="268" width="13.5703125" style="116" customWidth="1"/>
    <col min="269" max="269" width="11.7109375" style="116" customWidth="1"/>
    <col min="270" max="273" width="9.140625" style="116"/>
    <col min="274" max="275" width="10.7109375" style="116" bestFit="1" customWidth="1"/>
    <col min="276" max="277" width="9.140625" style="116"/>
    <col min="278" max="278" width="10.7109375" style="116" bestFit="1" customWidth="1"/>
    <col min="279" max="279" width="10.42578125" style="116" bestFit="1" customWidth="1"/>
    <col min="280" max="281" width="10.7109375" style="116" bestFit="1" customWidth="1"/>
    <col min="282" max="282" width="9.140625" style="116"/>
    <col min="283" max="283" width="9.7109375" style="116" bestFit="1" customWidth="1"/>
    <col min="284" max="512" width="9.140625" style="116"/>
    <col min="513" max="513" width="6.140625" style="116" customWidth="1"/>
    <col min="514" max="514" width="28.140625" style="116" customWidth="1"/>
    <col min="515" max="515" width="13.85546875" style="116" customWidth="1"/>
    <col min="516" max="516" width="13.7109375" style="116" customWidth="1"/>
    <col min="517" max="517" width="15.7109375" style="116" customWidth="1"/>
    <col min="518" max="518" width="14.7109375" style="116" customWidth="1"/>
    <col min="519" max="519" width="16.7109375" style="116" customWidth="1"/>
    <col min="520" max="520" width="14.7109375" style="116" customWidth="1"/>
    <col min="521" max="521" width="11.7109375" style="116" customWidth="1"/>
    <col min="522" max="522" width="11.85546875" style="116" customWidth="1"/>
    <col min="523" max="524" width="13.5703125" style="116" customWidth="1"/>
    <col min="525" max="525" width="11.7109375" style="116" customWidth="1"/>
    <col min="526" max="529" width="9.140625" style="116"/>
    <col min="530" max="531" width="10.7109375" style="116" bestFit="1" customWidth="1"/>
    <col min="532" max="533" width="9.140625" style="116"/>
    <col min="534" max="534" width="10.7109375" style="116" bestFit="1" customWidth="1"/>
    <col min="535" max="535" width="10.42578125" style="116" bestFit="1" customWidth="1"/>
    <col min="536" max="537" width="10.7109375" style="116" bestFit="1" customWidth="1"/>
    <col min="538" max="538" width="9.140625" style="116"/>
    <col min="539" max="539" width="9.7109375" style="116" bestFit="1" customWidth="1"/>
    <col min="540" max="768" width="9.140625" style="116"/>
    <col min="769" max="769" width="6.140625" style="116" customWidth="1"/>
    <col min="770" max="770" width="28.140625" style="116" customWidth="1"/>
    <col min="771" max="771" width="13.85546875" style="116" customWidth="1"/>
    <col min="772" max="772" width="13.7109375" style="116" customWidth="1"/>
    <col min="773" max="773" width="15.7109375" style="116" customWidth="1"/>
    <col min="774" max="774" width="14.7109375" style="116" customWidth="1"/>
    <col min="775" max="775" width="16.7109375" style="116" customWidth="1"/>
    <col min="776" max="776" width="14.7109375" style="116" customWidth="1"/>
    <col min="777" max="777" width="11.7109375" style="116" customWidth="1"/>
    <col min="778" max="778" width="11.85546875" style="116" customWidth="1"/>
    <col min="779" max="780" width="13.5703125" style="116" customWidth="1"/>
    <col min="781" max="781" width="11.7109375" style="116" customWidth="1"/>
    <col min="782" max="785" width="9.140625" style="116"/>
    <col min="786" max="787" width="10.7109375" style="116" bestFit="1" customWidth="1"/>
    <col min="788" max="789" width="9.140625" style="116"/>
    <col min="790" max="790" width="10.7109375" style="116" bestFit="1" customWidth="1"/>
    <col min="791" max="791" width="10.42578125" style="116" bestFit="1" customWidth="1"/>
    <col min="792" max="793" width="10.7109375" style="116" bestFit="1" customWidth="1"/>
    <col min="794" max="794" width="9.140625" style="116"/>
    <col min="795" max="795" width="9.7109375" style="116" bestFit="1" customWidth="1"/>
    <col min="796" max="1024" width="9.140625" style="116"/>
    <col min="1025" max="1025" width="6.140625" style="116" customWidth="1"/>
    <col min="1026" max="1026" width="28.140625" style="116" customWidth="1"/>
    <col min="1027" max="1027" width="13.85546875" style="116" customWidth="1"/>
    <col min="1028" max="1028" width="13.7109375" style="116" customWidth="1"/>
    <col min="1029" max="1029" width="15.7109375" style="116" customWidth="1"/>
    <col min="1030" max="1030" width="14.7109375" style="116" customWidth="1"/>
    <col min="1031" max="1031" width="16.7109375" style="116" customWidth="1"/>
    <col min="1032" max="1032" width="14.7109375" style="116" customWidth="1"/>
    <col min="1033" max="1033" width="11.7109375" style="116" customWidth="1"/>
    <col min="1034" max="1034" width="11.85546875" style="116" customWidth="1"/>
    <col min="1035" max="1036" width="13.5703125" style="116" customWidth="1"/>
    <col min="1037" max="1037" width="11.7109375" style="116" customWidth="1"/>
    <col min="1038" max="1041" width="9.140625" style="116"/>
    <col min="1042" max="1043" width="10.7109375" style="116" bestFit="1" customWidth="1"/>
    <col min="1044" max="1045" width="9.140625" style="116"/>
    <col min="1046" max="1046" width="10.7109375" style="116" bestFit="1" customWidth="1"/>
    <col min="1047" max="1047" width="10.42578125" style="116" bestFit="1" customWidth="1"/>
    <col min="1048" max="1049" width="10.7109375" style="116" bestFit="1" customWidth="1"/>
    <col min="1050" max="1050" width="9.140625" style="116"/>
    <col min="1051" max="1051" width="9.7109375" style="116" bestFit="1" customWidth="1"/>
    <col min="1052" max="1280" width="9.140625" style="116"/>
    <col min="1281" max="1281" width="6.140625" style="116" customWidth="1"/>
    <col min="1282" max="1282" width="28.140625" style="116" customWidth="1"/>
    <col min="1283" max="1283" width="13.85546875" style="116" customWidth="1"/>
    <col min="1284" max="1284" width="13.7109375" style="116" customWidth="1"/>
    <col min="1285" max="1285" width="15.7109375" style="116" customWidth="1"/>
    <col min="1286" max="1286" width="14.7109375" style="116" customWidth="1"/>
    <col min="1287" max="1287" width="16.7109375" style="116" customWidth="1"/>
    <col min="1288" max="1288" width="14.7109375" style="116" customWidth="1"/>
    <col min="1289" max="1289" width="11.7109375" style="116" customWidth="1"/>
    <col min="1290" max="1290" width="11.85546875" style="116" customWidth="1"/>
    <col min="1291" max="1292" width="13.5703125" style="116" customWidth="1"/>
    <col min="1293" max="1293" width="11.7109375" style="116" customWidth="1"/>
    <col min="1294" max="1297" width="9.140625" style="116"/>
    <col min="1298" max="1299" width="10.7109375" style="116" bestFit="1" customWidth="1"/>
    <col min="1300" max="1301" width="9.140625" style="116"/>
    <col min="1302" max="1302" width="10.7109375" style="116" bestFit="1" customWidth="1"/>
    <col min="1303" max="1303" width="10.42578125" style="116" bestFit="1" customWidth="1"/>
    <col min="1304" max="1305" width="10.7109375" style="116" bestFit="1" customWidth="1"/>
    <col min="1306" max="1306" width="9.140625" style="116"/>
    <col min="1307" max="1307" width="9.7109375" style="116" bestFit="1" customWidth="1"/>
    <col min="1308" max="1536" width="9.140625" style="116"/>
    <col min="1537" max="1537" width="6.140625" style="116" customWidth="1"/>
    <col min="1538" max="1538" width="28.140625" style="116" customWidth="1"/>
    <col min="1539" max="1539" width="13.85546875" style="116" customWidth="1"/>
    <col min="1540" max="1540" width="13.7109375" style="116" customWidth="1"/>
    <col min="1541" max="1541" width="15.7109375" style="116" customWidth="1"/>
    <col min="1542" max="1542" width="14.7109375" style="116" customWidth="1"/>
    <col min="1543" max="1543" width="16.7109375" style="116" customWidth="1"/>
    <col min="1544" max="1544" width="14.7109375" style="116" customWidth="1"/>
    <col min="1545" max="1545" width="11.7109375" style="116" customWidth="1"/>
    <col min="1546" max="1546" width="11.85546875" style="116" customWidth="1"/>
    <col min="1547" max="1548" width="13.5703125" style="116" customWidth="1"/>
    <col min="1549" max="1549" width="11.7109375" style="116" customWidth="1"/>
    <col min="1550" max="1553" width="9.140625" style="116"/>
    <col min="1554" max="1555" width="10.7109375" style="116" bestFit="1" customWidth="1"/>
    <col min="1556" max="1557" width="9.140625" style="116"/>
    <col min="1558" max="1558" width="10.7109375" style="116" bestFit="1" customWidth="1"/>
    <col min="1559" max="1559" width="10.42578125" style="116" bestFit="1" customWidth="1"/>
    <col min="1560" max="1561" width="10.7109375" style="116" bestFit="1" customWidth="1"/>
    <col min="1562" max="1562" width="9.140625" style="116"/>
    <col min="1563" max="1563" width="9.7109375" style="116" bestFit="1" customWidth="1"/>
    <col min="1564" max="1792" width="9.140625" style="116"/>
    <col min="1793" max="1793" width="6.140625" style="116" customWidth="1"/>
    <col min="1794" max="1794" width="28.140625" style="116" customWidth="1"/>
    <col min="1795" max="1795" width="13.85546875" style="116" customWidth="1"/>
    <col min="1796" max="1796" width="13.7109375" style="116" customWidth="1"/>
    <col min="1797" max="1797" width="15.7109375" style="116" customWidth="1"/>
    <col min="1798" max="1798" width="14.7109375" style="116" customWidth="1"/>
    <col min="1799" max="1799" width="16.7109375" style="116" customWidth="1"/>
    <col min="1800" max="1800" width="14.7109375" style="116" customWidth="1"/>
    <col min="1801" max="1801" width="11.7109375" style="116" customWidth="1"/>
    <col min="1802" max="1802" width="11.85546875" style="116" customWidth="1"/>
    <col min="1803" max="1804" width="13.5703125" style="116" customWidth="1"/>
    <col min="1805" max="1805" width="11.7109375" style="116" customWidth="1"/>
    <col min="1806" max="1809" width="9.140625" style="116"/>
    <col min="1810" max="1811" width="10.7109375" style="116" bestFit="1" customWidth="1"/>
    <col min="1812" max="1813" width="9.140625" style="116"/>
    <col min="1814" max="1814" width="10.7109375" style="116" bestFit="1" customWidth="1"/>
    <col min="1815" max="1815" width="10.42578125" style="116" bestFit="1" customWidth="1"/>
    <col min="1816" max="1817" width="10.7109375" style="116" bestFit="1" customWidth="1"/>
    <col min="1818" max="1818" width="9.140625" style="116"/>
    <col min="1819" max="1819" width="9.7109375" style="116" bestFit="1" customWidth="1"/>
    <col min="1820" max="2048" width="9.140625" style="116"/>
    <col min="2049" max="2049" width="6.140625" style="116" customWidth="1"/>
    <col min="2050" max="2050" width="28.140625" style="116" customWidth="1"/>
    <col min="2051" max="2051" width="13.85546875" style="116" customWidth="1"/>
    <col min="2052" max="2052" width="13.7109375" style="116" customWidth="1"/>
    <col min="2053" max="2053" width="15.7109375" style="116" customWidth="1"/>
    <col min="2054" max="2054" width="14.7109375" style="116" customWidth="1"/>
    <col min="2055" max="2055" width="16.7109375" style="116" customWidth="1"/>
    <col min="2056" max="2056" width="14.7109375" style="116" customWidth="1"/>
    <col min="2057" max="2057" width="11.7109375" style="116" customWidth="1"/>
    <col min="2058" max="2058" width="11.85546875" style="116" customWidth="1"/>
    <col min="2059" max="2060" width="13.5703125" style="116" customWidth="1"/>
    <col min="2061" max="2061" width="11.7109375" style="116" customWidth="1"/>
    <col min="2062" max="2065" width="9.140625" style="116"/>
    <col min="2066" max="2067" width="10.7109375" style="116" bestFit="1" customWidth="1"/>
    <col min="2068" max="2069" width="9.140625" style="116"/>
    <col min="2070" max="2070" width="10.7109375" style="116" bestFit="1" customWidth="1"/>
    <col min="2071" max="2071" width="10.42578125" style="116" bestFit="1" customWidth="1"/>
    <col min="2072" max="2073" width="10.7109375" style="116" bestFit="1" customWidth="1"/>
    <col min="2074" max="2074" width="9.140625" style="116"/>
    <col min="2075" max="2075" width="9.7109375" style="116" bestFit="1" customWidth="1"/>
    <col min="2076" max="2304" width="9.140625" style="116"/>
    <col min="2305" max="2305" width="6.140625" style="116" customWidth="1"/>
    <col min="2306" max="2306" width="28.140625" style="116" customWidth="1"/>
    <col min="2307" max="2307" width="13.85546875" style="116" customWidth="1"/>
    <col min="2308" max="2308" width="13.7109375" style="116" customWidth="1"/>
    <col min="2309" max="2309" width="15.7109375" style="116" customWidth="1"/>
    <col min="2310" max="2310" width="14.7109375" style="116" customWidth="1"/>
    <col min="2311" max="2311" width="16.7109375" style="116" customWidth="1"/>
    <col min="2312" max="2312" width="14.7109375" style="116" customWidth="1"/>
    <col min="2313" max="2313" width="11.7109375" style="116" customWidth="1"/>
    <col min="2314" max="2314" width="11.85546875" style="116" customWidth="1"/>
    <col min="2315" max="2316" width="13.5703125" style="116" customWidth="1"/>
    <col min="2317" max="2317" width="11.7109375" style="116" customWidth="1"/>
    <col min="2318" max="2321" width="9.140625" style="116"/>
    <col min="2322" max="2323" width="10.7109375" style="116" bestFit="1" customWidth="1"/>
    <col min="2324" max="2325" width="9.140625" style="116"/>
    <col min="2326" max="2326" width="10.7109375" style="116" bestFit="1" customWidth="1"/>
    <col min="2327" max="2327" width="10.42578125" style="116" bestFit="1" customWidth="1"/>
    <col min="2328" max="2329" width="10.7109375" style="116" bestFit="1" customWidth="1"/>
    <col min="2330" max="2330" width="9.140625" style="116"/>
    <col min="2331" max="2331" width="9.7109375" style="116" bestFit="1" customWidth="1"/>
    <col min="2332" max="2560" width="9.140625" style="116"/>
    <col min="2561" max="2561" width="6.140625" style="116" customWidth="1"/>
    <col min="2562" max="2562" width="28.140625" style="116" customWidth="1"/>
    <col min="2563" max="2563" width="13.85546875" style="116" customWidth="1"/>
    <col min="2564" max="2564" width="13.7109375" style="116" customWidth="1"/>
    <col min="2565" max="2565" width="15.7109375" style="116" customWidth="1"/>
    <col min="2566" max="2566" width="14.7109375" style="116" customWidth="1"/>
    <col min="2567" max="2567" width="16.7109375" style="116" customWidth="1"/>
    <col min="2568" max="2568" width="14.7109375" style="116" customWidth="1"/>
    <col min="2569" max="2569" width="11.7109375" style="116" customWidth="1"/>
    <col min="2570" max="2570" width="11.85546875" style="116" customWidth="1"/>
    <col min="2571" max="2572" width="13.5703125" style="116" customWidth="1"/>
    <col min="2573" max="2573" width="11.7109375" style="116" customWidth="1"/>
    <col min="2574" max="2577" width="9.140625" style="116"/>
    <col min="2578" max="2579" width="10.7109375" style="116" bestFit="1" customWidth="1"/>
    <col min="2580" max="2581" width="9.140625" style="116"/>
    <col min="2582" max="2582" width="10.7109375" style="116" bestFit="1" customWidth="1"/>
    <col min="2583" max="2583" width="10.42578125" style="116" bestFit="1" customWidth="1"/>
    <col min="2584" max="2585" width="10.7109375" style="116" bestFit="1" customWidth="1"/>
    <col min="2586" max="2586" width="9.140625" style="116"/>
    <col min="2587" max="2587" width="9.7109375" style="116" bestFit="1" customWidth="1"/>
    <col min="2588" max="2816" width="9.140625" style="116"/>
    <col min="2817" max="2817" width="6.140625" style="116" customWidth="1"/>
    <col min="2818" max="2818" width="28.140625" style="116" customWidth="1"/>
    <col min="2819" max="2819" width="13.85546875" style="116" customWidth="1"/>
    <col min="2820" max="2820" width="13.7109375" style="116" customWidth="1"/>
    <col min="2821" max="2821" width="15.7109375" style="116" customWidth="1"/>
    <col min="2822" max="2822" width="14.7109375" style="116" customWidth="1"/>
    <col min="2823" max="2823" width="16.7109375" style="116" customWidth="1"/>
    <col min="2824" max="2824" width="14.7109375" style="116" customWidth="1"/>
    <col min="2825" max="2825" width="11.7109375" style="116" customWidth="1"/>
    <col min="2826" max="2826" width="11.85546875" style="116" customWidth="1"/>
    <col min="2827" max="2828" width="13.5703125" style="116" customWidth="1"/>
    <col min="2829" max="2829" width="11.7109375" style="116" customWidth="1"/>
    <col min="2830" max="2833" width="9.140625" style="116"/>
    <col min="2834" max="2835" width="10.7109375" style="116" bestFit="1" customWidth="1"/>
    <col min="2836" max="2837" width="9.140625" style="116"/>
    <col min="2838" max="2838" width="10.7109375" style="116" bestFit="1" customWidth="1"/>
    <col min="2839" max="2839" width="10.42578125" style="116" bestFit="1" customWidth="1"/>
    <col min="2840" max="2841" width="10.7109375" style="116" bestFit="1" customWidth="1"/>
    <col min="2842" max="2842" width="9.140625" style="116"/>
    <col min="2843" max="2843" width="9.7109375" style="116" bestFit="1" customWidth="1"/>
    <col min="2844" max="3072" width="9.140625" style="116"/>
    <col min="3073" max="3073" width="6.140625" style="116" customWidth="1"/>
    <col min="3074" max="3074" width="28.140625" style="116" customWidth="1"/>
    <col min="3075" max="3075" width="13.85546875" style="116" customWidth="1"/>
    <col min="3076" max="3076" width="13.7109375" style="116" customWidth="1"/>
    <col min="3077" max="3077" width="15.7109375" style="116" customWidth="1"/>
    <col min="3078" max="3078" width="14.7109375" style="116" customWidth="1"/>
    <col min="3079" max="3079" width="16.7109375" style="116" customWidth="1"/>
    <col min="3080" max="3080" width="14.7109375" style="116" customWidth="1"/>
    <col min="3081" max="3081" width="11.7109375" style="116" customWidth="1"/>
    <col min="3082" max="3082" width="11.85546875" style="116" customWidth="1"/>
    <col min="3083" max="3084" width="13.5703125" style="116" customWidth="1"/>
    <col min="3085" max="3085" width="11.7109375" style="116" customWidth="1"/>
    <col min="3086" max="3089" width="9.140625" style="116"/>
    <col min="3090" max="3091" width="10.7109375" style="116" bestFit="1" customWidth="1"/>
    <col min="3092" max="3093" width="9.140625" style="116"/>
    <col min="3094" max="3094" width="10.7109375" style="116" bestFit="1" customWidth="1"/>
    <col min="3095" max="3095" width="10.42578125" style="116" bestFit="1" customWidth="1"/>
    <col min="3096" max="3097" width="10.7109375" style="116" bestFit="1" customWidth="1"/>
    <col min="3098" max="3098" width="9.140625" style="116"/>
    <col min="3099" max="3099" width="9.7109375" style="116" bestFit="1" customWidth="1"/>
    <col min="3100" max="3328" width="9.140625" style="116"/>
    <col min="3329" max="3329" width="6.140625" style="116" customWidth="1"/>
    <col min="3330" max="3330" width="28.140625" style="116" customWidth="1"/>
    <col min="3331" max="3331" width="13.85546875" style="116" customWidth="1"/>
    <col min="3332" max="3332" width="13.7109375" style="116" customWidth="1"/>
    <col min="3333" max="3333" width="15.7109375" style="116" customWidth="1"/>
    <col min="3334" max="3334" width="14.7109375" style="116" customWidth="1"/>
    <col min="3335" max="3335" width="16.7109375" style="116" customWidth="1"/>
    <col min="3336" max="3336" width="14.7109375" style="116" customWidth="1"/>
    <col min="3337" max="3337" width="11.7109375" style="116" customWidth="1"/>
    <col min="3338" max="3338" width="11.85546875" style="116" customWidth="1"/>
    <col min="3339" max="3340" width="13.5703125" style="116" customWidth="1"/>
    <col min="3341" max="3341" width="11.7109375" style="116" customWidth="1"/>
    <col min="3342" max="3345" width="9.140625" style="116"/>
    <col min="3346" max="3347" width="10.7109375" style="116" bestFit="1" customWidth="1"/>
    <col min="3348" max="3349" width="9.140625" style="116"/>
    <col min="3350" max="3350" width="10.7109375" style="116" bestFit="1" customWidth="1"/>
    <col min="3351" max="3351" width="10.42578125" style="116" bestFit="1" customWidth="1"/>
    <col min="3352" max="3353" width="10.7109375" style="116" bestFit="1" customWidth="1"/>
    <col min="3354" max="3354" width="9.140625" style="116"/>
    <col min="3355" max="3355" width="9.7109375" style="116" bestFit="1" customWidth="1"/>
    <col min="3356" max="3584" width="9.140625" style="116"/>
    <col min="3585" max="3585" width="6.140625" style="116" customWidth="1"/>
    <col min="3586" max="3586" width="28.140625" style="116" customWidth="1"/>
    <col min="3587" max="3587" width="13.85546875" style="116" customWidth="1"/>
    <col min="3588" max="3588" width="13.7109375" style="116" customWidth="1"/>
    <col min="3589" max="3589" width="15.7109375" style="116" customWidth="1"/>
    <col min="3590" max="3590" width="14.7109375" style="116" customWidth="1"/>
    <col min="3591" max="3591" width="16.7109375" style="116" customWidth="1"/>
    <col min="3592" max="3592" width="14.7109375" style="116" customWidth="1"/>
    <col min="3593" max="3593" width="11.7109375" style="116" customWidth="1"/>
    <col min="3594" max="3594" width="11.85546875" style="116" customWidth="1"/>
    <col min="3595" max="3596" width="13.5703125" style="116" customWidth="1"/>
    <col min="3597" max="3597" width="11.7109375" style="116" customWidth="1"/>
    <col min="3598" max="3601" width="9.140625" style="116"/>
    <col min="3602" max="3603" width="10.7109375" style="116" bestFit="1" customWidth="1"/>
    <col min="3604" max="3605" width="9.140625" style="116"/>
    <col min="3606" max="3606" width="10.7109375" style="116" bestFit="1" customWidth="1"/>
    <col min="3607" max="3607" width="10.42578125" style="116" bestFit="1" customWidth="1"/>
    <col min="3608" max="3609" width="10.7109375" style="116" bestFit="1" customWidth="1"/>
    <col min="3610" max="3610" width="9.140625" style="116"/>
    <col min="3611" max="3611" width="9.7109375" style="116" bestFit="1" customWidth="1"/>
    <col min="3612" max="3840" width="9.140625" style="116"/>
    <col min="3841" max="3841" width="6.140625" style="116" customWidth="1"/>
    <col min="3842" max="3842" width="28.140625" style="116" customWidth="1"/>
    <col min="3843" max="3843" width="13.85546875" style="116" customWidth="1"/>
    <col min="3844" max="3844" width="13.7109375" style="116" customWidth="1"/>
    <col min="3845" max="3845" width="15.7109375" style="116" customWidth="1"/>
    <col min="3846" max="3846" width="14.7109375" style="116" customWidth="1"/>
    <col min="3847" max="3847" width="16.7109375" style="116" customWidth="1"/>
    <col min="3848" max="3848" width="14.7109375" style="116" customWidth="1"/>
    <col min="3849" max="3849" width="11.7109375" style="116" customWidth="1"/>
    <col min="3850" max="3850" width="11.85546875" style="116" customWidth="1"/>
    <col min="3851" max="3852" width="13.5703125" style="116" customWidth="1"/>
    <col min="3853" max="3853" width="11.7109375" style="116" customWidth="1"/>
    <col min="3854" max="3857" width="9.140625" style="116"/>
    <col min="3858" max="3859" width="10.7109375" style="116" bestFit="1" customWidth="1"/>
    <col min="3860" max="3861" width="9.140625" style="116"/>
    <col min="3862" max="3862" width="10.7109375" style="116" bestFit="1" customWidth="1"/>
    <col min="3863" max="3863" width="10.42578125" style="116" bestFit="1" customWidth="1"/>
    <col min="3864" max="3865" width="10.7109375" style="116" bestFit="1" customWidth="1"/>
    <col min="3866" max="3866" width="9.140625" style="116"/>
    <col min="3867" max="3867" width="9.7109375" style="116" bestFit="1" customWidth="1"/>
    <col min="3868" max="4096" width="9.140625" style="116"/>
    <col min="4097" max="4097" width="6.140625" style="116" customWidth="1"/>
    <col min="4098" max="4098" width="28.140625" style="116" customWidth="1"/>
    <col min="4099" max="4099" width="13.85546875" style="116" customWidth="1"/>
    <col min="4100" max="4100" width="13.7109375" style="116" customWidth="1"/>
    <col min="4101" max="4101" width="15.7109375" style="116" customWidth="1"/>
    <col min="4102" max="4102" width="14.7109375" style="116" customWidth="1"/>
    <col min="4103" max="4103" width="16.7109375" style="116" customWidth="1"/>
    <col min="4104" max="4104" width="14.7109375" style="116" customWidth="1"/>
    <col min="4105" max="4105" width="11.7109375" style="116" customWidth="1"/>
    <col min="4106" max="4106" width="11.85546875" style="116" customWidth="1"/>
    <col min="4107" max="4108" width="13.5703125" style="116" customWidth="1"/>
    <col min="4109" max="4109" width="11.7109375" style="116" customWidth="1"/>
    <col min="4110" max="4113" width="9.140625" style="116"/>
    <col min="4114" max="4115" width="10.7109375" style="116" bestFit="1" customWidth="1"/>
    <col min="4116" max="4117" width="9.140625" style="116"/>
    <col min="4118" max="4118" width="10.7109375" style="116" bestFit="1" customWidth="1"/>
    <col min="4119" max="4119" width="10.42578125" style="116" bestFit="1" customWidth="1"/>
    <col min="4120" max="4121" width="10.7109375" style="116" bestFit="1" customWidth="1"/>
    <col min="4122" max="4122" width="9.140625" style="116"/>
    <col min="4123" max="4123" width="9.7109375" style="116" bestFit="1" customWidth="1"/>
    <col min="4124" max="4352" width="9.140625" style="116"/>
    <col min="4353" max="4353" width="6.140625" style="116" customWidth="1"/>
    <col min="4354" max="4354" width="28.140625" style="116" customWidth="1"/>
    <col min="4355" max="4355" width="13.85546875" style="116" customWidth="1"/>
    <col min="4356" max="4356" width="13.7109375" style="116" customWidth="1"/>
    <col min="4357" max="4357" width="15.7109375" style="116" customWidth="1"/>
    <col min="4358" max="4358" width="14.7109375" style="116" customWidth="1"/>
    <col min="4359" max="4359" width="16.7109375" style="116" customWidth="1"/>
    <col min="4360" max="4360" width="14.7109375" style="116" customWidth="1"/>
    <col min="4361" max="4361" width="11.7109375" style="116" customWidth="1"/>
    <col min="4362" max="4362" width="11.85546875" style="116" customWidth="1"/>
    <col min="4363" max="4364" width="13.5703125" style="116" customWidth="1"/>
    <col min="4365" max="4365" width="11.7109375" style="116" customWidth="1"/>
    <col min="4366" max="4369" width="9.140625" style="116"/>
    <col min="4370" max="4371" width="10.7109375" style="116" bestFit="1" customWidth="1"/>
    <col min="4372" max="4373" width="9.140625" style="116"/>
    <col min="4374" max="4374" width="10.7109375" style="116" bestFit="1" customWidth="1"/>
    <col min="4375" max="4375" width="10.42578125" style="116" bestFit="1" customWidth="1"/>
    <col min="4376" max="4377" width="10.7109375" style="116" bestFit="1" customWidth="1"/>
    <col min="4378" max="4378" width="9.140625" style="116"/>
    <col min="4379" max="4379" width="9.7109375" style="116" bestFit="1" customWidth="1"/>
    <col min="4380" max="4608" width="9.140625" style="116"/>
    <col min="4609" max="4609" width="6.140625" style="116" customWidth="1"/>
    <col min="4610" max="4610" width="28.140625" style="116" customWidth="1"/>
    <col min="4611" max="4611" width="13.85546875" style="116" customWidth="1"/>
    <col min="4612" max="4612" width="13.7109375" style="116" customWidth="1"/>
    <col min="4613" max="4613" width="15.7109375" style="116" customWidth="1"/>
    <col min="4614" max="4614" width="14.7109375" style="116" customWidth="1"/>
    <col min="4615" max="4615" width="16.7109375" style="116" customWidth="1"/>
    <col min="4616" max="4616" width="14.7109375" style="116" customWidth="1"/>
    <col min="4617" max="4617" width="11.7109375" style="116" customWidth="1"/>
    <col min="4618" max="4618" width="11.85546875" style="116" customWidth="1"/>
    <col min="4619" max="4620" width="13.5703125" style="116" customWidth="1"/>
    <col min="4621" max="4621" width="11.7109375" style="116" customWidth="1"/>
    <col min="4622" max="4625" width="9.140625" style="116"/>
    <col min="4626" max="4627" width="10.7109375" style="116" bestFit="1" customWidth="1"/>
    <col min="4628" max="4629" width="9.140625" style="116"/>
    <col min="4630" max="4630" width="10.7109375" style="116" bestFit="1" customWidth="1"/>
    <col min="4631" max="4631" width="10.42578125" style="116" bestFit="1" customWidth="1"/>
    <col min="4632" max="4633" width="10.7109375" style="116" bestFit="1" customWidth="1"/>
    <col min="4634" max="4634" width="9.140625" style="116"/>
    <col min="4635" max="4635" width="9.7109375" style="116" bestFit="1" customWidth="1"/>
    <col min="4636" max="4864" width="9.140625" style="116"/>
    <col min="4865" max="4865" width="6.140625" style="116" customWidth="1"/>
    <col min="4866" max="4866" width="28.140625" style="116" customWidth="1"/>
    <col min="4867" max="4867" width="13.85546875" style="116" customWidth="1"/>
    <col min="4868" max="4868" width="13.7109375" style="116" customWidth="1"/>
    <col min="4869" max="4869" width="15.7109375" style="116" customWidth="1"/>
    <col min="4870" max="4870" width="14.7109375" style="116" customWidth="1"/>
    <col min="4871" max="4871" width="16.7109375" style="116" customWidth="1"/>
    <col min="4872" max="4872" width="14.7109375" style="116" customWidth="1"/>
    <col min="4873" max="4873" width="11.7109375" style="116" customWidth="1"/>
    <col min="4874" max="4874" width="11.85546875" style="116" customWidth="1"/>
    <col min="4875" max="4876" width="13.5703125" style="116" customWidth="1"/>
    <col min="4877" max="4877" width="11.7109375" style="116" customWidth="1"/>
    <col min="4878" max="4881" width="9.140625" style="116"/>
    <col min="4882" max="4883" width="10.7109375" style="116" bestFit="1" customWidth="1"/>
    <col min="4884" max="4885" width="9.140625" style="116"/>
    <col min="4886" max="4886" width="10.7109375" style="116" bestFit="1" customWidth="1"/>
    <col min="4887" max="4887" width="10.42578125" style="116" bestFit="1" customWidth="1"/>
    <col min="4888" max="4889" width="10.7109375" style="116" bestFit="1" customWidth="1"/>
    <col min="4890" max="4890" width="9.140625" style="116"/>
    <col min="4891" max="4891" width="9.7109375" style="116" bestFit="1" customWidth="1"/>
    <col min="4892" max="5120" width="9.140625" style="116"/>
    <col min="5121" max="5121" width="6.140625" style="116" customWidth="1"/>
    <col min="5122" max="5122" width="28.140625" style="116" customWidth="1"/>
    <col min="5123" max="5123" width="13.85546875" style="116" customWidth="1"/>
    <col min="5124" max="5124" width="13.7109375" style="116" customWidth="1"/>
    <col min="5125" max="5125" width="15.7109375" style="116" customWidth="1"/>
    <col min="5126" max="5126" width="14.7109375" style="116" customWidth="1"/>
    <col min="5127" max="5127" width="16.7109375" style="116" customWidth="1"/>
    <col min="5128" max="5128" width="14.7109375" style="116" customWidth="1"/>
    <col min="5129" max="5129" width="11.7109375" style="116" customWidth="1"/>
    <col min="5130" max="5130" width="11.85546875" style="116" customWidth="1"/>
    <col min="5131" max="5132" width="13.5703125" style="116" customWidth="1"/>
    <col min="5133" max="5133" width="11.7109375" style="116" customWidth="1"/>
    <col min="5134" max="5137" width="9.140625" style="116"/>
    <col min="5138" max="5139" width="10.7109375" style="116" bestFit="1" customWidth="1"/>
    <col min="5140" max="5141" width="9.140625" style="116"/>
    <col min="5142" max="5142" width="10.7109375" style="116" bestFit="1" customWidth="1"/>
    <col min="5143" max="5143" width="10.42578125" style="116" bestFit="1" customWidth="1"/>
    <col min="5144" max="5145" width="10.7109375" style="116" bestFit="1" customWidth="1"/>
    <col min="5146" max="5146" width="9.140625" style="116"/>
    <col min="5147" max="5147" width="9.7109375" style="116" bestFit="1" customWidth="1"/>
    <col min="5148" max="5376" width="9.140625" style="116"/>
    <col min="5377" max="5377" width="6.140625" style="116" customWidth="1"/>
    <col min="5378" max="5378" width="28.140625" style="116" customWidth="1"/>
    <col min="5379" max="5379" width="13.85546875" style="116" customWidth="1"/>
    <col min="5380" max="5380" width="13.7109375" style="116" customWidth="1"/>
    <col min="5381" max="5381" width="15.7109375" style="116" customWidth="1"/>
    <col min="5382" max="5382" width="14.7109375" style="116" customWidth="1"/>
    <col min="5383" max="5383" width="16.7109375" style="116" customWidth="1"/>
    <col min="5384" max="5384" width="14.7109375" style="116" customWidth="1"/>
    <col min="5385" max="5385" width="11.7109375" style="116" customWidth="1"/>
    <col min="5386" max="5386" width="11.85546875" style="116" customWidth="1"/>
    <col min="5387" max="5388" width="13.5703125" style="116" customWidth="1"/>
    <col min="5389" max="5389" width="11.7109375" style="116" customWidth="1"/>
    <col min="5390" max="5393" width="9.140625" style="116"/>
    <col min="5394" max="5395" width="10.7109375" style="116" bestFit="1" customWidth="1"/>
    <col min="5396" max="5397" width="9.140625" style="116"/>
    <col min="5398" max="5398" width="10.7109375" style="116" bestFit="1" customWidth="1"/>
    <col min="5399" max="5399" width="10.42578125" style="116" bestFit="1" customWidth="1"/>
    <col min="5400" max="5401" width="10.7109375" style="116" bestFit="1" customWidth="1"/>
    <col min="5402" max="5402" width="9.140625" style="116"/>
    <col min="5403" max="5403" width="9.7109375" style="116" bestFit="1" customWidth="1"/>
    <col min="5404" max="5632" width="9.140625" style="116"/>
    <col min="5633" max="5633" width="6.140625" style="116" customWidth="1"/>
    <col min="5634" max="5634" width="28.140625" style="116" customWidth="1"/>
    <col min="5635" max="5635" width="13.85546875" style="116" customWidth="1"/>
    <col min="5636" max="5636" width="13.7109375" style="116" customWidth="1"/>
    <col min="5637" max="5637" width="15.7109375" style="116" customWidth="1"/>
    <col min="5638" max="5638" width="14.7109375" style="116" customWidth="1"/>
    <col min="5639" max="5639" width="16.7109375" style="116" customWidth="1"/>
    <col min="5640" max="5640" width="14.7109375" style="116" customWidth="1"/>
    <col min="5641" max="5641" width="11.7109375" style="116" customWidth="1"/>
    <col min="5642" max="5642" width="11.85546875" style="116" customWidth="1"/>
    <col min="5643" max="5644" width="13.5703125" style="116" customWidth="1"/>
    <col min="5645" max="5645" width="11.7109375" style="116" customWidth="1"/>
    <col min="5646" max="5649" width="9.140625" style="116"/>
    <col min="5650" max="5651" width="10.7109375" style="116" bestFit="1" customWidth="1"/>
    <col min="5652" max="5653" width="9.140625" style="116"/>
    <col min="5654" max="5654" width="10.7109375" style="116" bestFit="1" customWidth="1"/>
    <col min="5655" max="5655" width="10.42578125" style="116" bestFit="1" customWidth="1"/>
    <col min="5656" max="5657" width="10.7109375" style="116" bestFit="1" customWidth="1"/>
    <col min="5658" max="5658" width="9.140625" style="116"/>
    <col min="5659" max="5659" width="9.7109375" style="116" bestFit="1" customWidth="1"/>
    <col min="5660" max="5888" width="9.140625" style="116"/>
    <col min="5889" max="5889" width="6.140625" style="116" customWidth="1"/>
    <col min="5890" max="5890" width="28.140625" style="116" customWidth="1"/>
    <col min="5891" max="5891" width="13.85546875" style="116" customWidth="1"/>
    <col min="5892" max="5892" width="13.7109375" style="116" customWidth="1"/>
    <col min="5893" max="5893" width="15.7109375" style="116" customWidth="1"/>
    <col min="5894" max="5894" width="14.7109375" style="116" customWidth="1"/>
    <col min="5895" max="5895" width="16.7109375" style="116" customWidth="1"/>
    <col min="5896" max="5896" width="14.7109375" style="116" customWidth="1"/>
    <col min="5897" max="5897" width="11.7109375" style="116" customWidth="1"/>
    <col min="5898" max="5898" width="11.85546875" style="116" customWidth="1"/>
    <col min="5899" max="5900" width="13.5703125" style="116" customWidth="1"/>
    <col min="5901" max="5901" width="11.7109375" style="116" customWidth="1"/>
    <col min="5902" max="5905" width="9.140625" style="116"/>
    <col min="5906" max="5907" width="10.7109375" style="116" bestFit="1" customWidth="1"/>
    <col min="5908" max="5909" width="9.140625" style="116"/>
    <col min="5910" max="5910" width="10.7109375" style="116" bestFit="1" customWidth="1"/>
    <col min="5911" max="5911" width="10.42578125" style="116" bestFit="1" customWidth="1"/>
    <col min="5912" max="5913" width="10.7109375" style="116" bestFit="1" customWidth="1"/>
    <col min="5914" max="5914" width="9.140625" style="116"/>
    <col min="5915" max="5915" width="9.7109375" style="116" bestFit="1" customWidth="1"/>
    <col min="5916" max="6144" width="9.140625" style="116"/>
    <col min="6145" max="6145" width="6.140625" style="116" customWidth="1"/>
    <col min="6146" max="6146" width="28.140625" style="116" customWidth="1"/>
    <col min="6147" max="6147" width="13.85546875" style="116" customWidth="1"/>
    <col min="6148" max="6148" width="13.7109375" style="116" customWidth="1"/>
    <col min="6149" max="6149" width="15.7109375" style="116" customWidth="1"/>
    <col min="6150" max="6150" width="14.7109375" style="116" customWidth="1"/>
    <col min="6151" max="6151" width="16.7109375" style="116" customWidth="1"/>
    <col min="6152" max="6152" width="14.7109375" style="116" customWidth="1"/>
    <col min="6153" max="6153" width="11.7109375" style="116" customWidth="1"/>
    <col min="6154" max="6154" width="11.85546875" style="116" customWidth="1"/>
    <col min="6155" max="6156" width="13.5703125" style="116" customWidth="1"/>
    <col min="6157" max="6157" width="11.7109375" style="116" customWidth="1"/>
    <col min="6158" max="6161" width="9.140625" style="116"/>
    <col min="6162" max="6163" width="10.7109375" style="116" bestFit="1" customWidth="1"/>
    <col min="6164" max="6165" width="9.140625" style="116"/>
    <col min="6166" max="6166" width="10.7109375" style="116" bestFit="1" customWidth="1"/>
    <col min="6167" max="6167" width="10.42578125" style="116" bestFit="1" customWidth="1"/>
    <col min="6168" max="6169" width="10.7109375" style="116" bestFit="1" customWidth="1"/>
    <col min="6170" max="6170" width="9.140625" style="116"/>
    <col min="6171" max="6171" width="9.7109375" style="116" bestFit="1" customWidth="1"/>
    <col min="6172" max="6400" width="9.140625" style="116"/>
    <col min="6401" max="6401" width="6.140625" style="116" customWidth="1"/>
    <col min="6402" max="6402" width="28.140625" style="116" customWidth="1"/>
    <col min="6403" max="6403" width="13.85546875" style="116" customWidth="1"/>
    <col min="6404" max="6404" width="13.7109375" style="116" customWidth="1"/>
    <col min="6405" max="6405" width="15.7109375" style="116" customWidth="1"/>
    <col min="6406" max="6406" width="14.7109375" style="116" customWidth="1"/>
    <col min="6407" max="6407" width="16.7109375" style="116" customWidth="1"/>
    <col min="6408" max="6408" width="14.7109375" style="116" customWidth="1"/>
    <col min="6409" max="6409" width="11.7109375" style="116" customWidth="1"/>
    <col min="6410" max="6410" width="11.85546875" style="116" customWidth="1"/>
    <col min="6411" max="6412" width="13.5703125" style="116" customWidth="1"/>
    <col min="6413" max="6413" width="11.7109375" style="116" customWidth="1"/>
    <col min="6414" max="6417" width="9.140625" style="116"/>
    <col min="6418" max="6419" width="10.7109375" style="116" bestFit="1" customWidth="1"/>
    <col min="6420" max="6421" width="9.140625" style="116"/>
    <col min="6422" max="6422" width="10.7109375" style="116" bestFit="1" customWidth="1"/>
    <col min="6423" max="6423" width="10.42578125" style="116" bestFit="1" customWidth="1"/>
    <col min="6424" max="6425" width="10.7109375" style="116" bestFit="1" customWidth="1"/>
    <col min="6426" max="6426" width="9.140625" style="116"/>
    <col min="6427" max="6427" width="9.7109375" style="116" bestFit="1" customWidth="1"/>
    <col min="6428" max="6656" width="9.140625" style="116"/>
    <col min="6657" max="6657" width="6.140625" style="116" customWidth="1"/>
    <col min="6658" max="6658" width="28.140625" style="116" customWidth="1"/>
    <col min="6659" max="6659" width="13.85546875" style="116" customWidth="1"/>
    <col min="6660" max="6660" width="13.7109375" style="116" customWidth="1"/>
    <col min="6661" max="6661" width="15.7109375" style="116" customWidth="1"/>
    <col min="6662" max="6662" width="14.7109375" style="116" customWidth="1"/>
    <col min="6663" max="6663" width="16.7109375" style="116" customWidth="1"/>
    <col min="6664" max="6664" width="14.7109375" style="116" customWidth="1"/>
    <col min="6665" max="6665" width="11.7109375" style="116" customWidth="1"/>
    <col min="6666" max="6666" width="11.85546875" style="116" customWidth="1"/>
    <col min="6667" max="6668" width="13.5703125" style="116" customWidth="1"/>
    <col min="6669" max="6669" width="11.7109375" style="116" customWidth="1"/>
    <col min="6670" max="6673" width="9.140625" style="116"/>
    <col min="6674" max="6675" width="10.7109375" style="116" bestFit="1" customWidth="1"/>
    <col min="6676" max="6677" width="9.140625" style="116"/>
    <col min="6678" max="6678" width="10.7109375" style="116" bestFit="1" customWidth="1"/>
    <col min="6679" max="6679" width="10.42578125" style="116" bestFit="1" customWidth="1"/>
    <col min="6680" max="6681" width="10.7109375" style="116" bestFit="1" customWidth="1"/>
    <col min="6682" max="6682" width="9.140625" style="116"/>
    <col min="6683" max="6683" width="9.7109375" style="116" bestFit="1" customWidth="1"/>
    <col min="6684" max="6912" width="9.140625" style="116"/>
    <col min="6913" max="6913" width="6.140625" style="116" customWidth="1"/>
    <col min="6914" max="6914" width="28.140625" style="116" customWidth="1"/>
    <col min="6915" max="6915" width="13.85546875" style="116" customWidth="1"/>
    <col min="6916" max="6916" width="13.7109375" style="116" customWidth="1"/>
    <col min="6917" max="6917" width="15.7109375" style="116" customWidth="1"/>
    <col min="6918" max="6918" width="14.7109375" style="116" customWidth="1"/>
    <col min="6919" max="6919" width="16.7109375" style="116" customWidth="1"/>
    <col min="6920" max="6920" width="14.7109375" style="116" customWidth="1"/>
    <col min="6921" max="6921" width="11.7109375" style="116" customWidth="1"/>
    <col min="6922" max="6922" width="11.85546875" style="116" customWidth="1"/>
    <col min="6923" max="6924" width="13.5703125" style="116" customWidth="1"/>
    <col min="6925" max="6925" width="11.7109375" style="116" customWidth="1"/>
    <col min="6926" max="6929" width="9.140625" style="116"/>
    <col min="6930" max="6931" width="10.7109375" style="116" bestFit="1" customWidth="1"/>
    <col min="6932" max="6933" width="9.140625" style="116"/>
    <col min="6934" max="6934" width="10.7109375" style="116" bestFit="1" customWidth="1"/>
    <col min="6935" max="6935" width="10.42578125" style="116" bestFit="1" customWidth="1"/>
    <col min="6936" max="6937" width="10.7109375" style="116" bestFit="1" customWidth="1"/>
    <col min="6938" max="6938" width="9.140625" style="116"/>
    <col min="6939" max="6939" width="9.7109375" style="116" bestFit="1" customWidth="1"/>
    <col min="6940" max="7168" width="9.140625" style="116"/>
    <col min="7169" max="7169" width="6.140625" style="116" customWidth="1"/>
    <col min="7170" max="7170" width="28.140625" style="116" customWidth="1"/>
    <col min="7171" max="7171" width="13.85546875" style="116" customWidth="1"/>
    <col min="7172" max="7172" width="13.7109375" style="116" customWidth="1"/>
    <col min="7173" max="7173" width="15.7109375" style="116" customWidth="1"/>
    <col min="7174" max="7174" width="14.7109375" style="116" customWidth="1"/>
    <col min="7175" max="7175" width="16.7109375" style="116" customWidth="1"/>
    <col min="7176" max="7176" width="14.7109375" style="116" customWidth="1"/>
    <col min="7177" max="7177" width="11.7109375" style="116" customWidth="1"/>
    <col min="7178" max="7178" width="11.85546875" style="116" customWidth="1"/>
    <col min="7179" max="7180" width="13.5703125" style="116" customWidth="1"/>
    <col min="7181" max="7181" width="11.7109375" style="116" customWidth="1"/>
    <col min="7182" max="7185" width="9.140625" style="116"/>
    <col min="7186" max="7187" width="10.7109375" style="116" bestFit="1" customWidth="1"/>
    <col min="7188" max="7189" width="9.140625" style="116"/>
    <col min="7190" max="7190" width="10.7109375" style="116" bestFit="1" customWidth="1"/>
    <col min="7191" max="7191" width="10.42578125" style="116" bestFit="1" customWidth="1"/>
    <col min="7192" max="7193" width="10.7109375" style="116" bestFit="1" customWidth="1"/>
    <col min="7194" max="7194" width="9.140625" style="116"/>
    <col min="7195" max="7195" width="9.7109375" style="116" bestFit="1" customWidth="1"/>
    <col min="7196" max="7424" width="9.140625" style="116"/>
    <col min="7425" max="7425" width="6.140625" style="116" customWidth="1"/>
    <col min="7426" max="7426" width="28.140625" style="116" customWidth="1"/>
    <col min="7427" max="7427" width="13.85546875" style="116" customWidth="1"/>
    <col min="7428" max="7428" width="13.7109375" style="116" customWidth="1"/>
    <col min="7429" max="7429" width="15.7109375" style="116" customWidth="1"/>
    <col min="7430" max="7430" width="14.7109375" style="116" customWidth="1"/>
    <col min="7431" max="7431" width="16.7109375" style="116" customWidth="1"/>
    <col min="7432" max="7432" width="14.7109375" style="116" customWidth="1"/>
    <col min="7433" max="7433" width="11.7109375" style="116" customWidth="1"/>
    <col min="7434" max="7434" width="11.85546875" style="116" customWidth="1"/>
    <col min="7435" max="7436" width="13.5703125" style="116" customWidth="1"/>
    <col min="7437" max="7437" width="11.7109375" style="116" customWidth="1"/>
    <col min="7438" max="7441" width="9.140625" style="116"/>
    <col min="7442" max="7443" width="10.7109375" style="116" bestFit="1" customWidth="1"/>
    <col min="7444" max="7445" width="9.140625" style="116"/>
    <col min="7446" max="7446" width="10.7109375" style="116" bestFit="1" customWidth="1"/>
    <col min="7447" max="7447" width="10.42578125" style="116" bestFit="1" customWidth="1"/>
    <col min="7448" max="7449" width="10.7109375" style="116" bestFit="1" customWidth="1"/>
    <col min="7450" max="7450" width="9.140625" style="116"/>
    <col min="7451" max="7451" width="9.7109375" style="116" bestFit="1" customWidth="1"/>
    <col min="7452" max="7680" width="9.140625" style="116"/>
    <col min="7681" max="7681" width="6.140625" style="116" customWidth="1"/>
    <col min="7682" max="7682" width="28.140625" style="116" customWidth="1"/>
    <col min="7683" max="7683" width="13.85546875" style="116" customWidth="1"/>
    <col min="7684" max="7684" width="13.7109375" style="116" customWidth="1"/>
    <col min="7685" max="7685" width="15.7109375" style="116" customWidth="1"/>
    <col min="7686" max="7686" width="14.7109375" style="116" customWidth="1"/>
    <col min="7687" max="7687" width="16.7109375" style="116" customWidth="1"/>
    <col min="7688" max="7688" width="14.7109375" style="116" customWidth="1"/>
    <col min="7689" max="7689" width="11.7109375" style="116" customWidth="1"/>
    <col min="7690" max="7690" width="11.85546875" style="116" customWidth="1"/>
    <col min="7691" max="7692" width="13.5703125" style="116" customWidth="1"/>
    <col min="7693" max="7693" width="11.7109375" style="116" customWidth="1"/>
    <col min="7694" max="7697" width="9.140625" style="116"/>
    <col min="7698" max="7699" width="10.7109375" style="116" bestFit="1" customWidth="1"/>
    <col min="7700" max="7701" width="9.140625" style="116"/>
    <col min="7702" max="7702" width="10.7109375" style="116" bestFit="1" customWidth="1"/>
    <col min="7703" max="7703" width="10.42578125" style="116" bestFit="1" customWidth="1"/>
    <col min="7704" max="7705" width="10.7109375" style="116" bestFit="1" customWidth="1"/>
    <col min="7706" max="7706" width="9.140625" style="116"/>
    <col min="7707" max="7707" width="9.7109375" style="116" bestFit="1" customWidth="1"/>
    <col min="7708" max="7936" width="9.140625" style="116"/>
    <col min="7937" max="7937" width="6.140625" style="116" customWidth="1"/>
    <col min="7938" max="7938" width="28.140625" style="116" customWidth="1"/>
    <col min="7939" max="7939" width="13.85546875" style="116" customWidth="1"/>
    <col min="7940" max="7940" width="13.7109375" style="116" customWidth="1"/>
    <col min="7941" max="7941" width="15.7109375" style="116" customWidth="1"/>
    <col min="7942" max="7942" width="14.7109375" style="116" customWidth="1"/>
    <col min="7943" max="7943" width="16.7109375" style="116" customWidth="1"/>
    <col min="7944" max="7944" width="14.7109375" style="116" customWidth="1"/>
    <col min="7945" max="7945" width="11.7109375" style="116" customWidth="1"/>
    <col min="7946" max="7946" width="11.85546875" style="116" customWidth="1"/>
    <col min="7947" max="7948" width="13.5703125" style="116" customWidth="1"/>
    <col min="7949" max="7949" width="11.7109375" style="116" customWidth="1"/>
    <col min="7950" max="7953" width="9.140625" style="116"/>
    <col min="7954" max="7955" width="10.7109375" style="116" bestFit="1" customWidth="1"/>
    <col min="7956" max="7957" width="9.140625" style="116"/>
    <col min="7958" max="7958" width="10.7109375" style="116" bestFit="1" customWidth="1"/>
    <col min="7959" max="7959" width="10.42578125" style="116" bestFit="1" customWidth="1"/>
    <col min="7960" max="7961" width="10.7109375" style="116" bestFit="1" customWidth="1"/>
    <col min="7962" max="7962" width="9.140625" style="116"/>
    <col min="7963" max="7963" width="9.7109375" style="116" bestFit="1" customWidth="1"/>
    <col min="7964" max="8192" width="9.140625" style="116"/>
    <col min="8193" max="8193" width="6.140625" style="116" customWidth="1"/>
    <col min="8194" max="8194" width="28.140625" style="116" customWidth="1"/>
    <col min="8195" max="8195" width="13.85546875" style="116" customWidth="1"/>
    <col min="8196" max="8196" width="13.7109375" style="116" customWidth="1"/>
    <col min="8197" max="8197" width="15.7109375" style="116" customWidth="1"/>
    <col min="8198" max="8198" width="14.7109375" style="116" customWidth="1"/>
    <col min="8199" max="8199" width="16.7109375" style="116" customWidth="1"/>
    <col min="8200" max="8200" width="14.7109375" style="116" customWidth="1"/>
    <col min="8201" max="8201" width="11.7109375" style="116" customWidth="1"/>
    <col min="8202" max="8202" width="11.85546875" style="116" customWidth="1"/>
    <col min="8203" max="8204" width="13.5703125" style="116" customWidth="1"/>
    <col min="8205" max="8205" width="11.7109375" style="116" customWidth="1"/>
    <col min="8206" max="8209" width="9.140625" style="116"/>
    <col min="8210" max="8211" width="10.7109375" style="116" bestFit="1" customWidth="1"/>
    <col min="8212" max="8213" width="9.140625" style="116"/>
    <col min="8214" max="8214" width="10.7109375" style="116" bestFit="1" customWidth="1"/>
    <col min="8215" max="8215" width="10.42578125" style="116" bestFit="1" customWidth="1"/>
    <col min="8216" max="8217" width="10.7109375" style="116" bestFit="1" customWidth="1"/>
    <col min="8218" max="8218" width="9.140625" style="116"/>
    <col min="8219" max="8219" width="9.7109375" style="116" bestFit="1" customWidth="1"/>
    <col min="8220" max="8448" width="9.140625" style="116"/>
    <col min="8449" max="8449" width="6.140625" style="116" customWidth="1"/>
    <col min="8450" max="8450" width="28.140625" style="116" customWidth="1"/>
    <col min="8451" max="8451" width="13.85546875" style="116" customWidth="1"/>
    <col min="8452" max="8452" width="13.7109375" style="116" customWidth="1"/>
    <col min="8453" max="8453" width="15.7109375" style="116" customWidth="1"/>
    <col min="8454" max="8454" width="14.7109375" style="116" customWidth="1"/>
    <col min="8455" max="8455" width="16.7109375" style="116" customWidth="1"/>
    <col min="8456" max="8456" width="14.7109375" style="116" customWidth="1"/>
    <col min="8457" max="8457" width="11.7109375" style="116" customWidth="1"/>
    <col min="8458" max="8458" width="11.85546875" style="116" customWidth="1"/>
    <col min="8459" max="8460" width="13.5703125" style="116" customWidth="1"/>
    <col min="8461" max="8461" width="11.7109375" style="116" customWidth="1"/>
    <col min="8462" max="8465" width="9.140625" style="116"/>
    <col min="8466" max="8467" width="10.7109375" style="116" bestFit="1" customWidth="1"/>
    <col min="8468" max="8469" width="9.140625" style="116"/>
    <col min="8470" max="8470" width="10.7109375" style="116" bestFit="1" customWidth="1"/>
    <col min="8471" max="8471" width="10.42578125" style="116" bestFit="1" customWidth="1"/>
    <col min="8472" max="8473" width="10.7109375" style="116" bestFit="1" customWidth="1"/>
    <col min="8474" max="8474" width="9.140625" style="116"/>
    <col min="8475" max="8475" width="9.7109375" style="116" bestFit="1" customWidth="1"/>
    <col min="8476" max="8704" width="9.140625" style="116"/>
    <col min="8705" max="8705" width="6.140625" style="116" customWidth="1"/>
    <col min="8706" max="8706" width="28.140625" style="116" customWidth="1"/>
    <col min="8707" max="8707" width="13.85546875" style="116" customWidth="1"/>
    <col min="8708" max="8708" width="13.7109375" style="116" customWidth="1"/>
    <col min="8709" max="8709" width="15.7109375" style="116" customWidth="1"/>
    <col min="8710" max="8710" width="14.7109375" style="116" customWidth="1"/>
    <col min="8711" max="8711" width="16.7109375" style="116" customWidth="1"/>
    <col min="8712" max="8712" width="14.7109375" style="116" customWidth="1"/>
    <col min="8713" max="8713" width="11.7109375" style="116" customWidth="1"/>
    <col min="8714" max="8714" width="11.85546875" style="116" customWidth="1"/>
    <col min="8715" max="8716" width="13.5703125" style="116" customWidth="1"/>
    <col min="8717" max="8717" width="11.7109375" style="116" customWidth="1"/>
    <col min="8718" max="8721" width="9.140625" style="116"/>
    <col min="8722" max="8723" width="10.7109375" style="116" bestFit="1" customWidth="1"/>
    <col min="8724" max="8725" width="9.140625" style="116"/>
    <col min="8726" max="8726" width="10.7109375" style="116" bestFit="1" customWidth="1"/>
    <col min="8727" max="8727" width="10.42578125" style="116" bestFit="1" customWidth="1"/>
    <col min="8728" max="8729" width="10.7109375" style="116" bestFit="1" customWidth="1"/>
    <col min="8730" max="8730" width="9.140625" style="116"/>
    <col min="8731" max="8731" width="9.7109375" style="116" bestFit="1" customWidth="1"/>
    <col min="8732" max="8960" width="9.140625" style="116"/>
    <col min="8961" max="8961" width="6.140625" style="116" customWidth="1"/>
    <col min="8962" max="8962" width="28.140625" style="116" customWidth="1"/>
    <col min="8963" max="8963" width="13.85546875" style="116" customWidth="1"/>
    <col min="8964" max="8964" width="13.7109375" style="116" customWidth="1"/>
    <col min="8965" max="8965" width="15.7109375" style="116" customWidth="1"/>
    <col min="8966" max="8966" width="14.7109375" style="116" customWidth="1"/>
    <col min="8967" max="8967" width="16.7109375" style="116" customWidth="1"/>
    <col min="8968" max="8968" width="14.7109375" style="116" customWidth="1"/>
    <col min="8969" max="8969" width="11.7109375" style="116" customWidth="1"/>
    <col min="8970" max="8970" width="11.85546875" style="116" customWidth="1"/>
    <col min="8971" max="8972" width="13.5703125" style="116" customWidth="1"/>
    <col min="8973" max="8973" width="11.7109375" style="116" customWidth="1"/>
    <col min="8974" max="8977" width="9.140625" style="116"/>
    <col min="8978" max="8979" width="10.7109375" style="116" bestFit="1" customWidth="1"/>
    <col min="8980" max="8981" width="9.140625" style="116"/>
    <col min="8982" max="8982" width="10.7109375" style="116" bestFit="1" customWidth="1"/>
    <col min="8983" max="8983" width="10.42578125" style="116" bestFit="1" customWidth="1"/>
    <col min="8984" max="8985" width="10.7109375" style="116" bestFit="1" customWidth="1"/>
    <col min="8986" max="8986" width="9.140625" style="116"/>
    <col min="8987" max="8987" width="9.7109375" style="116" bestFit="1" customWidth="1"/>
    <col min="8988" max="9216" width="9.140625" style="116"/>
    <col min="9217" max="9217" width="6.140625" style="116" customWidth="1"/>
    <col min="9218" max="9218" width="28.140625" style="116" customWidth="1"/>
    <col min="9219" max="9219" width="13.85546875" style="116" customWidth="1"/>
    <col min="9220" max="9220" width="13.7109375" style="116" customWidth="1"/>
    <col min="9221" max="9221" width="15.7109375" style="116" customWidth="1"/>
    <col min="9222" max="9222" width="14.7109375" style="116" customWidth="1"/>
    <col min="9223" max="9223" width="16.7109375" style="116" customWidth="1"/>
    <col min="9224" max="9224" width="14.7109375" style="116" customWidth="1"/>
    <col min="9225" max="9225" width="11.7109375" style="116" customWidth="1"/>
    <col min="9226" max="9226" width="11.85546875" style="116" customWidth="1"/>
    <col min="9227" max="9228" width="13.5703125" style="116" customWidth="1"/>
    <col min="9229" max="9229" width="11.7109375" style="116" customWidth="1"/>
    <col min="9230" max="9233" width="9.140625" style="116"/>
    <col min="9234" max="9235" width="10.7109375" style="116" bestFit="1" customWidth="1"/>
    <col min="9236" max="9237" width="9.140625" style="116"/>
    <col min="9238" max="9238" width="10.7109375" style="116" bestFit="1" customWidth="1"/>
    <col min="9239" max="9239" width="10.42578125" style="116" bestFit="1" customWidth="1"/>
    <col min="9240" max="9241" width="10.7109375" style="116" bestFit="1" customWidth="1"/>
    <col min="9242" max="9242" width="9.140625" style="116"/>
    <col min="9243" max="9243" width="9.7109375" style="116" bestFit="1" customWidth="1"/>
    <col min="9244" max="9472" width="9.140625" style="116"/>
    <col min="9473" max="9473" width="6.140625" style="116" customWidth="1"/>
    <col min="9474" max="9474" width="28.140625" style="116" customWidth="1"/>
    <col min="9475" max="9475" width="13.85546875" style="116" customWidth="1"/>
    <col min="9476" max="9476" width="13.7109375" style="116" customWidth="1"/>
    <col min="9477" max="9477" width="15.7109375" style="116" customWidth="1"/>
    <col min="9478" max="9478" width="14.7109375" style="116" customWidth="1"/>
    <col min="9479" max="9479" width="16.7109375" style="116" customWidth="1"/>
    <col min="9480" max="9480" width="14.7109375" style="116" customWidth="1"/>
    <col min="9481" max="9481" width="11.7109375" style="116" customWidth="1"/>
    <col min="9482" max="9482" width="11.85546875" style="116" customWidth="1"/>
    <col min="9483" max="9484" width="13.5703125" style="116" customWidth="1"/>
    <col min="9485" max="9485" width="11.7109375" style="116" customWidth="1"/>
    <col min="9486" max="9489" width="9.140625" style="116"/>
    <col min="9490" max="9491" width="10.7109375" style="116" bestFit="1" customWidth="1"/>
    <col min="9492" max="9493" width="9.140625" style="116"/>
    <col min="9494" max="9494" width="10.7109375" style="116" bestFit="1" customWidth="1"/>
    <col min="9495" max="9495" width="10.42578125" style="116" bestFit="1" customWidth="1"/>
    <col min="9496" max="9497" width="10.7109375" style="116" bestFit="1" customWidth="1"/>
    <col min="9498" max="9498" width="9.140625" style="116"/>
    <col min="9499" max="9499" width="9.7109375" style="116" bestFit="1" customWidth="1"/>
    <col min="9500" max="9728" width="9.140625" style="116"/>
    <col min="9729" max="9729" width="6.140625" style="116" customWidth="1"/>
    <col min="9730" max="9730" width="28.140625" style="116" customWidth="1"/>
    <col min="9731" max="9731" width="13.85546875" style="116" customWidth="1"/>
    <col min="9732" max="9732" width="13.7109375" style="116" customWidth="1"/>
    <col min="9733" max="9733" width="15.7109375" style="116" customWidth="1"/>
    <col min="9734" max="9734" width="14.7109375" style="116" customWidth="1"/>
    <col min="9735" max="9735" width="16.7109375" style="116" customWidth="1"/>
    <col min="9736" max="9736" width="14.7109375" style="116" customWidth="1"/>
    <col min="9737" max="9737" width="11.7109375" style="116" customWidth="1"/>
    <col min="9738" max="9738" width="11.85546875" style="116" customWidth="1"/>
    <col min="9739" max="9740" width="13.5703125" style="116" customWidth="1"/>
    <col min="9741" max="9741" width="11.7109375" style="116" customWidth="1"/>
    <col min="9742" max="9745" width="9.140625" style="116"/>
    <col min="9746" max="9747" width="10.7109375" style="116" bestFit="1" customWidth="1"/>
    <col min="9748" max="9749" width="9.140625" style="116"/>
    <col min="9750" max="9750" width="10.7109375" style="116" bestFit="1" customWidth="1"/>
    <col min="9751" max="9751" width="10.42578125" style="116" bestFit="1" customWidth="1"/>
    <col min="9752" max="9753" width="10.7109375" style="116" bestFit="1" customWidth="1"/>
    <col min="9754" max="9754" width="9.140625" style="116"/>
    <col min="9755" max="9755" width="9.7109375" style="116" bestFit="1" customWidth="1"/>
    <col min="9756" max="9984" width="9.140625" style="116"/>
    <col min="9985" max="9985" width="6.140625" style="116" customWidth="1"/>
    <col min="9986" max="9986" width="28.140625" style="116" customWidth="1"/>
    <col min="9987" max="9987" width="13.85546875" style="116" customWidth="1"/>
    <col min="9988" max="9988" width="13.7109375" style="116" customWidth="1"/>
    <col min="9989" max="9989" width="15.7109375" style="116" customWidth="1"/>
    <col min="9990" max="9990" width="14.7109375" style="116" customWidth="1"/>
    <col min="9991" max="9991" width="16.7109375" style="116" customWidth="1"/>
    <col min="9992" max="9992" width="14.7109375" style="116" customWidth="1"/>
    <col min="9993" max="9993" width="11.7109375" style="116" customWidth="1"/>
    <col min="9994" max="9994" width="11.85546875" style="116" customWidth="1"/>
    <col min="9995" max="9996" width="13.5703125" style="116" customWidth="1"/>
    <col min="9997" max="9997" width="11.7109375" style="116" customWidth="1"/>
    <col min="9998" max="10001" width="9.140625" style="116"/>
    <col min="10002" max="10003" width="10.7109375" style="116" bestFit="1" customWidth="1"/>
    <col min="10004" max="10005" width="9.140625" style="116"/>
    <col min="10006" max="10006" width="10.7109375" style="116" bestFit="1" customWidth="1"/>
    <col min="10007" max="10007" width="10.42578125" style="116" bestFit="1" customWidth="1"/>
    <col min="10008" max="10009" width="10.7109375" style="116" bestFit="1" customWidth="1"/>
    <col min="10010" max="10010" width="9.140625" style="116"/>
    <col min="10011" max="10011" width="9.7109375" style="116" bestFit="1" customWidth="1"/>
    <col min="10012" max="10240" width="9.140625" style="116"/>
    <col min="10241" max="10241" width="6.140625" style="116" customWidth="1"/>
    <col min="10242" max="10242" width="28.140625" style="116" customWidth="1"/>
    <col min="10243" max="10243" width="13.85546875" style="116" customWidth="1"/>
    <col min="10244" max="10244" width="13.7109375" style="116" customWidth="1"/>
    <col min="10245" max="10245" width="15.7109375" style="116" customWidth="1"/>
    <col min="10246" max="10246" width="14.7109375" style="116" customWidth="1"/>
    <col min="10247" max="10247" width="16.7109375" style="116" customWidth="1"/>
    <col min="10248" max="10248" width="14.7109375" style="116" customWidth="1"/>
    <col min="10249" max="10249" width="11.7109375" style="116" customWidth="1"/>
    <col min="10250" max="10250" width="11.85546875" style="116" customWidth="1"/>
    <col min="10251" max="10252" width="13.5703125" style="116" customWidth="1"/>
    <col min="10253" max="10253" width="11.7109375" style="116" customWidth="1"/>
    <col min="10254" max="10257" width="9.140625" style="116"/>
    <col min="10258" max="10259" width="10.7109375" style="116" bestFit="1" customWidth="1"/>
    <col min="10260" max="10261" width="9.140625" style="116"/>
    <col min="10262" max="10262" width="10.7109375" style="116" bestFit="1" customWidth="1"/>
    <col min="10263" max="10263" width="10.42578125" style="116" bestFit="1" customWidth="1"/>
    <col min="10264" max="10265" width="10.7109375" style="116" bestFit="1" customWidth="1"/>
    <col min="10266" max="10266" width="9.140625" style="116"/>
    <col min="10267" max="10267" width="9.7109375" style="116" bestFit="1" customWidth="1"/>
    <col min="10268" max="10496" width="9.140625" style="116"/>
    <col min="10497" max="10497" width="6.140625" style="116" customWidth="1"/>
    <col min="10498" max="10498" width="28.140625" style="116" customWidth="1"/>
    <col min="10499" max="10499" width="13.85546875" style="116" customWidth="1"/>
    <col min="10500" max="10500" width="13.7109375" style="116" customWidth="1"/>
    <col min="10501" max="10501" width="15.7109375" style="116" customWidth="1"/>
    <col min="10502" max="10502" width="14.7109375" style="116" customWidth="1"/>
    <col min="10503" max="10503" width="16.7109375" style="116" customWidth="1"/>
    <col min="10504" max="10504" width="14.7109375" style="116" customWidth="1"/>
    <col min="10505" max="10505" width="11.7109375" style="116" customWidth="1"/>
    <col min="10506" max="10506" width="11.85546875" style="116" customWidth="1"/>
    <col min="10507" max="10508" width="13.5703125" style="116" customWidth="1"/>
    <col min="10509" max="10509" width="11.7109375" style="116" customWidth="1"/>
    <col min="10510" max="10513" width="9.140625" style="116"/>
    <col min="10514" max="10515" width="10.7109375" style="116" bestFit="1" customWidth="1"/>
    <col min="10516" max="10517" width="9.140625" style="116"/>
    <col min="10518" max="10518" width="10.7109375" style="116" bestFit="1" customWidth="1"/>
    <col min="10519" max="10519" width="10.42578125" style="116" bestFit="1" customWidth="1"/>
    <col min="10520" max="10521" width="10.7109375" style="116" bestFit="1" customWidth="1"/>
    <col min="10522" max="10522" width="9.140625" style="116"/>
    <col min="10523" max="10523" width="9.7109375" style="116" bestFit="1" customWidth="1"/>
    <col min="10524" max="10752" width="9.140625" style="116"/>
    <col min="10753" max="10753" width="6.140625" style="116" customWidth="1"/>
    <col min="10754" max="10754" width="28.140625" style="116" customWidth="1"/>
    <col min="10755" max="10755" width="13.85546875" style="116" customWidth="1"/>
    <col min="10756" max="10756" width="13.7109375" style="116" customWidth="1"/>
    <col min="10757" max="10757" width="15.7109375" style="116" customWidth="1"/>
    <col min="10758" max="10758" width="14.7109375" style="116" customWidth="1"/>
    <col min="10759" max="10759" width="16.7109375" style="116" customWidth="1"/>
    <col min="10760" max="10760" width="14.7109375" style="116" customWidth="1"/>
    <col min="10761" max="10761" width="11.7109375" style="116" customWidth="1"/>
    <col min="10762" max="10762" width="11.85546875" style="116" customWidth="1"/>
    <col min="10763" max="10764" width="13.5703125" style="116" customWidth="1"/>
    <col min="10765" max="10765" width="11.7109375" style="116" customWidth="1"/>
    <col min="10766" max="10769" width="9.140625" style="116"/>
    <col min="10770" max="10771" width="10.7109375" style="116" bestFit="1" customWidth="1"/>
    <col min="10772" max="10773" width="9.140625" style="116"/>
    <col min="10774" max="10774" width="10.7109375" style="116" bestFit="1" customWidth="1"/>
    <col min="10775" max="10775" width="10.42578125" style="116" bestFit="1" customWidth="1"/>
    <col min="10776" max="10777" width="10.7109375" style="116" bestFit="1" customWidth="1"/>
    <col min="10778" max="10778" width="9.140625" style="116"/>
    <col min="10779" max="10779" width="9.7109375" style="116" bestFit="1" customWidth="1"/>
    <col min="10780" max="11008" width="9.140625" style="116"/>
    <col min="11009" max="11009" width="6.140625" style="116" customWidth="1"/>
    <col min="11010" max="11010" width="28.140625" style="116" customWidth="1"/>
    <col min="11011" max="11011" width="13.85546875" style="116" customWidth="1"/>
    <col min="11012" max="11012" width="13.7109375" style="116" customWidth="1"/>
    <col min="11013" max="11013" width="15.7109375" style="116" customWidth="1"/>
    <col min="11014" max="11014" width="14.7109375" style="116" customWidth="1"/>
    <col min="11015" max="11015" width="16.7109375" style="116" customWidth="1"/>
    <col min="11016" max="11016" width="14.7109375" style="116" customWidth="1"/>
    <col min="11017" max="11017" width="11.7109375" style="116" customWidth="1"/>
    <col min="11018" max="11018" width="11.85546875" style="116" customWidth="1"/>
    <col min="11019" max="11020" width="13.5703125" style="116" customWidth="1"/>
    <col min="11021" max="11021" width="11.7109375" style="116" customWidth="1"/>
    <col min="11022" max="11025" width="9.140625" style="116"/>
    <col min="11026" max="11027" width="10.7109375" style="116" bestFit="1" customWidth="1"/>
    <col min="11028" max="11029" width="9.140625" style="116"/>
    <col min="11030" max="11030" width="10.7109375" style="116" bestFit="1" customWidth="1"/>
    <col min="11031" max="11031" width="10.42578125" style="116" bestFit="1" customWidth="1"/>
    <col min="11032" max="11033" width="10.7109375" style="116" bestFit="1" customWidth="1"/>
    <col min="11034" max="11034" width="9.140625" style="116"/>
    <col min="11035" max="11035" width="9.7109375" style="116" bestFit="1" customWidth="1"/>
    <col min="11036" max="11264" width="9.140625" style="116"/>
    <col min="11265" max="11265" width="6.140625" style="116" customWidth="1"/>
    <col min="11266" max="11266" width="28.140625" style="116" customWidth="1"/>
    <col min="11267" max="11267" width="13.85546875" style="116" customWidth="1"/>
    <col min="11268" max="11268" width="13.7109375" style="116" customWidth="1"/>
    <col min="11269" max="11269" width="15.7109375" style="116" customWidth="1"/>
    <col min="11270" max="11270" width="14.7109375" style="116" customWidth="1"/>
    <col min="11271" max="11271" width="16.7109375" style="116" customWidth="1"/>
    <col min="11272" max="11272" width="14.7109375" style="116" customWidth="1"/>
    <col min="11273" max="11273" width="11.7109375" style="116" customWidth="1"/>
    <col min="11274" max="11274" width="11.85546875" style="116" customWidth="1"/>
    <col min="11275" max="11276" width="13.5703125" style="116" customWidth="1"/>
    <col min="11277" max="11277" width="11.7109375" style="116" customWidth="1"/>
    <col min="11278" max="11281" width="9.140625" style="116"/>
    <col min="11282" max="11283" width="10.7109375" style="116" bestFit="1" customWidth="1"/>
    <col min="11284" max="11285" width="9.140625" style="116"/>
    <col min="11286" max="11286" width="10.7109375" style="116" bestFit="1" customWidth="1"/>
    <col min="11287" max="11287" width="10.42578125" style="116" bestFit="1" customWidth="1"/>
    <col min="11288" max="11289" width="10.7109375" style="116" bestFit="1" customWidth="1"/>
    <col min="11290" max="11290" width="9.140625" style="116"/>
    <col min="11291" max="11291" width="9.7109375" style="116" bestFit="1" customWidth="1"/>
    <col min="11292" max="11520" width="9.140625" style="116"/>
    <col min="11521" max="11521" width="6.140625" style="116" customWidth="1"/>
    <col min="11522" max="11522" width="28.140625" style="116" customWidth="1"/>
    <col min="11523" max="11523" width="13.85546875" style="116" customWidth="1"/>
    <col min="11524" max="11524" width="13.7109375" style="116" customWidth="1"/>
    <col min="11525" max="11525" width="15.7109375" style="116" customWidth="1"/>
    <col min="11526" max="11526" width="14.7109375" style="116" customWidth="1"/>
    <col min="11527" max="11527" width="16.7109375" style="116" customWidth="1"/>
    <col min="11528" max="11528" width="14.7109375" style="116" customWidth="1"/>
    <col min="11529" max="11529" width="11.7109375" style="116" customWidth="1"/>
    <col min="11530" max="11530" width="11.85546875" style="116" customWidth="1"/>
    <col min="11531" max="11532" width="13.5703125" style="116" customWidth="1"/>
    <col min="11533" max="11533" width="11.7109375" style="116" customWidth="1"/>
    <col min="11534" max="11537" width="9.140625" style="116"/>
    <col min="11538" max="11539" width="10.7109375" style="116" bestFit="1" customWidth="1"/>
    <col min="11540" max="11541" width="9.140625" style="116"/>
    <col min="11542" max="11542" width="10.7109375" style="116" bestFit="1" customWidth="1"/>
    <col min="11543" max="11543" width="10.42578125" style="116" bestFit="1" customWidth="1"/>
    <col min="11544" max="11545" width="10.7109375" style="116" bestFit="1" customWidth="1"/>
    <col min="11546" max="11546" width="9.140625" style="116"/>
    <col min="11547" max="11547" width="9.7109375" style="116" bestFit="1" customWidth="1"/>
    <col min="11548" max="11776" width="9.140625" style="116"/>
    <col min="11777" max="11777" width="6.140625" style="116" customWidth="1"/>
    <col min="11778" max="11778" width="28.140625" style="116" customWidth="1"/>
    <col min="11779" max="11779" width="13.85546875" style="116" customWidth="1"/>
    <col min="11780" max="11780" width="13.7109375" style="116" customWidth="1"/>
    <col min="11781" max="11781" width="15.7109375" style="116" customWidth="1"/>
    <col min="11782" max="11782" width="14.7109375" style="116" customWidth="1"/>
    <col min="11783" max="11783" width="16.7109375" style="116" customWidth="1"/>
    <col min="11784" max="11784" width="14.7109375" style="116" customWidth="1"/>
    <col min="11785" max="11785" width="11.7109375" style="116" customWidth="1"/>
    <col min="11786" max="11786" width="11.85546875" style="116" customWidth="1"/>
    <col min="11787" max="11788" width="13.5703125" style="116" customWidth="1"/>
    <col min="11789" max="11789" width="11.7109375" style="116" customWidth="1"/>
    <col min="11790" max="11793" width="9.140625" style="116"/>
    <col min="11794" max="11795" width="10.7109375" style="116" bestFit="1" customWidth="1"/>
    <col min="11796" max="11797" width="9.140625" style="116"/>
    <col min="11798" max="11798" width="10.7109375" style="116" bestFit="1" customWidth="1"/>
    <col min="11799" max="11799" width="10.42578125" style="116" bestFit="1" customWidth="1"/>
    <col min="11800" max="11801" width="10.7109375" style="116" bestFit="1" customWidth="1"/>
    <col min="11802" max="11802" width="9.140625" style="116"/>
    <col min="11803" max="11803" width="9.7109375" style="116" bestFit="1" customWidth="1"/>
    <col min="11804" max="12032" width="9.140625" style="116"/>
    <col min="12033" max="12033" width="6.140625" style="116" customWidth="1"/>
    <col min="12034" max="12034" width="28.140625" style="116" customWidth="1"/>
    <col min="12035" max="12035" width="13.85546875" style="116" customWidth="1"/>
    <col min="12036" max="12036" width="13.7109375" style="116" customWidth="1"/>
    <col min="12037" max="12037" width="15.7109375" style="116" customWidth="1"/>
    <col min="12038" max="12038" width="14.7109375" style="116" customWidth="1"/>
    <col min="12039" max="12039" width="16.7109375" style="116" customWidth="1"/>
    <col min="12040" max="12040" width="14.7109375" style="116" customWidth="1"/>
    <col min="12041" max="12041" width="11.7109375" style="116" customWidth="1"/>
    <col min="12042" max="12042" width="11.85546875" style="116" customWidth="1"/>
    <col min="12043" max="12044" width="13.5703125" style="116" customWidth="1"/>
    <col min="12045" max="12045" width="11.7109375" style="116" customWidth="1"/>
    <col min="12046" max="12049" width="9.140625" style="116"/>
    <col min="12050" max="12051" width="10.7109375" style="116" bestFit="1" customWidth="1"/>
    <col min="12052" max="12053" width="9.140625" style="116"/>
    <col min="12054" max="12054" width="10.7109375" style="116" bestFit="1" customWidth="1"/>
    <col min="12055" max="12055" width="10.42578125" style="116" bestFit="1" customWidth="1"/>
    <col min="12056" max="12057" width="10.7109375" style="116" bestFit="1" customWidth="1"/>
    <col min="12058" max="12058" width="9.140625" style="116"/>
    <col min="12059" max="12059" width="9.7109375" style="116" bestFit="1" customWidth="1"/>
    <col min="12060" max="12288" width="9.140625" style="116"/>
    <col min="12289" max="12289" width="6.140625" style="116" customWidth="1"/>
    <col min="12290" max="12290" width="28.140625" style="116" customWidth="1"/>
    <col min="12291" max="12291" width="13.85546875" style="116" customWidth="1"/>
    <col min="12292" max="12292" width="13.7109375" style="116" customWidth="1"/>
    <col min="12293" max="12293" width="15.7109375" style="116" customWidth="1"/>
    <col min="12294" max="12294" width="14.7109375" style="116" customWidth="1"/>
    <col min="12295" max="12295" width="16.7109375" style="116" customWidth="1"/>
    <col min="12296" max="12296" width="14.7109375" style="116" customWidth="1"/>
    <col min="12297" max="12297" width="11.7109375" style="116" customWidth="1"/>
    <col min="12298" max="12298" width="11.85546875" style="116" customWidth="1"/>
    <col min="12299" max="12300" width="13.5703125" style="116" customWidth="1"/>
    <col min="12301" max="12301" width="11.7109375" style="116" customWidth="1"/>
    <col min="12302" max="12305" width="9.140625" style="116"/>
    <col min="12306" max="12307" width="10.7109375" style="116" bestFit="1" customWidth="1"/>
    <col min="12308" max="12309" width="9.140625" style="116"/>
    <col min="12310" max="12310" width="10.7109375" style="116" bestFit="1" customWidth="1"/>
    <col min="12311" max="12311" width="10.42578125" style="116" bestFit="1" customWidth="1"/>
    <col min="12312" max="12313" width="10.7109375" style="116" bestFit="1" customWidth="1"/>
    <col min="12314" max="12314" width="9.140625" style="116"/>
    <col min="12315" max="12315" width="9.7109375" style="116" bestFit="1" customWidth="1"/>
    <col min="12316" max="12544" width="9.140625" style="116"/>
    <col min="12545" max="12545" width="6.140625" style="116" customWidth="1"/>
    <col min="12546" max="12546" width="28.140625" style="116" customWidth="1"/>
    <col min="12547" max="12547" width="13.85546875" style="116" customWidth="1"/>
    <col min="12548" max="12548" width="13.7109375" style="116" customWidth="1"/>
    <col min="12549" max="12549" width="15.7109375" style="116" customWidth="1"/>
    <col min="12550" max="12550" width="14.7109375" style="116" customWidth="1"/>
    <col min="12551" max="12551" width="16.7109375" style="116" customWidth="1"/>
    <col min="12552" max="12552" width="14.7109375" style="116" customWidth="1"/>
    <col min="12553" max="12553" width="11.7109375" style="116" customWidth="1"/>
    <col min="12554" max="12554" width="11.85546875" style="116" customWidth="1"/>
    <col min="12555" max="12556" width="13.5703125" style="116" customWidth="1"/>
    <col min="12557" max="12557" width="11.7109375" style="116" customWidth="1"/>
    <col min="12558" max="12561" width="9.140625" style="116"/>
    <col min="12562" max="12563" width="10.7109375" style="116" bestFit="1" customWidth="1"/>
    <col min="12564" max="12565" width="9.140625" style="116"/>
    <col min="12566" max="12566" width="10.7109375" style="116" bestFit="1" customWidth="1"/>
    <col min="12567" max="12567" width="10.42578125" style="116" bestFit="1" customWidth="1"/>
    <col min="12568" max="12569" width="10.7109375" style="116" bestFit="1" customWidth="1"/>
    <col min="12570" max="12570" width="9.140625" style="116"/>
    <col min="12571" max="12571" width="9.7109375" style="116" bestFit="1" customWidth="1"/>
    <col min="12572" max="12800" width="9.140625" style="116"/>
    <col min="12801" max="12801" width="6.140625" style="116" customWidth="1"/>
    <col min="12802" max="12802" width="28.140625" style="116" customWidth="1"/>
    <col min="12803" max="12803" width="13.85546875" style="116" customWidth="1"/>
    <col min="12804" max="12804" width="13.7109375" style="116" customWidth="1"/>
    <col min="12805" max="12805" width="15.7109375" style="116" customWidth="1"/>
    <col min="12806" max="12806" width="14.7109375" style="116" customWidth="1"/>
    <col min="12807" max="12807" width="16.7109375" style="116" customWidth="1"/>
    <col min="12808" max="12808" width="14.7109375" style="116" customWidth="1"/>
    <col min="12809" max="12809" width="11.7109375" style="116" customWidth="1"/>
    <col min="12810" max="12810" width="11.85546875" style="116" customWidth="1"/>
    <col min="12811" max="12812" width="13.5703125" style="116" customWidth="1"/>
    <col min="12813" max="12813" width="11.7109375" style="116" customWidth="1"/>
    <col min="12814" max="12817" width="9.140625" style="116"/>
    <col min="12818" max="12819" width="10.7109375" style="116" bestFit="1" customWidth="1"/>
    <col min="12820" max="12821" width="9.140625" style="116"/>
    <col min="12822" max="12822" width="10.7109375" style="116" bestFit="1" customWidth="1"/>
    <col min="12823" max="12823" width="10.42578125" style="116" bestFit="1" customWidth="1"/>
    <col min="12824" max="12825" width="10.7109375" style="116" bestFit="1" customWidth="1"/>
    <col min="12826" max="12826" width="9.140625" style="116"/>
    <col min="12827" max="12827" width="9.7109375" style="116" bestFit="1" customWidth="1"/>
    <col min="12828" max="13056" width="9.140625" style="116"/>
    <col min="13057" max="13057" width="6.140625" style="116" customWidth="1"/>
    <col min="13058" max="13058" width="28.140625" style="116" customWidth="1"/>
    <col min="13059" max="13059" width="13.85546875" style="116" customWidth="1"/>
    <col min="13060" max="13060" width="13.7109375" style="116" customWidth="1"/>
    <col min="13061" max="13061" width="15.7109375" style="116" customWidth="1"/>
    <col min="13062" max="13062" width="14.7109375" style="116" customWidth="1"/>
    <col min="13063" max="13063" width="16.7109375" style="116" customWidth="1"/>
    <col min="13064" max="13064" width="14.7109375" style="116" customWidth="1"/>
    <col min="13065" max="13065" width="11.7109375" style="116" customWidth="1"/>
    <col min="13066" max="13066" width="11.85546875" style="116" customWidth="1"/>
    <col min="13067" max="13068" width="13.5703125" style="116" customWidth="1"/>
    <col min="13069" max="13069" width="11.7109375" style="116" customWidth="1"/>
    <col min="13070" max="13073" width="9.140625" style="116"/>
    <col min="13074" max="13075" width="10.7109375" style="116" bestFit="1" customWidth="1"/>
    <col min="13076" max="13077" width="9.140625" style="116"/>
    <col min="13078" max="13078" width="10.7109375" style="116" bestFit="1" customWidth="1"/>
    <col min="13079" max="13079" width="10.42578125" style="116" bestFit="1" customWidth="1"/>
    <col min="13080" max="13081" width="10.7109375" style="116" bestFit="1" customWidth="1"/>
    <col min="13082" max="13082" width="9.140625" style="116"/>
    <col min="13083" max="13083" width="9.7109375" style="116" bestFit="1" customWidth="1"/>
    <col min="13084" max="13312" width="9.140625" style="116"/>
    <col min="13313" max="13313" width="6.140625" style="116" customWidth="1"/>
    <col min="13314" max="13314" width="28.140625" style="116" customWidth="1"/>
    <col min="13315" max="13315" width="13.85546875" style="116" customWidth="1"/>
    <col min="13316" max="13316" width="13.7109375" style="116" customWidth="1"/>
    <col min="13317" max="13317" width="15.7109375" style="116" customWidth="1"/>
    <col min="13318" max="13318" width="14.7109375" style="116" customWidth="1"/>
    <col min="13319" max="13319" width="16.7109375" style="116" customWidth="1"/>
    <col min="13320" max="13320" width="14.7109375" style="116" customWidth="1"/>
    <col min="13321" max="13321" width="11.7109375" style="116" customWidth="1"/>
    <col min="13322" max="13322" width="11.85546875" style="116" customWidth="1"/>
    <col min="13323" max="13324" width="13.5703125" style="116" customWidth="1"/>
    <col min="13325" max="13325" width="11.7109375" style="116" customWidth="1"/>
    <col min="13326" max="13329" width="9.140625" style="116"/>
    <col min="13330" max="13331" width="10.7109375" style="116" bestFit="1" customWidth="1"/>
    <col min="13332" max="13333" width="9.140625" style="116"/>
    <col min="13334" max="13334" width="10.7109375" style="116" bestFit="1" customWidth="1"/>
    <col min="13335" max="13335" width="10.42578125" style="116" bestFit="1" customWidth="1"/>
    <col min="13336" max="13337" width="10.7109375" style="116" bestFit="1" customWidth="1"/>
    <col min="13338" max="13338" width="9.140625" style="116"/>
    <col min="13339" max="13339" width="9.7109375" style="116" bestFit="1" customWidth="1"/>
    <col min="13340" max="13568" width="9.140625" style="116"/>
    <col min="13569" max="13569" width="6.140625" style="116" customWidth="1"/>
    <col min="13570" max="13570" width="28.140625" style="116" customWidth="1"/>
    <col min="13571" max="13571" width="13.85546875" style="116" customWidth="1"/>
    <col min="13572" max="13572" width="13.7109375" style="116" customWidth="1"/>
    <col min="13573" max="13573" width="15.7109375" style="116" customWidth="1"/>
    <col min="13574" max="13574" width="14.7109375" style="116" customWidth="1"/>
    <col min="13575" max="13575" width="16.7109375" style="116" customWidth="1"/>
    <col min="13576" max="13576" width="14.7109375" style="116" customWidth="1"/>
    <col min="13577" max="13577" width="11.7109375" style="116" customWidth="1"/>
    <col min="13578" max="13578" width="11.85546875" style="116" customWidth="1"/>
    <col min="13579" max="13580" width="13.5703125" style="116" customWidth="1"/>
    <col min="13581" max="13581" width="11.7109375" style="116" customWidth="1"/>
    <col min="13582" max="13585" width="9.140625" style="116"/>
    <col min="13586" max="13587" width="10.7109375" style="116" bestFit="1" customWidth="1"/>
    <col min="13588" max="13589" width="9.140625" style="116"/>
    <col min="13590" max="13590" width="10.7109375" style="116" bestFit="1" customWidth="1"/>
    <col min="13591" max="13591" width="10.42578125" style="116" bestFit="1" customWidth="1"/>
    <col min="13592" max="13593" width="10.7109375" style="116" bestFit="1" customWidth="1"/>
    <col min="13594" max="13594" width="9.140625" style="116"/>
    <col min="13595" max="13595" width="9.7109375" style="116" bestFit="1" customWidth="1"/>
    <col min="13596" max="13824" width="9.140625" style="116"/>
    <col min="13825" max="13825" width="6.140625" style="116" customWidth="1"/>
    <col min="13826" max="13826" width="28.140625" style="116" customWidth="1"/>
    <col min="13827" max="13827" width="13.85546875" style="116" customWidth="1"/>
    <col min="13828" max="13828" width="13.7109375" style="116" customWidth="1"/>
    <col min="13829" max="13829" width="15.7109375" style="116" customWidth="1"/>
    <col min="13830" max="13830" width="14.7109375" style="116" customWidth="1"/>
    <col min="13831" max="13831" width="16.7109375" style="116" customWidth="1"/>
    <col min="13832" max="13832" width="14.7109375" style="116" customWidth="1"/>
    <col min="13833" max="13833" width="11.7109375" style="116" customWidth="1"/>
    <col min="13834" max="13834" width="11.85546875" style="116" customWidth="1"/>
    <col min="13835" max="13836" width="13.5703125" style="116" customWidth="1"/>
    <col min="13837" max="13837" width="11.7109375" style="116" customWidth="1"/>
    <col min="13838" max="13841" width="9.140625" style="116"/>
    <col min="13842" max="13843" width="10.7109375" style="116" bestFit="1" customWidth="1"/>
    <col min="13844" max="13845" width="9.140625" style="116"/>
    <col min="13846" max="13846" width="10.7109375" style="116" bestFit="1" customWidth="1"/>
    <col min="13847" max="13847" width="10.42578125" style="116" bestFit="1" customWidth="1"/>
    <col min="13848" max="13849" width="10.7109375" style="116" bestFit="1" customWidth="1"/>
    <col min="13850" max="13850" width="9.140625" style="116"/>
    <col min="13851" max="13851" width="9.7109375" style="116" bestFit="1" customWidth="1"/>
    <col min="13852" max="14080" width="9.140625" style="116"/>
    <col min="14081" max="14081" width="6.140625" style="116" customWidth="1"/>
    <col min="14082" max="14082" width="28.140625" style="116" customWidth="1"/>
    <col min="14083" max="14083" width="13.85546875" style="116" customWidth="1"/>
    <col min="14084" max="14084" width="13.7109375" style="116" customWidth="1"/>
    <col min="14085" max="14085" width="15.7109375" style="116" customWidth="1"/>
    <col min="14086" max="14086" width="14.7109375" style="116" customWidth="1"/>
    <col min="14087" max="14087" width="16.7109375" style="116" customWidth="1"/>
    <col min="14088" max="14088" width="14.7109375" style="116" customWidth="1"/>
    <col min="14089" max="14089" width="11.7109375" style="116" customWidth="1"/>
    <col min="14090" max="14090" width="11.85546875" style="116" customWidth="1"/>
    <col min="14091" max="14092" width="13.5703125" style="116" customWidth="1"/>
    <col min="14093" max="14093" width="11.7109375" style="116" customWidth="1"/>
    <col min="14094" max="14097" width="9.140625" style="116"/>
    <col min="14098" max="14099" width="10.7109375" style="116" bestFit="1" customWidth="1"/>
    <col min="14100" max="14101" width="9.140625" style="116"/>
    <col min="14102" max="14102" width="10.7109375" style="116" bestFit="1" customWidth="1"/>
    <col min="14103" max="14103" width="10.42578125" style="116" bestFit="1" customWidth="1"/>
    <col min="14104" max="14105" width="10.7109375" style="116" bestFit="1" customWidth="1"/>
    <col min="14106" max="14106" width="9.140625" style="116"/>
    <col min="14107" max="14107" width="9.7109375" style="116" bestFit="1" customWidth="1"/>
    <col min="14108" max="14336" width="9.140625" style="116"/>
    <col min="14337" max="14337" width="6.140625" style="116" customWidth="1"/>
    <col min="14338" max="14338" width="28.140625" style="116" customWidth="1"/>
    <col min="14339" max="14339" width="13.85546875" style="116" customWidth="1"/>
    <col min="14340" max="14340" width="13.7109375" style="116" customWidth="1"/>
    <col min="14341" max="14341" width="15.7109375" style="116" customWidth="1"/>
    <col min="14342" max="14342" width="14.7109375" style="116" customWidth="1"/>
    <col min="14343" max="14343" width="16.7109375" style="116" customWidth="1"/>
    <col min="14344" max="14344" width="14.7109375" style="116" customWidth="1"/>
    <col min="14345" max="14345" width="11.7109375" style="116" customWidth="1"/>
    <col min="14346" max="14346" width="11.85546875" style="116" customWidth="1"/>
    <col min="14347" max="14348" width="13.5703125" style="116" customWidth="1"/>
    <col min="14349" max="14349" width="11.7109375" style="116" customWidth="1"/>
    <col min="14350" max="14353" width="9.140625" style="116"/>
    <col min="14354" max="14355" width="10.7109375" style="116" bestFit="1" customWidth="1"/>
    <col min="14356" max="14357" width="9.140625" style="116"/>
    <col min="14358" max="14358" width="10.7109375" style="116" bestFit="1" customWidth="1"/>
    <col min="14359" max="14359" width="10.42578125" style="116" bestFit="1" customWidth="1"/>
    <col min="14360" max="14361" width="10.7109375" style="116" bestFit="1" customWidth="1"/>
    <col min="14362" max="14362" width="9.140625" style="116"/>
    <col min="14363" max="14363" width="9.7109375" style="116" bestFit="1" customWidth="1"/>
    <col min="14364" max="14592" width="9.140625" style="116"/>
    <col min="14593" max="14593" width="6.140625" style="116" customWidth="1"/>
    <col min="14594" max="14594" width="28.140625" style="116" customWidth="1"/>
    <col min="14595" max="14595" width="13.85546875" style="116" customWidth="1"/>
    <col min="14596" max="14596" width="13.7109375" style="116" customWidth="1"/>
    <col min="14597" max="14597" width="15.7109375" style="116" customWidth="1"/>
    <col min="14598" max="14598" width="14.7109375" style="116" customWidth="1"/>
    <col min="14599" max="14599" width="16.7109375" style="116" customWidth="1"/>
    <col min="14600" max="14600" width="14.7109375" style="116" customWidth="1"/>
    <col min="14601" max="14601" width="11.7109375" style="116" customWidth="1"/>
    <col min="14602" max="14602" width="11.85546875" style="116" customWidth="1"/>
    <col min="14603" max="14604" width="13.5703125" style="116" customWidth="1"/>
    <col min="14605" max="14605" width="11.7109375" style="116" customWidth="1"/>
    <col min="14606" max="14609" width="9.140625" style="116"/>
    <col min="14610" max="14611" width="10.7109375" style="116" bestFit="1" customWidth="1"/>
    <col min="14612" max="14613" width="9.140625" style="116"/>
    <col min="14614" max="14614" width="10.7109375" style="116" bestFit="1" customWidth="1"/>
    <col min="14615" max="14615" width="10.42578125" style="116" bestFit="1" customWidth="1"/>
    <col min="14616" max="14617" width="10.7109375" style="116" bestFit="1" customWidth="1"/>
    <col min="14618" max="14618" width="9.140625" style="116"/>
    <col min="14619" max="14619" width="9.7109375" style="116" bestFit="1" customWidth="1"/>
    <col min="14620" max="14848" width="9.140625" style="116"/>
    <col min="14849" max="14849" width="6.140625" style="116" customWidth="1"/>
    <col min="14850" max="14850" width="28.140625" style="116" customWidth="1"/>
    <col min="14851" max="14851" width="13.85546875" style="116" customWidth="1"/>
    <col min="14852" max="14852" width="13.7109375" style="116" customWidth="1"/>
    <col min="14853" max="14853" width="15.7109375" style="116" customWidth="1"/>
    <col min="14854" max="14854" width="14.7109375" style="116" customWidth="1"/>
    <col min="14855" max="14855" width="16.7109375" style="116" customWidth="1"/>
    <col min="14856" max="14856" width="14.7109375" style="116" customWidth="1"/>
    <col min="14857" max="14857" width="11.7109375" style="116" customWidth="1"/>
    <col min="14858" max="14858" width="11.85546875" style="116" customWidth="1"/>
    <col min="14859" max="14860" width="13.5703125" style="116" customWidth="1"/>
    <col min="14861" max="14861" width="11.7109375" style="116" customWidth="1"/>
    <col min="14862" max="14865" width="9.140625" style="116"/>
    <col min="14866" max="14867" width="10.7109375" style="116" bestFit="1" customWidth="1"/>
    <col min="14868" max="14869" width="9.140625" style="116"/>
    <col min="14870" max="14870" width="10.7109375" style="116" bestFit="1" customWidth="1"/>
    <col min="14871" max="14871" width="10.42578125" style="116" bestFit="1" customWidth="1"/>
    <col min="14872" max="14873" width="10.7109375" style="116" bestFit="1" customWidth="1"/>
    <col min="14874" max="14874" width="9.140625" style="116"/>
    <col min="14875" max="14875" width="9.7109375" style="116" bestFit="1" customWidth="1"/>
    <col min="14876" max="15104" width="9.140625" style="116"/>
    <col min="15105" max="15105" width="6.140625" style="116" customWidth="1"/>
    <col min="15106" max="15106" width="28.140625" style="116" customWidth="1"/>
    <col min="15107" max="15107" width="13.85546875" style="116" customWidth="1"/>
    <col min="15108" max="15108" width="13.7109375" style="116" customWidth="1"/>
    <col min="15109" max="15109" width="15.7109375" style="116" customWidth="1"/>
    <col min="15110" max="15110" width="14.7109375" style="116" customWidth="1"/>
    <col min="15111" max="15111" width="16.7109375" style="116" customWidth="1"/>
    <col min="15112" max="15112" width="14.7109375" style="116" customWidth="1"/>
    <col min="15113" max="15113" width="11.7109375" style="116" customWidth="1"/>
    <col min="15114" max="15114" width="11.85546875" style="116" customWidth="1"/>
    <col min="15115" max="15116" width="13.5703125" style="116" customWidth="1"/>
    <col min="15117" max="15117" width="11.7109375" style="116" customWidth="1"/>
    <col min="15118" max="15121" width="9.140625" style="116"/>
    <col min="15122" max="15123" width="10.7109375" style="116" bestFit="1" customWidth="1"/>
    <col min="15124" max="15125" width="9.140625" style="116"/>
    <col min="15126" max="15126" width="10.7109375" style="116" bestFit="1" customWidth="1"/>
    <col min="15127" max="15127" width="10.42578125" style="116" bestFit="1" customWidth="1"/>
    <col min="15128" max="15129" width="10.7109375" style="116" bestFit="1" customWidth="1"/>
    <col min="15130" max="15130" width="9.140625" style="116"/>
    <col min="15131" max="15131" width="9.7109375" style="116" bestFit="1" customWidth="1"/>
    <col min="15132" max="15360" width="9.140625" style="116"/>
    <col min="15361" max="15361" width="6.140625" style="116" customWidth="1"/>
    <col min="15362" max="15362" width="28.140625" style="116" customWidth="1"/>
    <col min="15363" max="15363" width="13.85546875" style="116" customWidth="1"/>
    <col min="15364" max="15364" width="13.7109375" style="116" customWidth="1"/>
    <col min="15365" max="15365" width="15.7109375" style="116" customWidth="1"/>
    <col min="15366" max="15366" width="14.7109375" style="116" customWidth="1"/>
    <col min="15367" max="15367" width="16.7109375" style="116" customWidth="1"/>
    <col min="15368" max="15368" width="14.7109375" style="116" customWidth="1"/>
    <col min="15369" max="15369" width="11.7109375" style="116" customWidth="1"/>
    <col min="15370" max="15370" width="11.85546875" style="116" customWidth="1"/>
    <col min="15371" max="15372" width="13.5703125" style="116" customWidth="1"/>
    <col min="15373" max="15373" width="11.7109375" style="116" customWidth="1"/>
    <col min="15374" max="15377" width="9.140625" style="116"/>
    <col min="15378" max="15379" width="10.7109375" style="116" bestFit="1" customWidth="1"/>
    <col min="15380" max="15381" width="9.140625" style="116"/>
    <col min="15382" max="15382" width="10.7109375" style="116" bestFit="1" customWidth="1"/>
    <col min="15383" max="15383" width="10.42578125" style="116" bestFit="1" customWidth="1"/>
    <col min="15384" max="15385" width="10.7109375" style="116" bestFit="1" customWidth="1"/>
    <col min="15386" max="15386" width="9.140625" style="116"/>
    <col min="15387" max="15387" width="9.7109375" style="116" bestFit="1" customWidth="1"/>
    <col min="15388" max="15616" width="9.140625" style="116"/>
    <col min="15617" max="15617" width="6.140625" style="116" customWidth="1"/>
    <col min="15618" max="15618" width="28.140625" style="116" customWidth="1"/>
    <col min="15619" max="15619" width="13.85546875" style="116" customWidth="1"/>
    <col min="15620" max="15620" width="13.7109375" style="116" customWidth="1"/>
    <col min="15621" max="15621" width="15.7109375" style="116" customWidth="1"/>
    <col min="15622" max="15622" width="14.7109375" style="116" customWidth="1"/>
    <col min="15623" max="15623" width="16.7109375" style="116" customWidth="1"/>
    <col min="15624" max="15624" width="14.7109375" style="116" customWidth="1"/>
    <col min="15625" max="15625" width="11.7109375" style="116" customWidth="1"/>
    <col min="15626" max="15626" width="11.85546875" style="116" customWidth="1"/>
    <col min="15627" max="15628" width="13.5703125" style="116" customWidth="1"/>
    <col min="15629" max="15629" width="11.7109375" style="116" customWidth="1"/>
    <col min="15630" max="15633" width="9.140625" style="116"/>
    <col min="15634" max="15635" width="10.7109375" style="116" bestFit="1" customWidth="1"/>
    <col min="15636" max="15637" width="9.140625" style="116"/>
    <col min="15638" max="15638" width="10.7109375" style="116" bestFit="1" customWidth="1"/>
    <col min="15639" max="15639" width="10.42578125" style="116" bestFit="1" customWidth="1"/>
    <col min="15640" max="15641" width="10.7109375" style="116" bestFit="1" customWidth="1"/>
    <col min="15642" max="15642" width="9.140625" style="116"/>
    <col min="15643" max="15643" width="9.7109375" style="116" bestFit="1" customWidth="1"/>
    <col min="15644" max="15872" width="9.140625" style="116"/>
    <col min="15873" max="15873" width="6.140625" style="116" customWidth="1"/>
    <col min="15874" max="15874" width="28.140625" style="116" customWidth="1"/>
    <col min="15875" max="15875" width="13.85546875" style="116" customWidth="1"/>
    <col min="15876" max="15876" width="13.7109375" style="116" customWidth="1"/>
    <col min="15877" max="15877" width="15.7109375" style="116" customWidth="1"/>
    <col min="15878" max="15878" width="14.7109375" style="116" customWidth="1"/>
    <col min="15879" max="15879" width="16.7109375" style="116" customWidth="1"/>
    <col min="15880" max="15880" width="14.7109375" style="116" customWidth="1"/>
    <col min="15881" max="15881" width="11.7109375" style="116" customWidth="1"/>
    <col min="15882" max="15882" width="11.85546875" style="116" customWidth="1"/>
    <col min="15883" max="15884" width="13.5703125" style="116" customWidth="1"/>
    <col min="15885" max="15885" width="11.7109375" style="116" customWidth="1"/>
    <col min="15886" max="15889" width="9.140625" style="116"/>
    <col min="15890" max="15891" width="10.7109375" style="116" bestFit="1" customWidth="1"/>
    <col min="15892" max="15893" width="9.140625" style="116"/>
    <col min="15894" max="15894" width="10.7109375" style="116" bestFit="1" customWidth="1"/>
    <col min="15895" max="15895" width="10.42578125" style="116" bestFit="1" customWidth="1"/>
    <col min="15896" max="15897" width="10.7109375" style="116" bestFit="1" customWidth="1"/>
    <col min="15898" max="15898" width="9.140625" style="116"/>
    <col min="15899" max="15899" width="9.7109375" style="116" bestFit="1" customWidth="1"/>
    <col min="15900" max="16128" width="9.140625" style="116"/>
    <col min="16129" max="16129" width="6.140625" style="116" customWidth="1"/>
    <col min="16130" max="16130" width="28.140625" style="116" customWidth="1"/>
    <col min="16131" max="16131" width="13.85546875" style="116" customWidth="1"/>
    <col min="16132" max="16132" width="13.7109375" style="116" customWidth="1"/>
    <col min="16133" max="16133" width="15.7109375" style="116" customWidth="1"/>
    <col min="16134" max="16134" width="14.7109375" style="116" customWidth="1"/>
    <col min="16135" max="16135" width="16.7109375" style="116" customWidth="1"/>
    <col min="16136" max="16136" width="14.7109375" style="116" customWidth="1"/>
    <col min="16137" max="16137" width="11.7109375" style="116" customWidth="1"/>
    <col min="16138" max="16138" width="11.85546875" style="116" customWidth="1"/>
    <col min="16139" max="16140" width="13.5703125" style="116" customWidth="1"/>
    <col min="16141" max="16141" width="11.7109375" style="116" customWidth="1"/>
    <col min="16142" max="16145" width="9.140625" style="116"/>
    <col min="16146" max="16147" width="10.7109375" style="116" bestFit="1" customWidth="1"/>
    <col min="16148" max="16149" width="9.140625" style="116"/>
    <col min="16150" max="16150" width="10.7109375" style="116" bestFit="1" customWidth="1"/>
    <col min="16151" max="16151" width="10.42578125" style="116" bestFit="1" customWidth="1"/>
    <col min="16152" max="16153" width="10.7109375" style="116" bestFit="1" customWidth="1"/>
    <col min="16154" max="16154" width="9.140625" style="116"/>
    <col min="16155" max="16155" width="9.7109375" style="116" bestFit="1" customWidth="1"/>
    <col min="16156" max="16384" width="9.140625" style="116"/>
  </cols>
  <sheetData>
    <row r="2" spans="1:14" ht="18.75" x14ac:dyDescent="0.3">
      <c r="B2" s="214" t="s">
        <v>902</v>
      </c>
    </row>
    <row r="3" spans="1:14" x14ac:dyDescent="0.25">
      <c r="A3" s="158"/>
      <c r="B3" s="215"/>
      <c r="C3" s="158"/>
      <c r="D3" s="158"/>
      <c r="E3" s="158"/>
      <c r="F3" s="158"/>
      <c r="G3" s="158"/>
      <c r="H3" s="158"/>
      <c r="I3" s="158"/>
      <c r="J3" s="216"/>
      <c r="K3" s="216"/>
      <c r="L3" s="158"/>
      <c r="M3" s="158"/>
      <c r="N3" s="117"/>
    </row>
    <row r="4" spans="1:14" s="120" customFormat="1" x14ac:dyDescent="0.25">
      <c r="A4" s="7"/>
      <c r="B4" s="1001" t="s">
        <v>1</v>
      </c>
      <c r="C4" s="1003" t="s">
        <v>2</v>
      </c>
      <c r="D4" s="1188"/>
      <c r="E4" s="8" t="s">
        <v>3</v>
      </c>
      <c r="F4" s="9" t="s">
        <v>4</v>
      </c>
      <c r="G4" s="9" t="s">
        <v>5</v>
      </c>
      <c r="H4" s="9" t="s">
        <v>6</v>
      </c>
      <c r="I4" s="10" t="s">
        <v>7</v>
      </c>
      <c r="J4" s="217" t="s">
        <v>8</v>
      </c>
      <c r="K4" s="217" t="s">
        <v>9</v>
      </c>
      <c r="L4" s="10" t="s">
        <v>10</v>
      </c>
      <c r="M4" s="118"/>
      <c r="N4" s="119"/>
    </row>
    <row r="5" spans="1:14" ht="91.15" customHeight="1" x14ac:dyDescent="0.25">
      <c r="A5" s="15"/>
      <c r="B5" s="1187"/>
      <c r="C5" s="16" t="s">
        <v>11</v>
      </c>
      <c r="D5" s="16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9" t="s">
        <v>21</v>
      </c>
      <c r="N5" s="117"/>
    </row>
    <row r="6" spans="1:14" s="124" customFormat="1" ht="30" x14ac:dyDescent="0.25">
      <c r="A6" s="218">
        <v>1</v>
      </c>
      <c r="B6" s="219" t="s">
        <v>903</v>
      </c>
      <c r="C6" s="220"/>
      <c r="D6" s="221">
        <f>F40</f>
        <v>5583752.1500000004</v>
      </c>
      <c r="E6" s="220">
        <f>SUM(F6:L6)</f>
        <v>778122.30999999994</v>
      </c>
      <c r="F6" s="221">
        <v>0</v>
      </c>
      <c r="G6" s="221">
        <f>G23</f>
        <v>414990.12</v>
      </c>
      <c r="H6" s="221">
        <f>H23</f>
        <v>229410.83</v>
      </c>
      <c r="I6" s="1189">
        <f>I23</f>
        <v>22137.02</v>
      </c>
      <c r="J6" s="1189"/>
      <c r="K6" s="221">
        <f>K23</f>
        <v>111584.34</v>
      </c>
      <c r="L6" s="221">
        <v>0</v>
      </c>
      <c r="M6" s="121">
        <v>20</v>
      </c>
      <c r="N6" s="222"/>
    </row>
    <row r="7" spans="1:14" x14ac:dyDescent="0.25">
      <c r="A7" s="158"/>
      <c r="B7" s="215"/>
      <c r="C7" s="158"/>
      <c r="D7" s="158"/>
      <c r="E7" s="158"/>
      <c r="F7" s="158"/>
      <c r="G7" s="158"/>
      <c r="H7" s="158"/>
      <c r="I7" s="158"/>
      <c r="J7" s="216"/>
      <c r="K7" s="216"/>
      <c r="L7" s="158"/>
      <c r="M7" s="158"/>
      <c r="N7" s="117"/>
    </row>
    <row r="8" spans="1:14" hidden="1" x14ac:dyDescent="0.25">
      <c r="A8" s="223"/>
      <c r="B8" s="1190" t="s">
        <v>904</v>
      </c>
      <c r="C8" s="1191" t="s">
        <v>2</v>
      </c>
      <c r="D8" s="1191"/>
      <c r="E8" s="224" t="s">
        <v>3</v>
      </c>
      <c r="F8" s="225" t="s">
        <v>4</v>
      </c>
      <c r="G8" s="225" t="s">
        <v>5</v>
      </c>
      <c r="H8" s="225" t="s">
        <v>6</v>
      </c>
      <c r="I8" s="226" t="s">
        <v>7</v>
      </c>
      <c r="J8" s="227" t="s">
        <v>8</v>
      </c>
      <c r="K8" s="227" t="s">
        <v>9</v>
      </c>
      <c r="L8" s="226" t="s">
        <v>10</v>
      </c>
      <c r="M8" s="228"/>
      <c r="N8" s="117"/>
    </row>
    <row r="9" spans="1:14" ht="91.15" hidden="1" customHeight="1" x14ac:dyDescent="0.25">
      <c r="A9" s="229"/>
      <c r="B9" s="1190"/>
      <c r="C9" s="230" t="s">
        <v>11</v>
      </c>
      <c r="D9" s="230" t="s">
        <v>12</v>
      </c>
      <c r="E9" s="230" t="s">
        <v>905</v>
      </c>
      <c r="F9" s="225" t="s">
        <v>14</v>
      </c>
      <c r="G9" s="225" t="s">
        <v>15</v>
      </c>
      <c r="H9" s="225" t="s">
        <v>16</v>
      </c>
      <c r="I9" s="231" t="s">
        <v>17</v>
      </c>
      <c r="J9" s="232" t="s">
        <v>18</v>
      </c>
      <c r="K9" s="232" t="s">
        <v>19</v>
      </c>
      <c r="L9" s="231" t="s">
        <v>20</v>
      </c>
      <c r="M9" s="225" t="s">
        <v>21</v>
      </c>
      <c r="N9" s="117"/>
    </row>
    <row r="10" spans="1:14" s="142" customFormat="1" ht="57" hidden="1" x14ac:dyDescent="0.25">
      <c r="A10" s="232" t="s">
        <v>53</v>
      </c>
      <c r="B10" s="232" t="s">
        <v>906</v>
      </c>
      <c r="C10" s="232"/>
      <c r="D10" s="233">
        <v>1858985.99</v>
      </c>
      <c r="E10" s="1192">
        <f>F10+G10+H10+I10+K10</f>
        <v>527392.05000000005</v>
      </c>
      <c r="F10" s="1192"/>
      <c r="G10" s="1192">
        <v>206063.81</v>
      </c>
      <c r="H10" s="1192">
        <v>229410.83</v>
      </c>
      <c r="I10" s="1195">
        <v>22137.02</v>
      </c>
      <c r="J10" s="1196"/>
      <c r="K10" s="1192">
        <v>69780.39</v>
      </c>
      <c r="L10" s="233">
        <v>0</v>
      </c>
      <c r="M10" s="1199">
        <v>20</v>
      </c>
      <c r="N10" s="234"/>
    </row>
    <row r="11" spans="1:14" s="142" customFormat="1" ht="42.75" hidden="1" x14ac:dyDescent="0.25">
      <c r="A11" s="232" t="s">
        <v>55</v>
      </c>
      <c r="B11" s="232" t="s">
        <v>907</v>
      </c>
      <c r="C11" s="232"/>
      <c r="D11" s="233">
        <v>447703.28</v>
      </c>
      <c r="E11" s="1193"/>
      <c r="F11" s="1193"/>
      <c r="G11" s="1193"/>
      <c r="H11" s="1193"/>
      <c r="I11" s="1197"/>
      <c r="J11" s="1198"/>
      <c r="K11" s="1193"/>
      <c r="L11" s="233"/>
      <c r="M11" s="1200"/>
      <c r="N11" s="234"/>
    </row>
    <row r="12" spans="1:14" s="142" customFormat="1" ht="57" hidden="1" x14ac:dyDescent="0.25">
      <c r="A12" s="232" t="s">
        <v>57</v>
      </c>
      <c r="B12" s="232" t="s">
        <v>908</v>
      </c>
      <c r="C12" s="232"/>
      <c r="D12" s="233">
        <v>15000</v>
      </c>
      <c r="E12" s="1193"/>
      <c r="F12" s="1193"/>
      <c r="G12" s="1193"/>
      <c r="H12" s="1193"/>
      <c r="I12" s="1197"/>
      <c r="J12" s="1198"/>
      <c r="K12" s="1193"/>
      <c r="L12" s="233"/>
      <c r="M12" s="1200"/>
      <c r="N12" s="234"/>
    </row>
    <row r="13" spans="1:14" s="142" customFormat="1" ht="28.5" hidden="1" x14ac:dyDescent="0.25">
      <c r="A13" s="232" t="s">
        <v>59</v>
      </c>
      <c r="B13" s="232" t="s">
        <v>909</v>
      </c>
      <c r="C13" s="232"/>
      <c r="D13" s="233">
        <v>59591.74</v>
      </c>
      <c r="E13" s="1193"/>
      <c r="F13" s="1193"/>
      <c r="G13" s="1193"/>
      <c r="H13" s="1193"/>
      <c r="I13" s="1197"/>
      <c r="J13" s="1198"/>
      <c r="K13" s="1193"/>
      <c r="L13" s="233"/>
      <c r="M13" s="1200"/>
      <c r="N13" s="234"/>
    </row>
    <row r="14" spans="1:14" s="142" customFormat="1" ht="42.75" hidden="1" x14ac:dyDescent="0.25">
      <c r="A14" s="232" t="s">
        <v>910</v>
      </c>
      <c r="B14" s="232" t="s">
        <v>911</v>
      </c>
      <c r="C14" s="232"/>
      <c r="D14" s="233">
        <v>9000</v>
      </c>
      <c r="E14" s="1193"/>
      <c r="F14" s="1193"/>
      <c r="G14" s="1193"/>
      <c r="H14" s="1193"/>
      <c r="I14" s="1197"/>
      <c r="J14" s="1198"/>
      <c r="K14" s="1193"/>
      <c r="L14" s="233"/>
      <c r="M14" s="1200"/>
      <c r="N14" s="234"/>
    </row>
    <row r="15" spans="1:14" s="142" customFormat="1" ht="57" hidden="1" x14ac:dyDescent="0.25">
      <c r="A15" s="232" t="s">
        <v>63</v>
      </c>
      <c r="B15" s="232" t="s">
        <v>912</v>
      </c>
      <c r="C15" s="232"/>
      <c r="D15" s="233">
        <v>876176.94</v>
      </c>
      <c r="E15" s="1193"/>
      <c r="F15" s="1193"/>
      <c r="G15" s="1193"/>
      <c r="H15" s="1193"/>
      <c r="I15" s="1197"/>
      <c r="J15" s="1198"/>
      <c r="K15" s="1193"/>
      <c r="L15" s="233"/>
      <c r="M15" s="1200"/>
      <c r="N15" s="234"/>
    </row>
    <row r="16" spans="1:14" s="142" customFormat="1" ht="71.25" hidden="1" x14ac:dyDescent="0.25">
      <c r="A16" s="232" t="s">
        <v>66</v>
      </c>
      <c r="B16" s="232" t="s">
        <v>913</v>
      </c>
      <c r="C16" s="232"/>
      <c r="D16" s="233">
        <v>23636</v>
      </c>
      <c r="E16" s="1193"/>
      <c r="F16" s="1193"/>
      <c r="G16" s="1193"/>
      <c r="H16" s="1193"/>
      <c r="I16" s="1197"/>
      <c r="J16" s="1198"/>
      <c r="K16" s="1193"/>
      <c r="L16" s="233"/>
      <c r="M16" s="1200"/>
      <c r="N16" s="234"/>
    </row>
    <row r="17" spans="1:14" s="142" customFormat="1" ht="42.75" hidden="1" x14ac:dyDescent="0.25">
      <c r="A17" s="232" t="s">
        <v>68</v>
      </c>
      <c r="B17" s="232" t="s">
        <v>914</v>
      </c>
      <c r="C17" s="232"/>
      <c r="D17" s="233">
        <v>85551.679999999993</v>
      </c>
      <c r="E17" s="1194"/>
      <c r="F17" s="1193"/>
      <c r="G17" s="1194"/>
      <c r="H17" s="1193"/>
      <c r="I17" s="1197"/>
      <c r="J17" s="1198"/>
      <c r="K17" s="1193"/>
      <c r="L17" s="233"/>
      <c r="M17" s="1200"/>
      <c r="N17" s="234"/>
    </row>
    <row r="18" spans="1:14" s="142" customFormat="1" ht="42.75" hidden="1" x14ac:dyDescent="0.25">
      <c r="A18" s="232" t="s">
        <v>70</v>
      </c>
      <c r="B18" s="232" t="s">
        <v>915</v>
      </c>
      <c r="C18" s="232">
        <v>0</v>
      </c>
      <c r="D18" s="233">
        <v>0</v>
      </c>
      <c r="E18" s="233">
        <f>G18+L18</f>
        <v>36774.92</v>
      </c>
      <c r="F18" s="1193"/>
      <c r="G18" s="233">
        <f>26187.02+1336.8+9251.1</f>
        <v>36774.92</v>
      </c>
      <c r="H18" s="1193"/>
      <c r="I18" s="1197"/>
      <c r="J18" s="1198"/>
      <c r="K18" s="1194"/>
      <c r="L18" s="233"/>
      <c r="M18" s="1200"/>
      <c r="N18" s="234"/>
    </row>
    <row r="19" spans="1:14" s="142" customFormat="1" ht="71.25" hidden="1" x14ac:dyDescent="0.25">
      <c r="A19" s="232">
        <v>2</v>
      </c>
      <c r="B19" s="232" t="s">
        <v>916</v>
      </c>
      <c r="C19" s="232"/>
      <c r="D19" s="233">
        <v>1133009.1200000001</v>
      </c>
      <c r="E19" s="233">
        <f>G19+K19+L19</f>
        <v>109858.39000000001</v>
      </c>
      <c r="F19" s="1193"/>
      <c r="G19" s="233">
        <v>80554.570000000007</v>
      </c>
      <c r="H19" s="1193"/>
      <c r="I19" s="1197"/>
      <c r="J19" s="1198"/>
      <c r="K19" s="233">
        <v>29303.82</v>
      </c>
      <c r="L19" s="233"/>
      <c r="M19" s="1200"/>
      <c r="N19" s="234"/>
    </row>
    <row r="20" spans="1:14" s="142" customFormat="1" ht="42.75" hidden="1" x14ac:dyDescent="0.25">
      <c r="A20" s="232" t="s">
        <v>136</v>
      </c>
      <c r="B20" s="232" t="s">
        <v>917</v>
      </c>
      <c r="C20" s="232"/>
      <c r="D20" s="233">
        <v>1160649.08</v>
      </c>
      <c r="E20" s="233">
        <f>G20+K20+L20</f>
        <v>38096.949999999997</v>
      </c>
      <c r="F20" s="1193"/>
      <c r="G20" s="233">
        <v>25596.82</v>
      </c>
      <c r="H20" s="1193"/>
      <c r="I20" s="1197"/>
      <c r="J20" s="1198"/>
      <c r="K20" s="1192">
        <v>12500.13</v>
      </c>
      <c r="L20" s="233"/>
      <c r="M20" s="1200"/>
      <c r="N20" s="234"/>
    </row>
    <row r="21" spans="1:14" s="142" customFormat="1" ht="57" hidden="1" x14ac:dyDescent="0.25">
      <c r="A21" s="232" t="s">
        <v>138</v>
      </c>
      <c r="B21" s="232" t="s">
        <v>918</v>
      </c>
      <c r="C21" s="232">
        <v>0</v>
      </c>
      <c r="D21" s="233">
        <v>0</v>
      </c>
      <c r="E21" s="233">
        <f>G21+K21+L21</f>
        <v>46000</v>
      </c>
      <c r="F21" s="1193"/>
      <c r="G21" s="233">
        <v>46000</v>
      </c>
      <c r="H21" s="1193"/>
      <c r="I21" s="1197"/>
      <c r="J21" s="1198"/>
      <c r="K21" s="1193"/>
      <c r="L21" s="233"/>
      <c r="M21" s="1200"/>
      <c r="N21" s="234"/>
    </row>
    <row r="22" spans="1:14" s="142" customFormat="1" ht="71.25" hidden="1" x14ac:dyDescent="0.25">
      <c r="A22" s="232" t="s">
        <v>892</v>
      </c>
      <c r="B22" s="232" t="s">
        <v>919</v>
      </c>
      <c r="C22" s="232">
        <v>0</v>
      </c>
      <c r="D22" s="233">
        <v>0</v>
      </c>
      <c r="E22" s="233">
        <f>G22+K22+L22</f>
        <v>20000</v>
      </c>
      <c r="F22" s="1193"/>
      <c r="G22" s="233">
        <v>20000</v>
      </c>
      <c r="H22" s="1193"/>
      <c r="I22" s="1197"/>
      <c r="J22" s="1198"/>
      <c r="K22" s="1194"/>
      <c r="L22" s="233"/>
      <c r="M22" s="1201"/>
      <c r="N22" s="234"/>
    </row>
    <row r="23" spans="1:14" s="142" customFormat="1" hidden="1" x14ac:dyDescent="0.25">
      <c r="A23" s="232"/>
      <c r="B23" s="232" t="s">
        <v>920</v>
      </c>
      <c r="C23" s="232"/>
      <c r="D23" s="233">
        <f t="shared" ref="D23:I23" si="0">SUM(D10:D22)</f>
        <v>5669303.8300000001</v>
      </c>
      <c r="E23" s="233">
        <f t="shared" si="0"/>
        <v>778122.31</v>
      </c>
      <c r="F23" s="233">
        <f t="shared" si="0"/>
        <v>0</v>
      </c>
      <c r="G23" s="233">
        <f t="shared" si="0"/>
        <v>414990.12</v>
      </c>
      <c r="H23" s="233">
        <f t="shared" si="0"/>
        <v>229410.83</v>
      </c>
      <c r="I23" s="1178">
        <f t="shared" si="0"/>
        <v>22137.02</v>
      </c>
      <c r="J23" s="1179"/>
      <c r="K23" s="233">
        <f>SUM(K10:K22)</f>
        <v>111584.34</v>
      </c>
      <c r="L23" s="233">
        <f>SUM(L10:L22)</f>
        <v>0</v>
      </c>
      <c r="M23" s="232">
        <v>20</v>
      </c>
      <c r="N23" s="234"/>
    </row>
    <row r="24" spans="1:14" x14ac:dyDescent="0.25">
      <c r="A24" s="4"/>
      <c r="B24" s="4"/>
      <c r="C24" s="4"/>
      <c r="D24" s="4"/>
      <c r="E24" s="140"/>
      <c r="F24" s="4"/>
      <c r="G24" s="27"/>
      <c r="H24" s="27"/>
      <c r="I24" s="27"/>
      <c r="J24" s="123"/>
      <c r="K24" s="235"/>
      <c r="L24" s="139"/>
      <c r="M24" s="27"/>
      <c r="N24" s="117"/>
    </row>
    <row r="25" spans="1:14" x14ac:dyDescent="0.25">
      <c r="A25" s="4"/>
      <c r="B25" s="28" t="s">
        <v>419</v>
      </c>
      <c r="C25" s="4"/>
      <c r="D25" s="4"/>
      <c r="E25" s="4"/>
      <c r="F25" s="4"/>
      <c r="G25" s="27"/>
      <c r="H25" s="27"/>
      <c r="I25" s="27"/>
      <c r="J25" s="159" t="s">
        <v>420</v>
      </c>
      <c r="K25" s="123"/>
      <c r="L25" s="27"/>
      <c r="M25" s="27"/>
    </row>
    <row r="27" spans="1:14" s="122" customFormat="1" ht="42.75" x14ac:dyDescent="0.25">
      <c r="A27" s="236"/>
      <c r="B27" s="236" t="s">
        <v>421</v>
      </c>
      <c r="C27" s="237" t="s">
        <v>422</v>
      </c>
      <c r="D27" s="238" t="s">
        <v>423</v>
      </c>
      <c r="E27" s="238" t="s">
        <v>424</v>
      </c>
      <c r="F27" s="239" t="s">
        <v>425</v>
      </c>
      <c r="G27" s="238" t="s">
        <v>426</v>
      </c>
      <c r="H27" s="123"/>
      <c r="I27" s="123"/>
      <c r="J27" s="237" t="s">
        <v>427</v>
      </c>
      <c r="K27" s="238" t="s">
        <v>428</v>
      </c>
      <c r="L27" s="123"/>
      <c r="M27" s="123"/>
    </row>
    <row r="28" spans="1:14" ht="57" x14ac:dyDescent="0.25">
      <c r="A28" s="232" t="s">
        <v>53</v>
      </c>
      <c r="B28" s="240" t="s">
        <v>906</v>
      </c>
      <c r="C28" s="241"/>
      <c r="D28" s="998">
        <v>1977</v>
      </c>
      <c r="E28" s="998" t="s">
        <v>934</v>
      </c>
      <c r="F28" s="233">
        <v>1858985.99</v>
      </c>
      <c r="G28" s="1180">
        <v>527392.05000000005</v>
      </c>
      <c r="J28" s="141"/>
      <c r="K28" s="141">
        <v>0</v>
      </c>
    </row>
    <row r="29" spans="1:14" ht="42.75" x14ac:dyDescent="0.25">
      <c r="A29" s="232" t="s">
        <v>55</v>
      </c>
      <c r="B29" s="240" t="s">
        <v>907</v>
      </c>
      <c r="C29" s="241"/>
      <c r="D29" s="998">
        <v>1968</v>
      </c>
      <c r="E29" s="998">
        <v>2002</v>
      </c>
      <c r="F29" s="233">
        <v>447703.28</v>
      </c>
      <c r="G29" s="1181"/>
      <c r="J29" s="141"/>
      <c r="K29" s="141">
        <v>0</v>
      </c>
    </row>
    <row r="30" spans="1:14" ht="57" x14ac:dyDescent="0.25">
      <c r="A30" s="232" t="s">
        <v>57</v>
      </c>
      <c r="B30" s="240" t="s">
        <v>908</v>
      </c>
      <c r="C30" s="241"/>
      <c r="D30" s="998">
        <v>2009</v>
      </c>
      <c r="E30" s="998"/>
      <c r="F30" s="233">
        <v>15000</v>
      </c>
      <c r="G30" s="1181"/>
      <c r="J30" s="141"/>
      <c r="K30" s="141">
        <v>0</v>
      </c>
    </row>
    <row r="31" spans="1:14" ht="28.5" x14ac:dyDescent="0.25">
      <c r="A31" s="232" t="s">
        <v>59</v>
      </c>
      <c r="B31" s="240" t="s">
        <v>909</v>
      </c>
      <c r="C31" s="241"/>
      <c r="D31" s="998">
        <v>2008</v>
      </c>
      <c r="E31" s="998"/>
      <c r="F31" s="233">
        <v>59591.74</v>
      </c>
      <c r="G31" s="1181"/>
      <c r="J31" s="141"/>
      <c r="K31" s="141">
        <v>0</v>
      </c>
    </row>
    <row r="32" spans="1:14" ht="42.75" x14ac:dyDescent="0.25">
      <c r="A32" s="232" t="s">
        <v>910</v>
      </c>
      <c r="B32" s="240" t="s">
        <v>911</v>
      </c>
      <c r="C32" s="241"/>
      <c r="D32" s="998">
        <v>2010</v>
      </c>
      <c r="E32" s="998"/>
      <c r="F32" s="233">
        <v>9000</v>
      </c>
      <c r="G32" s="1181"/>
      <c r="J32" s="141"/>
      <c r="K32" s="141">
        <v>0</v>
      </c>
    </row>
    <row r="33" spans="1:29" ht="42.75" x14ac:dyDescent="0.25">
      <c r="A33" s="232" t="s">
        <v>63</v>
      </c>
      <c r="B33" s="240" t="s">
        <v>933</v>
      </c>
      <c r="C33" s="241"/>
      <c r="D33" s="998">
        <v>2007</v>
      </c>
      <c r="E33" s="998"/>
      <c r="F33" s="233">
        <v>876176.94</v>
      </c>
      <c r="G33" s="1181"/>
      <c r="J33" s="141"/>
      <c r="K33" s="141">
        <v>0</v>
      </c>
    </row>
    <row r="34" spans="1:29" ht="71.25" x14ac:dyDescent="0.25">
      <c r="A34" s="232" t="s">
        <v>66</v>
      </c>
      <c r="B34" s="240" t="s">
        <v>935</v>
      </c>
      <c r="C34" s="241"/>
      <c r="D34" s="241"/>
      <c r="E34" s="241"/>
      <c r="F34" s="233">
        <v>23636</v>
      </c>
      <c r="G34" s="1181"/>
      <c r="J34" s="141"/>
      <c r="K34" s="141">
        <v>0</v>
      </c>
    </row>
    <row r="35" spans="1:29" ht="42.75" x14ac:dyDescent="0.25">
      <c r="A35" s="232" t="s">
        <v>68</v>
      </c>
      <c r="B35" s="240" t="s">
        <v>915</v>
      </c>
      <c r="C35" s="241"/>
      <c r="D35" s="241"/>
      <c r="E35" s="241"/>
      <c r="F35" s="233">
        <v>0</v>
      </c>
      <c r="G35" s="137">
        <v>36774.92</v>
      </c>
      <c r="J35" s="141"/>
      <c r="K35" s="141">
        <v>0</v>
      </c>
    </row>
    <row r="36" spans="1:29" ht="71.25" x14ac:dyDescent="0.25">
      <c r="A36" s="232">
        <v>2</v>
      </c>
      <c r="B36" s="240" t="s">
        <v>916</v>
      </c>
      <c r="C36" s="241"/>
      <c r="D36" s="999">
        <v>2011</v>
      </c>
      <c r="E36" s="241"/>
      <c r="F36" s="233">
        <v>1133009.1200000001</v>
      </c>
      <c r="G36" s="137">
        <v>109858.39000000001</v>
      </c>
      <c r="J36" s="141"/>
      <c r="K36" s="141">
        <v>0</v>
      </c>
    </row>
    <row r="37" spans="1:29" ht="42.75" x14ac:dyDescent="0.25">
      <c r="A37" s="232" t="s">
        <v>136</v>
      </c>
      <c r="B37" s="240" t="s">
        <v>917</v>
      </c>
      <c r="C37" s="241"/>
      <c r="D37" s="999">
        <v>2010</v>
      </c>
      <c r="E37" s="241"/>
      <c r="F37" s="233">
        <v>1160649.08</v>
      </c>
      <c r="G37" s="137">
        <v>38096.949999999997</v>
      </c>
      <c r="J37" s="141"/>
      <c r="K37" s="141">
        <v>0</v>
      </c>
    </row>
    <row r="38" spans="1:29" ht="57" x14ac:dyDescent="0.25">
      <c r="A38" s="232" t="s">
        <v>138</v>
      </c>
      <c r="B38" s="240" t="s">
        <v>918</v>
      </c>
      <c r="C38" s="241"/>
      <c r="D38" s="999">
        <v>2010</v>
      </c>
      <c r="E38" s="241"/>
      <c r="F38" s="233">
        <v>0</v>
      </c>
      <c r="G38" s="137">
        <v>46000</v>
      </c>
      <c r="J38" s="141"/>
      <c r="K38" s="141">
        <v>0</v>
      </c>
    </row>
    <row r="39" spans="1:29" ht="71.25" x14ac:dyDescent="0.25">
      <c r="A39" s="242" t="s">
        <v>892</v>
      </c>
      <c r="B39" s="243" t="s">
        <v>919</v>
      </c>
      <c r="C39" s="241"/>
      <c r="D39" s="999">
        <v>2010</v>
      </c>
      <c r="E39" s="241"/>
      <c r="F39" s="233">
        <v>0</v>
      </c>
      <c r="G39" s="137">
        <v>20000</v>
      </c>
      <c r="J39" s="141"/>
      <c r="K39" s="141">
        <v>0</v>
      </c>
    </row>
    <row r="40" spans="1:29" s="247" customFormat="1" ht="15.75" x14ac:dyDescent="0.25">
      <c r="A40" s="244"/>
      <c r="B40" s="244" t="s">
        <v>324</v>
      </c>
      <c r="C40" s="244"/>
      <c r="D40" s="244"/>
      <c r="E40" s="244"/>
      <c r="F40" s="245">
        <f>SUM(F28:F39)</f>
        <v>5583752.1500000004</v>
      </c>
      <c r="G40" s="246">
        <f>SUM(G28:G39)</f>
        <v>778122.31</v>
      </c>
      <c r="J40" s="188"/>
      <c r="K40" s="188">
        <v>0</v>
      </c>
    </row>
    <row r="42" spans="1:29" ht="15.75" thickBot="1" x14ac:dyDescent="0.3"/>
    <row r="43" spans="1:29" s="32" customFormat="1" ht="15" customHeight="1" thickBot="1" x14ac:dyDescent="0.3">
      <c r="A43" s="1005"/>
      <c r="B43" s="1185" t="s">
        <v>24</v>
      </c>
      <c r="C43" s="1016" t="s">
        <v>28</v>
      </c>
      <c r="D43" s="1017"/>
      <c r="E43" s="1018"/>
      <c r="F43" s="1018"/>
      <c r="G43" s="1018"/>
      <c r="H43" s="1018"/>
      <c r="I43" s="1018"/>
      <c r="J43" s="1018"/>
      <c r="K43" s="1018"/>
      <c r="L43" s="1019"/>
      <c r="M43" s="1019"/>
      <c r="N43" s="1019"/>
      <c r="O43" s="1018"/>
      <c r="P43" s="1018"/>
      <c r="Q43" s="1018"/>
      <c r="R43" s="1019"/>
      <c r="S43" s="31"/>
      <c r="T43" s="31"/>
      <c r="U43" s="248"/>
      <c r="V43" s="1182" t="s">
        <v>29</v>
      </c>
      <c r="W43" s="1183"/>
      <c r="X43" s="1183"/>
      <c r="Y43" s="1183"/>
      <c r="Z43" s="1183"/>
      <c r="AA43" s="1184"/>
      <c r="AB43" s="126"/>
      <c r="AC43" s="126"/>
    </row>
    <row r="44" spans="1:29" s="128" customFormat="1" ht="90" thickBot="1" x14ac:dyDescent="0.3">
      <c r="A44" s="1006"/>
      <c r="B44" s="1186"/>
      <c r="C44" s="1023" t="s">
        <v>31</v>
      </c>
      <c r="D44" s="1024"/>
      <c r="E44" s="1025"/>
      <c r="F44" s="1026" t="s">
        <v>32</v>
      </c>
      <c r="G44" s="1027"/>
      <c r="H44" s="1028"/>
      <c r="I44" s="1029" t="s">
        <v>33</v>
      </c>
      <c r="J44" s="1030"/>
      <c r="K44" s="1031"/>
      <c r="L44" s="1032" t="s">
        <v>34</v>
      </c>
      <c r="M44" s="1033"/>
      <c r="N44" s="1034"/>
      <c r="O44" s="1035" t="s">
        <v>35</v>
      </c>
      <c r="P44" s="1036"/>
      <c r="Q44" s="1037"/>
      <c r="R44" s="33" t="s">
        <v>36</v>
      </c>
      <c r="S44" s="34" t="s">
        <v>37</v>
      </c>
      <c r="T44" s="35" t="s">
        <v>38</v>
      </c>
      <c r="U44" s="249" t="s">
        <v>39</v>
      </c>
      <c r="V44" s="250" t="s">
        <v>40</v>
      </c>
      <c r="W44" s="251" t="s">
        <v>41</v>
      </c>
      <c r="X44" s="251" t="s">
        <v>42</v>
      </c>
      <c r="Y44" s="251" t="s">
        <v>43</v>
      </c>
      <c r="Z44" s="251" t="s">
        <v>44</v>
      </c>
      <c r="AA44" s="252" t="s">
        <v>45</v>
      </c>
      <c r="AB44" s="127"/>
      <c r="AC44" s="127"/>
    </row>
    <row r="45" spans="1:29" s="32" customFormat="1" ht="26.25" thickBot="1" x14ac:dyDescent="0.3">
      <c r="A45" s="129"/>
      <c r="B45" s="253" t="s">
        <v>921</v>
      </c>
      <c r="C45" s="45" t="s">
        <v>47</v>
      </c>
      <c r="D45" s="46" t="s">
        <v>48</v>
      </c>
      <c r="E45" s="46" t="s">
        <v>49</v>
      </c>
      <c r="F45" s="45" t="s">
        <v>47</v>
      </c>
      <c r="G45" s="46" t="s">
        <v>48</v>
      </c>
      <c r="H45" s="47" t="s">
        <v>49</v>
      </c>
      <c r="I45" s="130" t="s">
        <v>47</v>
      </c>
      <c r="J45" s="131" t="s">
        <v>48</v>
      </c>
      <c r="K45" s="132" t="s">
        <v>49</v>
      </c>
      <c r="L45" s="45" t="s">
        <v>47</v>
      </c>
      <c r="M45" s="195" t="s">
        <v>48</v>
      </c>
      <c r="N45" s="132" t="s">
        <v>49</v>
      </c>
      <c r="O45" s="45" t="s">
        <v>47</v>
      </c>
      <c r="P45" s="195" t="s">
        <v>48</v>
      </c>
      <c r="Q45" s="132" t="s">
        <v>49</v>
      </c>
      <c r="R45" s="131" t="s">
        <v>47</v>
      </c>
      <c r="S45" s="133" t="s">
        <v>47</v>
      </c>
      <c r="T45" s="134" t="s">
        <v>48</v>
      </c>
      <c r="U45" s="47" t="s">
        <v>49</v>
      </c>
      <c r="V45" s="254"/>
      <c r="W45" s="135"/>
      <c r="X45" s="135"/>
      <c r="Y45" s="135"/>
      <c r="Z45" s="135"/>
      <c r="AA45" s="255" t="s">
        <v>50</v>
      </c>
      <c r="AB45" s="126"/>
      <c r="AC45" s="126"/>
    </row>
    <row r="46" spans="1:29" s="143" customFormat="1" ht="57" x14ac:dyDescent="0.25">
      <c r="A46" s="256" t="s">
        <v>53</v>
      </c>
      <c r="B46" s="240" t="s">
        <v>906</v>
      </c>
      <c r="C46" s="138">
        <v>70000</v>
      </c>
      <c r="D46" s="73">
        <v>2000</v>
      </c>
      <c r="E46" s="201">
        <v>0</v>
      </c>
      <c r="F46" s="138">
        <v>70000</v>
      </c>
      <c r="G46" s="73">
        <v>2000</v>
      </c>
      <c r="H46" s="61">
        <v>0</v>
      </c>
      <c r="I46" s="73">
        <v>10000</v>
      </c>
      <c r="J46" s="73">
        <v>2000</v>
      </c>
      <c r="K46" s="61">
        <v>0</v>
      </c>
      <c r="L46" s="61">
        <v>0</v>
      </c>
      <c r="M46" s="61">
        <v>0</v>
      </c>
      <c r="N46" s="61">
        <v>0</v>
      </c>
      <c r="O46" s="77">
        <v>0</v>
      </c>
      <c r="P46" s="77">
        <v>0</v>
      </c>
      <c r="Q46" s="77">
        <v>0</v>
      </c>
      <c r="R46" s="77">
        <v>3000</v>
      </c>
      <c r="S46" s="77">
        <v>0</v>
      </c>
      <c r="T46" s="77">
        <v>0</v>
      </c>
      <c r="U46" s="257">
        <v>0</v>
      </c>
      <c r="V46" s="258">
        <v>2100</v>
      </c>
      <c r="W46" s="210">
        <v>500</v>
      </c>
      <c r="X46" s="210">
        <v>500</v>
      </c>
      <c r="Y46" s="210">
        <v>500</v>
      </c>
      <c r="Z46" s="210">
        <v>0</v>
      </c>
      <c r="AA46" s="259">
        <v>1500</v>
      </c>
    </row>
    <row r="47" spans="1:29" s="157" customFormat="1" ht="42.75" x14ac:dyDescent="0.25">
      <c r="A47" s="256" t="s">
        <v>55</v>
      </c>
      <c r="B47" s="240" t="s">
        <v>907</v>
      </c>
      <c r="C47" s="61">
        <v>0</v>
      </c>
      <c r="D47" s="61">
        <v>0</v>
      </c>
      <c r="E47" s="61">
        <v>0</v>
      </c>
      <c r="F47" s="61">
        <v>3000</v>
      </c>
      <c r="G47" s="61">
        <v>0</v>
      </c>
      <c r="H47" s="61">
        <v>0</v>
      </c>
      <c r="I47" s="61">
        <v>1000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5000</v>
      </c>
      <c r="S47" s="61">
        <v>0</v>
      </c>
      <c r="T47" s="61">
        <v>0</v>
      </c>
      <c r="U47" s="257">
        <v>0</v>
      </c>
      <c r="V47" s="60">
        <v>600</v>
      </c>
      <c r="W47" s="61">
        <v>1700</v>
      </c>
      <c r="X47" s="61">
        <v>1700</v>
      </c>
      <c r="Y47" s="61">
        <v>1700</v>
      </c>
      <c r="Z47" s="61">
        <v>0</v>
      </c>
      <c r="AA47" s="65">
        <v>1500</v>
      </c>
    </row>
    <row r="48" spans="1:29" s="260" customFormat="1" ht="57" x14ac:dyDescent="0.25">
      <c r="A48" s="256" t="s">
        <v>57</v>
      </c>
      <c r="B48" s="240" t="s">
        <v>908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1000</v>
      </c>
      <c r="S48" s="61">
        <v>1000</v>
      </c>
      <c r="T48" s="61">
        <v>0</v>
      </c>
      <c r="U48" s="257">
        <v>0</v>
      </c>
      <c r="V48" s="60">
        <v>0</v>
      </c>
      <c r="W48" s="61">
        <v>0</v>
      </c>
      <c r="X48" s="61">
        <v>0</v>
      </c>
      <c r="Y48" s="61">
        <v>0</v>
      </c>
      <c r="Z48" s="61">
        <v>0</v>
      </c>
      <c r="AA48" s="65">
        <v>0</v>
      </c>
    </row>
    <row r="49" spans="1:27" s="125" customFormat="1" ht="37.9" customHeight="1" x14ac:dyDescent="0.25">
      <c r="A49" s="256" t="s">
        <v>59</v>
      </c>
      <c r="B49" s="240" t="s">
        <v>909</v>
      </c>
      <c r="C49" s="61">
        <v>0</v>
      </c>
      <c r="D49" s="61">
        <v>0</v>
      </c>
      <c r="E49" s="61">
        <v>0</v>
      </c>
      <c r="F49" s="73">
        <v>3000</v>
      </c>
      <c r="G49" s="61">
        <v>0</v>
      </c>
      <c r="H49" s="61">
        <v>0</v>
      </c>
      <c r="I49" s="61">
        <v>1000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1000</v>
      </c>
      <c r="S49" s="61">
        <v>0</v>
      </c>
      <c r="T49" s="61">
        <v>0</v>
      </c>
      <c r="U49" s="257">
        <v>0</v>
      </c>
      <c r="V49" s="60">
        <v>0</v>
      </c>
      <c r="W49" s="61">
        <v>0</v>
      </c>
      <c r="X49" s="61">
        <v>0</v>
      </c>
      <c r="Y49" s="61">
        <v>0</v>
      </c>
      <c r="Z49" s="61">
        <v>0</v>
      </c>
      <c r="AA49" s="65">
        <v>0</v>
      </c>
    </row>
    <row r="50" spans="1:27" s="125" customFormat="1" ht="42.75" x14ac:dyDescent="0.25">
      <c r="A50" s="261" t="s">
        <v>910</v>
      </c>
      <c r="B50" s="243" t="s">
        <v>911</v>
      </c>
      <c r="C50" s="199">
        <v>0</v>
      </c>
      <c r="D50" s="199">
        <v>0</v>
      </c>
      <c r="E50" s="199">
        <v>0</v>
      </c>
      <c r="F50" s="199">
        <v>0</v>
      </c>
      <c r="G50" s="199"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v>0</v>
      </c>
      <c r="M50" s="199">
        <v>0</v>
      </c>
      <c r="N50" s="199">
        <v>0</v>
      </c>
      <c r="O50" s="199">
        <v>0</v>
      </c>
      <c r="P50" s="199">
        <v>0</v>
      </c>
      <c r="Q50" s="199">
        <v>0</v>
      </c>
      <c r="R50" s="199">
        <v>0</v>
      </c>
      <c r="S50" s="199">
        <v>0</v>
      </c>
      <c r="T50" s="199">
        <v>0</v>
      </c>
      <c r="U50" s="262">
        <v>0</v>
      </c>
      <c r="V50" s="196">
        <v>0</v>
      </c>
      <c r="W50" s="199">
        <v>0</v>
      </c>
      <c r="X50" s="199">
        <v>0</v>
      </c>
      <c r="Y50" s="199">
        <v>0</v>
      </c>
      <c r="Z50" s="199">
        <v>0</v>
      </c>
      <c r="AA50" s="191">
        <v>0</v>
      </c>
    </row>
    <row r="51" spans="1:27" ht="42.75" x14ac:dyDescent="0.25">
      <c r="A51" s="263" t="s">
        <v>63</v>
      </c>
      <c r="B51" s="240" t="s">
        <v>933</v>
      </c>
      <c r="C51" s="137">
        <v>0</v>
      </c>
      <c r="D51" s="137">
        <v>0</v>
      </c>
      <c r="E51" s="137">
        <v>0</v>
      </c>
      <c r="F51" s="137">
        <v>0</v>
      </c>
      <c r="G51" s="137">
        <v>0</v>
      </c>
      <c r="H51" s="137">
        <v>0</v>
      </c>
      <c r="I51" s="137">
        <v>0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  <c r="Q51" s="137">
        <v>0</v>
      </c>
      <c r="R51" s="137">
        <v>0</v>
      </c>
      <c r="S51" s="137">
        <v>0</v>
      </c>
      <c r="T51" s="137">
        <v>0</v>
      </c>
      <c r="U51" s="264">
        <v>0</v>
      </c>
      <c r="V51" s="265">
        <v>0</v>
      </c>
      <c r="W51" s="137">
        <v>0</v>
      </c>
      <c r="X51" s="137">
        <v>0</v>
      </c>
      <c r="Y51" s="137">
        <v>0</v>
      </c>
      <c r="Z51" s="137">
        <v>0</v>
      </c>
      <c r="AA51" s="264">
        <v>0</v>
      </c>
    </row>
    <row r="52" spans="1:27" ht="71.25" x14ac:dyDescent="0.25">
      <c r="A52" s="263" t="s">
        <v>66</v>
      </c>
      <c r="B52" s="240" t="s">
        <v>935</v>
      </c>
      <c r="C52" s="137">
        <v>0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v>0</v>
      </c>
      <c r="R52" s="137">
        <v>1000</v>
      </c>
      <c r="S52" s="137">
        <v>0</v>
      </c>
      <c r="T52" s="137">
        <v>0</v>
      </c>
      <c r="U52" s="264">
        <v>0</v>
      </c>
      <c r="V52" s="265">
        <v>0</v>
      </c>
      <c r="W52" s="137">
        <v>0</v>
      </c>
      <c r="X52" s="137">
        <v>0</v>
      </c>
      <c r="Y52" s="137">
        <v>0</v>
      </c>
      <c r="Z52" s="137">
        <v>0</v>
      </c>
      <c r="AA52" s="264">
        <v>0</v>
      </c>
    </row>
    <row r="53" spans="1:27" ht="42.75" x14ac:dyDescent="0.25">
      <c r="A53" s="263" t="s">
        <v>68</v>
      </c>
      <c r="B53" s="121" t="s">
        <v>915</v>
      </c>
      <c r="C53" s="137">
        <v>0</v>
      </c>
      <c r="D53" s="137">
        <v>0</v>
      </c>
      <c r="E53" s="137">
        <v>0</v>
      </c>
      <c r="F53" s="137">
        <v>0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v>0</v>
      </c>
      <c r="R53" s="137">
        <v>1000</v>
      </c>
      <c r="S53" s="137">
        <v>0</v>
      </c>
      <c r="T53" s="137">
        <v>0</v>
      </c>
      <c r="U53" s="264">
        <v>0</v>
      </c>
      <c r="V53" s="265">
        <v>0</v>
      </c>
      <c r="W53" s="137">
        <v>0</v>
      </c>
      <c r="X53" s="137">
        <v>0</v>
      </c>
      <c r="Y53" s="137">
        <v>0</v>
      </c>
      <c r="Z53" s="137">
        <v>0</v>
      </c>
      <c r="AA53" s="264">
        <v>0</v>
      </c>
    </row>
    <row r="54" spans="1:27" ht="71.25" x14ac:dyDescent="0.25">
      <c r="A54" s="263">
        <v>2</v>
      </c>
      <c r="B54" s="121" t="s">
        <v>916</v>
      </c>
      <c r="C54" s="137">
        <v>0</v>
      </c>
      <c r="D54" s="137">
        <v>0</v>
      </c>
      <c r="E54" s="137">
        <v>0</v>
      </c>
      <c r="F54" s="137">
        <v>10000</v>
      </c>
      <c r="G54" s="137">
        <v>3000</v>
      </c>
      <c r="H54" s="137">
        <v>0</v>
      </c>
      <c r="I54" s="137">
        <v>0</v>
      </c>
      <c r="J54" s="137">
        <v>0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1000</v>
      </c>
      <c r="S54" s="137">
        <v>0</v>
      </c>
      <c r="T54" s="137">
        <v>0</v>
      </c>
      <c r="U54" s="264">
        <v>0</v>
      </c>
      <c r="V54" s="265">
        <v>5000</v>
      </c>
      <c r="W54" s="137">
        <v>1000</v>
      </c>
      <c r="X54" s="137">
        <v>1000</v>
      </c>
      <c r="Y54" s="137">
        <v>1000</v>
      </c>
      <c r="Z54" s="137">
        <v>0</v>
      </c>
      <c r="AA54" s="264">
        <v>1500</v>
      </c>
    </row>
    <row r="55" spans="1:27" ht="42.75" x14ac:dyDescent="0.25">
      <c r="A55" s="263" t="s">
        <v>136</v>
      </c>
      <c r="B55" s="121" t="s">
        <v>917</v>
      </c>
      <c r="C55" s="137">
        <v>40000</v>
      </c>
      <c r="D55" s="137">
        <v>2000</v>
      </c>
      <c r="E55" s="137">
        <v>0</v>
      </c>
      <c r="F55" s="137">
        <v>15000</v>
      </c>
      <c r="G55" s="137">
        <v>2000</v>
      </c>
      <c r="H55" s="137">
        <v>0</v>
      </c>
      <c r="I55" s="137">
        <v>40000</v>
      </c>
      <c r="J55" s="137">
        <v>2000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v>0</v>
      </c>
      <c r="R55" s="137">
        <v>10000</v>
      </c>
      <c r="S55" s="137">
        <v>0</v>
      </c>
      <c r="T55" s="137">
        <v>0</v>
      </c>
      <c r="U55" s="264">
        <v>0</v>
      </c>
      <c r="V55" s="265">
        <v>6000</v>
      </c>
      <c r="W55" s="137">
        <v>0</v>
      </c>
      <c r="X55" s="137">
        <v>0</v>
      </c>
      <c r="Y55" s="137">
        <v>0</v>
      </c>
      <c r="Z55" s="137">
        <v>0</v>
      </c>
      <c r="AA55" s="264">
        <v>2000</v>
      </c>
    </row>
    <row r="56" spans="1:27" ht="57" x14ac:dyDescent="0.25">
      <c r="A56" s="263" t="s">
        <v>138</v>
      </c>
      <c r="B56" s="121" t="s">
        <v>918</v>
      </c>
      <c r="C56" s="137">
        <v>0</v>
      </c>
      <c r="D56" s="137">
        <v>30000</v>
      </c>
      <c r="E56" s="137">
        <v>0</v>
      </c>
      <c r="F56" s="137">
        <v>0</v>
      </c>
      <c r="G56" s="137">
        <v>15000</v>
      </c>
      <c r="H56" s="137">
        <v>0</v>
      </c>
      <c r="I56" s="137">
        <v>0</v>
      </c>
      <c r="J56" s="137">
        <v>30000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264">
        <v>0</v>
      </c>
      <c r="V56" s="265">
        <v>0</v>
      </c>
      <c r="W56" s="137">
        <v>0</v>
      </c>
      <c r="X56" s="137">
        <v>0</v>
      </c>
      <c r="Y56" s="137">
        <v>0</v>
      </c>
      <c r="Z56" s="137">
        <v>0</v>
      </c>
      <c r="AA56" s="264">
        <v>0</v>
      </c>
    </row>
    <row r="57" spans="1:27" ht="71.25" x14ac:dyDescent="0.25">
      <c r="A57" s="263" t="s">
        <v>892</v>
      </c>
      <c r="B57" s="121" t="s">
        <v>919</v>
      </c>
      <c r="C57" s="137">
        <v>0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137">
        <v>0</v>
      </c>
      <c r="J57" s="137">
        <v>0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v>0</v>
      </c>
      <c r="R57" s="137">
        <v>0</v>
      </c>
      <c r="S57" s="137">
        <v>0</v>
      </c>
      <c r="T57" s="137">
        <v>0</v>
      </c>
      <c r="U57" s="264">
        <v>0</v>
      </c>
      <c r="V57" s="265">
        <v>0</v>
      </c>
      <c r="W57" s="137">
        <v>0</v>
      </c>
      <c r="X57" s="137">
        <v>0</v>
      </c>
      <c r="Y57" s="137">
        <v>0</v>
      </c>
      <c r="Z57" s="137">
        <v>0</v>
      </c>
      <c r="AA57" s="264">
        <v>0</v>
      </c>
    </row>
    <row r="58" spans="1:27" s="247" customFormat="1" ht="16.5" thickBot="1" x14ac:dyDescent="0.3">
      <c r="A58" s="266"/>
      <c r="B58" s="267" t="s">
        <v>324</v>
      </c>
      <c r="C58" s="268">
        <f t="shared" ref="C58:AA58" si="1">SUM(C46:C57)</f>
        <v>110000</v>
      </c>
      <c r="D58" s="268">
        <f t="shared" si="1"/>
        <v>34000</v>
      </c>
      <c r="E58" s="268">
        <f t="shared" si="1"/>
        <v>0</v>
      </c>
      <c r="F58" s="268">
        <f t="shared" si="1"/>
        <v>101000</v>
      </c>
      <c r="G58" s="268">
        <f t="shared" si="1"/>
        <v>22000</v>
      </c>
      <c r="H58" s="268">
        <f t="shared" si="1"/>
        <v>0</v>
      </c>
      <c r="I58" s="268">
        <f t="shared" si="1"/>
        <v>52000</v>
      </c>
      <c r="J58" s="268">
        <f t="shared" si="1"/>
        <v>34000</v>
      </c>
      <c r="K58" s="268">
        <f t="shared" si="1"/>
        <v>0</v>
      </c>
      <c r="L58" s="268">
        <f t="shared" si="1"/>
        <v>0</v>
      </c>
      <c r="M58" s="268">
        <f t="shared" si="1"/>
        <v>0</v>
      </c>
      <c r="N58" s="268">
        <f t="shared" si="1"/>
        <v>0</v>
      </c>
      <c r="O58" s="268">
        <f t="shared" si="1"/>
        <v>0</v>
      </c>
      <c r="P58" s="268">
        <f t="shared" si="1"/>
        <v>0</v>
      </c>
      <c r="Q58" s="268">
        <f t="shared" si="1"/>
        <v>0</v>
      </c>
      <c r="R58" s="268">
        <f t="shared" si="1"/>
        <v>23000</v>
      </c>
      <c r="S58" s="268">
        <f t="shared" si="1"/>
        <v>1000</v>
      </c>
      <c r="T58" s="268">
        <f t="shared" si="1"/>
        <v>0</v>
      </c>
      <c r="U58" s="269">
        <f t="shared" si="1"/>
        <v>0</v>
      </c>
      <c r="V58" s="270">
        <f t="shared" si="1"/>
        <v>13700</v>
      </c>
      <c r="W58" s="268">
        <f t="shared" si="1"/>
        <v>3200</v>
      </c>
      <c r="X58" s="268">
        <f t="shared" si="1"/>
        <v>3200</v>
      </c>
      <c r="Y58" s="268">
        <f t="shared" si="1"/>
        <v>3200</v>
      </c>
      <c r="Z58" s="268">
        <f t="shared" si="1"/>
        <v>0</v>
      </c>
      <c r="AA58" s="269">
        <f t="shared" si="1"/>
        <v>6500</v>
      </c>
    </row>
  </sheetData>
  <sheetProtection selectLockedCells="1" selectUnlockedCells="1"/>
  <mergeCells count="24">
    <mergeCell ref="A43:A44"/>
    <mergeCell ref="B43:B44"/>
    <mergeCell ref="C43:R43"/>
    <mergeCell ref="B4:B5"/>
    <mergeCell ref="C4:D4"/>
    <mergeCell ref="I6:J6"/>
    <mergeCell ref="B8:B9"/>
    <mergeCell ref="C8:D8"/>
    <mergeCell ref="E10:E17"/>
    <mergeCell ref="F10:F22"/>
    <mergeCell ref="G10:G17"/>
    <mergeCell ref="H10:H22"/>
    <mergeCell ref="I10:J22"/>
    <mergeCell ref="K10:K18"/>
    <mergeCell ref="M10:M22"/>
    <mergeCell ref="K20:K22"/>
    <mergeCell ref="I23:J23"/>
    <mergeCell ref="G28:G34"/>
    <mergeCell ref="V43:AA43"/>
    <mergeCell ref="C44:E44"/>
    <mergeCell ref="F44:H44"/>
    <mergeCell ref="I44:K44"/>
    <mergeCell ref="L44:N44"/>
    <mergeCell ref="O44:Q44"/>
  </mergeCells>
  <pageMargins left="0.7" right="0.7" top="0.75" bottom="0.75" header="0.51180555555555551" footer="0.51180555555555551"/>
  <pageSetup paperSize="9" scale="70" firstPageNumber="0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D41"/>
  <sheetViews>
    <sheetView topLeftCell="A7" zoomScale="85" zoomScaleNormal="85" workbookViewId="0">
      <selection activeCell="D6" sqref="D6"/>
    </sheetView>
  </sheetViews>
  <sheetFormatPr defaultRowHeight="15" x14ac:dyDescent="0.25"/>
  <cols>
    <col min="1" max="1" width="6.140625" style="316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16" customWidth="1"/>
    <col min="7" max="7" width="16.7109375" style="316" customWidth="1"/>
    <col min="8" max="8" width="17.140625" style="316" bestFit="1" customWidth="1"/>
    <col min="9" max="9" width="11.7109375" style="316" customWidth="1"/>
    <col min="10" max="10" width="12.85546875" style="316" customWidth="1"/>
    <col min="11" max="12" width="13.5703125" style="316" customWidth="1"/>
    <col min="13" max="13" width="17.85546875" style="316" customWidth="1"/>
    <col min="14" max="17" width="9.28515625" style="316" bestFit="1" customWidth="1"/>
    <col min="18" max="18" width="12" style="316" customWidth="1"/>
    <col min="19" max="19" width="10.85546875" style="316" bestFit="1" customWidth="1"/>
    <col min="20" max="20" width="10.7109375" style="316" customWidth="1"/>
    <col min="21" max="21" width="10" style="316" bestFit="1" customWidth="1"/>
    <col min="22" max="22" width="9.28515625" style="316" bestFit="1" customWidth="1"/>
    <col min="23" max="23" width="10.7109375" style="316" bestFit="1" customWidth="1"/>
    <col min="24" max="24" width="10.5703125" style="316" bestFit="1" customWidth="1"/>
    <col min="25" max="25" width="10.85546875" style="316" bestFit="1" customWidth="1"/>
    <col min="26" max="26" width="12.5703125" style="316" customWidth="1"/>
    <col min="27" max="27" width="9.28515625" style="316" bestFit="1" customWidth="1"/>
    <col min="28" max="28" width="9.85546875" style="316" bestFit="1" customWidth="1"/>
    <col min="29" max="16384" width="9.140625" style="316"/>
  </cols>
  <sheetData>
    <row r="2" spans="1:14" ht="18.75" x14ac:dyDescent="0.3">
      <c r="B2" s="317" t="s">
        <v>416</v>
      </c>
    </row>
    <row r="3" spans="1:14" x14ac:dyDescent="0.25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320"/>
      <c r="M3" s="319"/>
      <c r="N3" s="321"/>
    </row>
    <row r="4" spans="1:14" s="328" customFormat="1" x14ac:dyDescent="0.25">
      <c r="A4" s="322"/>
      <c r="B4" s="1055" t="s">
        <v>1</v>
      </c>
      <c r="C4" s="1057" t="s">
        <v>2</v>
      </c>
      <c r="D4" s="1058"/>
      <c r="E4" s="323" t="s">
        <v>923</v>
      </c>
      <c r="F4" s="324" t="s">
        <v>4</v>
      </c>
      <c r="G4" s="324" t="s">
        <v>5</v>
      </c>
      <c r="H4" s="324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6"/>
      <c r="N4" s="327"/>
    </row>
    <row r="5" spans="1:14" s="328" customFormat="1" ht="91.15" customHeight="1" x14ac:dyDescent="0.25">
      <c r="A5" s="329"/>
      <c r="B5" s="1056"/>
      <c r="C5" s="330" t="s">
        <v>11</v>
      </c>
      <c r="D5" s="330" t="s">
        <v>12</v>
      </c>
      <c r="E5" s="324" t="s">
        <v>924</v>
      </c>
      <c r="F5" s="324" t="s">
        <v>14</v>
      </c>
      <c r="G5" s="324" t="s">
        <v>15</v>
      </c>
      <c r="H5" s="324" t="s">
        <v>925</v>
      </c>
      <c r="I5" s="331" t="s">
        <v>17</v>
      </c>
      <c r="J5" s="331" t="s">
        <v>18</v>
      </c>
      <c r="K5" s="331" t="s">
        <v>19</v>
      </c>
      <c r="L5" s="331" t="s">
        <v>20</v>
      </c>
      <c r="M5" s="324" t="s">
        <v>21</v>
      </c>
      <c r="N5" s="327"/>
    </row>
    <row r="6" spans="1:14" s="335" customFormat="1" ht="28.5" x14ac:dyDescent="0.25">
      <c r="A6" s="332">
        <v>1</v>
      </c>
      <c r="B6" s="332" t="s">
        <v>417</v>
      </c>
      <c r="C6" s="332">
        <v>500</v>
      </c>
      <c r="D6" s="333">
        <f>F13</f>
        <v>500000</v>
      </c>
      <c r="E6" s="333">
        <f>SUM(F6:L6)</f>
        <v>1505524.9500000002</v>
      </c>
      <c r="F6" s="333">
        <v>1214300.28</v>
      </c>
      <c r="G6" s="333">
        <v>59057.18</v>
      </c>
      <c r="H6" s="333">
        <f>188831.05</f>
        <v>188831.05</v>
      </c>
      <c r="I6" s="333">
        <f>3716.31+7000</f>
        <v>10716.31</v>
      </c>
      <c r="J6" s="333">
        <v>2077.37</v>
      </c>
      <c r="K6" s="333">
        <v>30542.76</v>
      </c>
      <c r="L6" s="333">
        <v>0</v>
      </c>
      <c r="M6" s="332" t="s">
        <v>418</v>
      </c>
      <c r="N6" s="334"/>
    </row>
    <row r="7" spans="1:14" s="328" customFormat="1" x14ac:dyDescent="0.25">
      <c r="A7" s="331"/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27"/>
    </row>
    <row r="8" spans="1:14" s="339" customFormat="1" x14ac:dyDescent="0.25">
      <c r="A8" s="336"/>
      <c r="B8" s="336"/>
      <c r="C8" s="336"/>
      <c r="D8" s="336"/>
      <c r="E8" s="337"/>
      <c r="F8" s="336"/>
      <c r="G8" s="337"/>
      <c r="H8" s="336"/>
      <c r="I8" s="336"/>
      <c r="J8" s="336"/>
      <c r="K8" s="338"/>
      <c r="L8" s="338"/>
      <c r="N8" s="340"/>
    </row>
    <row r="9" spans="1:14" s="339" customFormat="1" x14ac:dyDescent="0.25">
      <c r="A9" s="336"/>
      <c r="B9" s="336"/>
      <c r="C9" s="336"/>
      <c r="D9" s="336"/>
      <c r="E9" s="337"/>
      <c r="F9" s="337"/>
      <c r="G9" s="336"/>
      <c r="H9" s="336"/>
      <c r="I9" s="337"/>
      <c r="J9" s="337"/>
      <c r="K9" s="338"/>
      <c r="L9" s="338"/>
      <c r="N9" s="340"/>
    </row>
    <row r="10" spans="1:14" s="328" customFormat="1" x14ac:dyDescent="0.25">
      <c r="A10" s="341"/>
      <c r="B10" s="342" t="s">
        <v>419</v>
      </c>
      <c r="C10" s="341"/>
      <c r="D10" s="341"/>
      <c r="E10" s="341"/>
      <c r="F10" s="343"/>
      <c r="G10" s="336"/>
      <c r="H10" s="336"/>
      <c r="I10" s="336"/>
      <c r="J10" s="344" t="s">
        <v>420</v>
      </c>
      <c r="K10" s="336"/>
      <c r="L10" s="336"/>
      <c r="M10" s="336"/>
    </row>
    <row r="11" spans="1:14" s="328" customFormat="1" x14ac:dyDescent="0.25"/>
    <row r="12" spans="1:14" s="335" customFormat="1" ht="71.25" x14ac:dyDescent="0.25">
      <c r="A12" s="345"/>
      <c r="B12" s="345" t="s">
        <v>421</v>
      </c>
      <c r="C12" s="345" t="s">
        <v>422</v>
      </c>
      <c r="D12" s="346" t="s">
        <v>423</v>
      </c>
      <c r="E12" s="346" t="s">
        <v>424</v>
      </c>
      <c r="F12" s="346" t="s">
        <v>425</v>
      </c>
      <c r="G12" s="346" t="s">
        <v>518</v>
      </c>
      <c r="H12" s="347"/>
      <c r="I12" s="1059" t="s">
        <v>427</v>
      </c>
      <c r="J12" s="1059"/>
      <c r="K12" s="346" t="s">
        <v>428</v>
      </c>
      <c r="L12" s="347"/>
      <c r="M12" s="347"/>
    </row>
    <row r="13" spans="1:14" s="351" customFormat="1" ht="60" x14ac:dyDescent="0.25">
      <c r="A13" s="294">
        <v>1</v>
      </c>
      <c r="B13" s="294" t="s">
        <v>429</v>
      </c>
      <c r="C13" s="294">
        <v>500</v>
      </c>
      <c r="D13" s="294">
        <v>1963</v>
      </c>
      <c r="E13" s="294"/>
      <c r="F13" s="348">
        <f>C13*1000</f>
        <v>500000</v>
      </c>
      <c r="G13" s="349">
        <v>187451.79000000015</v>
      </c>
      <c r="H13" s="350"/>
      <c r="I13" s="1060" t="s">
        <v>430</v>
      </c>
      <c r="J13" s="1060"/>
      <c r="K13" s="349">
        <v>4957.18</v>
      </c>
    </row>
    <row r="14" spans="1:14" s="351" customFormat="1" ht="45" customHeight="1" x14ac:dyDescent="0.25">
      <c r="A14" s="294">
        <v>2</v>
      </c>
      <c r="B14" s="294" t="s">
        <v>814</v>
      </c>
      <c r="C14" s="294">
        <v>0</v>
      </c>
      <c r="D14" s="294">
        <v>2016</v>
      </c>
      <c r="E14" s="294"/>
      <c r="F14" s="348">
        <v>0</v>
      </c>
      <c r="G14" s="349">
        <v>30329.1</v>
      </c>
      <c r="H14" s="350"/>
      <c r="I14" s="1069" t="s">
        <v>88</v>
      </c>
      <c r="J14" s="1070"/>
      <c r="K14" s="349">
        <v>0</v>
      </c>
    </row>
    <row r="15" spans="1:14" s="351" customFormat="1" ht="30" x14ac:dyDescent="0.25">
      <c r="A15" s="294">
        <v>3</v>
      </c>
      <c r="B15" s="294" t="s">
        <v>815</v>
      </c>
      <c r="C15" s="294">
        <v>0</v>
      </c>
      <c r="D15" s="294">
        <v>2016</v>
      </c>
      <c r="E15" s="294"/>
      <c r="F15" s="348">
        <v>0</v>
      </c>
      <c r="G15" s="349">
        <v>30950.1</v>
      </c>
      <c r="H15" s="350"/>
      <c r="I15" s="1069" t="s">
        <v>88</v>
      </c>
      <c r="J15" s="1070"/>
      <c r="K15" s="349">
        <v>0</v>
      </c>
    </row>
    <row r="16" spans="1:14" s="351" customFormat="1" ht="30" x14ac:dyDescent="0.25">
      <c r="A16" s="294">
        <v>4</v>
      </c>
      <c r="B16" s="294" t="s">
        <v>816</v>
      </c>
      <c r="C16" s="294">
        <v>0</v>
      </c>
      <c r="D16" s="294">
        <v>2016</v>
      </c>
      <c r="E16" s="294"/>
      <c r="F16" s="348">
        <v>0</v>
      </c>
      <c r="G16" s="349">
        <v>29700</v>
      </c>
      <c r="H16" s="350"/>
      <c r="I16" s="1069" t="s">
        <v>88</v>
      </c>
      <c r="J16" s="1070"/>
      <c r="K16" s="349">
        <v>0</v>
      </c>
    </row>
    <row r="17" spans="1:30" s="356" customFormat="1" x14ac:dyDescent="0.25">
      <c r="A17" s="352"/>
      <c r="B17" s="352" t="s">
        <v>324</v>
      </c>
      <c r="C17" s="352">
        <f>SUM(C13:C16)</f>
        <v>500</v>
      </c>
      <c r="D17" s="352"/>
      <c r="E17" s="352"/>
      <c r="F17" s="353">
        <f>SUM(F13:F16)</f>
        <v>500000</v>
      </c>
      <c r="G17" s="354">
        <f>SUM(G13:G16)</f>
        <v>278430.99000000017</v>
      </c>
      <c r="H17" s="355"/>
      <c r="I17" s="1071"/>
      <c r="J17" s="1072"/>
      <c r="K17" s="354">
        <f>SUM(K13:K16)</f>
        <v>4957.18</v>
      </c>
    </row>
    <row r="18" spans="1:30" s="357" customFormat="1" x14ac:dyDescent="0.25">
      <c r="C18" s="339"/>
      <c r="D18" s="339"/>
      <c r="E18" s="339"/>
      <c r="F18" s="339"/>
      <c r="G18" s="339"/>
    </row>
    <row r="19" spans="1:30" s="357" customFormat="1" ht="15" customHeight="1" thickBot="1" x14ac:dyDescent="0.3">
      <c r="B19" s="358"/>
      <c r="C19" s="359"/>
      <c r="D19" s="358"/>
      <c r="G19" s="358"/>
      <c r="H19" s="358"/>
      <c r="I19" s="358"/>
      <c r="J19" s="358"/>
      <c r="K19" s="360"/>
      <c r="L19" s="361"/>
      <c r="M19" s="361"/>
      <c r="N19" s="362"/>
    </row>
    <row r="20" spans="1:30" s="366" customFormat="1" ht="15" customHeight="1" thickBot="1" x14ac:dyDescent="0.3">
      <c r="A20" s="1061"/>
      <c r="B20" s="1063" t="s">
        <v>24</v>
      </c>
      <c r="C20" s="1065" t="s">
        <v>28</v>
      </c>
      <c r="D20" s="1066"/>
      <c r="E20" s="1067"/>
      <c r="F20" s="1067"/>
      <c r="G20" s="1067"/>
      <c r="H20" s="1067"/>
      <c r="I20" s="1067"/>
      <c r="J20" s="1067"/>
      <c r="K20" s="1067"/>
      <c r="L20" s="1068"/>
      <c r="M20" s="1068"/>
      <c r="N20" s="1068"/>
      <c r="O20" s="1067"/>
      <c r="P20" s="1067"/>
      <c r="Q20" s="1067"/>
      <c r="R20" s="1068"/>
      <c r="S20" s="363"/>
      <c r="T20" s="363"/>
      <c r="U20" s="363"/>
      <c r="V20" s="364"/>
      <c r="W20" s="1073" t="s">
        <v>29</v>
      </c>
      <c r="X20" s="1074"/>
      <c r="Y20" s="1074"/>
      <c r="Z20" s="1074"/>
      <c r="AA20" s="1074"/>
      <c r="AB20" s="1075"/>
      <c r="AC20" s="365"/>
      <c r="AD20" s="365"/>
    </row>
    <row r="21" spans="1:30" s="375" customFormat="1" ht="116.25" thickTop="1" thickBot="1" x14ac:dyDescent="0.3">
      <c r="A21" s="1062"/>
      <c r="B21" s="1064"/>
      <c r="C21" s="1076" t="s">
        <v>31</v>
      </c>
      <c r="D21" s="1077"/>
      <c r="E21" s="1078"/>
      <c r="F21" s="1079" t="s">
        <v>32</v>
      </c>
      <c r="G21" s="1080"/>
      <c r="H21" s="1081"/>
      <c r="I21" s="1082" t="s">
        <v>33</v>
      </c>
      <c r="J21" s="1083"/>
      <c r="K21" s="1084"/>
      <c r="L21" s="1085" t="s">
        <v>34</v>
      </c>
      <c r="M21" s="1086"/>
      <c r="N21" s="1087"/>
      <c r="O21" s="1088" t="s">
        <v>35</v>
      </c>
      <c r="P21" s="1089"/>
      <c r="Q21" s="1090"/>
      <c r="R21" s="367" t="s">
        <v>36</v>
      </c>
      <c r="S21" s="368" t="s">
        <v>37</v>
      </c>
      <c r="T21" s="369" t="s">
        <v>38</v>
      </c>
      <c r="U21" s="369" t="s">
        <v>38</v>
      </c>
      <c r="V21" s="370" t="s">
        <v>431</v>
      </c>
      <c r="W21" s="371" t="s">
        <v>432</v>
      </c>
      <c r="X21" s="372" t="s">
        <v>433</v>
      </c>
      <c r="Y21" s="372" t="s">
        <v>42</v>
      </c>
      <c r="Z21" s="372" t="s">
        <v>43</v>
      </c>
      <c r="AA21" s="372" t="s">
        <v>44</v>
      </c>
      <c r="AB21" s="373" t="s">
        <v>45</v>
      </c>
      <c r="AC21" s="374"/>
      <c r="AD21" s="374"/>
    </row>
    <row r="22" spans="1:30" s="366" customFormat="1" ht="15.75" thickBot="1" x14ac:dyDescent="0.3">
      <c r="A22" s="376"/>
      <c r="B22" s="377" t="s">
        <v>46</v>
      </c>
      <c r="C22" s="378" t="s">
        <v>47</v>
      </c>
      <c r="D22" s="379" t="s">
        <v>48</v>
      </c>
      <c r="E22" s="379" t="s">
        <v>49</v>
      </c>
      <c r="F22" s="378" t="s">
        <v>47</v>
      </c>
      <c r="G22" s="379" t="s">
        <v>48</v>
      </c>
      <c r="H22" s="380" t="s">
        <v>49</v>
      </c>
      <c r="I22" s="381" t="s">
        <v>47</v>
      </c>
      <c r="J22" s="382" t="s">
        <v>48</v>
      </c>
      <c r="K22" s="383" t="s">
        <v>49</v>
      </c>
      <c r="L22" s="378" t="s">
        <v>47</v>
      </c>
      <c r="M22" s="364" t="s">
        <v>48</v>
      </c>
      <c r="N22" s="383" t="s">
        <v>49</v>
      </c>
      <c r="O22" s="378" t="s">
        <v>47</v>
      </c>
      <c r="P22" s="364" t="s">
        <v>48</v>
      </c>
      <c r="Q22" s="383" t="s">
        <v>49</v>
      </c>
      <c r="R22" s="382" t="s">
        <v>47</v>
      </c>
      <c r="S22" s="384" t="s">
        <v>47</v>
      </c>
      <c r="T22" s="385" t="s">
        <v>47</v>
      </c>
      <c r="U22" s="385" t="s">
        <v>48</v>
      </c>
      <c r="V22" s="379" t="s">
        <v>49</v>
      </c>
      <c r="W22" s="378"/>
      <c r="X22" s="386"/>
      <c r="Y22" s="386"/>
      <c r="Z22" s="386"/>
      <c r="AA22" s="386"/>
      <c r="AB22" s="383"/>
      <c r="AC22" s="365"/>
      <c r="AD22" s="365"/>
    </row>
    <row r="23" spans="1:30" s="334" customFormat="1" ht="45" x14ac:dyDescent="0.25">
      <c r="A23" s="404" t="s">
        <v>51</v>
      </c>
      <c r="B23" s="405" t="s">
        <v>434</v>
      </c>
      <c r="C23" s="406">
        <v>3000</v>
      </c>
      <c r="D23" s="389">
        <v>2000</v>
      </c>
      <c r="E23" s="390">
        <v>0</v>
      </c>
      <c r="F23" s="391">
        <v>5000</v>
      </c>
      <c r="G23" s="391">
        <v>2000</v>
      </c>
      <c r="H23" s="390">
        <v>0</v>
      </c>
      <c r="I23" s="390">
        <v>5000</v>
      </c>
      <c r="J23" s="390">
        <v>2000</v>
      </c>
      <c r="K23" s="390">
        <v>0</v>
      </c>
      <c r="L23" s="390">
        <v>0</v>
      </c>
      <c r="M23" s="390">
        <v>0</v>
      </c>
      <c r="N23" s="390">
        <v>0</v>
      </c>
      <c r="O23" s="390">
        <v>0</v>
      </c>
      <c r="P23" s="390">
        <v>0</v>
      </c>
      <c r="Q23" s="392">
        <v>0</v>
      </c>
      <c r="R23" s="392">
        <v>0</v>
      </c>
      <c r="S23" s="390">
        <v>0</v>
      </c>
      <c r="T23" s="393">
        <v>0</v>
      </c>
      <c r="U23" s="394">
        <v>0</v>
      </c>
      <c r="V23" s="395">
        <v>0</v>
      </c>
      <c r="W23" s="396">
        <v>0</v>
      </c>
      <c r="X23" s="391">
        <v>200</v>
      </c>
      <c r="Y23" s="391">
        <v>200</v>
      </c>
      <c r="Z23" s="391">
        <v>200</v>
      </c>
      <c r="AA23" s="390">
        <v>0</v>
      </c>
      <c r="AB23" s="397">
        <v>0</v>
      </c>
    </row>
    <row r="24" spans="1:30" s="400" customFormat="1" ht="42" customHeight="1" x14ac:dyDescent="0.25">
      <c r="A24" s="294">
        <v>2</v>
      </c>
      <c r="B24" s="352" t="s">
        <v>814</v>
      </c>
      <c r="C24" s="398">
        <v>0</v>
      </c>
      <c r="D24" s="398">
        <v>0</v>
      </c>
      <c r="E24" s="398">
        <v>0</v>
      </c>
      <c r="F24" s="398">
        <v>0</v>
      </c>
      <c r="G24" s="398">
        <v>0</v>
      </c>
      <c r="H24" s="398">
        <v>0</v>
      </c>
      <c r="I24" s="398">
        <v>0</v>
      </c>
      <c r="J24" s="398">
        <v>0</v>
      </c>
      <c r="K24" s="398">
        <v>0</v>
      </c>
      <c r="L24" s="398">
        <v>0</v>
      </c>
      <c r="M24" s="398">
        <v>0</v>
      </c>
      <c r="N24" s="398">
        <v>0</v>
      </c>
      <c r="O24" s="398">
        <v>0</v>
      </c>
      <c r="P24" s="398">
        <v>0</v>
      </c>
      <c r="Q24" s="398">
        <v>0</v>
      </c>
      <c r="R24" s="399">
        <v>3000</v>
      </c>
      <c r="S24" s="398">
        <v>0</v>
      </c>
      <c r="T24" s="398">
        <v>0</v>
      </c>
      <c r="U24" s="398">
        <v>0</v>
      </c>
      <c r="V24" s="398">
        <v>0</v>
      </c>
      <c r="W24" s="349">
        <v>30329.1</v>
      </c>
      <c r="X24" s="398">
        <v>0</v>
      </c>
      <c r="Y24" s="398">
        <v>0</v>
      </c>
      <c r="Z24" s="398">
        <v>0</v>
      </c>
      <c r="AA24" s="398">
        <v>0</v>
      </c>
      <c r="AB24" s="398">
        <v>0</v>
      </c>
    </row>
    <row r="25" spans="1:30" s="400" customFormat="1" ht="37.9" customHeight="1" x14ac:dyDescent="0.25">
      <c r="A25" s="294">
        <v>3</v>
      </c>
      <c r="B25" s="352" t="s">
        <v>815</v>
      </c>
      <c r="C25" s="398">
        <v>0</v>
      </c>
      <c r="D25" s="398">
        <v>0</v>
      </c>
      <c r="E25" s="398">
        <v>0</v>
      </c>
      <c r="F25" s="398">
        <v>0</v>
      </c>
      <c r="G25" s="398">
        <v>0</v>
      </c>
      <c r="H25" s="398">
        <v>0</v>
      </c>
      <c r="I25" s="398">
        <v>0</v>
      </c>
      <c r="J25" s="398">
        <v>0</v>
      </c>
      <c r="K25" s="398">
        <v>0</v>
      </c>
      <c r="L25" s="398">
        <v>0</v>
      </c>
      <c r="M25" s="398">
        <v>0</v>
      </c>
      <c r="N25" s="398">
        <v>0</v>
      </c>
      <c r="O25" s="398">
        <v>0</v>
      </c>
      <c r="P25" s="398">
        <v>0</v>
      </c>
      <c r="Q25" s="398">
        <v>0</v>
      </c>
      <c r="R25" s="399">
        <v>3000</v>
      </c>
      <c r="S25" s="398">
        <v>0</v>
      </c>
      <c r="T25" s="398">
        <v>0</v>
      </c>
      <c r="U25" s="398">
        <v>0</v>
      </c>
      <c r="V25" s="398">
        <v>0</v>
      </c>
      <c r="W25" s="349">
        <v>30950.1</v>
      </c>
      <c r="X25" s="398">
        <v>0</v>
      </c>
      <c r="Y25" s="398">
        <v>0</v>
      </c>
      <c r="Z25" s="398">
        <v>0</v>
      </c>
      <c r="AA25" s="398">
        <v>0</v>
      </c>
      <c r="AB25" s="398">
        <v>0</v>
      </c>
    </row>
    <row r="26" spans="1:30" s="400" customFormat="1" ht="37.9" customHeight="1" x14ac:dyDescent="0.25">
      <c r="A26" s="294">
        <v>4</v>
      </c>
      <c r="B26" s="352" t="s">
        <v>816</v>
      </c>
      <c r="C26" s="398">
        <v>0</v>
      </c>
      <c r="D26" s="398">
        <v>0</v>
      </c>
      <c r="E26" s="398">
        <v>0</v>
      </c>
      <c r="F26" s="398">
        <v>0</v>
      </c>
      <c r="G26" s="398">
        <v>0</v>
      </c>
      <c r="H26" s="398">
        <v>0</v>
      </c>
      <c r="I26" s="398">
        <v>0</v>
      </c>
      <c r="J26" s="398">
        <v>0</v>
      </c>
      <c r="K26" s="398">
        <v>0</v>
      </c>
      <c r="L26" s="398">
        <v>0</v>
      </c>
      <c r="M26" s="398">
        <v>0</v>
      </c>
      <c r="N26" s="398">
        <v>0</v>
      </c>
      <c r="O26" s="398">
        <v>0</v>
      </c>
      <c r="P26" s="398">
        <v>0</v>
      </c>
      <c r="Q26" s="398">
        <v>0</v>
      </c>
      <c r="R26" s="399">
        <v>3000</v>
      </c>
      <c r="S26" s="398">
        <v>0</v>
      </c>
      <c r="T26" s="398">
        <v>0</v>
      </c>
      <c r="U26" s="398">
        <v>0</v>
      </c>
      <c r="V26" s="398">
        <v>0</v>
      </c>
      <c r="W26" s="349">
        <v>29700</v>
      </c>
      <c r="X26" s="398">
        <v>0</v>
      </c>
      <c r="Y26" s="398">
        <v>0</v>
      </c>
      <c r="Z26" s="398">
        <v>0</v>
      </c>
      <c r="AA26" s="398">
        <v>0</v>
      </c>
      <c r="AB26" s="398">
        <v>0</v>
      </c>
    </row>
    <row r="27" spans="1:30" s="403" customFormat="1" ht="37.9" customHeight="1" x14ac:dyDescent="0.25">
      <c r="A27" s="401"/>
      <c r="B27" s="401" t="s">
        <v>324</v>
      </c>
      <c r="C27" s="402">
        <f t="shared" ref="C27:AB27" si="0">SUM(C23:C26)</f>
        <v>3000</v>
      </c>
      <c r="D27" s="402">
        <f t="shared" si="0"/>
        <v>2000</v>
      </c>
      <c r="E27" s="402">
        <f t="shared" si="0"/>
        <v>0</v>
      </c>
      <c r="F27" s="402">
        <f t="shared" si="0"/>
        <v>5000</v>
      </c>
      <c r="G27" s="402">
        <f t="shared" si="0"/>
        <v>2000</v>
      </c>
      <c r="H27" s="402">
        <f t="shared" si="0"/>
        <v>0</v>
      </c>
      <c r="I27" s="402">
        <f t="shared" si="0"/>
        <v>5000</v>
      </c>
      <c r="J27" s="402">
        <f t="shared" si="0"/>
        <v>2000</v>
      </c>
      <c r="K27" s="402">
        <f t="shared" si="0"/>
        <v>0</v>
      </c>
      <c r="L27" s="402">
        <f t="shared" si="0"/>
        <v>0</v>
      </c>
      <c r="M27" s="402">
        <f t="shared" si="0"/>
        <v>0</v>
      </c>
      <c r="N27" s="402">
        <f t="shared" si="0"/>
        <v>0</v>
      </c>
      <c r="O27" s="402">
        <f t="shared" si="0"/>
        <v>0</v>
      </c>
      <c r="P27" s="402">
        <f t="shared" si="0"/>
        <v>0</v>
      </c>
      <c r="Q27" s="402">
        <f t="shared" si="0"/>
        <v>0</v>
      </c>
      <c r="R27" s="402">
        <f t="shared" si="0"/>
        <v>9000</v>
      </c>
      <c r="S27" s="402">
        <f t="shared" si="0"/>
        <v>0</v>
      </c>
      <c r="T27" s="402">
        <f t="shared" si="0"/>
        <v>0</v>
      </c>
      <c r="U27" s="402">
        <f t="shared" si="0"/>
        <v>0</v>
      </c>
      <c r="V27" s="401">
        <f t="shared" si="0"/>
        <v>0</v>
      </c>
      <c r="W27" s="402">
        <f t="shared" si="0"/>
        <v>90979.199999999997</v>
      </c>
      <c r="X27" s="402">
        <f t="shared" si="0"/>
        <v>200</v>
      </c>
      <c r="Y27" s="402">
        <f t="shared" si="0"/>
        <v>200</v>
      </c>
      <c r="Z27" s="402">
        <f t="shared" si="0"/>
        <v>200</v>
      </c>
      <c r="AA27" s="402">
        <f t="shared" si="0"/>
        <v>0</v>
      </c>
      <c r="AB27" s="402">
        <f t="shared" si="0"/>
        <v>0</v>
      </c>
    </row>
    <row r="28" spans="1:30" s="357" customFormat="1" x14ac:dyDescent="0.25"/>
    <row r="29" spans="1:30" s="357" customFormat="1" x14ac:dyDescent="0.25"/>
    <row r="30" spans="1:30" s="357" customFormat="1" x14ac:dyDescent="0.25"/>
    <row r="31" spans="1:30" s="357" customFormat="1" x14ac:dyDescent="0.25"/>
    <row r="32" spans="1:30" s="357" customFormat="1" x14ac:dyDescent="0.25"/>
    <row r="33" s="357" customFormat="1" x14ac:dyDescent="0.25"/>
    <row r="34" s="357" customFormat="1" x14ac:dyDescent="0.25"/>
    <row r="35" s="357" customFormat="1" x14ac:dyDescent="0.25"/>
    <row r="36" s="357" customFormat="1" x14ac:dyDescent="0.25"/>
    <row r="37" s="357" customFormat="1" x14ac:dyDescent="0.25"/>
    <row r="38" s="357" customFormat="1" x14ac:dyDescent="0.25"/>
    <row r="39" s="357" customFormat="1" x14ac:dyDescent="0.25"/>
    <row r="40" s="357" customFormat="1" x14ac:dyDescent="0.25"/>
    <row r="41" s="357" customFormat="1" x14ac:dyDescent="0.25"/>
  </sheetData>
  <mergeCells count="17">
    <mergeCell ref="W20:AB20"/>
    <mergeCell ref="C21:E21"/>
    <mergeCell ref="F21:H21"/>
    <mergeCell ref="I21:K21"/>
    <mergeCell ref="L21:N21"/>
    <mergeCell ref="O21:Q21"/>
    <mergeCell ref="B4:B5"/>
    <mergeCell ref="C4:D4"/>
    <mergeCell ref="I12:J12"/>
    <mergeCell ref="I13:J13"/>
    <mergeCell ref="A20:A21"/>
    <mergeCell ref="B20:B21"/>
    <mergeCell ref="C20:R20"/>
    <mergeCell ref="I14:J14"/>
    <mergeCell ref="I15:J15"/>
    <mergeCell ref="I16:J16"/>
    <mergeCell ref="I17:J17"/>
  </mergeCells>
  <pageMargins left="0.25" right="0.22" top="0.74803149606299213" bottom="0.74803149606299213" header="0.31496062992125984" footer="0.31496062992125984"/>
  <pageSetup paperSize="9"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workbookViewId="0">
      <pane ySplit="3" topLeftCell="A4" activePane="bottomLeft" state="frozenSplit"/>
      <selection pane="bottomLeft" activeCell="C1" sqref="A1:XFD1048576"/>
    </sheetView>
  </sheetViews>
  <sheetFormatPr defaultRowHeight="15" x14ac:dyDescent="0.25"/>
  <cols>
    <col min="1" max="1" width="6.5703125" style="280" bestFit="1" customWidth="1"/>
    <col min="2" max="2" width="8.42578125" style="280" bestFit="1" customWidth="1"/>
    <col min="3" max="3" width="24.85546875" style="280" bestFit="1" customWidth="1"/>
    <col min="4" max="4" width="30.5703125" style="280" bestFit="1" customWidth="1"/>
    <col min="5" max="5" width="11.85546875" style="280" bestFit="1" customWidth="1"/>
    <col min="6" max="6" width="3.7109375" style="280" customWidth="1"/>
    <col min="7" max="7" width="18.5703125" style="280" bestFit="1" customWidth="1"/>
    <col min="8" max="8" width="15.28515625" style="280" bestFit="1" customWidth="1"/>
    <col min="9" max="9" width="5.85546875" style="280" bestFit="1" customWidth="1"/>
    <col min="10" max="10" width="9.42578125" style="280" bestFit="1" customWidth="1"/>
    <col min="11" max="11" width="3.42578125" style="280" bestFit="1" customWidth="1"/>
    <col min="12" max="13" width="4.28515625" style="280" bestFit="1" customWidth="1"/>
    <col min="14" max="14" width="3.7109375" style="280" bestFit="1" customWidth="1"/>
    <col min="15" max="15" width="11.140625" style="280" customWidth="1"/>
    <col min="16" max="16" width="14" style="280" bestFit="1" customWidth="1"/>
    <col min="17" max="17" width="8.7109375" style="280" bestFit="1" customWidth="1"/>
    <col min="18" max="18" width="12.5703125" style="280" bestFit="1" customWidth="1"/>
    <col min="19" max="19" width="10.140625" style="280" customWidth="1"/>
    <col min="20" max="257" width="9.140625" style="281"/>
    <col min="258" max="258" width="6.5703125" style="281" bestFit="1" customWidth="1"/>
    <col min="259" max="259" width="8.42578125" style="281" bestFit="1" customWidth="1"/>
    <col min="260" max="260" width="24.85546875" style="281" bestFit="1" customWidth="1"/>
    <col min="261" max="261" width="30.5703125" style="281" bestFit="1" customWidth="1"/>
    <col min="262" max="262" width="3.7109375" style="281" customWidth="1"/>
    <col min="263" max="263" width="18.5703125" style="281" bestFit="1" customWidth="1"/>
    <col min="264" max="264" width="15.28515625" style="281" bestFit="1" customWidth="1"/>
    <col min="265" max="265" width="5.85546875" style="281" bestFit="1" customWidth="1"/>
    <col min="266" max="266" width="9.42578125" style="281" bestFit="1" customWidth="1"/>
    <col min="267" max="267" width="3.42578125" style="281" bestFit="1" customWidth="1"/>
    <col min="268" max="269" width="4.28515625" style="281" bestFit="1" customWidth="1"/>
    <col min="270" max="270" width="3.7109375" style="281" bestFit="1" customWidth="1"/>
    <col min="271" max="271" width="11.140625" style="281" customWidth="1"/>
    <col min="272" max="272" width="14" style="281" bestFit="1" customWidth="1"/>
    <col min="273" max="273" width="8.7109375" style="281" bestFit="1" customWidth="1"/>
    <col min="274" max="274" width="10.140625" style="281" bestFit="1" customWidth="1"/>
    <col min="275" max="275" width="10.140625" style="281" customWidth="1"/>
    <col min="276" max="513" width="9.140625" style="281"/>
    <col min="514" max="514" width="6.5703125" style="281" bestFit="1" customWidth="1"/>
    <col min="515" max="515" width="8.42578125" style="281" bestFit="1" customWidth="1"/>
    <col min="516" max="516" width="24.85546875" style="281" bestFit="1" customWidth="1"/>
    <col min="517" max="517" width="30.5703125" style="281" bestFit="1" customWidth="1"/>
    <col min="518" max="518" width="3.7109375" style="281" customWidth="1"/>
    <col min="519" max="519" width="18.5703125" style="281" bestFit="1" customWidth="1"/>
    <col min="520" max="520" width="15.28515625" style="281" bestFit="1" customWidth="1"/>
    <col min="521" max="521" width="5.85546875" style="281" bestFit="1" customWidth="1"/>
    <col min="522" max="522" width="9.42578125" style="281" bestFit="1" customWidth="1"/>
    <col min="523" max="523" width="3.42578125" style="281" bestFit="1" customWidth="1"/>
    <col min="524" max="525" width="4.28515625" style="281" bestFit="1" customWidth="1"/>
    <col min="526" max="526" width="3.7109375" style="281" bestFit="1" customWidth="1"/>
    <col min="527" max="527" width="11.140625" style="281" customWidth="1"/>
    <col min="528" max="528" width="14" style="281" bestFit="1" customWidth="1"/>
    <col min="529" max="529" width="8.7109375" style="281" bestFit="1" customWidth="1"/>
    <col min="530" max="530" width="10.140625" style="281" bestFit="1" customWidth="1"/>
    <col min="531" max="531" width="10.140625" style="281" customWidth="1"/>
    <col min="532" max="769" width="9.140625" style="281"/>
    <col min="770" max="770" width="6.5703125" style="281" bestFit="1" customWidth="1"/>
    <col min="771" max="771" width="8.42578125" style="281" bestFit="1" customWidth="1"/>
    <col min="772" max="772" width="24.85546875" style="281" bestFit="1" customWidth="1"/>
    <col min="773" max="773" width="30.5703125" style="281" bestFit="1" customWidth="1"/>
    <col min="774" max="774" width="3.7109375" style="281" customWidth="1"/>
    <col min="775" max="775" width="18.5703125" style="281" bestFit="1" customWidth="1"/>
    <col min="776" max="776" width="15.28515625" style="281" bestFit="1" customWidth="1"/>
    <col min="777" max="777" width="5.85546875" style="281" bestFit="1" customWidth="1"/>
    <col min="778" max="778" width="9.42578125" style="281" bestFit="1" customWidth="1"/>
    <col min="779" max="779" width="3.42578125" style="281" bestFit="1" customWidth="1"/>
    <col min="780" max="781" width="4.28515625" style="281" bestFit="1" customWidth="1"/>
    <col min="782" max="782" width="3.7109375" style="281" bestFit="1" customWidth="1"/>
    <col min="783" max="783" width="11.140625" style="281" customWidth="1"/>
    <col min="784" max="784" width="14" style="281" bestFit="1" customWidth="1"/>
    <col min="785" max="785" width="8.7109375" style="281" bestFit="1" customWidth="1"/>
    <col min="786" max="786" width="10.140625" style="281" bestFit="1" customWidth="1"/>
    <col min="787" max="787" width="10.140625" style="281" customWidth="1"/>
    <col min="788" max="1025" width="9.140625" style="281"/>
    <col min="1026" max="1026" width="6.5703125" style="281" bestFit="1" customWidth="1"/>
    <col min="1027" max="1027" width="8.42578125" style="281" bestFit="1" customWidth="1"/>
    <col min="1028" max="1028" width="24.85546875" style="281" bestFit="1" customWidth="1"/>
    <col min="1029" max="1029" width="30.5703125" style="281" bestFit="1" customWidth="1"/>
    <col min="1030" max="1030" width="3.7109375" style="281" customWidth="1"/>
    <col min="1031" max="1031" width="18.5703125" style="281" bestFit="1" customWidth="1"/>
    <col min="1032" max="1032" width="15.28515625" style="281" bestFit="1" customWidth="1"/>
    <col min="1033" max="1033" width="5.85546875" style="281" bestFit="1" customWidth="1"/>
    <col min="1034" max="1034" width="9.42578125" style="281" bestFit="1" customWidth="1"/>
    <col min="1035" max="1035" width="3.42578125" style="281" bestFit="1" customWidth="1"/>
    <col min="1036" max="1037" width="4.28515625" style="281" bestFit="1" customWidth="1"/>
    <col min="1038" max="1038" width="3.7109375" style="281" bestFit="1" customWidth="1"/>
    <col min="1039" max="1039" width="11.140625" style="281" customWidth="1"/>
    <col min="1040" max="1040" width="14" style="281" bestFit="1" customWidth="1"/>
    <col min="1041" max="1041" width="8.7109375" style="281" bestFit="1" customWidth="1"/>
    <col min="1042" max="1042" width="10.140625" style="281" bestFit="1" customWidth="1"/>
    <col min="1043" max="1043" width="10.140625" style="281" customWidth="1"/>
    <col min="1044" max="1281" width="9.140625" style="281"/>
    <col min="1282" max="1282" width="6.5703125" style="281" bestFit="1" customWidth="1"/>
    <col min="1283" max="1283" width="8.42578125" style="281" bestFit="1" customWidth="1"/>
    <col min="1284" max="1284" width="24.85546875" style="281" bestFit="1" customWidth="1"/>
    <col min="1285" max="1285" width="30.5703125" style="281" bestFit="1" customWidth="1"/>
    <col min="1286" max="1286" width="3.7109375" style="281" customWidth="1"/>
    <col min="1287" max="1287" width="18.5703125" style="281" bestFit="1" customWidth="1"/>
    <col min="1288" max="1288" width="15.28515625" style="281" bestFit="1" customWidth="1"/>
    <col min="1289" max="1289" width="5.85546875" style="281" bestFit="1" customWidth="1"/>
    <col min="1290" max="1290" width="9.42578125" style="281" bestFit="1" customWidth="1"/>
    <col min="1291" max="1291" width="3.42578125" style="281" bestFit="1" customWidth="1"/>
    <col min="1292" max="1293" width="4.28515625" style="281" bestFit="1" customWidth="1"/>
    <col min="1294" max="1294" width="3.7109375" style="281" bestFit="1" customWidth="1"/>
    <col min="1295" max="1295" width="11.140625" style="281" customWidth="1"/>
    <col min="1296" max="1296" width="14" style="281" bestFit="1" customWidth="1"/>
    <col min="1297" max="1297" width="8.7109375" style="281" bestFit="1" customWidth="1"/>
    <col min="1298" max="1298" width="10.140625" style="281" bestFit="1" customWidth="1"/>
    <col min="1299" max="1299" width="10.140625" style="281" customWidth="1"/>
    <col min="1300" max="1537" width="9.140625" style="281"/>
    <col min="1538" max="1538" width="6.5703125" style="281" bestFit="1" customWidth="1"/>
    <col min="1539" max="1539" width="8.42578125" style="281" bestFit="1" customWidth="1"/>
    <col min="1540" max="1540" width="24.85546875" style="281" bestFit="1" customWidth="1"/>
    <col min="1541" max="1541" width="30.5703125" style="281" bestFit="1" customWidth="1"/>
    <col min="1542" max="1542" width="3.7109375" style="281" customWidth="1"/>
    <col min="1543" max="1543" width="18.5703125" style="281" bestFit="1" customWidth="1"/>
    <col min="1544" max="1544" width="15.28515625" style="281" bestFit="1" customWidth="1"/>
    <col min="1545" max="1545" width="5.85546875" style="281" bestFit="1" customWidth="1"/>
    <col min="1546" max="1546" width="9.42578125" style="281" bestFit="1" customWidth="1"/>
    <col min="1547" max="1547" width="3.42578125" style="281" bestFit="1" customWidth="1"/>
    <col min="1548" max="1549" width="4.28515625" style="281" bestFit="1" customWidth="1"/>
    <col min="1550" max="1550" width="3.7109375" style="281" bestFit="1" customWidth="1"/>
    <col min="1551" max="1551" width="11.140625" style="281" customWidth="1"/>
    <col min="1552" max="1552" width="14" style="281" bestFit="1" customWidth="1"/>
    <col min="1553" max="1553" width="8.7109375" style="281" bestFit="1" customWidth="1"/>
    <col min="1554" max="1554" width="10.140625" style="281" bestFit="1" customWidth="1"/>
    <col min="1555" max="1555" width="10.140625" style="281" customWidth="1"/>
    <col min="1556" max="1793" width="9.140625" style="281"/>
    <col min="1794" max="1794" width="6.5703125" style="281" bestFit="1" customWidth="1"/>
    <col min="1795" max="1795" width="8.42578125" style="281" bestFit="1" customWidth="1"/>
    <col min="1796" max="1796" width="24.85546875" style="281" bestFit="1" customWidth="1"/>
    <col min="1797" max="1797" width="30.5703125" style="281" bestFit="1" customWidth="1"/>
    <col min="1798" max="1798" width="3.7109375" style="281" customWidth="1"/>
    <col min="1799" max="1799" width="18.5703125" style="281" bestFit="1" customWidth="1"/>
    <col min="1800" max="1800" width="15.28515625" style="281" bestFit="1" customWidth="1"/>
    <col min="1801" max="1801" width="5.85546875" style="281" bestFit="1" customWidth="1"/>
    <col min="1802" max="1802" width="9.42578125" style="281" bestFit="1" customWidth="1"/>
    <col min="1803" max="1803" width="3.42578125" style="281" bestFit="1" customWidth="1"/>
    <col min="1804" max="1805" width="4.28515625" style="281" bestFit="1" customWidth="1"/>
    <col min="1806" max="1806" width="3.7109375" style="281" bestFit="1" customWidth="1"/>
    <col min="1807" max="1807" width="11.140625" style="281" customWidth="1"/>
    <col min="1808" max="1808" width="14" style="281" bestFit="1" customWidth="1"/>
    <col min="1809" max="1809" width="8.7109375" style="281" bestFit="1" customWidth="1"/>
    <col min="1810" max="1810" width="10.140625" style="281" bestFit="1" customWidth="1"/>
    <col min="1811" max="1811" width="10.140625" style="281" customWidth="1"/>
    <col min="1812" max="2049" width="9.140625" style="281"/>
    <col min="2050" max="2050" width="6.5703125" style="281" bestFit="1" customWidth="1"/>
    <col min="2051" max="2051" width="8.42578125" style="281" bestFit="1" customWidth="1"/>
    <col min="2052" max="2052" width="24.85546875" style="281" bestFit="1" customWidth="1"/>
    <col min="2053" max="2053" width="30.5703125" style="281" bestFit="1" customWidth="1"/>
    <col min="2054" max="2054" width="3.7109375" style="281" customWidth="1"/>
    <col min="2055" max="2055" width="18.5703125" style="281" bestFit="1" customWidth="1"/>
    <col min="2056" max="2056" width="15.28515625" style="281" bestFit="1" customWidth="1"/>
    <col min="2057" max="2057" width="5.85546875" style="281" bestFit="1" customWidth="1"/>
    <col min="2058" max="2058" width="9.42578125" style="281" bestFit="1" customWidth="1"/>
    <col min="2059" max="2059" width="3.42578125" style="281" bestFit="1" customWidth="1"/>
    <col min="2060" max="2061" width="4.28515625" style="281" bestFit="1" customWidth="1"/>
    <col min="2062" max="2062" width="3.7109375" style="281" bestFit="1" customWidth="1"/>
    <col min="2063" max="2063" width="11.140625" style="281" customWidth="1"/>
    <col min="2064" max="2064" width="14" style="281" bestFit="1" customWidth="1"/>
    <col min="2065" max="2065" width="8.7109375" style="281" bestFit="1" customWidth="1"/>
    <col min="2066" max="2066" width="10.140625" style="281" bestFit="1" customWidth="1"/>
    <col min="2067" max="2067" width="10.140625" style="281" customWidth="1"/>
    <col min="2068" max="2305" width="9.140625" style="281"/>
    <col min="2306" max="2306" width="6.5703125" style="281" bestFit="1" customWidth="1"/>
    <col min="2307" max="2307" width="8.42578125" style="281" bestFit="1" customWidth="1"/>
    <col min="2308" max="2308" width="24.85546875" style="281" bestFit="1" customWidth="1"/>
    <col min="2309" max="2309" width="30.5703125" style="281" bestFit="1" customWidth="1"/>
    <col min="2310" max="2310" width="3.7109375" style="281" customWidth="1"/>
    <col min="2311" max="2311" width="18.5703125" style="281" bestFit="1" customWidth="1"/>
    <col min="2312" max="2312" width="15.28515625" style="281" bestFit="1" customWidth="1"/>
    <col min="2313" max="2313" width="5.85546875" style="281" bestFit="1" customWidth="1"/>
    <col min="2314" max="2314" width="9.42578125" style="281" bestFit="1" customWidth="1"/>
    <col min="2315" max="2315" width="3.42578125" style="281" bestFit="1" customWidth="1"/>
    <col min="2316" max="2317" width="4.28515625" style="281" bestFit="1" customWidth="1"/>
    <col min="2318" max="2318" width="3.7109375" style="281" bestFit="1" customWidth="1"/>
    <col min="2319" max="2319" width="11.140625" style="281" customWidth="1"/>
    <col min="2320" max="2320" width="14" style="281" bestFit="1" customWidth="1"/>
    <col min="2321" max="2321" width="8.7109375" style="281" bestFit="1" customWidth="1"/>
    <col min="2322" max="2322" width="10.140625" style="281" bestFit="1" customWidth="1"/>
    <col min="2323" max="2323" width="10.140625" style="281" customWidth="1"/>
    <col min="2324" max="2561" width="9.140625" style="281"/>
    <col min="2562" max="2562" width="6.5703125" style="281" bestFit="1" customWidth="1"/>
    <col min="2563" max="2563" width="8.42578125" style="281" bestFit="1" customWidth="1"/>
    <col min="2564" max="2564" width="24.85546875" style="281" bestFit="1" customWidth="1"/>
    <col min="2565" max="2565" width="30.5703125" style="281" bestFit="1" customWidth="1"/>
    <col min="2566" max="2566" width="3.7109375" style="281" customWidth="1"/>
    <col min="2567" max="2567" width="18.5703125" style="281" bestFit="1" customWidth="1"/>
    <col min="2568" max="2568" width="15.28515625" style="281" bestFit="1" customWidth="1"/>
    <col min="2569" max="2569" width="5.85546875" style="281" bestFit="1" customWidth="1"/>
    <col min="2570" max="2570" width="9.42578125" style="281" bestFit="1" customWidth="1"/>
    <col min="2571" max="2571" width="3.42578125" style="281" bestFit="1" customWidth="1"/>
    <col min="2572" max="2573" width="4.28515625" style="281" bestFit="1" customWidth="1"/>
    <col min="2574" max="2574" width="3.7109375" style="281" bestFit="1" customWidth="1"/>
    <col min="2575" max="2575" width="11.140625" style="281" customWidth="1"/>
    <col min="2576" max="2576" width="14" style="281" bestFit="1" customWidth="1"/>
    <col min="2577" max="2577" width="8.7109375" style="281" bestFit="1" customWidth="1"/>
    <col min="2578" max="2578" width="10.140625" style="281" bestFit="1" customWidth="1"/>
    <col min="2579" max="2579" width="10.140625" style="281" customWidth="1"/>
    <col min="2580" max="2817" width="9.140625" style="281"/>
    <col min="2818" max="2818" width="6.5703125" style="281" bestFit="1" customWidth="1"/>
    <col min="2819" max="2819" width="8.42578125" style="281" bestFit="1" customWidth="1"/>
    <col min="2820" max="2820" width="24.85546875" style="281" bestFit="1" customWidth="1"/>
    <col min="2821" max="2821" width="30.5703125" style="281" bestFit="1" customWidth="1"/>
    <col min="2822" max="2822" width="3.7109375" style="281" customWidth="1"/>
    <col min="2823" max="2823" width="18.5703125" style="281" bestFit="1" customWidth="1"/>
    <col min="2824" max="2824" width="15.28515625" style="281" bestFit="1" customWidth="1"/>
    <col min="2825" max="2825" width="5.85546875" style="281" bestFit="1" customWidth="1"/>
    <col min="2826" max="2826" width="9.42578125" style="281" bestFit="1" customWidth="1"/>
    <col min="2827" max="2827" width="3.42578125" style="281" bestFit="1" customWidth="1"/>
    <col min="2828" max="2829" width="4.28515625" style="281" bestFit="1" customWidth="1"/>
    <col min="2830" max="2830" width="3.7109375" style="281" bestFit="1" customWidth="1"/>
    <col min="2831" max="2831" width="11.140625" style="281" customWidth="1"/>
    <col min="2832" max="2832" width="14" style="281" bestFit="1" customWidth="1"/>
    <col min="2833" max="2833" width="8.7109375" style="281" bestFit="1" customWidth="1"/>
    <col min="2834" max="2834" width="10.140625" style="281" bestFit="1" customWidth="1"/>
    <col min="2835" max="2835" width="10.140625" style="281" customWidth="1"/>
    <col min="2836" max="3073" width="9.140625" style="281"/>
    <col min="3074" max="3074" width="6.5703125" style="281" bestFit="1" customWidth="1"/>
    <col min="3075" max="3075" width="8.42578125" style="281" bestFit="1" customWidth="1"/>
    <col min="3076" max="3076" width="24.85546875" style="281" bestFit="1" customWidth="1"/>
    <col min="3077" max="3077" width="30.5703125" style="281" bestFit="1" customWidth="1"/>
    <col min="3078" max="3078" width="3.7109375" style="281" customWidth="1"/>
    <col min="3079" max="3079" width="18.5703125" style="281" bestFit="1" customWidth="1"/>
    <col min="3080" max="3080" width="15.28515625" style="281" bestFit="1" customWidth="1"/>
    <col min="3081" max="3081" width="5.85546875" style="281" bestFit="1" customWidth="1"/>
    <col min="3082" max="3082" width="9.42578125" style="281" bestFit="1" customWidth="1"/>
    <col min="3083" max="3083" width="3.42578125" style="281" bestFit="1" customWidth="1"/>
    <col min="3084" max="3085" width="4.28515625" style="281" bestFit="1" customWidth="1"/>
    <col min="3086" max="3086" width="3.7109375" style="281" bestFit="1" customWidth="1"/>
    <col min="3087" max="3087" width="11.140625" style="281" customWidth="1"/>
    <col min="3088" max="3088" width="14" style="281" bestFit="1" customWidth="1"/>
    <col min="3089" max="3089" width="8.7109375" style="281" bestFit="1" customWidth="1"/>
    <col min="3090" max="3090" width="10.140625" style="281" bestFit="1" customWidth="1"/>
    <col min="3091" max="3091" width="10.140625" style="281" customWidth="1"/>
    <col min="3092" max="3329" width="9.140625" style="281"/>
    <col min="3330" max="3330" width="6.5703125" style="281" bestFit="1" customWidth="1"/>
    <col min="3331" max="3331" width="8.42578125" style="281" bestFit="1" customWidth="1"/>
    <col min="3332" max="3332" width="24.85546875" style="281" bestFit="1" customWidth="1"/>
    <col min="3333" max="3333" width="30.5703125" style="281" bestFit="1" customWidth="1"/>
    <col min="3334" max="3334" width="3.7109375" style="281" customWidth="1"/>
    <col min="3335" max="3335" width="18.5703125" style="281" bestFit="1" customWidth="1"/>
    <col min="3336" max="3336" width="15.28515625" style="281" bestFit="1" customWidth="1"/>
    <col min="3337" max="3337" width="5.85546875" style="281" bestFit="1" customWidth="1"/>
    <col min="3338" max="3338" width="9.42578125" style="281" bestFit="1" customWidth="1"/>
    <col min="3339" max="3339" width="3.42578125" style="281" bestFit="1" customWidth="1"/>
    <col min="3340" max="3341" width="4.28515625" style="281" bestFit="1" customWidth="1"/>
    <col min="3342" max="3342" width="3.7109375" style="281" bestFit="1" customWidth="1"/>
    <col min="3343" max="3343" width="11.140625" style="281" customWidth="1"/>
    <col min="3344" max="3344" width="14" style="281" bestFit="1" customWidth="1"/>
    <col min="3345" max="3345" width="8.7109375" style="281" bestFit="1" customWidth="1"/>
    <col min="3346" max="3346" width="10.140625" style="281" bestFit="1" customWidth="1"/>
    <col min="3347" max="3347" width="10.140625" style="281" customWidth="1"/>
    <col min="3348" max="3585" width="9.140625" style="281"/>
    <col min="3586" max="3586" width="6.5703125" style="281" bestFit="1" customWidth="1"/>
    <col min="3587" max="3587" width="8.42578125" style="281" bestFit="1" customWidth="1"/>
    <col min="3588" max="3588" width="24.85546875" style="281" bestFit="1" customWidth="1"/>
    <col min="3589" max="3589" width="30.5703125" style="281" bestFit="1" customWidth="1"/>
    <col min="3590" max="3590" width="3.7109375" style="281" customWidth="1"/>
    <col min="3591" max="3591" width="18.5703125" style="281" bestFit="1" customWidth="1"/>
    <col min="3592" max="3592" width="15.28515625" style="281" bestFit="1" customWidth="1"/>
    <col min="3593" max="3593" width="5.85546875" style="281" bestFit="1" customWidth="1"/>
    <col min="3594" max="3594" width="9.42578125" style="281" bestFit="1" customWidth="1"/>
    <col min="3595" max="3595" width="3.42578125" style="281" bestFit="1" customWidth="1"/>
    <col min="3596" max="3597" width="4.28515625" style="281" bestFit="1" customWidth="1"/>
    <col min="3598" max="3598" width="3.7109375" style="281" bestFit="1" customWidth="1"/>
    <col min="3599" max="3599" width="11.140625" style="281" customWidth="1"/>
    <col min="3600" max="3600" width="14" style="281" bestFit="1" customWidth="1"/>
    <col min="3601" max="3601" width="8.7109375" style="281" bestFit="1" customWidth="1"/>
    <col min="3602" max="3602" width="10.140625" style="281" bestFit="1" customWidth="1"/>
    <col min="3603" max="3603" width="10.140625" style="281" customWidth="1"/>
    <col min="3604" max="3841" width="9.140625" style="281"/>
    <col min="3842" max="3842" width="6.5703125" style="281" bestFit="1" customWidth="1"/>
    <col min="3843" max="3843" width="8.42578125" style="281" bestFit="1" customWidth="1"/>
    <col min="3844" max="3844" width="24.85546875" style="281" bestFit="1" customWidth="1"/>
    <col min="3845" max="3845" width="30.5703125" style="281" bestFit="1" customWidth="1"/>
    <col min="3846" max="3846" width="3.7109375" style="281" customWidth="1"/>
    <col min="3847" max="3847" width="18.5703125" style="281" bestFit="1" customWidth="1"/>
    <col min="3848" max="3848" width="15.28515625" style="281" bestFit="1" customWidth="1"/>
    <col min="3849" max="3849" width="5.85546875" style="281" bestFit="1" customWidth="1"/>
    <col min="3850" max="3850" width="9.42578125" style="281" bestFit="1" customWidth="1"/>
    <col min="3851" max="3851" width="3.42578125" style="281" bestFit="1" customWidth="1"/>
    <col min="3852" max="3853" width="4.28515625" style="281" bestFit="1" customWidth="1"/>
    <col min="3854" max="3854" width="3.7109375" style="281" bestFit="1" customWidth="1"/>
    <col min="3855" max="3855" width="11.140625" style="281" customWidth="1"/>
    <col min="3856" max="3856" width="14" style="281" bestFit="1" customWidth="1"/>
    <col min="3857" max="3857" width="8.7109375" style="281" bestFit="1" customWidth="1"/>
    <col min="3858" max="3858" width="10.140625" style="281" bestFit="1" customWidth="1"/>
    <col min="3859" max="3859" width="10.140625" style="281" customWidth="1"/>
    <col min="3860" max="4097" width="9.140625" style="281"/>
    <col min="4098" max="4098" width="6.5703125" style="281" bestFit="1" customWidth="1"/>
    <col min="4099" max="4099" width="8.42578125" style="281" bestFit="1" customWidth="1"/>
    <col min="4100" max="4100" width="24.85546875" style="281" bestFit="1" customWidth="1"/>
    <col min="4101" max="4101" width="30.5703125" style="281" bestFit="1" customWidth="1"/>
    <col min="4102" max="4102" width="3.7109375" style="281" customWidth="1"/>
    <col min="4103" max="4103" width="18.5703125" style="281" bestFit="1" customWidth="1"/>
    <col min="4104" max="4104" width="15.28515625" style="281" bestFit="1" customWidth="1"/>
    <col min="4105" max="4105" width="5.85546875" style="281" bestFit="1" customWidth="1"/>
    <col min="4106" max="4106" width="9.42578125" style="281" bestFit="1" customWidth="1"/>
    <col min="4107" max="4107" width="3.42578125" style="281" bestFit="1" customWidth="1"/>
    <col min="4108" max="4109" width="4.28515625" style="281" bestFit="1" customWidth="1"/>
    <col min="4110" max="4110" width="3.7109375" style="281" bestFit="1" customWidth="1"/>
    <col min="4111" max="4111" width="11.140625" style="281" customWidth="1"/>
    <col min="4112" max="4112" width="14" style="281" bestFit="1" customWidth="1"/>
    <col min="4113" max="4113" width="8.7109375" style="281" bestFit="1" customWidth="1"/>
    <col min="4114" max="4114" width="10.140625" style="281" bestFit="1" customWidth="1"/>
    <col min="4115" max="4115" width="10.140625" style="281" customWidth="1"/>
    <col min="4116" max="4353" width="9.140625" style="281"/>
    <col min="4354" max="4354" width="6.5703125" style="281" bestFit="1" customWidth="1"/>
    <col min="4355" max="4355" width="8.42578125" style="281" bestFit="1" customWidth="1"/>
    <col min="4356" max="4356" width="24.85546875" style="281" bestFit="1" customWidth="1"/>
    <col min="4357" max="4357" width="30.5703125" style="281" bestFit="1" customWidth="1"/>
    <col min="4358" max="4358" width="3.7109375" style="281" customWidth="1"/>
    <col min="4359" max="4359" width="18.5703125" style="281" bestFit="1" customWidth="1"/>
    <col min="4360" max="4360" width="15.28515625" style="281" bestFit="1" customWidth="1"/>
    <col min="4361" max="4361" width="5.85546875" style="281" bestFit="1" customWidth="1"/>
    <col min="4362" max="4362" width="9.42578125" style="281" bestFit="1" customWidth="1"/>
    <col min="4363" max="4363" width="3.42578125" style="281" bestFit="1" customWidth="1"/>
    <col min="4364" max="4365" width="4.28515625" style="281" bestFit="1" customWidth="1"/>
    <col min="4366" max="4366" width="3.7109375" style="281" bestFit="1" customWidth="1"/>
    <col min="4367" max="4367" width="11.140625" style="281" customWidth="1"/>
    <col min="4368" max="4368" width="14" style="281" bestFit="1" customWidth="1"/>
    <col min="4369" max="4369" width="8.7109375" style="281" bestFit="1" customWidth="1"/>
    <col min="4370" max="4370" width="10.140625" style="281" bestFit="1" customWidth="1"/>
    <col min="4371" max="4371" width="10.140625" style="281" customWidth="1"/>
    <col min="4372" max="4609" width="9.140625" style="281"/>
    <col min="4610" max="4610" width="6.5703125" style="281" bestFit="1" customWidth="1"/>
    <col min="4611" max="4611" width="8.42578125" style="281" bestFit="1" customWidth="1"/>
    <col min="4612" max="4612" width="24.85546875" style="281" bestFit="1" customWidth="1"/>
    <col min="4613" max="4613" width="30.5703125" style="281" bestFit="1" customWidth="1"/>
    <col min="4614" max="4614" width="3.7109375" style="281" customWidth="1"/>
    <col min="4615" max="4615" width="18.5703125" style="281" bestFit="1" customWidth="1"/>
    <col min="4616" max="4616" width="15.28515625" style="281" bestFit="1" customWidth="1"/>
    <col min="4617" max="4617" width="5.85546875" style="281" bestFit="1" customWidth="1"/>
    <col min="4618" max="4618" width="9.42578125" style="281" bestFit="1" customWidth="1"/>
    <col min="4619" max="4619" width="3.42578125" style="281" bestFit="1" customWidth="1"/>
    <col min="4620" max="4621" width="4.28515625" style="281" bestFit="1" customWidth="1"/>
    <col min="4622" max="4622" width="3.7109375" style="281" bestFit="1" customWidth="1"/>
    <col min="4623" max="4623" width="11.140625" style="281" customWidth="1"/>
    <col min="4624" max="4624" width="14" style="281" bestFit="1" customWidth="1"/>
    <col min="4625" max="4625" width="8.7109375" style="281" bestFit="1" customWidth="1"/>
    <col min="4626" max="4626" width="10.140625" style="281" bestFit="1" customWidth="1"/>
    <col min="4627" max="4627" width="10.140625" style="281" customWidth="1"/>
    <col min="4628" max="4865" width="9.140625" style="281"/>
    <col min="4866" max="4866" width="6.5703125" style="281" bestFit="1" customWidth="1"/>
    <col min="4867" max="4867" width="8.42578125" style="281" bestFit="1" customWidth="1"/>
    <col min="4868" max="4868" width="24.85546875" style="281" bestFit="1" customWidth="1"/>
    <col min="4869" max="4869" width="30.5703125" style="281" bestFit="1" customWidth="1"/>
    <col min="4870" max="4870" width="3.7109375" style="281" customWidth="1"/>
    <col min="4871" max="4871" width="18.5703125" style="281" bestFit="1" customWidth="1"/>
    <col min="4872" max="4872" width="15.28515625" style="281" bestFit="1" customWidth="1"/>
    <col min="4873" max="4873" width="5.85546875" style="281" bestFit="1" customWidth="1"/>
    <col min="4874" max="4874" width="9.42578125" style="281" bestFit="1" customWidth="1"/>
    <col min="4875" max="4875" width="3.42578125" style="281" bestFit="1" customWidth="1"/>
    <col min="4876" max="4877" width="4.28515625" style="281" bestFit="1" customWidth="1"/>
    <col min="4878" max="4878" width="3.7109375" style="281" bestFit="1" customWidth="1"/>
    <col min="4879" max="4879" width="11.140625" style="281" customWidth="1"/>
    <col min="4880" max="4880" width="14" style="281" bestFit="1" customWidth="1"/>
    <col min="4881" max="4881" width="8.7109375" style="281" bestFit="1" customWidth="1"/>
    <col min="4882" max="4882" width="10.140625" style="281" bestFit="1" customWidth="1"/>
    <col min="4883" max="4883" width="10.140625" style="281" customWidth="1"/>
    <col min="4884" max="5121" width="9.140625" style="281"/>
    <col min="5122" max="5122" width="6.5703125" style="281" bestFit="1" customWidth="1"/>
    <col min="5123" max="5123" width="8.42578125" style="281" bestFit="1" customWidth="1"/>
    <col min="5124" max="5124" width="24.85546875" style="281" bestFit="1" customWidth="1"/>
    <col min="5125" max="5125" width="30.5703125" style="281" bestFit="1" customWidth="1"/>
    <col min="5126" max="5126" width="3.7109375" style="281" customWidth="1"/>
    <col min="5127" max="5127" width="18.5703125" style="281" bestFit="1" customWidth="1"/>
    <col min="5128" max="5128" width="15.28515625" style="281" bestFit="1" customWidth="1"/>
    <col min="5129" max="5129" width="5.85546875" style="281" bestFit="1" customWidth="1"/>
    <col min="5130" max="5130" width="9.42578125" style="281" bestFit="1" customWidth="1"/>
    <col min="5131" max="5131" width="3.42578125" style="281" bestFit="1" customWidth="1"/>
    <col min="5132" max="5133" width="4.28515625" style="281" bestFit="1" customWidth="1"/>
    <col min="5134" max="5134" width="3.7109375" style="281" bestFit="1" customWidth="1"/>
    <col min="5135" max="5135" width="11.140625" style="281" customWidth="1"/>
    <col min="5136" max="5136" width="14" style="281" bestFit="1" customWidth="1"/>
    <col min="5137" max="5137" width="8.7109375" style="281" bestFit="1" customWidth="1"/>
    <col min="5138" max="5138" width="10.140625" style="281" bestFit="1" customWidth="1"/>
    <col min="5139" max="5139" width="10.140625" style="281" customWidth="1"/>
    <col min="5140" max="5377" width="9.140625" style="281"/>
    <col min="5378" max="5378" width="6.5703125" style="281" bestFit="1" customWidth="1"/>
    <col min="5379" max="5379" width="8.42578125" style="281" bestFit="1" customWidth="1"/>
    <col min="5380" max="5380" width="24.85546875" style="281" bestFit="1" customWidth="1"/>
    <col min="5381" max="5381" width="30.5703125" style="281" bestFit="1" customWidth="1"/>
    <col min="5382" max="5382" width="3.7109375" style="281" customWidth="1"/>
    <col min="5383" max="5383" width="18.5703125" style="281" bestFit="1" customWidth="1"/>
    <col min="5384" max="5384" width="15.28515625" style="281" bestFit="1" customWidth="1"/>
    <col min="5385" max="5385" width="5.85546875" style="281" bestFit="1" customWidth="1"/>
    <col min="5386" max="5386" width="9.42578125" style="281" bestFit="1" customWidth="1"/>
    <col min="5387" max="5387" width="3.42578125" style="281" bestFit="1" customWidth="1"/>
    <col min="5388" max="5389" width="4.28515625" style="281" bestFit="1" customWidth="1"/>
    <col min="5390" max="5390" width="3.7109375" style="281" bestFit="1" customWidth="1"/>
    <col min="5391" max="5391" width="11.140625" style="281" customWidth="1"/>
    <col min="5392" max="5392" width="14" style="281" bestFit="1" customWidth="1"/>
    <col min="5393" max="5393" width="8.7109375" style="281" bestFit="1" customWidth="1"/>
    <col min="5394" max="5394" width="10.140625" style="281" bestFit="1" customWidth="1"/>
    <col min="5395" max="5395" width="10.140625" style="281" customWidth="1"/>
    <col min="5396" max="5633" width="9.140625" style="281"/>
    <col min="5634" max="5634" width="6.5703125" style="281" bestFit="1" customWidth="1"/>
    <col min="5635" max="5635" width="8.42578125" style="281" bestFit="1" customWidth="1"/>
    <col min="5636" max="5636" width="24.85546875" style="281" bestFit="1" customWidth="1"/>
    <col min="5637" max="5637" width="30.5703125" style="281" bestFit="1" customWidth="1"/>
    <col min="5638" max="5638" width="3.7109375" style="281" customWidth="1"/>
    <col min="5639" max="5639" width="18.5703125" style="281" bestFit="1" customWidth="1"/>
    <col min="5640" max="5640" width="15.28515625" style="281" bestFit="1" customWidth="1"/>
    <col min="5641" max="5641" width="5.85546875" style="281" bestFit="1" customWidth="1"/>
    <col min="5642" max="5642" width="9.42578125" style="281" bestFit="1" customWidth="1"/>
    <col min="5643" max="5643" width="3.42578125" style="281" bestFit="1" customWidth="1"/>
    <col min="5644" max="5645" width="4.28515625" style="281" bestFit="1" customWidth="1"/>
    <col min="5646" max="5646" width="3.7109375" style="281" bestFit="1" customWidth="1"/>
    <col min="5647" max="5647" width="11.140625" style="281" customWidth="1"/>
    <col min="5648" max="5648" width="14" style="281" bestFit="1" customWidth="1"/>
    <col min="5649" max="5649" width="8.7109375" style="281" bestFit="1" customWidth="1"/>
    <col min="5650" max="5650" width="10.140625" style="281" bestFit="1" customWidth="1"/>
    <col min="5651" max="5651" width="10.140625" style="281" customWidth="1"/>
    <col min="5652" max="5889" width="9.140625" style="281"/>
    <col min="5890" max="5890" width="6.5703125" style="281" bestFit="1" customWidth="1"/>
    <col min="5891" max="5891" width="8.42578125" style="281" bestFit="1" customWidth="1"/>
    <col min="5892" max="5892" width="24.85546875" style="281" bestFit="1" customWidth="1"/>
    <col min="5893" max="5893" width="30.5703125" style="281" bestFit="1" customWidth="1"/>
    <col min="5894" max="5894" width="3.7109375" style="281" customWidth="1"/>
    <col min="5895" max="5895" width="18.5703125" style="281" bestFit="1" customWidth="1"/>
    <col min="5896" max="5896" width="15.28515625" style="281" bestFit="1" customWidth="1"/>
    <col min="5897" max="5897" width="5.85546875" style="281" bestFit="1" customWidth="1"/>
    <col min="5898" max="5898" width="9.42578125" style="281" bestFit="1" customWidth="1"/>
    <col min="5899" max="5899" width="3.42578125" style="281" bestFit="1" customWidth="1"/>
    <col min="5900" max="5901" width="4.28515625" style="281" bestFit="1" customWidth="1"/>
    <col min="5902" max="5902" width="3.7109375" style="281" bestFit="1" customWidth="1"/>
    <col min="5903" max="5903" width="11.140625" style="281" customWidth="1"/>
    <col min="5904" max="5904" width="14" style="281" bestFit="1" customWidth="1"/>
    <col min="5905" max="5905" width="8.7109375" style="281" bestFit="1" customWidth="1"/>
    <col min="5906" max="5906" width="10.140625" style="281" bestFit="1" customWidth="1"/>
    <col min="5907" max="5907" width="10.140625" style="281" customWidth="1"/>
    <col min="5908" max="6145" width="9.140625" style="281"/>
    <col min="6146" max="6146" width="6.5703125" style="281" bestFit="1" customWidth="1"/>
    <col min="6147" max="6147" width="8.42578125" style="281" bestFit="1" customWidth="1"/>
    <col min="6148" max="6148" width="24.85546875" style="281" bestFit="1" customWidth="1"/>
    <col min="6149" max="6149" width="30.5703125" style="281" bestFit="1" customWidth="1"/>
    <col min="6150" max="6150" width="3.7109375" style="281" customWidth="1"/>
    <col min="6151" max="6151" width="18.5703125" style="281" bestFit="1" customWidth="1"/>
    <col min="6152" max="6152" width="15.28515625" style="281" bestFit="1" customWidth="1"/>
    <col min="6153" max="6153" width="5.85546875" style="281" bestFit="1" customWidth="1"/>
    <col min="6154" max="6154" width="9.42578125" style="281" bestFit="1" customWidth="1"/>
    <col min="6155" max="6155" width="3.42578125" style="281" bestFit="1" customWidth="1"/>
    <col min="6156" max="6157" width="4.28515625" style="281" bestFit="1" customWidth="1"/>
    <col min="6158" max="6158" width="3.7109375" style="281" bestFit="1" customWidth="1"/>
    <col min="6159" max="6159" width="11.140625" style="281" customWidth="1"/>
    <col min="6160" max="6160" width="14" style="281" bestFit="1" customWidth="1"/>
    <col min="6161" max="6161" width="8.7109375" style="281" bestFit="1" customWidth="1"/>
    <col min="6162" max="6162" width="10.140625" style="281" bestFit="1" customWidth="1"/>
    <col min="6163" max="6163" width="10.140625" style="281" customWidth="1"/>
    <col min="6164" max="6401" width="9.140625" style="281"/>
    <col min="6402" max="6402" width="6.5703125" style="281" bestFit="1" customWidth="1"/>
    <col min="6403" max="6403" width="8.42578125" style="281" bestFit="1" customWidth="1"/>
    <col min="6404" max="6404" width="24.85546875" style="281" bestFit="1" customWidth="1"/>
    <col min="6405" max="6405" width="30.5703125" style="281" bestFit="1" customWidth="1"/>
    <col min="6406" max="6406" width="3.7109375" style="281" customWidth="1"/>
    <col min="6407" max="6407" width="18.5703125" style="281" bestFit="1" customWidth="1"/>
    <col min="6408" max="6408" width="15.28515625" style="281" bestFit="1" customWidth="1"/>
    <col min="6409" max="6409" width="5.85546875" style="281" bestFit="1" customWidth="1"/>
    <col min="6410" max="6410" width="9.42578125" style="281" bestFit="1" customWidth="1"/>
    <col min="6411" max="6411" width="3.42578125" style="281" bestFit="1" customWidth="1"/>
    <col min="6412" max="6413" width="4.28515625" style="281" bestFit="1" customWidth="1"/>
    <col min="6414" max="6414" width="3.7109375" style="281" bestFit="1" customWidth="1"/>
    <col min="6415" max="6415" width="11.140625" style="281" customWidth="1"/>
    <col min="6416" max="6416" width="14" style="281" bestFit="1" customWidth="1"/>
    <col min="6417" max="6417" width="8.7109375" style="281" bestFit="1" customWidth="1"/>
    <col min="6418" max="6418" width="10.140625" style="281" bestFit="1" customWidth="1"/>
    <col min="6419" max="6419" width="10.140625" style="281" customWidth="1"/>
    <col min="6420" max="6657" width="9.140625" style="281"/>
    <col min="6658" max="6658" width="6.5703125" style="281" bestFit="1" customWidth="1"/>
    <col min="6659" max="6659" width="8.42578125" style="281" bestFit="1" customWidth="1"/>
    <col min="6660" max="6660" width="24.85546875" style="281" bestFit="1" customWidth="1"/>
    <col min="6661" max="6661" width="30.5703125" style="281" bestFit="1" customWidth="1"/>
    <col min="6662" max="6662" width="3.7109375" style="281" customWidth="1"/>
    <col min="6663" max="6663" width="18.5703125" style="281" bestFit="1" customWidth="1"/>
    <col min="6664" max="6664" width="15.28515625" style="281" bestFit="1" customWidth="1"/>
    <col min="6665" max="6665" width="5.85546875" style="281" bestFit="1" customWidth="1"/>
    <col min="6666" max="6666" width="9.42578125" style="281" bestFit="1" customWidth="1"/>
    <col min="6667" max="6667" width="3.42578125" style="281" bestFit="1" customWidth="1"/>
    <col min="6668" max="6669" width="4.28515625" style="281" bestFit="1" customWidth="1"/>
    <col min="6670" max="6670" width="3.7109375" style="281" bestFit="1" customWidth="1"/>
    <col min="6671" max="6671" width="11.140625" style="281" customWidth="1"/>
    <col min="6672" max="6672" width="14" style="281" bestFit="1" customWidth="1"/>
    <col min="6673" max="6673" width="8.7109375" style="281" bestFit="1" customWidth="1"/>
    <col min="6674" max="6674" width="10.140625" style="281" bestFit="1" customWidth="1"/>
    <col min="6675" max="6675" width="10.140625" style="281" customWidth="1"/>
    <col min="6676" max="6913" width="9.140625" style="281"/>
    <col min="6914" max="6914" width="6.5703125" style="281" bestFit="1" customWidth="1"/>
    <col min="6915" max="6915" width="8.42578125" style="281" bestFit="1" customWidth="1"/>
    <col min="6916" max="6916" width="24.85546875" style="281" bestFit="1" customWidth="1"/>
    <col min="6917" max="6917" width="30.5703125" style="281" bestFit="1" customWidth="1"/>
    <col min="6918" max="6918" width="3.7109375" style="281" customWidth="1"/>
    <col min="6919" max="6919" width="18.5703125" style="281" bestFit="1" customWidth="1"/>
    <col min="6920" max="6920" width="15.28515625" style="281" bestFit="1" customWidth="1"/>
    <col min="6921" max="6921" width="5.85546875" style="281" bestFit="1" customWidth="1"/>
    <col min="6922" max="6922" width="9.42578125" style="281" bestFit="1" customWidth="1"/>
    <col min="6923" max="6923" width="3.42578125" style="281" bestFit="1" customWidth="1"/>
    <col min="6924" max="6925" width="4.28515625" style="281" bestFit="1" customWidth="1"/>
    <col min="6926" max="6926" width="3.7109375" style="281" bestFit="1" customWidth="1"/>
    <col min="6927" max="6927" width="11.140625" style="281" customWidth="1"/>
    <col min="6928" max="6928" width="14" style="281" bestFit="1" customWidth="1"/>
    <col min="6929" max="6929" width="8.7109375" style="281" bestFit="1" customWidth="1"/>
    <col min="6930" max="6930" width="10.140625" style="281" bestFit="1" customWidth="1"/>
    <col min="6931" max="6931" width="10.140625" style="281" customWidth="1"/>
    <col min="6932" max="7169" width="9.140625" style="281"/>
    <col min="7170" max="7170" width="6.5703125" style="281" bestFit="1" customWidth="1"/>
    <col min="7171" max="7171" width="8.42578125" style="281" bestFit="1" customWidth="1"/>
    <col min="7172" max="7172" width="24.85546875" style="281" bestFit="1" customWidth="1"/>
    <col min="7173" max="7173" width="30.5703125" style="281" bestFit="1" customWidth="1"/>
    <col min="7174" max="7174" width="3.7109375" style="281" customWidth="1"/>
    <col min="7175" max="7175" width="18.5703125" style="281" bestFit="1" customWidth="1"/>
    <col min="7176" max="7176" width="15.28515625" style="281" bestFit="1" customWidth="1"/>
    <col min="7177" max="7177" width="5.85546875" style="281" bestFit="1" customWidth="1"/>
    <col min="7178" max="7178" width="9.42578125" style="281" bestFit="1" customWidth="1"/>
    <col min="7179" max="7179" width="3.42578125" style="281" bestFit="1" customWidth="1"/>
    <col min="7180" max="7181" width="4.28515625" style="281" bestFit="1" customWidth="1"/>
    <col min="7182" max="7182" width="3.7109375" style="281" bestFit="1" customWidth="1"/>
    <col min="7183" max="7183" width="11.140625" style="281" customWidth="1"/>
    <col min="7184" max="7184" width="14" style="281" bestFit="1" customWidth="1"/>
    <col min="7185" max="7185" width="8.7109375" style="281" bestFit="1" customWidth="1"/>
    <col min="7186" max="7186" width="10.140625" style="281" bestFit="1" customWidth="1"/>
    <col min="7187" max="7187" width="10.140625" style="281" customWidth="1"/>
    <col min="7188" max="7425" width="9.140625" style="281"/>
    <col min="7426" max="7426" width="6.5703125" style="281" bestFit="1" customWidth="1"/>
    <col min="7427" max="7427" width="8.42578125" style="281" bestFit="1" customWidth="1"/>
    <col min="7428" max="7428" width="24.85546875" style="281" bestFit="1" customWidth="1"/>
    <col min="7429" max="7429" width="30.5703125" style="281" bestFit="1" customWidth="1"/>
    <col min="7430" max="7430" width="3.7109375" style="281" customWidth="1"/>
    <col min="7431" max="7431" width="18.5703125" style="281" bestFit="1" customWidth="1"/>
    <col min="7432" max="7432" width="15.28515625" style="281" bestFit="1" customWidth="1"/>
    <col min="7433" max="7433" width="5.85546875" style="281" bestFit="1" customWidth="1"/>
    <col min="7434" max="7434" width="9.42578125" style="281" bestFit="1" customWidth="1"/>
    <col min="7435" max="7435" width="3.42578125" style="281" bestFit="1" customWidth="1"/>
    <col min="7436" max="7437" width="4.28515625" style="281" bestFit="1" customWidth="1"/>
    <col min="7438" max="7438" width="3.7109375" style="281" bestFit="1" customWidth="1"/>
    <col min="7439" max="7439" width="11.140625" style="281" customWidth="1"/>
    <col min="7440" max="7440" width="14" style="281" bestFit="1" customWidth="1"/>
    <col min="7441" max="7441" width="8.7109375" style="281" bestFit="1" customWidth="1"/>
    <col min="7442" max="7442" width="10.140625" style="281" bestFit="1" customWidth="1"/>
    <col min="7443" max="7443" width="10.140625" style="281" customWidth="1"/>
    <col min="7444" max="7681" width="9.140625" style="281"/>
    <col min="7682" max="7682" width="6.5703125" style="281" bestFit="1" customWidth="1"/>
    <col min="7683" max="7683" width="8.42578125" style="281" bestFit="1" customWidth="1"/>
    <col min="7684" max="7684" width="24.85546875" style="281" bestFit="1" customWidth="1"/>
    <col min="7685" max="7685" width="30.5703125" style="281" bestFit="1" customWidth="1"/>
    <col min="7686" max="7686" width="3.7109375" style="281" customWidth="1"/>
    <col min="7687" max="7687" width="18.5703125" style="281" bestFit="1" customWidth="1"/>
    <col min="7688" max="7688" width="15.28515625" style="281" bestFit="1" customWidth="1"/>
    <col min="7689" max="7689" width="5.85546875" style="281" bestFit="1" customWidth="1"/>
    <col min="7690" max="7690" width="9.42578125" style="281" bestFit="1" customWidth="1"/>
    <col min="7691" max="7691" width="3.42578125" style="281" bestFit="1" customWidth="1"/>
    <col min="7692" max="7693" width="4.28515625" style="281" bestFit="1" customWidth="1"/>
    <col min="7694" max="7694" width="3.7109375" style="281" bestFit="1" customWidth="1"/>
    <col min="7695" max="7695" width="11.140625" style="281" customWidth="1"/>
    <col min="7696" max="7696" width="14" style="281" bestFit="1" customWidth="1"/>
    <col min="7697" max="7697" width="8.7109375" style="281" bestFit="1" customWidth="1"/>
    <col min="7698" max="7698" width="10.140625" style="281" bestFit="1" customWidth="1"/>
    <col min="7699" max="7699" width="10.140625" style="281" customWidth="1"/>
    <col min="7700" max="7937" width="9.140625" style="281"/>
    <col min="7938" max="7938" width="6.5703125" style="281" bestFit="1" customWidth="1"/>
    <col min="7939" max="7939" width="8.42578125" style="281" bestFit="1" customWidth="1"/>
    <col min="7940" max="7940" width="24.85546875" style="281" bestFit="1" customWidth="1"/>
    <col min="7941" max="7941" width="30.5703125" style="281" bestFit="1" customWidth="1"/>
    <col min="7942" max="7942" width="3.7109375" style="281" customWidth="1"/>
    <col min="7943" max="7943" width="18.5703125" style="281" bestFit="1" customWidth="1"/>
    <col min="7944" max="7944" width="15.28515625" style="281" bestFit="1" customWidth="1"/>
    <col min="7945" max="7945" width="5.85546875" style="281" bestFit="1" customWidth="1"/>
    <col min="7946" max="7946" width="9.42578125" style="281" bestFit="1" customWidth="1"/>
    <col min="7947" max="7947" width="3.42578125" style="281" bestFit="1" customWidth="1"/>
    <col min="7948" max="7949" width="4.28515625" style="281" bestFit="1" customWidth="1"/>
    <col min="7950" max="7950" width="3.7109375" style="281" bestFit="1" customWidth="1"/>
    <col min="7951" max="7951" width="11.140625" style="281" customWidth="1"/>
    <col min="7952" max="7952" width="14" style="281" bestFit="1" customWidth="1"/>
    <col min="7953" max="7953" width="8.7109375" style="281" bestFit="1" customWidth="1"/>
    <col min="7954" max="7954" width="10.140625" style="281" bestFit="1" customWidth="1"/>
    <col min="7955" max="7955" width="10.140625" style="281" customWidth="1"/>
    <col min="7956" max="8193" width="9.140625" style="281"/>
    <col min="8194" max="8194" width="6.5703125" style="281" bestFit="1" customWidth="1"/>
    <col min="8195" max="8195" width="8.42578125" style="281" bestFit="1" customWidth="1"/>
    <col min="8196" max="8196" width="24.85546875" style="281" bestFit="1" customWidth="1"/>
    <col min="8197" max="8197" width="30.5703125" style="281" bestFit="1" customWidth="1"/>
    <col min="8198" max="8198" width="3.7109375" style="281" customWidth="1"/>
    <col min="8199" max="8199" width="18.5703125" style="281" bestFit="1" customWidth="1"/>
    <col min="8200" max="8200" width="15.28515625" style="281" bestFit="1" customWidth="1"/>
    <col min="8201" max="8201" width="5.85546875" style="281" bestFit="1" customWidth="1"/>
    <col min="8202" max="8202" width="9.42578125" style="281" bestFit="1" customWidth="1"/>
    <col min="8203" max="8203" width="3.42578125" style="281" bestFit="1" customWidth="1"/>
    <col min="8204" max="8205" width="4.28515625" style="281" bestFit="1" customWidth="1"/>
    <col min="8206" max="8206" width="3.7109375" style="281" bestFit="1" customWidth="1"/>
    <col min="8207" max="8207" width="11.140625" style="281" customWidth="1"/>
    <col min="8208" max="8208" width="14" style="281" bestFit="1" customWidth="1"/>
    <col min="8209" max="8209" width="8.7109375" style="281" bestFit="1" customWidth="1"/>
    <col min="8210" max="8210" width="10.140625" style="281" bestFit="1" customWidth="1"/>
    <col min="8211" max="8211" width="10.140625" style="281" customWidth="1"/>
    <col min="8212" max="8449" width="9.140625" style="281"/>
    <col min="8450" max="8450" width="6.5703125" style="281" bestFit="1" customWidth="1"/>
    <col min="8451" max="8451" width="8.42578125" style="281" bestFit="1" customWidth="1"/>
    <col min="8452" max="8452" width="24.85546875" style="281" bestFit="1" customWidth="1"/>
    <col min="8453" max="8453" width="30.5703125" style="281" bestFit="1" customWidth="1"/>
    <col min="8454" max="8454" width="3.7109375" style="281" customWidth="1"/>
    <col min="8455" max="8455" width="18.5703125" style="281" bestFit="1" customWidth="1"/>
    <col min="8456" max="8456" width="15.28515625" style="281" bestFit="1" customWidth="1"/>
    <col min="8457" max="8457" width="5.85546875" style="281" bestFit="1" customWidth="1"/>
    <col min="8458" max="8458" width="9.42578125" style="281" bestFit="1" customWidth="1"/>
    <col min="8459" max="8459" width="3.42578125" style="281" bestFit="1" customWidth="1"/>
    <col min="8460" max="8461" width="4.28515625" style="281" bestFit="1" customWidth="1"/>
    <col min="8462" max="8462" width="3.7109375" style="281" bestFit="1" customWidth="1"/>
    <col min="8463" max="8463" width="11.140625" style="281" customWidth="1"/>
    <col min="8464" max="8464" width="14" style="281" bestFit="1" customWidth="1"/>
    <col min="8465" max="8465" width="8.7109375" style="281" bestFit="1" customWidth="1"/>
    <col min="8466" max="8466" width="10.140625" style="281" bestFit="1" customWidth="1"/>
    <col min="8467" max="8467" width="10.140625" style="281" customWidth="1"/>
    <col min="8468" max="8705" width="9.140625" style="281"/>
    <col min="8706" max="8706" width="6.5703125" style="281" bestFit="1" customWidth="1"/>
    <col min="8707" max="8707" width="8.42578125" style="281" bestFit="1" customWidth="1"/>
    <col min="8708" max="8708" width="24.85546875" style="281" bestFit="1" customWidth="1"/>
    <col min="8709" max="8709" width="30.5703125" style="281" bestFit="1" customWidth="1"/>
    <col min="8710" max="8710" width="3.7109375" style="281" customWidth="1"/>
    <col min="8711" max="8711" width="18.5703125" style="281" bestFit="1" customWidth="1"/>
    <col min="8712" max="8712" width="15.28515625" style="281" bestFit="1" customWidth="1"/>
    <col min="8713" max="8713" width="5.85546875" style="281" bestFit="1" customWidth="1"/>
    <col min="8714" max="8714" width="9.42578125" style="281" bestFit="1" customWidth="1"/>
    <col min="8715" max="8715" width="3.42578125" style="281" bestFit="1" customWidth="1"/>
    <col min="8716" max="8717" width="4.28515625" style="281" bestFit="1" customWidth="1"/>
    <col min="8718" max="8718" width="3.7109375" style="281" bestFit="1" customWidth="1"/>
    <col min="8719" max="8719" width="11.140625" style="281" customWidth="1"/>
    <col min="8720" max="8720" width="14" style="281" bestFit="1" customWidth="1"/>
    <col min="8721" max="8721" width="8.7109375" style="281" bestFit="1" customWidth="1"/>
    <col min="8722" max="8722" width="10.140625" style="281" bestFit="1" customWidth="1"/>
    <col min="8723" max="8723" width="10.140625" style="281" customWidth="1"/>
    <col min="8724" max="8961" width="9.140625" style="281"/>
    <col min="8962" max="8962" width="6.5703125" style="281" bestFit="1" customWidth="1"/>
    <col min="8963" max="8963" width="8.42578125" style="281" bestFit="1" customWidth="1"/>
    <col min="8964" max="8964" width="24.85546875" style="281" bestFit="1" customWidth="1"/>
    <col min="8965" max="8965" width="30.5703125" style="281" bestFit="1" customWidth="1"/>
    <col min="8966" max="8966" width="3.7109375" style="281" customWidth="1"/>
    <col min="8967" max="8967" width="18.5703125" style="281" bestFit="1" customWidth="1"/>
    <col min="8968" max="8968" width="15.28515625" style="281" bestFit="1" customWidth="1"/>
    <col min="8969" max="8969" width="5.85546875" style="281" bestFit="1" customWidth="1"/>
    <col min="8970" max="8970" width="9.42578125" style="281" bestFit="1" customWidth="1"/>
    <col min="8971" max="8971" width="3.42578125" style="281" bestFit="1" customWidth="1"/>
    <col min="8972" max="8973" width="4.28515625" style="281" bestFit="1" customWidth="1"/>
    <col min="8974" max="8974" width="3.7109375" style="281" bestFit="1" customWidth="1"/>
    <col min="8975" max="8975" width="11.140625" style="281" customWidth="1"/>
    <col min="8976" max="8976" width="14" style="281" bestFit="1" customWidth="1"/>
    <col min="8977" max="8977" width="8.7109375" style="281" bestFit="1" customWidth="1"/>
    <col min="8978" max="8978" width="10.140625" style="281" bestFit="1" customWidth="1"/>
    <col min="8979" max="8979" width="10.140625" style="281" customWidth="1"/>
    <col min="8980" max="9217" width="9.140625" style="281"/>
    <col min="9218" max="9218" width="6.5703125" style="281" bestFit="1" customWidth="1"/>
    <col min="9219" max="9219" width="8.42578125" style="281" bestFit="1" customWidth="1"/>
    <col min="9220" max="9220" width="24.85546875" style="281" bestFit="1" customWidth="1"/>
    <col min="9221" max="9221" width="30.5703125" style="281" bestFit="1" customWidth="1"/>
    <col min="9222" max="9222" width="3.7109375" style="281" customWidth="1"/>
    <col min="9223" max="9223" width="18.5703125" style="281" bestFit="1" customWidth="1"/>
    <col min="9224" max="9224" width="15.28515625" style="281" bestFit="1" customWidth="1"/>
    <col min="9225" max="9225" width="5.85546875" style="281" bestFit="1" customWidth="1"/>
    <col min="9226" max="9226" width="9.42578125" style="281" bestFit="1" customWidth="1"/>
    <col min="9227" max="9227" width="3.42578125" style="281" bestFit="1" customWidth="1"/>
    <col min="9228" max="9229" width="4.28515625" style="281" bestFit="1" customWidth="1"/>
    <col min="9230" max="9230" width="3.7109375" style="281" bestFit="1" customWidth="1"/>
    <col min="9231" max="9231" width="11.140625" style="281" customWidth="1"/>
    <col min="9232" max="9232" width="14" style="281" bestFit="1" customWidth="1"/>
    <col min="9233" max="9233" width="8.7109375" style="281" bestFit="1" customWidth="1"/>
    <col min="9234" max="9234" width="10.140625" style="281" bestFit="1" customWidth="1"/>
    <col min="9235" max="9235" width="10.140625" style="281" customWidth="1"/>
    <col min="9236" max="9473" width="9.140625" style="281"/>
    <col min="9474" max="9474" width="6.5703125" style="281" bestFit="1" customWidth="1"/>
    <col min="9475" max="9475" width="8.42578125" style="281" bestFit="1" customWidth="1"/>
    <col min="9476" max="9476" width="24.85546875" style="281" bestFit="1" customWidth="1"/>
    <col min="9477" max="9477" width="30.5703125" style="281" bestFit="1" customWidth="1"/>
    <col min="9478" max="9478" width="3.7109375" style="281" customWidth="1"/>
    <col min="9479" max="9479" width="18.5703125" style="281" bestFit="1" customWidth="1"/>
    <col min="9480" max="9480" width="15.28515625" style="281" bestFit="1" customWidth="1"/>
    <col min="9481" max="9481" width="5.85546875" style="281" bestFit="1" customWidth="1"/>
    <col min="9482" max="9482" width="9.42578125" style="281" bestFit="1" customWidth="1"/>
    <col min="9483" max="9483" width="3.42578125" style="281" bestFit="1" customWidth="1"/>
    <col min="9484" max="9485" width="4.28515625" style="281" bestFit="1" customWidth="1"/>
    <col min="9486" max="9486" width="3.7109375" style="281" bestFit="1" customWidth="1"/>
    <col min="9487" max="9487" width="11.140625" style="281" customWidth="1"/>
    <col min="9488" max="9488" width="14" style="281" bestFit="1" customWidth="1"/>
    <col min="9489" max="9489" width="8.7109375" style="281" bestFit="1" customWidth="1"/>
    <col min="9490" max="9490" width="10.140625" style="281" bestFit="1" customWidth="1"/>
    <col min="9491" max="9491" width="10.140625" style="281" customWidth="1"/>
    <col min="9492" max="9729" width="9.140625" style="281"/>
    <col min="9730" max="9730" width="6.5703125" style="281" bestFit="1" customWidth="1"/>
    <col min="9731" max="9731" width="8.42578125" style="281" bestFit="1" customWidth="1"/>
    <col min="9732" max="9732" width="24.85546875" style="281" bestFit="1" customWidth="1"/>
    <col min="9733" max="9733" width="30.5703125" style="281" bestFit="1" customWidth="1"/>
    <col min="9734" max="9734" width="3.7109375" style="281" customWidth="1"/>
    <col min="9735" max="9735" width="18.5703125" style="281" bestFit="1" customWidth="1"/>
    <col min="9736" max="9736" width="15.28515625" style="281" bestFit="1" customWidth="1"/>
    <col min="9737" max="9737" width="5.85546875" style="281" bestFit="1" customWidth="1"/>
    <col min="9738" max="9738" width="9.42578125" style="281" bestFit="1" customWidth="1"/>
    <col min="9739" max="9739" width="3.42578125" style="281" bestFit="1" customWidth="1"/>
    <col min="9740" max="9741" width="4.28515625" style="281" bestFit="1" customWidth="1"/>
    <col min="9742" max="9742" width="3.7109375" style="281" bestFit="1" customWidth="1"/>
    <col min="9743" max="9743" width="11.140625" style="281" customWidth="1"/>
    <col min="9744" max="9744" width="14" style="281" bestFit="1" customWidth="1"/>
    <col min="9745" max="9745" width="8.7109375" style="281" bestFit="1" customWidth="1"/>
    <col min="9746" max="9746" width="10.140625" style="281" bestFit="1" customWidth="1"/>
    <col min="9747" max="9747" width="10.140625" style="281" customWidth="1"/>
    <col min="9748" max="9985" width="9.140625" style="281"/>
    <col min="9986" max="9986" width="6.5703125" style="281" bestFit="1" customWidth="1"/>
    <col min="9987" max="9987" width="8.42578125" style="281" bestFit="1" customWidth="1"/>
    <col min="9988" max="9988" width="24.85546875" style="281" bestFit="1" customWidth="1"/>
    <col min="9989" max="9989" width="30.5703125" style="281" bestFit="1" customWidth="1"/>
    <col min="9990" max="9990" width="3.7109375" style="281" customWidth="1"/>
    <col min="9991" max="9991" width="18.5703125" style="281" bestFit="1" customWidth="1"/>
    <col min="9992" max="9992" width="15.28515625" style="281" bestFit="1" customWidth="1"/>
    <col min="9993" max="9993" width="5.85546875" style="281" bestFit="1" customWidth="1"/>
    <col min="9994" max="9994" width="9.42578125" style="281" bestFit="1" customWidth="1"/>
    <col min="9995" max="9995" width="3.42578125" style="281" bestFit="1" customWidth="1"/>
    <col min="9996" max="9997" width="4.28515625" style="281" bestFit="1" customWidth="1"/>
    <col min="9998" max="9998" width="3.7109375" style="281" bestFit="1" customWidth="1"/>
    <col min="9999" max="9999" width="11.140625" style="281" customWidth="1"/>
    <col min="10000" max="10000" width="14" style="281" bestFit="1" customWidth="1"/>
    <col min="10001" max="10001" width="8.7109375" style="281" bestFit="1" customWidth="1"/>
    <col min="10002" max="10002" width="10.140625" style="281" bestFit="1" customWidth="1"/>
    <col min="10003" max="10003" width="10.140625" style="281" customWidth="1"/>
    <col min="10004" max="10241" width="9.140625" style="281"/>
    <col min="10242" max="10242" width="6.5703125" style="281" bestFit="1" customWidth="1"/>
    <col min="10243" max="10243" width="8.42578125" style="281" bestFit="1" customWidth="1"/>
    <col min="10244" max="10244" width="24.85546875" style="281" bestFit="1" customWidth="1"/>
    <col min="10245" max="10245" width="30.5703125" style="281" bestFit="1" customWidth="1"/>
    <col min="10246" max="10246" width="3.7109375" style="281" customWidth="1"/>
    <col min="10247" max="10247" width="18.5703125" style="281" bestFit="1" customWidth="1"/>
    <col min="10248" max="10248" width="15.28515625" style="281" bestFit="1" customWidth="1"/>
    <col min="10249" max="10249" width="5.85546875" style="281" bestFit="1" customWidth="1"/>
    <col min="10250" max="10250" width="9.42578125" style="281" bestFit="1" customWidth="1"/>
    <col min="10251" max="10251" width="3.42578125" style="281" bestFit="1" customWidth="1"/>
    <col min="10252" max="10253" width="4.28515625" style="281" bestFit="1" customWidth="1"/>
    <col min="10254" max="10254" width="3.7109375" style="281" bestFit="1" customWidth="1"/>
    <col min="10255" max="10255" width="11.140625" style="281" customWidth="1"/>
    <col min="10256" max="10256" width="14" style="281" bestFit="1" customWidth="1"/>
    <col min="10257" max="10257" width="8.7109375" style="281" bestFit="1" customWidth="1"/>
    <col min="10258" max="10258" width="10.140625" style="281" bestFit="1" customWidth="1"/>
    <col min="10259" max="10259" width="10.140625" style="281" customWidth="1"/>
    <col min="10260" max="10497" width="9.140625" style="281"/>
    <col min="10498" max="10498" width="6.5703125" style="281" bestFit="1" customWidth="1"/>
    <col min="10499" max="10499" width="8.42578125" style="281" bestFit="1" customWidth="1"/>
    <col min="10500" max="10500" width="24.85546875" style="281" bestFit="1" customWidth="1"/>
    <col min="10501" max="10501" width="30.5703125" style="281" bestFit="1" customWidth="1"/>
    <col min="10502" max="10502" width="3.7109375" style="281" customWidth="1"/>
    <col min="10503" max="10503" width="18.5703125" style="281" bestFit="1" customWidth="1"/>
    <col min="10504" max="10504" width="15.28515625" style="281" bestFit="1" customWidth="1"/>
    <col min="10505" max="10505" width="5.85546875" style="281" bestFit="1" customWidth="1"/>
    <col min="10506" max="10506" width="9.42578125" style="281" bestFit="1" customWidth="1"/>
    <col min="10507" max="10507" width="3.42578125" style="281" bestFit="1" customWidth="1"/>
    <col min="10508" max="10509" width="4.28515625" style="281" bestFit="1" customWidth="1"/>
    <col min="10510" max="10510" width="3.7109375" style="281" bestFit="1" customWidth="1"/>
    <col min="10511" max="10511" width="11.140625" style="281" customWidth="1"/>
    <col min="10512" max="10512" width="14" style="281" bestFit="1" customWidth="1"/>
    <col min="10513" max="10513" width="8.7109375" style="281" bestFit="1" customWidth="1"/>
    <col min="10514" max="10514" width="10.140625" style="281" bestFit="1" customWidth="1"/>
    <col min="10515" max="10515" width="10.140625" style="281" customWidth="1"/>
    <col min="10516" max="10753" width="9.140625" style="281"/>
    <col min="10754" max="10754" width="6.5703125" style="281" bestFit="1" customWidth="1"/>
    <col min="10755" max="10755" width="8.42578125" style="281" bestFit="1" customWidth="1"/>
    <col min="10756" max="10756" width="24.85546875" style="281" bestFit="1" customWidth="1"/>
    <col min="10757" max="10757" width="30.5703125" style="281" bestFit="1" customWidth="1"/>
    <col min="10758" max="10758" width="3.7109375" style="281" customWidth="1"/>
    <col min="10759" max="10759" width="18.5703125" style="281" bestFit="1" customWidth="1"/>
    <col min="10760" max="10760" width="15.28515625" style="281" bestFit="1" customWidth="1"/>
    <col min="10761" max="10761" width="5.85546875" style="281" bestFit="1" customWidth="1"/>
    <col min="10762" max="10762" width="9.42578125" style="281" bestFit="1" customWidth="1"/>
    <col min="10763" max="10763" width="3.42578125" style="281" bestFit="1" customWidth="1"/>
    <col min="10764" max="10765" width="4.28515625" style="281" bestFit="1" customWidth="1"/>
    <col min="10766" max="10766" width="3.7109375" style="281" bestFit="1" customWidth="1"/>
    <col min="10767" max="10767" width="11.140625" style="281" customWidth="1"/>
    <col min="10768" max="10768" width="14" style="281" bestFit="1" customWidth="1"/>
    <col min="10769" max="10769" width="8.7109375" style="281" bestFit="1" customWidth="1"/>
    <col min="10770" max="10770" width="10.140625" style="281" bestFit="1" customWidth="1"/>
    <col min="10771" max="10771" width="10.140625" style="281" customWidth="1"/>
    <col min="10772" max="11009" width="9.140625" style="281"/>
    <col min="11010" max="11010" width="6.5703125" style="281" bestFit="1" customWidth="1"/>
    <col min="11011" max="11011" width="8.42578125" style="281" bestFit="1" customWidth="1"/>
    <col min="11012" max="11012" width="24.85546875" style="281" bestFit="1" customWidth="1"/>
    <col min="11013" max="11013" width="30.5703125" style="281" bestFit="1" customWidth="1"/>
    <col min="11014" max="11014" width="3.7109375" style="281" customWidth="1"/>
    <col min="11015" max="11015" width="18.5703125" style="281" bestFit="1" customWidth="1"/>
    <col min="11016" max="11016" width="15.28515625" style="281" bestFit="1" customWidth="1"/>
    <col min="11017" max="11017" width="5.85546875" style="281" bestFit="1" customWidth="1"/>
    <col min="11018" max="11018" width="9.42578125" style="281" bestFit="1" customWidth="1"/>
    <col min="11019" max="11019" width="3.42578125" style="281" bestFit="1" customWidth="1"/>
    <col min="11020" max="11021" width="4.28515625" style="281" bestFit="1" customWidth="1"/>
    <col min="11022" max="11022" width="3.7109375" style="281" bestFit="1" customWidth="1"/>
    <col min="11023" max="11023" width="11.140625" style="281" customWidth="1"/>
    <col min="11024" max="11024" width="14" style="281" bestFit="1" customWidth="1"/>
    <col min="11025" max="11025" width="8.7109375" style="281" bestFit="1" customWidth="1"/>
    <col min="11026" max="11026" width="10.140625" style="281" bestFit="1" customWidth="1"/>
    <col min="11027" max="11027" width="10.140625" style="281" customWidth="1"/>
    <col min="11028" max="11265" width="9.140625" style="281"/>
    <col min="11266" max="11266" width="6.5703125" style="281" bestFit="1" customWidth="1"/>
    <col min="11267" max="11267" width="8.42578125" style="281" bestFit="1" customWidth="1"/>
    <col min="11268" max="11268" width="24.85546875" style="281" bestFit="1" customWidth="1"/>
    <col min="11269" max="11269" width="30.5703125" style="281" bestFit="1" customWidth="1"/>
    <col min="11270" max="11270" width="3.7109375" style="281" customWidth="1"/>
    <col min="11271" max="11271" width="18.5703125" style="281" bestFit="1" customWidth="1"/>
    <col min="11272" max="11272" width="15.28515625" style="281" bestFit="1" customWidth="1"/>
    <col min="11273" max="11273" width="5.85546875" style="281" bestFit="1" customWidth="1"/>
    <col min="11274" max="11274" width="9.42578125" style="281" bestFit="1" customWidth="1"/>
    <col min="11275" max="11275" width="3.42578125" style="281" bestFit="1" customWidth="1"/>
    <col min="11276" max="11277" width="4.28515625" style="281" bestFit="1" customWidth="1"/>
    <col min="11278" max="11278" width="3.7109375" style="281" bestFit="1" customWidth="1"/>
    <col min="11279" max="11279" width="11.140625" style="281" customWidth="1"/>
    <col min="11280" max="11280" width="14" style="281" bestFit="1" customWidth="1"/>
    <col min="11281" max="11281" width="8.7109375" style="281" bestFit="1" customWidth="1"/>
    <col min="11282" max="11282" width="10.140625" style="281" bestFit="1" customWidth="1"/>
    <col min="11283" max="11283" width="10.140625" style="281" customWidth="1"/>
    <col min="11284" max="11521" width="9.140625" style="281"/>
    <col min="11522" max="11522" width="6.5703125" style="281" bestFit="1" customWidth="1"/>
    <col min="11523" max="11523" width="8.42578125" style="281" bestFit="1" customWidth="1"/>
    <col min="11524" max="11524" width="24.85546875" style="281" bestFit="1" customWidth="1"/>
    <col min="11525" max="11525" width="30.5703125" style="281" bestFit="1" customWidth="1"/>
    <col min="11526" max="11526" width="3.7109375" style="281" customWidth="1"/>
    <col min="11527" max="11527" width="18.5703125" style="281" bestFit="1" customWidth="1"/>
    <col min="11528" max="11528" width="15.28515625" style="281" bestFit="1" customWidth="1"/>
    <col min="11529" max="11529" width="5.85546875" style="281" bestFit="1" customWidth="1"/>
    <col min="11530" max="11530" width="9.42578125" style="281" bestFit="1" customWidth="1"/>
    <col min="11531" max="11531" width="3.42578125" style="281" bestFit="1" customWidth="1"/>
    <col min="11532" max="11533" width="4.28515625" style="281" bestFit="1" customWidth="1"/>
    <col min="11534" max="11534" width="3.7109375" style="281" bestFit="1" customWidth="1"/>
    <col min="11535" max="11535" width="11.140625" style="281" customWidth="1"/>
    <col min="11536" max="11536" width="14" style="281" bestFit="1" customWidth="1"/>
    <col min="11537" max="11537" width="8.7109375" style="281" bestFit="1" customWidth="1"/>
    <col min="11538" max="11538" width="10.140625" style="281" bestFit="1" customWidth="1"/>
    <col min="11539" max="11539" width="10.140625" style="281" customWidth="1"/>
    <col min="11540" max="11777" width="9.140625" style="281"/>
    <col min="11778" max="11778" width="6.5703125" style="281" bestFit="1" customWidth="1"/>
    <col min="11779" max="11779" width="8.42578125" style="281" bestFit="1" customWidth="1"/>
    <col min="11780" max="11780" width="24.85546875" style="281" bestFit="1" customWidth="1"/>
    <col min="11781" max="11781" width="30.5703125" style="281" bestFit="1" customWidth="1"/>
    <col min="11782" max="11782" width="3.7109375" style="281" customWidth="1"/>
    <col min="11783" max="11783" width="18.5703125" style="281" bestFit="1" customWidth="1"/>
    <col min="11784" max="11784" width="15.28515625" style="281" bestFit="1" customWidth="1"/>
    <col min="11785" max="11785" width="5.85546875" style="281" bestFit="1" customWidth="1"/>
    <col min="11786" max="11786" width="9.42578125" style="281" bestFit="1" customWidth="1"/>
    <col min="11787" max="11787" width="3.42578125" style="281" bestFit="1" customWidth="1"/>
    <col min="11788" max="11789" width="4.28515625" style="281" bestFit="1" customWidth="1"/>
    <col min="11790" max="11790" width="3.7109375" style="281" bestFit="1" customWidth="1"/>
    <col min="11791" max="11791" width="11.140625" style="281" customWidth="1"/>
    <col min="11792" max="11792" width="14" style="281" bestFit="1" customWidth="1"/>
    <col min="11793" max="11793" width="8.7109375" style="281" bestFit="1" customWidth="1"/>
    <col min="11794" max="11794" width="10.140625" style="281" bestFit="1" customWidth="1"/>
    <col min="11795" max="11795" width="10.140625" style="281" customWidth="1"/>
    <col min="11796" max="12033" width="9.140625" style="281"/>
    <col min="12034" max="12034" width="6.5703125" style="281" bestFit="1" customWidth="1"/>
    <col min="12035" max="12035" width="8.42578125" style="281" bestFit="1" customWidth="1"/>
    <col min="12036" max="12036" width="24.85546875" style="281" bestFit="1" customWidth="1"/>
    <col min="12037" max="12037" width="30.5703125" style="281" bestFit="1" customWidth="1"/>
    <col min="12038" max="12038" width="3.7109375" style="281" customWidth="1"/>
    <col min="12039" max="12039" width="18.5703125" style="281" bestFit="1" customWidth="1"/>
    <col min="12040" max="12040" width="15.28515625" style="281" bestFit="1" customWidth="1"/>
    <col min="12041" max="12041" width="5.85546875" style="281" bestFit="1" customWidth="1"/>
    <col min="12042" max="12042" width="9.42578125" style="281" bestFit="1" customWidth="1"/>
    <col min="12043" max="12043" width="3.42578125" style="281" bestFit="1" customWidth="1"/>
    <col min="12044" max="12045" width="4.28515625" style="281" bestFit="1" customWidth="1"/>
    <col min="12046" max="12046" width="3.7109375" style="281" bestFit="1" customWidth="1"/>
    <col min="12047" max="12047" width="11.140625" style="281" customWidth="1"/>
    <col min="12048" max="12048" width="14" style="281" bestFit="1" customWidth="1"/>
    <col min="12049" max="12049" width="8.7109375" style="281" bestFit="1" customWidth="1"/>
    <col min="12050" max="12050" width="10.140625" style="281" bestFit="1" customWidth="1"/>
    <col min="12051" max="12051" width="10.140625" style="281" customWidth="1"/>
    <col min="12052" max="12289" width="9.140625" style="281"/>
    <col min="12290" max="12290" width="6.5703125" style="281" bestFit="1" customWidth="1"/>
    <col min="12291" max="12291" width="8.42578125" style="281" bestFit="1" customWidth="1"/>
    <col min="12292" max="12292" width="24.85546875" style="281" bestFit="1" customWidth="1"/>
    <col min="12293" max="12293" width="30.5703125" style="281" bestFit="1" customWidth="1"/>
    <col min="12294" max="12294" width="3.7109375" style="281" customWidth="1"/>
    <col min="12295" max="12295" width="18.5703125" style="281" bestFit="1" customWidth="1"/>
    <col min="12296" max="12296" width="15.28515625" style="281" bestFit="1" customWidth="1"/>
    <col min="12297" max="12297" width="5.85546875" style="281" bestFit="1" customWidth="1"/>
    <col min="12298" max="12298" width="9.42578125" style="281" bestFit="1" customWidth="1"/>
    <col min="12299" max="12299" width="3.42578125" style="281" bestFit="1" customWidth="1"/>
    <col min="12300" max="12301" width="4.28515625" style="281" bestFit="1" customWidth="1"/>
    <col min="12302" max="12302" width="3.7109375" style="281" bestFit="1" customWidth="1"/>
    <col min="12303" max="12303" width="11.140625" style="281" customWidth="1"/>
    <col min="12304" max="12304" width="14" style="281" bestFit="1" customWidth="1"/>
    <col min="12305" max="12305" width="8.7109375" style="281" bestFit="1" customWidth="1"/>
    <col min="12306" max="12306" width="10.140625" style="281" bestFit="1" customWidth="1"/>
    <col min="12307" max="12307" width="10.140625" style="281" customWidth="1"/>
    <col min="12308" max="12545" width="9.140625" style="281"/>
    <col min="12546" max="12546" width="6.5703125" style="281" bestFit="1" customWidth="1"/>
    <col min="12547" max="12547" width="8.42578125" style="281" bestFit="1" customWidth="1"/>
    <col min="12548" max="12548" width="24.85546875" style="281" bestFit="1" customWidth="1"/>
    <col min="12549" max="12549" width="30.5703125" style="281" bestFit="1" customWidth="1"/>
    <col min="12550" max="12550" width="3.7109375" style="281" customWidth="1"/>
    <col min="12551" max="12551" width="18.5703125" style="281" bestFit="1" customWidth="1"/>
    <col min="12552" max="12552" width="15.28515625" style="281" bestFit="1" customWidth="1"/>
    <col min="12553" max="12553" width="5.85546875" style="281" bestFit="1" customWidth="1"/>
    <col min="12554" max="12554" width="9.42578125" style="281" bestFit="1" customWidth="1"/>
    <col min="12555" max="12555" width="3.42578125" style="281" bestFit="1" customWidth="1"/>
    <col min="12556" max="12557" width="4.28515625" style="281" bestFit="1" customWidth="1"/>
    <col min="12558" max="12558" width="3.7109375" style="281" bestFit="1" customWidth="1"/>
    <col min="12559" max="12559" width="11.140625" style="281" customWidth="1"/>
    <col min="12560" max="12560" width="14" style="281" bestFit="1" customWidth="1"/>
    <col min="12561" max="12561" width="8.7109375" style="281" bestFit="1" customWidth="1"/>
    <col min="12562" max="12562" width="10.140625" style="281" bestFit="1" customWidth="1"/>
    <col min="12563" max="12563" width="10.140625" style="281" customWidth="1"/>
    <col min="12564" max="12801" width="9.140625" style="281"/>
    <col min="12802" max="12802" width="6.5703125" style="281" bestFit="1" customWidth="1"/>
    <col min="12803" max="12803" width="8.42578125" style="281" bestFit="1" customWidth="1"/>
    <col min="12804" max="12804" width="24.85546875" style="281" bestFit="1" customWidth="1"/>
    <col min="12805" max="12805" width="30.5703125" style="281" bestFit="1" customWidth="1"/>
    <col min="12806" max="12806" width="3.7109375" style="281" customWidth="1"/>
    <col min="12807" max="12807" width="18.5703125" style="281" bestFit="1" customWidth="1"/>
    <col min="12808" max="12808" width="15.28515625" style="281" bestFit="1" customWidth="1"/>
    <col min="12809" max="12809" width="5.85546875" style="281" bestFit="1" customWidth="1"/>
    <col min="12810" max="12810" width="9.42578125" style="281" bestFit="1" customWidth="1"/>
    <col min="12811" max="12811" width="3.42578125" style="281" bestFit="1" customWidth="1"/>
    <col min="12812" max="12813" width="4.28515625" style="281" bestFit="1" customWidth="1"/>
    <col min="12814" max="12814" width="3.7109375" style="281" bestFit="1" customWidth="1"/>
    <col min="12815" max="12815" width="11.140625" style="281" customWidth="1"/>
    <col min="12816" max="12816" width="14" style="281" bestFit="1" customWidth="1"/>
    <col min="12817" max="12817" width="8.7109375" style="281" bestFit="1" customWidth="1"/>
    <col min="12818" max="12818" width="10.140625" style="281" bestFit="1" customWidth="1"/>
    <col min="12819" max="12819" width="10.140625" style="281" customWidth="1"/>
    <col min="12820" max="13057" width="9.140625" style="281"/>
    <col min="13058" max="13058" width="6.5703125" style="281" bestFit="1" customWidth="1"/>
    <col min="13059" max="13059" width="8.42578125" style="281" bestFit="1" customWidth="1"/>
    <col min="13060" max="13060" width="24.85546875" style="281" bestFit="1" customWidth="1"/>
    <col min="13061" max="13061" width="30.5703125" style="281" bestFit="1" customWidth="1"/>
    <col min="13062" max="13062" width="3.7109375" style="281" customWidth="1"/>
    <col min="13063" max="13063" width="18.5703125" style="281" bestFit="1" customWidth="1"/>
    <col min="13064" max="13064" width="15.28515625" style="281" bestFit="1" customWidth="1"/>
    <col min="13065" max="13065" width="5.85546875" style="281" bestFit="1" customWidth="1"/>
    <col min="13066" max="13066" width="9.42578125" style="281" bestFit="1" customWidth="1"/>
    <col min="13067" max="13067" width="3.42578125" style="281" bestFit="1" customWidth="1"/>
    <col min="13068" max="13069" width="4.28515625" style="281" bestFit="1" customWidth="1"/>
    <col min="13070" max="13070" width="3.7109375" style="281" bestFit="1" customWidth="1"/>
    <col min="13071" max="13071" width="11.140625" style="281" customWidth="1"/>
    <col min="13072" max="13072" width="14" style="281" bestFit="1" customWidth="1"/>
    <col min="13073" max="13073" width="8.7109375" style="281" bestFit="1" customWidth="1"/>
    <col min="13074" max="13074" width="10.140625" style="281" bestFit="1" customWidth="1"/>
    <col min="13075" max="13075" width="10.140625" style="281" customWidth="1"/>
    <col min="13076" max="13313" width="9.140625" style="281"/>
    <col min="13314" max="13314" width="6.5703125" style="281" bestFit="1" customWidth="1"/>
    <col min="13315" max="13315" width="8.42578125" style="281" bestFit="1" customWidth="1"/>
    <col min="13316" max="13316" width="24.85546875" style="281" bestFit="1" customWidth="1"/>
    <col min="13317" max="13317" width="30.5703125" style="281" bestFit="1" customWidth="1"/>
    <col min="13318" max="13318" width="3.7109375" style="281" customWidth="1"/>
    <col min="13319" max="13319" width="18.5703125" style="281" bestFit="1" customWidth="1"/>
    <col min="13320" max="13320" width="15.28515625" style="281" bestFit="1" customWidth="1"/>
    <col min="13321" max="13321" width="5.85546875" style="281" bestFit="1" customWidth="1"/>
    <col min="13322" max="13322" width="9.42578125" style="281" bestFit="1" customWidth="1"/>
    <col min="13323" max="13323" width="3.42578125" style="281" bestFit="1" customWidth="1"/>
    <col min="13324" max="13325" width="4.28515625" style="281" bestFit="1" customWidth="1"/>
    <col min="13326" max="13326" width="3.7109375" style="281" bestFit="1" customWidth="1"/>
    <col min="13327" max="13327" width="11.140625" style="281" customWidth="1"/>
    <col min="13328" max="13328" width="14" style="281" bestFit="1" customWidth="1"/>
    <col min="13329" max="13329" width="8.7109375" style="281" bestFit="1" customWidth="1"/>
    <col min="13330" max="13330" width="10.140625" style="281" bestFit="1" customWidth="1"/>
    <col min="13331" max="13331" width="10.140625" style="281" customWidth="1"/>
    <col min="13332" max="13569" width="9.140625" style="281"/>
    <col min="13570" max="13570" width="6.5703125" style="281" bestFit="1" customWidth="1"/>
    <col min="13571" max="13571" width="8.42578125" style="281" bestFit="1" customWidth="1"/>
    <col min="13572" max="13572" width="24.85546875" style="281" bestFit="1" customWidth="1"/>
    <col min="13573" max="13573" width="30.5703125" style="281" bestFit="1" customWidth="1"/>
    <col min="13574" max="13574" width="3.7109375" style="281" customWidth="1"/>
    <col min="13575" max="13575" width="18.5703125" style="281" bestFit="1" customWidth="1"/>
    <col min="13576" max="13576" width="15.28515625" style="281" bestFit="1" customWidth="1"/>
    <col min="13577" max="13577" width="5.85546875" style="281" bestFit="1" customWidth="1"/>
    <col min="13578" max="13578" width="9.42578125" style="281" bestFit="1" customWidth="1"/>
    <col min="13579" max="13579" width="3.42578125" style="281" bestFit="1" customWidth="1"/>
    <col min="13580" max="13581" width="4.28515625" style="281" bestFit="1" customWidth="1"/>
    <col min="13582" max="13582" width="3.7109375" style="281" bestFit="1" customWidth="1"/>
    <col min="13583" max="13583" width="11.140625" style="281" customWidth="1"/>
    <col min="13584" max="13584" width="14" style="281" bestFit="1" customWidth="1"/>
    <col min="13585" max="13585" width="8.7109375" style="281" bestFit="1" customWidth="1"/>
    <col min="13586" max="13586" width="10.140625" style="281" bestFit="1" customWidth="1"/>
    <col min="13587" max="13587" width="10.140625" style="281" customWidth="1"/>
    <col min="13588" max="13825" width="9.140625" style="281"/>
    <col min="13826" max="13826" width="6.5703125" style="281" bestFit="1" customWidth="1"/>
    <col min="13827" max="13827" width="8.42578125" style="281" bestFit="1" customWidth="1"/>
    <col min="13828" max="13828" width="24.85546875" style="281" bestFit="1" customWidth="1"/>
    <col min="13829" max="13829" width="30.5703125" style="281" bestFit="1" customWidth="1"/>
    <col min="13830" max="13830" width="3.7109375" style="281" customWidth="1"/>
    <col min="13831" max="13831" width="18.5703125" style="281" bestFit="1" customWidth="1"/>
    <col min="13832" max="13832" width="15.28515625" style="281" bestFit="1" customWidth="1"/>
    <col min="13833" max="13833" width="5.85546875" style="281" bestFit="1" customWidth="1"/>
    <col min="13834" max="13834" width="9.42578125" style="281" bestFit="1" customWidth="1"/>
    <col min="13835" max="13835" width="3.42578125" style="281" bestFit="1" customWidth="1"/>
    <col min="13836" max="13837" width="4.28515625" style="281" bestFit="1" customWidth="1"/>
    <col min="13838" max="13838" width="3.7109375" style="281" bestFit="1" customWidth="1"/>
    <col min="13839" max="13839" width="11.140625" style="281" customWidth="1"/>
    <col min="13840" max="13840" width="14" style="281" bestFit="1" customWidth="1"/>
    <col min="13841" max="13841" width="8.7109375" style="281" bestFit="1" customWidth="1"/>
    <col min="13842" max="13842" width="10.140625" style="281" bestFit="1" customWidth="1"/>
    <col min="13843" max="13843" width="10.140625" style="281" customWidth="1"/>
    <col min="13844" max="14081" width="9.140625" style="281"/>
    <col min="14082" max="14082" width="6.5703125" style="281" bestFit="1" customWidth="1"/>
    <col min="14083" max="14083" width="8.42578125" style="281" bestFit="1" customWidth="1"/>
    <col min="14084" max="14084" width="24.85546875" style="281" bestFit="1" customWidth="1"/>
    <col min="14085" max="14085" width="30.5703125" style="281" bestFit="1" customWidth="1"/>
    <col min="14086" max="14086" width="3.7109375" style="281" customWidth="1"/>
    <col min="14087" max="14087" width="18.5703125" style="281" bestFit="1" customWidth="1"/>
    <col min="14088" max="14088" width="15.28515625" style="281" bestFit="1" customWidth="1"/>
    <col min="14089" max="14089" width="5.85546875" style="281" bestFit="1" customWidth="1"/>
    <col min="14090" max="14090" width="9.42578125" style="281" bestFit="1" customWidth="1"/>
    <col min="14091" max="14091" width="3.42578125" style="281" bestFit="1" customWidth="1"/>
    <col min="14092" max="14093" width="4.28515625" style="281" bestFit="1" customWidth="1"/>
    <col min="14094" max="14094" width="3.7109375" style="281" bestFit="1" customWidth="1"/>
    <col min="14095" max="14095" width="11.140625" style="281" customWidth="1"/>
    <col min="14096" max="14096" width="14" style="281" bestFit="1" customWidth="1"/>
    <col min="14097" max="14097" width="8.7109375" style="281" bestFit="1" customWidth="1"/>
    <col min="14098" max="14098" width="10.140625" style="281" bestFit="1" customWidth="1"/>
    <col min="14099" max="14099" width="10.140625" style="281" customWidth="1"/>
    <col min="14100" max="14337" width="9.140625" style="281"/>
    <col min="14338" max="14338" width="6.5703125" style="281" bestFit="1" customWidth="1"/>
    <col min="14339" max="14339" width="8.42578125" style="281" bestFit="1" customWidth="1"/>
    <col min="14340" max="14340" width="24.85546875" style="281" bestFit="1" customWidth="1"/>
    <col min="14341" max="14341" width="30.5703125" style="281" bestFit="1" customWidth="1"/>
    <col min="14342" max="14342" width="3.7109375" style="281" customWidth="1"/>
    <col min="14343" max="14343" width="18.5703125" style="281" bestFit="1" customWidth="1"/>
    <col min="14344" max="14344" width="15.28515625" style="281" bestFit="1" customWidth="1"/>
    <col min="14345" max="14345" width="5.85546875" style="281" bestFit="1" customWidth="1"/>
    <col min="14346" max="14346" width="9.42578125" style="281" bestFit="1" customWidth="1"/>
    <col min="14347" max="14347" width="3.42578125" style="281" bestFit="1" customWidth="1"/>
    <col min="14348" max="14349" width="4.28515625" style="281" bestFit="1" customWidth="1"/>
    <col min="14350" max="14350" width="3.7109375" style="281" bestFit="1" customWidth="1"/>
    <col min="14351" max="14351" width="11.140625" style="281" customWidth="1"/>
    <col min="14352" max="14352" width="14" style="281" bestFit="1" customWidth="1"/>
    <col min="14353" max="14353" width="8.7109375" style="281" bestFit="1" customWidth="1"/>
    <col min="14354" max="14354" width="10.140625" style="281" bestFit="1" customWidth="1"/>
    <col min="14355" max="14355" width="10.140625" style="281" customWidth="1"/>
    <col min="14356" max="14593" width="9.140625" style="281"/>
    <col min="14594" max="14594" width="6.5703125" style="281" bestFit="1" customWidth="1"/>
    <col min="14595" max="14595" width="8.42578125" style="281" bestFit="1" customWidth="1"/>
    <col min="14596" max="14596" width="24.85546875" style="281" bestFit="1" customWidth="1"/>
    <col min="14597" max="14597" width="30.5703125" style="281" bestFit="1" customWidth="1"/>
    <col min="14598" max="14598" width="3.7109375" style="281" customWidth="1"/>
    <col min="14599" max="14599" width="18.5703125" style="281" bestFit="1" customWidth="1"/>
    <col min="14600" max="14600" width="15.28515625" style="281" bestFit="1" customWidth="1"/>
    <col min="14601" max="14601" width="5.85546875" style="281" bestFit="1" customWidth="1"/>
    <col min="14602" max="14602" width="9.42578125" style="281" bestFit="1" customWidth="1"/>
    <col min="14603" max="14603" width="3.42578125" style="281" bestFit="1" customWidth="1"/>
    <col min="14604" max="14605" width="4.28515625" style="281" bestFit="1" customWidth="1"/>
    <col min="14606" max="14606" width="3.7109375" style="281" bestFit="1" customWidth="1"/>
    <col min="14607" max="14607" width="11.140625" style="281" customWidth="1"/>
    <col min="14608" max="14608" width="14" style="281" bestFit="1" customWidth="1"/>
    <col min="14609" max="14609" width="8.7109375" style="281" bestFit="1" customWidth="1"/>
    <col min="14610" max="14610" width="10.140625" style="281" bestFit="1" customWidth="1"/>
    <col min="14611" max="14611" width="10.140625" style="281" customWidth="1"/>
    <col min="14612" max="14849" width="9.140625" style="281"/>
    <col min="14850" max="14850" width="6.5703125" style="281" bestFit="1" customWidth="1"/>
    <col min="14851" max="14851" width="8.42578125" style="281" bestFit="1" customWidth="1"/>
    <col min="14852" max="14852" width="24.85546875" style="281" bestFit="1" customWidth="1"/>
    <col min="14853" max="14853" width="30.5703125" style="281" bestFit="1" customWidth="1"/>
    <col min="14854" max="14854" width="3.7109375" style="281" customWidth="1"/>
    <col min="14855" max="14855" width="18.5703125" style="281" bestFit="1" customWidth="1"/>
    <col min="14856" max="14856" width="15.28515625" style="281" bestFit="1" customWidth="1"/>
    <col min="14857" max="14857" width="5.85546875" style="281" bestFit="1" customWidth="1"/>
    <col min="14858" max="14858" width="9.42578125" style="281" bestFit="1" customWidth="1"/>
    <col min="14859" max="14859" width="3.42578125" style="281" bestFit="1" customWidth="1"/>
    <col min="14860" max="14861" width="4.28515625" style="281" bestFit="1" customWidth="1"/>
    <col min="14862" max="14862" width="3.7109375" style="281" bestFit="1" customWidth="1"/>
    <col min="14863" max="14863" width="11.140625" style="281" customWidth="1"/>
    <col min="14864" max="14864" width="14" style="281" bestFit="1" customWidth="1"/>
    <col min="14865" max="14865" width="8.7109375" style="281" bestFit="1" customWidth="1"/>
    <col min="14866" max="14866" width="10.140625" style="281" bestFit="1" customWidth="1"/>
    <col min="14867" max="14867" width="10.140625" style="281" customWidth="1"/>
    <col min="14868" max="15105" width="9.140625" style="281"/>
    <col min="15106" max="15106" width="6.5703125" style="281" bestFit="1" customWidth="1"/>
    <col min="15107" max="15107" width="8.42578125" style="281" bestFit="1" customWidth="1"/>
    <col min="15108" max="15108" width="24.85546875" style="281" bestFit="1" customWidth="1"/>
    <col min="15109" max="15109" width="30.5703125" style="281" bestFit="1" customWidth="1"/>
    <col min="15110" max="15110" width="3.7109375" style="281" customWidth="1"/>
    <col min="15111" max="15111" width="18.5703125" style="281" bestFit="1" customWidth="1"/>
    <col min="15112" max="15112" width="15.28515625" style="281" bestFit="1" customWidth="1"/>
    <col min="15113" max="15113" width="5.85546875" style="281" bestFit="1" customWidth="1"/>
    <col min="15114" max="15114" width="9.42578125" style="281" bestFit="1" customWidth="1"/>
    <col min="15115" max="15115" width="3.42578125" style="281" bestFit="1" customWidth="1"/>
    <col min="15116" max="15117" width="4.28515625" style="281" bestFit="1" customWidth="1"/>
    <col min="15118" max="15118" width="3.7109375" style="281" bestFit="1" customWidth="1"/>
    <col min="15119" max="15119" width="11.140625" style="281" customWidth="1"/>
    <col min="15120" max="15120" width="14" style="281" bestFit="1" customWidth="1"/>
    <col min="15121" max="15121" width="8.7109375" style="281" bestFit="1" customWidth="1"/>
    <col min="15122" max="15122" width="10.140625" style="281" bestFit="1" customWidth="1"/>
    <col min="15123" max="15123" width="10.140625" style="281" customWidth="1"/>
    <col min="15124" max="15361" width="9.140625" style="281"/>
    <col min="15362" max="15362" width="6.5703125" style="281" bestFit="1" customWidth="1"/>
    <col min="15363" max="15363" width="8.42578125" style="281" bestFit="1" customWidth="1"/>
    <col min="15364" max="15364" width="24.85546875" style="281" bestFit="1" customWidth="1"/>
    <col min="15365" max="15365" width="30.5703125" style="281" bestFit="1" customWidth="1"/>
    <col min="15366" max="15366" width="3.7109375" style="281" customWidth="1"/>
    <col min="15367" max="15367" width="18.5703125" style="281" bestFit="1" customWidth="1"/>
    <col min="15368" max="15368" width="15.28515625" style="281" bestFit="1" customWidth="1"/>
    <col min="15369" max="15369" width="5.85546875" style="281" bestFit="1" customWidth="1"/>
    <col min="15370" max="15370" width="9.42578125" style="281" bestFit="1" customWidth="1"/>
    <col min="15371" max="15371" width="3.42578125" style="281" bestFit="1" customWidth="1"/>
    <col min="15372" max="15373" width="4.28515625" style="281" bestFit="1" customWidth="1"/>
    <col min="15374" max="15374" width="3.7109375" style="281" bestFit="1" customWidth="1"/>
    <col min="15375" max="15375" width="11.140625" style="281" customWidth="1"/>
    <col min="15376" max="15376" width="14" style="281" bestFit="1" customWidth="1"/>
    <col min="15377" max="15377" width="8.7109375" style="281" bestFit="1" customWidth="1"/>
    <col min="15378" max="15378" width="10.140625" style="281" bestFit="1" customWidth="1"/>
    <col min="15379" max="15379" width="10.140625" style="281" customWidth="1"/>
    <col min="15380" max="15617" width="9.140625" style="281"/>
    <col min="15618" max="15618" width="6.5703125" style="281" bestFit="1" customWidth="1"/>
    <col min="15619" max="15619" width="8.42578125" style="281" bestFit="1" customWidth="1"/>
    <col min="15620" max="15620" width="24.85546875" style="281" bestFit="1" customWidth="1"/>
    <col min="15621" max="15621" width="30.5703125" style="281" bestFit="1" customWidth="1"/>
    <col min="15622" max="15622" width="3.7109375" style="281" customWidth="1"/>
    <col min="15623" max="15623" width="18.5703125" style="281" bestFit="1" customWidth="1"/>
    <col min="15624" max="15624" width="15.28515625" style="281" bestFit="1" customWidth="1"/>
    <col min="15625" max="15625" width="5.85546875" style="281" bestFit="1" customWidth="1"/>
    <col min="15626" max="15626" width="9.42578125" style="281" bestFit="1" customWidth="1"/>
    <col min="15627" max="15627" width="3.42578125" style="281" bestFit="1" customWidth="1"/>
    <col min="15628" max="15629" width="4.28515625" style="281" bestFit="1" customWidth="1"/>
    <col min="15630" max="15630" width="3.7109375" style="281" bestFit="1" customWidth="1"/>
    <col min="15631" max="15631" width="11.140625" style="281" customWidth="1"/>
    <col min="15632" max="15632" width="14" style="281" bestFit="1" customWidth="1"/>
    <col min="15633" max="15633" width="8.7109375" style="281" bestFit="1" customWidth="1"/>
    <col min="15634" max="15634" width="10.140625" style="281" bestFit="1" customWidth="1"/>
    <col min="15635" max="15635" width="10.140625" style="281" customWidth="1"/>
    <col min="15636" max="15873" width="9.140625" style="281"/>
    <col min="15874" max="15874" width="6.5703125" style="281" bestFit="1" customWidth="1"/>
    <col min="15875" max="15875" width="8.42578125" style="281" bestFit="1" customWidth="1"/>
    <col min="15876" max="15876" width="24.85546875" style="281" bestFit="1" customWidth="1"/>
    <col min="15877" max="15877" width="30.5703125" style="281" bestFit="1" customWidth="1"/>
    <col min="15878" max="15878" width="3.7109375" style="281" customWidth="1"/>
    <col min="15879" max="15879" width="18.5703125" style="281" bestFit="1" customWidth="1"/>
    <col min="15880" max="15880" width="15.28515625" style="281" bestFit="1" customWidth="1"/>
    <col min="15881" max="15881" width="5.85546875" style="281" bestFit="1" customWidth="1"/>
    <col min="15882" max="15882" width="9.42578125" style="281" bestFit="1" customWidth="1"/>
    <col min="15883" max="15883" width="3.42578125" style="281" bestFit="1" customWidth="1"/>
    <col min="15884" max="15885" width="4.28515625" style="281" bestFit="1" customWidth="1"/>
    <col min="15886" max="15886" width="3.7109375" style="281" bestFit="1" customWidth="1"/>
    <col min="15887" max="15887" width="11.140625" style="281" customWidth="1"/>
    <col min="15888" max="15888" width="14" style="281" bestFit="1" customWidth="1"/>
    <col min="15889" max="15889" width="8.7109375" style="281" bestFit="1" customWidth="1"/>
    <col min="15890" max="15890" width="10.140625" style="281" bestFit="1" customWidth="1"/>
    <col min="15891" max="15891" width="10.140625" style="281" customWidth="1"/>
    <col min="15892" max="16129" width="9.140625" style="281"/>
    <col min="16130" max="16130" width="6.5703125" style="281" bestFit="1" customWidth="1"/>
    <col min="16131" max="16131" width="8.42578125" style="281" bestFit="1" customWidth="1"/>
    <col min="16132" max="16132" width="24.85546875" style="281" bestFit="1" customWidth="1"/>
    <col min="16133" max="16133" width="30.5703125" style="281" bestFit="1" customWidth="1"/>
    <col min="16134" max="16134" width="3.7109375" style="281" customWidth="1"/>
    <col min="16135" max="16135" width="18.5703125" style="281" bestFit="1" customWidth="1"/>
    <col min="16136" max="16136" width="15.28515625" style="281" bestFit="1" customWidth="1"/>
    <col min="16137" max="16137" width="5.85546875" style="281" bestFit="1" customWidth="1"/>
    <col min="16138" max="16138" width="9.42578125" style="281" bestFit="1" customWidth="1"/>
    <col min="16139" max="16139" width="3.42578125" style="281" bestFit="1" customWidth="1"/>
    <col min="16140" max="16141" width="4.28515625" style="281" bestFit="1" customWidth="1"/>
    <col min="16142" max="16142" width="3.7109375" style="281" bestFit="1" customWidth="1"/>
    <col min="16143" max="16143" width="11.140625" style="281" customWidth="1"/>
    <col min="16144" max="16144" width="14" style="281" bestFit="1" customWidth="1"/>
    <col min="16145" max="16145" width="8.7109375" style="281" bestFit="1" customWidth="1"/>
    <col min="16146" max="16146" width="10.140625" style="281" bestFit="1" customWidth="1"/>
    <col min="16147" max="16147" width="10.140625" style="281" customWidth="1"/>
    <col min="16148" max="16384" width="9.140625" style="281"/>
  </cols>
  <sheetData>
    <row r="1" spans="1:19" ht="18.75" x14ac:dyDescent="0.3">
      <c r="B1" s="278" t="s">
        <v>435</v>
      </c>
      <c r="S1" s="281"/>
    </row>
    <row r="2" spans="1:19" ht="15.75" thickBot="1" x14ac:dyDescent="0.3"/>
    <row r="3" spans="1:19" s="287" customFormat="1" ht="26.25" thickBot="1" x14ac:dyDescent="0.3">
      <c r="A3" s="282" t="s">
        <v>327</v>
      </c>
      <c r="B3" s="283" t="s">
        <v>328</v>
      </c>
      <c r="C3" s="283" t="s">
        <v>329</v>
      </c>
      <c r="D3" s="283" t="s">
        <v>330</v>
      </c>
      <c r="E3" s="284" t="s">
        <v>698</v>
      </c>
      <c r="F3" s="283" t="s">
        <v>332</v>
      </c>
      <c r="G3" s="283" t="s">
        <v>334</v>
      </c>
      <c r="H3" s="407" t="s">
        <v>335</v>
      </c>
      <c r="I3" s="283" t="s">
        <v>336</v>
      </c>
      <c r="J3" s="283" t="s">
        <v>337</v>
      </c>
      <c r="K3" s="283" t="s">
        <v>338</v>
      </c>
      <c r="L3" s="283" t="s">
        <v>339</v>
      </c>
      <c r="M3" s="283" t="s">
        <v>340</v>
      </c>
      <c r="N3" s="283" t="s">
        <v>341</v>
      </c>
      <c r="O3" s="283" t="s">
        <v>342</v>
      </c>
      <c r="P3" s="283" t="s">
        <v>343</v>
      </c>
      <c r="Q3" s="408" t="s">
        <v>344</v>
      </c>
      <c r="R3" s="409" t="s">
        <v>345</v>
      </c>
      <c r="S3" s="410"/>
    </row>
    <row r="4" spans="1:19" s="315" customFormat="1" x14ac:dyDescent="0.25">
      <c r="A4" s="313">
        <v>1</v>
      </c>
      <c r="B4" s="293" t="s">
        <v>436</v>
      </c>
      <c r="C4" s="293" t="s">
        <v>437</v>
      </c>
      <c r="D4" s="293" t="s">
        <v>438</v>
      </c>
      <c r="E4" s="293" t="s">
        <v>702</v>
      </c>
      <c r="F4" s="293" t="s">
        <v>353</v>
      </c>
      <c r="G4" s="293" t="s">
        <v>439</v>
      </c>
      <c r="H4" s="390">
        <v>16909</v>
      </c>
      <c r="I4" s="293" t="s">
        <v>440</v>
      </c>
      <c r="J4" s="293" t="s">
        <v>365</v>
      </c>
      <c r="K4" s="293" t="s">
        <v>349</v>
      </c>
      <c r="L4" s="293" t="s">
        <v>349</v>
      </c>
      <c r="M4" s="293" t="s">
        <v>349</v>
      </c>
      <c r="N4" s="293" t="s">
        <v>370</v>
      </c>
      <c r="O4" s="290" t="s">
        <v>441</v>
      </c>
      <c r="P4" s="293" t="s">
        <v>350</v>
      </c>
      <c r="Q4" s="293" t="s">
        <v>350</v>
      </c>
      <c r="R4" s="293" t="s">
        <v>350</v>
      </c>
      <c r="S4" s="411"/>
    </row>
    <row r="5" spans="1:19" s="315" customFormat="1" x14ac:dyDescent="0.25">
      <c r="A5" s="288">
        <v>2</v>
      </c>
      <c r="B5" s="289" t="s">
        <v>442</v>
      </c>
      <c r="C5" s="293" t="s">
        <v>437</v>
      </c>
      <c r="D5" s="289" t="s">
        <v>443</v>
      </c>
      <c r="E5" s="293" t="s">
        <v>699</v>
      </c>
      <c r="F5" s="293" t="s">
        <v>467</v>
      </c>
      <c r="G5" s="289" t="s">
        <v>444</v>
      </c>
      <c r="H5" s="398">
        <v>28700</v>
      </c>
      <c r="I5" s="289" t="s">
        <v>359</v>
      </c>
      <c r="J5" s="293" t="s">
        <v>365</v>
      </c>
      <c r="K5" s="293" t="s">
        <v>349</v>
      </c>
      <c r="L5" s="293" t="s">
        <v>349</v>
      </c>
      <c r="M5" s="293" t="s">
        <v>349</v>
      </c>
      <c r="N5" s="293" t="s">
        <v>370</v>
      </c>
      <c r="O5" s="290" t="s">
        <v>445</v>
      </c>
      <c r="P5" s="293" t="s">
        <v>350</v>
      </c>
      <c r="Q5" s="293" t="s">
        <v>350</v>
      </c>
      <c r="R5" s="293" t="s">
        <v>350</v>
      </c>
      <c r="S5" s="411"/>
    </row>
    <row r="6" spans="1:19" s="315" customFormat="1" x14ac:dyDescent="0.25">
      <c r="A6" s="288">
        <v>3</v>
      </c>
      <c r="B6" s="289" t="s">
        <v>446</v>
      </c>
      <c r="C6" s="289" t="s">
        <v>447</v>
      </c>
      <c r="D6" s="289" t="s">
        <v>468</v>
      </c>
      <c r="E6" s="293" t="s">
        <v>704</v>
      </c>
      <c r="F6" s="293" t="s">
        <v>469</v>
      </c>
      <c r="G6" s="289" t="s">
        <v>470</v>
      </c>
      <c r="H6" s="292">
        <v>177089.05</v>
      </c>
      <c r="I6" s="289" t="s">
        <v>448</v>
      </c>
      <c r="J6" s="293" t="s">
        <v>365</v>
      </c>
      <c r="K6" s="293" t="s">
        <v>349</v>
      </c>
      <c r="L6" s="293" t="s">
        <v>349</v>
      </c>
      <c r="M6" s="293" t="s">
        <v>349</v>
      </c>
      <c r="N6" s="293" t="s">
        <v>370</v>
      </c>
      <c r="O6" s="290" t="s">
        <v>441</v>
      </c>
      <c r="P6" s="293" t="s">
        <v>350</v>
      </c>
      <c r="Q6" s="293" t="s">
        <v>350</v>
      </c>
      <c r="R6" s="293" t="s">
        <v>350</v>
      </c>
      <c r="S6" s="411"/>
    </row>
    <row r="7" spans="1:19" s="295" customFormat="1" x14ac:dyDescent="0.25">
      <c r="A7" s="288">
        <v>4</v>
      </c>
      <c r="B7" s="289" t="s">
        <v>449</v>
      </c>
      <c r="C7" s="289" t="s">
        <v>447</v>
      </c>
      <c r="D7" s="289" t="s">
        <v>450</v>
      </c>
      <c r="E7" s="293" t="s">
        <v>705</v>
      </c>
      <c r="F7" s="293" t="s">
        <v>451</v>
      </c>
      <c r="G7" s="289" t="s">
        <v>452</v>
      </c>
      <c r="H7" s="398">
        <v>91500</v>
      </c>
      <c r="I7" s="289" t="s">
        <v>453</v>
      </c>
      <c r="J7" s="293" t="s">
        <v>365</v>
      </c>
      <c r="K7" s="293" t="s">
        <v>349</v>
      </c>
      <c r="L7" s="293" t="s">
        <v>349</v>
      </c>
      <c r="M7" s="293" t="s">
        <v>349</v>
      </c>
      <c r="N7" s="293" t="s">
        <v>370</v>
      </c>
      <c r="O7" s="290" t="s">
        <v>445</v>
      </c>
      <c r="P7" s="293" t="s">
        <v>350</v>
      </c>
      <c r="Q7" s="293" t="s">
        <v>350</v>
      </c>
      <c r="R7" s="293" t="s">
        <v>350</v>
      </c>
      <c r="S7" s="411"/>
    </row>
    <row r="8" spans="1:19" s="295" customFormat="1" x14ac:dyDescent="0.25">
      <c r="A8" s="288">
        <v>5</v>
      </c>
      <c r="B8" s="289" t="s">
        <v>454</v>
      </c>
      <c r="C8" s="289" t="s">
        <v>447</v>
      </c>
      <c r="D8" s="289" t="s">
        <v>471</v>
      </c>
      <c r="E8" s="293" t="s">
        <v>704</v>
      </c>
      <c r="F8" s="293" t="s">
        <v>472</v>
      </c>
      <c r="G8" s="289" t="s">
        <v>455</v>
      </c>
      <c r="H8" s="398">
        <v>203700</v>
      </c>
      <c r="I8" s="289" t="s">
        <v>440</v>
      </c>
      <c r="J8" s="293" t="s">
        <v>365</v>
      </c>
      <c r="K8" s="293" t="s">
        <v>349</v>
      </c>
      <c r="L8" s="293" t="s">
        <v>349</v>
      </c>
      <c r="M8" s="293" t="s">
        <v>349</v>
      </c>
      <c r="N8" s="293" t="s">
        <v>370</v>
      </c>
      <c r="O8" s="290" t="s">
        <v>445</v>
      </c>
      <c r="P8" s="293" t="s">
        <v>350</v>
      </c>
      <c r="Q8" s="293" t="s">
        <v>350</v>
      </c>
      <c r="R8" s="289" t="s">
        <v>867</v>
      </c>
      <c r="S8" s="411"/>
    </row>
    <row r="9" spans="1:19" s="295" customFormat="1" x14ac:dyDescent="0.25">
      <c r="A9" s="288">
        <v>6</v>
      </c>
      <c r="B9" s="289" t="s">
        <v>473</v>
      </c>
      <c r="C9" s="289" t="s">
        <v>447</v>
      </c>
      <c r="D9" s="289" t="s">
        <v>456</v>
      </c>
      <c r="E9" s="293" t="s">
        <v>703</v>
      </c>
      <c r="F9" s="293" t="s">
        <v>474</v>
      </c>
      <c r="G9" s="289" t="s">
        <v>457</v>
      </c>
      <c r="H9" s="398">
        <v>31151</v>
      </c>
      <c r="I9" s="289" t="s">
        <v>458</v>
      </c>
      <c r="J9" s="293" t="s">
        <v>365</v>
      </c>
      <c r="K9" s="293" t="s">
        <v>349</v>
      </c>
      <c r="L9" s="293" t="s">
        <v>349</v>
      </c>
      <c r="M9" s="293" t="s">
        <v>349</v>
      </c>
      <c r="N9" s="293" t="s">
        <v>370</v>
      </c>
      <c r="O9" s="290" t="s">
        <v>445</v>
      </c>
      <c r="P9" s="293" t="s">
        <v>350</v>
      </c>
      <c r="Q9" s="293" t="s">
        <v>350</v>
      </c>
      <c r="R9" s="293" t="s">
        <v>350</v>
      </c>
      <c r="S9" s="411"/>
    </row>
    <row r="10" spans="1:19" s="295" customFormat="1" x14ac:dyDescent="0.25">
      <c r="A10" s="288">
        <v>7</v>
      </c>
      <c r="B10" s="289" t="s">
        <v>459</v>
      </c>
      <c r="C10" s="289" t="s">
        <v>447</v>
      </c>
      <c r="D10" s="289" t="s">
        <v>460</v>
      </c>
      <c r="E10" s="293" t="s">
        <v>705</v>
      </c>
      <c r="F10" s="293"/>
      <c r="G10" s="289" t="s">
        <v>461</v>
      </c>
      <c r="H10" s="398">
        <v>84500</v>
      </c>
      <c r="I10" s="289" t="s">
        <v>354</v>
      </c>
      <c r="J10" s="293" t="s">
        <v>365</v>
      </c>
      <c r="K10" s="293" t="s">
        <v>349</v>
      </c>
      <c r="L10" s="293" t="s">
        <v>349</v>
      </c>
      <c r="M10" s="293" t="s">
        <v>349</v>
      </c>
      <c r="N10" s="293" t="s">
        <v>370</v>
      </c>
      <c r="O10" s="290" t="s">
        <v>445</v>
      </c>
      <c r="P10" s="293" t="s">
        <v>350</v>
      </c>
      <c r="Q10" s="293" t="s">
        <v>350</v>
      </c>
      <c r="R10" s="293" t="s">
        <v>868</v>
      </c>
      <c r="S10" s="411"/>
    </row>
    <row r="11" spans="1:19" s="295" customFormat="1" x14ac:dyDescent="0.25">
      <c r="A11" s="288">
        <v>8</v>
      </c>
      <c r="B11" s="297" t="s">
        <v>462</v>
      </c>
      <c r="C11" s="297" t="s">
        <v>447</v>
      </c>
      <c r="D11" s="297" t="s">
        <v>463</v>
      </c>
      <c r="E11" s="412" t="s">
        <v>705</v>
      </c>
      <c r="F11" s="293"/>
      <c r="G11" s="297" t="s">
        <v>464</v>
      </c>
      <c r="H11" s="398">
        <v>246276</v>
      </c>
      <c r="I11" s="297" t="s">
        <v>465</v>
      </c>
      <c r="J11" s="293" t="s">
        <v>365</v>
      </c>
      <c r="K11" s="293" t="s">
        <v>349</v>
      </c>
      <c r="L11" s="293" t="s">
        <v>349</v>
      </c>
      <c r="M11" s="293" t="s">
        <v>349</v>
      </c>
      <c r="N11" s="293" t="s">
        <v>370</v>
      </c>
      <c r="O11" s="290" t="s">
        <v>445</v>
      </c>
      <c r="P11" s="293" t="s">
        <v>350</v>
      </c>
      <c r="Q11" s="293" t="s">
        <v>350</v>
      </c>
      <c r="R11" s="293" t="s">
        <v>869</v>
      </c>
      <c r="S11" s="411"/>
    </row>
    <row r="12" spans="1:19" s="295" customFormat="1" x14ac:dyDescent="0.25">
      <c r="A12" s="288">
        <v>9</v>
      </c>
      <c r="B12" s="289" t="s">
        <v>475</v>
      </c>
      <c r="C12" s="289" t="s">
        <v>447</v>
      </c>
      <c r="D12" s="289" t="s">
        <v>476</v>
      </c>
      <c r="E12" s="289" t="s">
        <v>704</v>
      </c>
      <c r="F12" s="289" t="s">
        <v>477</v>
      </c>
      <c r="G12" s="289" t="s">
        <v>478</v>
      </c>
      <c r="H12" s="292">
        <v>370465.83</v>
      </c>
      <c r="I12" s="289" t="s">
        <v>369</v>
      </c>
      <c r="J12" s="293" t="s">
        <v>365</v>
      </c>
      <c r="K12" s="293" t="s">
        <v>349</v>
      </c>
      <c r="L12" s="293" t="s">
        <v>349</v>
      </c>
      <c r="M12" s="293" t="s">
        <v>349</v>
      </c>
      <c r="N12" s="293" t="s">
        <v>370</v>
      </c>
      <c r="O12" s="290" t="s">
        <v>445</v>
      </c>
      <c r="P12" s="293" t="s">
        <v>350</v>
      </c>
      <c r="Q12" s="293" t="s">
        <v>350</v>
      </c>
      <c r="R12" s="293" t="s">
        <v>870</v>
      </c>
      <c r="S12" s="411"/>
    </row>
    <row r="13" spans="1:19" s="417" customFormat="1" x14ac:dyDescent="0.25">
      <c r="A13" s="413"/>
      <c r="B13" s="414" t="s">
        <v>466</v>
      </c>
      <c r="C13" s="415"/>
      <c r="D13" s="415"/>
      <c r="E13" s="415"/>
      <c r="F13" s="415"/>
      <c r="G13" s="415"/>
      <c r="H13" s="416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</row>
    <row r="14" spans="1:19" s="417" customFormat="1" x14ac:dyDescent="0.25">
      <c r="A14" s="413"/>
      <c r="B14" s="415"/>
      <c r="C14" s="415"/>
      <c r="D14" s="415"/>
      <c r="E14" s="415"/>
      <c r="F14" s="415"/>
      <c r="G14" s="415"/>
      <c r="H14" s="416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</row>
    <row r="15" spans="1:19" s="417" customFormat="1" x14ac:dyDescent="0.25">
      <c r="A15" s="413"/>
      <c r="B15" s="415"/>
      <c r="C15" s="415"/>
      <c r="D15" s="415"/>
      <c r="E15" s="415"/>
      <c r="F15" s="415"/>
      <c r="G15" s="415"/>
      <c r="H15" s="416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</row>
    <row r="16" spans="1:19" s="417" customFormat="1" x14ac:dyDescent="0.25">
      <c r="A16" s="413"/>
      <c r="B16" s="415"/>
      <c r="C16" s="415"/>
      <c r="D16" s="415"/>
      <c r="E16" s="415"/>
      <c r="F16" s="415"/>
      <c r="G16" s="415"/>
      <c r="H16" s="416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</row>
    <row r="17" spans="1:19" s="417" customFormat="1" x14ac:dyDescent="0.25">
      <c r="A17" s="413"/>
      <c r="B17" s="415"/>
      <c r="C17" s="415"/>
      <c r="D17" s="415"/>
      <c r="E17" s="415"/>
      <c r="F17" s="415"/>
      <c r="G17" s="415"/>
      <c r="H17" s="416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</row>
    <row r="18" spans="1:19" s="417" customFormat="1" x14ac:dyDescent="0.25">
      <c r="A18" s="413"/>
      <c r="B18" s="415"/>
      <c r="C18" s="415"/>
      <c r="D18" s="415"/>
      <c r="E18" s="415"/>
      <c r="F18" s="415"/>
      <c r="G18" s="415"/>
      <c r="H18" s="416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</row>
    <row r="19" spans="1:19" s="417" customFormat="1" x14ac:dyDescent="0.25">
      <c r="A19" s="413"/>
      <c r="B19" s="415"/>
      <c r="C19" s="415"/>
      <c r="D19" s="415"/>
      <c r="E19" s="415"/>
      <c r="F19" s="415"/>
      <c r="G19" s="415"/>
      <c r="H19" s="416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</row>
    <row r="20" spans="1:19" s="417" customFormat="1" x14ac:dyDescent="0.25">
      <c r="A20" s="413"/>
      <c r="B20" s="415"/>
      <c r="C20" s="415"/>
      <c r="D20" s="415"/>
      <c r="E20" s="415"/>
      <c r="F20" s="415"/>
      <c r="G20" s="415"/>
      <c r="H20" s="416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</row>
    <row r="21" spans="1:19" s="417" customFormat="1" x14ac:dyDescent="0.25">
      <c r="A21" s="413"/>
      <c r="B21" s="418"/>
      <c r="C21" s="415"/>
      <c r="D21" s="418"/>
      <c r="E21" s="418"/>
      <c r="F21" s="418"/>
      <c r="G21" s="418"/>
      <c r="H21" s="416"/>
      <c r="I21" s="415"/>
      <c r="J21" s="415"/>
      <c r="K21" s="415"/>
      <c r="L21" s="415"/>
      <c r="M21" s="415"/>
      <c r="N21" s="415"/>
      <c r="O21" s="415"/>
      <c r="P21" s="418"/>
      <c r="Q21" s="415"/>
      <c r="R21" s="415"/>
      <c r="S21" s="415"/>
    </row>
    <row r="22" spans="1:19" s="417" customFormat="1" x14ac:dyDescent="0.25">
      <c r="A22" s="413"/>
      <c r="B22" s="415"/>
      <c r="C22" s="415"/>
      <c r="D22" s="415"/>
      <c r="E22" s="415"/>
      <c r="F22" s="415"/>
      <c r="G22" s="415"/>
      <c r="H22" s="416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</row>
    <row r="23" spans="1:19" s="417" customFormat="1" x14ac:dyDescent="0.25">
      <c r="A23" s="413"/>
      <c r="B23" s="415"/>
      <c r="C23" s="415"/>
      <c r="D23" s="415"/>
      <c r="E23" s="415"/>
      <c r="F23" s="415"/>
      <c r="G23" s="415"/>
      <c r="H23" s="416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</row>
    <row r="24" spans="1:19" s="417" customFormat="1" x14ac:dyDescent="0.25">
      <c r="A24" s="413"/>
      <c r="B24" s="415"/>
      <c r="C24" s="415"/>
      <c r="D24" s="415"/>
      <c r="E24" s="415"/>
      <c r="F24" s="415"/>
      <c r="G24" s="415"/>
      <c r="H24" s="416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</row>
    <row r="26" spans="1:19" x14ac:dyDescent="0.25">
      <c r="A26" s="419"/>
      <c r="B26" s="420"/>
    </row>
  </sheetData>
  <pageMargins left="0.7" right="0.7" top="0.75" bottom="0.75" header="0.3" footer="0.3"/>
  <pageSetup paperSize="9" scale="70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3"/>
  <sheetViews>
    <sheetView topLeftCell="A4" zoomScale="85" zoomScaleNormal="85" workbookViewId="0">
      <selection activeCell="E10" sqref="E10"/>
    </sheetView>
  </sheetViews>
  <sheetFormatPr defaultRowHeight="15" x14ac:dyDescent="0.25"/>
  <cols>
    <col min="1" max="1" width="6.140625" style="430" customWidth="1"/>
    <col min="2" max="2" width="28.140625" style="432" customWidth="1"/>
    <col min="3" max="3" width="13.85546875" style="432" customWidth="1"/>
    <col min="4" max="4" width="13.5703125" style="432" customWidth="1"/>
    <col min="5" max="5" width="15.7109375" style="432" customWidth="1"/>
    <col min="6" max="6" width="14.5703125" style="432" customWidth="1"/>
    <col min="7" max="7" width="16.7109375" style="432" customWidth="1"/>
    <col min="8" max="8" width="14.7109375" style="432" customWidth="1"/>
    <col min="9" max="9" width="11.7109375" style="432" customWidth="1"/>
    <col min="10" max="10" width="11.85546875" style="432" customWidth="1"/>
    <col min="11" max="12" width="13.42578125" style="432" customWidth="1"/>
    <col min="13" max="13" width="14" style="432" customWidth="1"/>
    <col min="14" max="21" width="9.140625" style="432"/>
    <col min="22" max="22" width="10" style="432" bestFit="1" customWidth="1"/>
    <col min="23" max="26" width="9.140625" style="432"/>
    <col min="27" max="27" width="9.7109375" style="432" bestFit="1" customWidth="1"/>
    <col min="28" max="16384" width="9.140625" style="432"/>
  </cols>
  <sheetData>
    <row r="2" spans="1:14" ht="18.75" x14ac:dyDescent="0.3">
      <c r="B2" s="431" t="s">
        <v>479</v>
      </c>
    </row>
    <row r="3" spans="1:14" x14ac:dyDescent="0.25">
      <c r="N3" s="433"/>
    </row>
    <row r="4" spans="1:14" x14ac:dyDescent="0.25">
      <c r="A4" s="434"/>
      <c r="B4" s="435"/>
      <c r="C4" s="435"/>
      <c r="D4" s="435"/>
      <c r="E4" s="435"/>
      <c r="F4" s="435"/>
      <c r="G4" s="435"/>
      <c r="H4" s="435"/>
      <c r="I4" s="435"/>
      <c r="J4" s="435"/>
      <c r="K4" s="436"/>
      <c r="L4" s="436"/>
      <c r="M4" s="435"/>
      <c r="N4" s="433"/>
    </row>
    <row r="5" spans="1:14" x14ac:dyDescent="0.25">
      <c r="A5" s="437"/>
      <c r="B5" s="1091" t="s">
        <v>1</v>
      </c>
      <c r="C5" s="1093" t="s">
        <v>2</v>
      </c>
      <c r="D5" s="1094"/>
      <c r="E5" s="438" t="s">
        <v>923</v>
      </c>
      <c r="F5" s="439" t="s">
        <v>4</v>
      </c>
      <c r="G5" s="439" t="s">
        <v>5</v>
      </c>
      <c r="H5" s="439" t="s">
        <v>6</v>
      </c>
      <c r="I5" s="440" t="s">
        <v>7</v>
      </c>
      <c r="J5" s="440" t="s">
        <v>8</v>
      </c>
      <c r="K5" s="440" t="s">
        <v>9</v>
      </c>
      <c r="L5" s="440" t="s">
        <v>10</v>
      </c>
      <c r="M5" s="441"/>
      <c r="N5" s="433"/>
    </row>
    <row r="6" spans="1:14" ht="91.15" customHeight="1" x14ac:dyDescent="0.25">
      <c r="A6" s="442"/>
      <c r="B6" s="1092"/>
      <c r="C6" s="443" t="s">
        <v>11</v>
      </c>
      <c r="D6" s="443" t="s">
        <v>12</v>
      </c>
      <c r="E6" s="444" t="s">
        <v>924</v>
      </c>
      <c r="F6" s="444" t="s">
        <v>14</v>
      </c>
      <c r="G6" s="444" t="s">
        <v>15</v>
      </c>
      <c r="H6" s="444" t="s">
        <v>925</v>
      </c>
      <c r="I6" s="445" t="s">
        <v>17</v>
      </c>
      <c r="J6" s="445" t="s">
        <v>18</v>
      </c>
      <c r="K6" s="445" t="s">
        <v>19</v>
      </c>
      <c r="L6" s="445" t="s">
        <v>20</v>
      </c>
      <c r="M6" s="444" t="s">
        <v>21</v>
      </c>
      <c r="N6" s="433"/>
    </row>
    <row r="7" spans="1:14" s="474" customFormat="1" ht="30" x14ac:dyDescent="0.25">
      <c r="A7" s="493">
        <v>1</v>
      </c>
      <c r="B7" s="494" t="s">
        <v>480</v>
      </c>
      <c r="C7" s="495">
        <f>C20</f>
        <v>1449.2</v>
      </c>
      <c r="D7" s="495">
        <f>+F14+F15</f>
        <v>1494082</v>
      </c>
      <c r="E7" s="495">
        <f>SUM(F7:L7)</f>
        <v>1574913.4</v>
      </c>
      <c r="F7" s="495">
        <v>302140</v>
      </c>
      <c r="G7" s="495">
        <f>41486.54+742.48+10000</f>
        <v>52229.020000000004</v>
      </c>
      <c r="H7" s="495">
        <f>46076.46+1450.46+1450.47+5945.23+22254.02+696.14+598.74+670.44-589.22-564.64-715.05-711.34-426.04-230.19-419.15-376.92-430.7</f>
        <v>74678.710000000021</v>
      </c>
      <c r="I7" s="495">
        <f>14975.57-589.22-736.85-612.18-1661.18+6429.85+3340.3</f>
        <v>21146.289999999997</v>
      </c>
      <c r="J7" s="495">
        <v>3066.55</v>
      </c>
      <c r="K7" s="495">
        <f>84537.46+2661.71+11016.66</f>
        <v>98215.830000000016</v>
      </c>
      <c r="L7" s="495">
        <f>SUM(K14:K19)</f>
        <v>1023437</v>
      </c>
      <c r="M7" s="496" t="s">
        <v>488</v>
      </c>
      <c r="N7" s="497"/>
    </row>
    <row r="8" spans="1:14" x14ac:dyDescent="0.25">
      <c r="A8" s="446"/>
      <c r="B8" s="440"/>
      <c r="C8" s="447"/>
      <c r="D8" s="447"/>
      <c r="E8" s="447"/>
      <c r="F8" s="447"/>
      <c r="G8" s="447"/>
      <c r="H8" s="448"/>
      <c r="I8" s="449"/>
      <c r="J8" s="447"/>
      <c r="K8" s="447"/>
      <c r="L8" s="447"/>
      <c r="M8" s="450"/>
      <c r="N8" s="433"/>
    </row>
    <row r="9" spans="1:14" x14ac:dyDescent="0.25">
      <c r="A9" s="451"/>
      <c r="B9" s="452"/>
      <c r="C9" s="452"/>
      <c r="D9" s="452"/>
      <c r="E9" s="453"/>
      <c r="F9" s="452"/>
      <c r="G9" s="453"/>
      <c r="H9" s="452"/>
      <c r="I9" s="452"/>
      <c r="J9" s="452"/>
      <c r="K9" s="454"/>
      <c r="L9" s="454"/>
      <c r="M9" s="455"/>
      <c r="N9" s="433"/>
    </row>
    <row r="10" spans="1:14" x14ac:dyDescent="0.25">
      <c r="A10" s="434"/>
      <c r="B10" s="435"/>
      <c r="C10" s="435"/>
      <c r="D10" s="435"/>
      <c r="E10" s="456"/>
      <c r="F10" s="435"/>
      <c r="G10" s="453"/>
      <c r="H10" s="453"/>
      <c r="I10" s="452"/>
      <c r="J10" s="452"/>
      <c r="K10" s="454"/>
      <c r="L10" s="454"/>
      <c r="M10" s="452"/>
      <c r="N10" s="433"/>
    </row>
    <row r="11" spans="1:14" x14ac:dyDescent="0.25">
      <c r="A11" s="434"/>
      <c r="B11" s="457" t="s">
        <v>419</v>
      </c>
      <c r="C11" s="435"/>
      <c r="D11" s="456"/>
      <c r="E11" s="435"/>
      <c r="F11" s="435"/>
      <c r="G11" s="453"/>
      <c r="H11" s="452"/>
      <c r="I11" s="452"/>
      <c r="J11" s="458" t="s">
        <v>420</v>
      </c>
      <c r="K11" s="452"/>
      <c r="L11" s="452"/>
      <c r="M11" s="452"/>
    </row>
    <row r="13" spans="1:14" ht="88.5" customHeight="1" x14ac:dyDescent="0.25">
      <c r="A13" s="442"/>
      <c r="B13" s="450" t="s">
        <v>421</v>
      </c>
      <c r="C13" s="459" t="s">
        <v>422</v>
      </c>
      <c r="D13" s="444" t="s">
        <v>423</v>
      </c>
      <c r="E13" s="444" t="s">
        <v>424</v>
      </c>
      <c r="F13" s="444" t="s">
        <v>425</v>
      </c>
      <c r="G13" s="444" t="s">
        <v>482</v>
      </c>
      <c r="H13" s="452"/>
      <c r="I13" s="460"/>
      <c r="J13" s="461" t="s">
        <v>483</v>
      </c>
      <c r="K13" s="439" t="s">
        <v>428</v>
      </c>
      <c r="L13" s="452"/>
      <c r="M13" s="452"/>
    </row>
    <row r="14" spans="1:14" ht="45" x14ac:dyDescent="0.25">
      <c r="A14" s="462">
        <v>1</v>
      </c>
      <c r="B14" s="463" t="s">
        <v>484</v>
      </c>
      <c r="C14" s="462">
        <v>1129.2</v>
      </c>
      <c r="D14" s="462">
        <v>1960</v>
      </c>
      <c r="E14" s="462"/>
      <c r="F14" s="464">
        <f>C14*1000</f>
        <v>1129200</v>
      </c>
      <c r="G14" s="465">
        <f>118968.28+1450.46+1450.47+5945.23+22254.02</f>
        <v>150068.46</v>
      </c>
      <c r="H14" s="466"/>
      <c r="I14" s="467"/>
      <c r="J14" s="468"/>
      <c r="K14" s="464">
        <v>689998</v>
      </c>
    </row>
    <row r="15" spans="1:14" ht="45" x14ac:dyDescent="0.25">
      <c r="A15" s="462">
        <v>2</v>
      </c>
      <c r="B15" s="463" t="s">
        <v>485</v>
      </c>
      <c r="C15" s="462">
        <v>320</v>
      </c>
      <c r="D15" s="462">
        <v>2013</v>
      </c>
      <c r="E15" s="462"/>
      <c r="F15" s="464">
        <v>364882</v>
      </c>
      <c r="G15" s="464">
        <v>50220.01</v>
      </c>
      <c r="H15" s="469"/>
      <c r="I15" s="469"/>
      <c r="J15" s="441"/>
      <c r="K15" s="464">
        <v>159505</v>
      </c>
    </row>
    <row r="16" spans="1:14" ht="45" x14ac:dyDescent="0.25">
      <c r="A16" s="462">
        <v>3</v>
      </c>
      <c r="B16" s="463" t="s">
        <v>486</v>
      </c>
      <c r="C16" s="462"/>
      <c r="D16" s="462"/>
      <c r="E16" s="462"/>
      <c r="F16" s="464">
        <v>0</v>
      </c>
      <c r="G16" s="464">
        <f>8523.82+742.48-207.29</f>
        <v>9059.0099999999984</v>
      </c>
      <c r="H16" s="469"/>
      <c r="I16" s="469"/>
      <c r="J16" s="441"/>
      <c r="K16" s="464">
        <v>93264</v>
      </c>
    </row>
    <row r="17" spans="1:29" ht="45" x14ac:dyDescent="0.25">
      <c r="A17" s="462">
        <v>4</v>
      </c>
      <c r="B17" s="463" t="s">
        <v>820</v>
      </c>
      <c r="C17" s="462"/>
      <c r="D17" s="462"/>
      <c r="E17" s="462"/>
      <c r="F17" s="464">
        <v>0</v>
      </c>
      <c r="G17" s="464">
        <f>6153-376.92</f>
        <v>5776.08</v>
      </c>
      <c r="H17" s="469"/>
      <c r="I17" s="469"/>
      <c r="J17" s="441"/>
      <c r="K17" s="464">
        <v>7928</v>
      </c>
    </row>
    <row r="18" spans="1:29" x14ac:dyDescent="0.25">
      <c r="A18" s="462">
        <v>5</v>
      </c>
      <c r="B18" s="441" t="s">
        <v>487</v>
      </c>
      <c r="C18" s="462"/>
      <c r="D18" s="462"/>
      <c r="E18" s="462"/>
      <c r="F18" s="464">
        <v>0</v>
      </c>
      <c r="G18" s="464">
        <v>0</v>
      </c>
      <c r="H18" s="469"/>
      <c r="I18" s="469"/>
      <c r="J18" s="441"/>
      <c r="K18" s="464">
        <v>68742</v>
      </c>
    </row>
    <row r="19" spans="1:29" s="474" customFormat="1" ht="30" x14ac:dyDescent="0.25">
      <c r="A19" s="470">
        <v>6</v>
      </c>
      <c r="B19" s="471" t="s">
        <v>821</v>
      </c>
      <c r="C19" s="470"/>
      <c r="D19" s="470"/>
      <c r="E19" s="470"/>
      <c r="F19" s="472">
        <v>0</v>
      </c>
      <c r="G19" s="472">
        <v>10000</v>
      </c>
      <c r="H19" s="473"/>
      <c r="I19" s="473"/>
      <c r="J19" s="471"/>
      <c r="K19" s="472">
        <v>4000</v>
      </c>
    </row>
    <row r="20" spans="1:29" s="426" customFormat="1" x14ac:dyDescent="0.25">
      <c r="A20" s="421"/>
      <c r="B20" s="422" t="s">
        <v>324</v>
      </c>
      <c r="C20" s="423">
        <f>SUM(C14:C19)</f>
        <v>1449.2</v>
      </c>
      <c r="D20" s="422"/>
      <c r="E20" s="422"/>
      <c r="F20" s="424">
        <f>SUM(F14:F19)</f>
        <v>1494082</v>
      </c>
      <c r="G20" s="423">
        <f>SUM(G14:G19)</f>
        <v>225123.56</v>
      </c>
      <c r="H20" s="189"/>
      <c r="I20" s="189"/>
      <c r="J20" s="422"/>
      <c r="K20" s="425">
        <f>SUM(K14:K19)</f>
        <v>1023437</v>
      </c>
    </row>
    <row r="21" spans="1:29" x14ac:dyDescent="0.25">
      <c r="F21" s="475"/>
      <c r="G21" s="475"/>
      <c r="H21" s="476"/>
      <c r="K21" s="475"/>
    </row>
    <row r="22" spans="1:29" x14ac:dyDescent="0.25">
      <c r="G22" s="476"/>
      <c r="H22" s="476"/>
    </row>
    <row r="23" spans="1:29" ht="15.75" thickBot="1" x14ac:dyDescent="0.3">
      <c r="F23" s="475"/>
    </row>
    <row r="24" spans="1:29" s="366" customFormat="1" ht="15" customHeight="1" thickBot="1" x14ac:dyDescent="0.3">
      <c r="A24" s="1095"/>
      <c r="B24" s="1063" t="s">
        <v>24</v>
      </c>
      <c r="C24" s="1065" t="s">
        <v>28</v>
      </c>
      <c r="D24" s="1066"/>
      <c r="E24" s="1067"/>
      <c r="F24" s="1067"/>
      <c r="G24" s="1067"/>
      <c r="H24" s="1067"/>
      <c r="I24" s="1067"/>
      <c r="J24" s="1067"/>
      <c r="K24" s="1067"/>
      <c r="L24" s="1068"/>
      <c r="M24" s="1068"/>
      <c r="N24" s="1068"/>
      <c r="O24" s="1067"/>
      <c r="P24" s="1067"/>
      <c r="Q24" s="1067"/>
      <c r="R24" s="1068"/>
      <c r="S24" s="363"/>
      <c r="T24" s="363"/>
      <c r="U24" s="364"/>
      <c r="V24" s="1073" t="s">
        <v>29</v>
      </c>
      <c r="W24" s="1074"/>
      <c r="X24" s="1074"/>
      <c r="Y24" s="1074"/>
      <c r="Z24" s="1074"/>
      <c r="AA24" s="1075"/>
      <c r="AB24" s="365"/>
      <c r="AC24" s="365"/>
    </row>
    <row r="25" spans="1:29" s="375" customFormat="1" ht="116.25" thickTop="1" thickBot="1" x14ac:dyDescent="0.3">
      <c r="A25" s="1096"/>
      <c r="B25" s="1064"/>
      <c r="C25" s="1076" t="s">
        <v>31</v>
      </c>
      <c r="D25" s="1077"/>
      <c r="E25" s="1078"/>
      <c r="F25" s="1079" t="s">
        <v>32</v>
      </c>
      <c r="G25" s="1080"/>
      <c r="H25" s="1081"/>
      <c r="I25" s="1082" t="s">
        <v>33</v>
      </c>
      <c r="J25" s="1083"/>
      <c r="K25" s="1084"/>
      <c r="L25" s="1085" t="s">
        <v>34</v>
      </c>
      <c r="M25" s="1086"/>
      <c r="N25" s="1087"/>
      <c r="O25" s="1088" t="s">
        <v>35</v>
      </c>
      <c r="P25" s="1089"/>
      <c r="Q25" s="1090"/>
      <c r="R25" s="367" t="s">
        <v>36</v>
      </c>
      <c r="S25" s="368" t="s">
        <v>37</v>
      </c>
      <c r="T25" s="369" t="s">
        <v>38</v>
      </c>
      <c r="U25" s="370" t="s">
        <v>431</v>
      </c>
      <c r="V25" s="371" t="s">
        <v>40</v>
      </c>
      <c r="W25" s="372" t="s">
        <v>41</v>
      </c>
      <c r="X25" s="372" t="s">
        <v>42</v>
      </c>
      <c r="Y25" s="372" t="s">
        <v>43</v>
      </c>
      <c r="Z25" s="372" t="s">
        <v>44</v>
      </c>
      <c r="AA25" s="373" t="s">
        <v>45</v>
      </c>
      <c r="AB25" s="374"/>
      <c r="AC25" s="374"/>
    </row>
    <row r="26" spans="1:29" s="366" customFormat="1" ht="15.75" thickBot="1" x14ac:dyDescent="0.3">
      <c r="A26" s="477"/>
      <c r="B26" s="478" t="s">
        <v>46</v>
      </c>
      <c r="C26" s="378" t="s">
        <v>47</v>
      </c>
      <c r="D26" s="379" t="s">
        <v>48</v>
      </c>
      <c r="E26" s="379" t="s">
        <v>49</v>
      </c>
      <c r="F26" s="378" t="s">
        <v>47</v>
      </c>
      <c r="G26" s="379" t="s">
        <v>48</v>
      </c>
      <c r="H26" s="380" t="s">
        <v>49</v>
      </c>
      <c r="I26" s="381" t="s">
        <v>47</v>
      </c>
      <c r="J26" s="382" t="s">
        <v>48</v>
      </c>
      <c r="K26" s="383" t="s">
        <v>49</v>
      </c>
      <c r="L26" s="378" t="s">
        <v>47</v>
      </c>
      <c r="M26" s="364" t="s">
        <v>48</v>
      </c>
      <c r="N26" s="383" t="s">
        <v>49</v>
      </c>
      <c r="O26" s="378" t="s">
        <v>47</v>
      </c>
      <c r="P26" s="364" t="s">
        <v>48</v>
      </c>
      <c r="Q26" s="383" t="s">
        <v>49</v>
      </c>
      <c r="R26" s="382" t="s">
        <v>47</v>
      </c>
      <c r="S26" s="384" t="s">
        <v>47</v>
      </c>
      <c r="T26" s="385" t="s">
        <v>48</v>
      </c>
      <c r="U26" s="379" t="s">
        <v>49</v>
      </c>
      <c r="V26" s="479"/>
      <c r="W26" s="364"/>
      <c r="X26" s="479"/>
      <c r="Y26" s="364"/>
      <c r="Z26" s="479"/>
      <c r="AA26" s="480"/>
      <c r="AB26" s="365"/>
      <c r="AC26" s="365"/>
    </row>
    <row r="27" spans="1:29" s="334" customFormat="1" ht="60" x14ac:dyDescent="0.25">
      <c r="A27" s="481" t="s">
        <v>51</v>
      </c>
      <c r="B27" s="482" t="s">
        <v>817</v>
      </c>
      <c r="C27" s="483">
        <v>3000</v>
      </c>
      <c r="D27" s="483">
        <v>1500</v>
      </c>
      <c r="E27" s="391">
        <v>500</v>
      </c>
      <c r="F27" s="391">
        <v>40000</v>
      </c>
      <c r="G27" s="391">
        <v>5000</v>
      </c>
      <c r="H27" s="390">
        <v>0</v>
      </c>
      <c r="I27" s="483">
        <v>1500</v>
      </c>
      <c r="J27" s="483">
        <v>1500</v>
      </c>
      <c r="K27" s="390">
        <v>0</v>
      </c>
      <c r="L27" s="390">
        <v>0</v>
      </c>
      <c r="M27" s="390">
        <v>0</v>
      </c>
      <c r="N27" s="390">
        <v>0</v>
      </c>
      <c r="O27" s="390">
        <v>0</v>
      </c>
      <c r="P27" s="390">
        <v>0</v>
      </c>
      <c r="Q27" s="392">
        <v>0</v>
      </c>
      <c r="R27" s="392">
        <v>0</v>
      </c>
      <c r="S27" s="390">
        <v>0</v>
      </c>
      <c r="T27" s="392">
        <v>0</v>
      </c>
      <c r="U27" s="392">
        <v>0</v>
      </c>
      <c r="V27" s="391">
        <v>1000</v>
      </c>
      <c r="W27" s="389">
        <v>0</v>
      </c>
      <c r="X27" s="391">
        <v>200</v>
      </c>
      <c r="Y27" s="390">
        <v>0</v>
      </c>
      <c r="Z27" s="390">
        <v>0</v>
      </c>
      <c r="AA27" s="484">
        <v>1000</v>
      </c>
    </row>
    <row r="28" spans="1:29" s="400" customFormat="1" ht="60" x14ac:dyDescent="0.25">
      <c r="A28" s="485" t="s">
        <v>124</v>
      </c>
      <c r="B28" s="294" t="s">
        <v>818</v>
      </c>
      <c r="C28" s="486">
        <v>5000</v>
      </c>
      <c r="D28" s="487">
        <v>1000</v>
      </c>
      <c r="E28" s="487">
        <v>500</v>
      </c>
      <c r="F28" s="487">
        <v>15000</v>
      </c>
      <c r="G28" s="487">
        <v>5000</v>
      </c>
      <c r="H28" s="398">
        <v>0</v>
      </c>
      <c r="I28" s="486">
        <v>2000</v>
      </c>
      <c r="J28" s="487">
        <v>1000</v>
      </c>
      <c r="K28" s="398">
        <v>0</v>
      </c>
      <c r="L28" s="398">
        <v>0</v>
      </c>
      <c r="M28" s="398">
        <v>0</v>
      </c>
      <c r="N28" s="398">
        <v>0</v>
      </c>
      <c r="O28" s="399">
        <v>0</v>
      </c>
      <c r="P28" s="399">
        <v>0</v>
      </c>
      <c r="Q28" s="399">
        <v>0</v>
      </c>
      <c r="R28" s="399">
        <v>0</v>
      </c>
      <c r="S28" s="399">
        <v>0</v>
      </c>
      <c r="T28" s="399">
        <v>0</v>
      </c>
      <c r="U28" s="399">
        <v>0</v>
      </c>
      <c r="V28" s="488">
        <v>500</v>
      </c>
      <c r="W28" s="399">
        <v>0</v>
      </c>
      <c r="X28" s="489">
        <v>200</v>
      </c>
      <c r="Y28" s="399">
        <v>0</v>
      </c>
      <c r="Z28" s="399">
        <v>0</v>
      </c>
      <c r="AA28" s="489">
        <v>1000</v>
      </c>
    </row>
    <row r="29" spans="1:29" s="400" customFormat="1" ht="60" x14ac:dyDescent="0.25">
      <c r="A29" s="490" t="s">
        <v>134</v>
      </c>
      <c r="B29" s="294" t="s">
        <v>819</v>
      </c>
      <c r="C29" s="491">
        <v>0</v>
      </c>
      <c r="D29" s="398">
        <v>0</v>
      </c>
      <c r="E29" s="398">
        <v>0</v>
      </c>
      <c r="F29" s="398">
        <v>0</v>
      </c>
      <c r="G29" s="398">
        <v>0</v>
      </c>
      <c r="H29" s="398">
        <v>0</v>
      </c>
      <c r="I29" s="398">
        <v>0</v>
      </c>
      <c r="J29" s="487">
        <v>1500</v>
      </c>
      <c r="K29" s="487">
        <v>1500</v>
      </c>
      <c r="L29" s="398">
        <v>0</v>
      </c>
      <c r="M29" s="398">
        <v>0</v>
      </c>
      <c r="N29" s="398">
        <v>0</v>
      </c>
      <c r="O29" s="399">
        <v>0</v>
      </c>
      <c r="P29" s="399">
        <v>0</v>
      </c>
      <c r="Q29" s="399">
        <v>0</v>
      </c>
      <c r="R29" s="399">
        <v>0</v>
      </c>
      <c r="S29" s="399">
        <v>0</v>
      </c>
      <c r="T29" s="399">
        <v>0</v>
      </c>
      <c r="U29" s="399">
        <v>0</v>
      </c>
      <c r="V29" s="399">
        <v>0</v>
      </c>
      <c r="W29" s="399">
        <v>0</v>
      </c>
      <c r="X29" s="399">
        <v>0</v>
      </c>
      <c r="Y29" s="399">
        <v>0</v>
      </c>
      <c r="Z29" s="399">
        <v>0</v>
      </c>
      <c r="AA29" s="399">
        <v>0</v>
      </c>
    </row>
    <row r="30" spans="1:29" s="400" customFormat="1" ht="60" x14ac:dyDescent="0.25">
      <c r="A30" s="485" t="s">
        <v>139</v>
      </c>
      <c r="B30" s="294" t="s">
        <v>822</v>
      </c>
      <c r="C30" s="491">
        <v>0</v>
      </c>
      <c r="D30" s="398">
        <v>0</v>
      </c>
      <c r="E30" s="398">
        <v>0</v>
      </c>
      <c r="F30" s="398">
        <v>0</v>
      </c>
      <c r="G30" s="398">
        <v>0</v>
      </c>
      <c r="H30" s="398">
        <v>0</v>
      </c>
      <c r="I30" s="398">
        <v>0</v>
      </c>
      <c r="J30" s="487">
        <v>1000</v>
      </c>
      <c r="K30" s="487">
        <v>1000</v>
      </c>
      <c r="L30" s="398">
        <v>0</v>
      </c>
      <c r="M30" s="398">
        <v>0</v>
      </c>
      <c r="N30" s="398">
        <v>0</v>
      </c>
      <c r="O30" s="399">
        <v>0</v>
      </c>
      <c r="P30" s="399">
        <v>0</v>
      </c>
      <c r="Q30" s="399">
        <v>0</v>
      </c>
      <c r="R30" s="399">
        <v>0</v>
      </c>
      <c r="S30" s="399">
        <v>0</v>
      </c>
      <c r="T30" s="399">
        <v>0</v>
      </c>
      <c r="U30" s="399">
        <v>0</v>
      </c>
      <c r="V30" s="399">
        <v>0</v>
      </c>
      <c r="W30" s="399">
        <v>0</v>
      </c>
      <c r="X30" s="399">
        <v>0</v>
      </c>
      <c r="Y30" s="399">
        <v>0</v>
      </c>
      <c r="Z30" s="399">
        <v>0</v>
      </c>
      <c r="AA30" s="399">
        <v>0</v>
      </c>
    </row>
    <row r="31" spans="1:29" s="469" customFormat="1" x14ac:dyDescent="0.25">
      <c r="A31" s="492" t="s">
        <v>150</v>
      </c>
      <c r="B31" s="464" t="s">
        <v>487</v>
      </c>
      <c r="C31" s="464">
        <v>0</v>
      </c>
      <c r="D31" s="464">
        <v>0</v>
      </c>
      <c r="E31" s="464">
        <v>0</v>
      </c>
      <c r="F31" s="464">
        <v>0</v>
      </c>
      <c r="G31" s="464">
        <v>0</v>
      </c>
      <c r="H31" s="464">
        <v>0</v>
      </c>
      <c r="I31" s="464">
        <v>0</v>
      </c>
      <c r="J31" s="464">
        <v>0</v>
      </c>
      <c r="K31" s="464">
        <v>0</v>
      </c>
      <c r="L31" s="464">
        <v>0</v>
      </c>
      <c r="M31" s="464">
        <v>0</v>
      </c>
      <c r="N31" s="464">
        <v>0</v>
      </c>
      <c r="O31" s="464">
        <v>0</v>
      </c>
      <c r="P31" s="464">
        <v>0</v>
      </c>
      <c r="Q31" s="464">
        <v>0</v>
      </c>
      <c r="R31" s="464">
        <v>0</v>
      </c>
      <c r="S31" s="464">
        <v>0</v>
      </c>
      <c r="T31" s="464">
        <v>0</v>
      </c>
      <c r="U31" s="464">
        <v>0</v>
      </c>
      <c r="V31" s="464">
        <v>0</v>
      </c>
      <c r="W31" s="464">
        <v>0</v>
      </c>
      <c r="X31" s="464">
        <v>0</v>
      </c>
      <c r="Y31" s="464">
        <v>0</v>
      </c>
      <c r="Z31" s="464">
        <v>0</v>
      </c>
      <c r="AA31" s="464">
        <v>0</v>
      </c>
    </row>
    <row r="32" spans="1:29" ht="30" x14ac:dyDescent="0.25">
      <c r="A32" s="470">
        <v>6</v>
      </c>
      <c r="B32" s="471" t="s">
        <v>821</v>
      </c>
      <c r="C32" s="464">
        <v>0</v>
      </c>
      <c r="D32" s="464">
        <v>0</v>
      </c>
      <c r="E32" s="464">
        <v>0</v>
      </c>
      <c r="F32" s="464">
        <v>0</v>
      </c>
      <c r="G32" s="425">
        <v>4000</v>
      </c>
      <c r="H32" s="425">
        <v>4000</v>
      </c>
      <c r="I32" s="464">
        <v>0</v>
      </c>
      <c r="J32" s="464">
        <v>0</v>
      </c>
      <c r="K32" s="464">
        <v>0</v>
      </c>
      <c r="L32" s="464">
        <v>0</v>
      </c>
      <c r="M32" s="464">
        <v>0</v>
      </c>
      <c r="N32" s="464">
        <v>0</v>
      </c>
      <c r="O32" s="464">
        <v>0</v>
      </c>
      <c r="P32" s="464">
        <v>0</v>
      </c>
      <c r="Q32" s="464">
        <v>0</v>
      </c>
      <c r="R32" s="464">
        <v>0</v>
      </c>
      <c r="S32" s="464">
        <v>0</v>
      </c>
      <c r="T32" s="464">
        <v>0</v>
      </c>
      <c r="U32" s="464">
        <v>0</v>
      </c>
      <c r="V32" s="464">
        <v>0</v>
      </c>
      <c r="W32" s="464">
        <v>0</v>
      </c>
      <c r="X32" s="464">
        <v>0</v>
      </c>
      <c r="Y32" s="464">
        <v>0</v>
      </c>
      <c r="Z32" s="464">
        <v>0</v>
      </c>
      <c r="AA32" s="464">
        <v>0</v>
      </c>
    </row>
    <row r="33" spans="1:27" ht="15.75" x14ac:dyDescent="0.25">
      <c r="A33" s="427"/>
      <c r="B33" s="428" t="s">
        <v>324</v>
      </c>
      <c r="C33" s="429">
        <f t="shared" ref="C33:AA33" si="0">SUM(C27:C32)</f>
        <v>8000</v>
      </c>
      <c r="D33" s="429">
        <f t="shared" si="0"/>
        <v>2500</v>
      </c>
      <c r="E33" s="429">
        <f t="shared" si="0"/>
        <v>1000</v>
      </c>
      <c r="F33" s="429">
        <f t="shared" si="0"/>
        <v>55000</v>
      </c>
      <c r="G33" s="429">
        <f t="shared" si="0"/>
        <v>14000</v>
      </c>
      <c r="H33" s="429">
        <f t="shared" si="0"/>
        <v>4000</v>
      </c>
      <c r="I33" s="429">
        <f t="shared" si="0"/>
        <v>3500</v>
      </c>
      <c r="J33" s="429">
        <f t="shared" si="0"/>
        <v>5000</v>
      </c>
      <c r="K33" s="429">
        <f t="shared" si="0"/>
        <v>2500</v>
      </c>
      <c r="L33" s="429">
        <f t="shared" si="0"/>
        <v>0</v>
      </c>
      <c r="M33" s="429">
        <f t="shared" si="0"/>
        <v>0</v>
      </c>
      <c r="N33" s="429">
        <f t="shared" si="0"/>
        <v>0</v>
      </c>
      <c r="O33" s="429">
        <f t="shared" si="0"/>
        <v>0</v>
      </c>
      <c r="P33" s="429">
        <f t="shared" si="0"/>
        <v>0</v>
      </c>
      <c r="Q33" s="429">
        <f t="shared" si="0"/>
        <v>0</v>
      </c>
      <c r="R33" s="429">
        <f t="shared" si="0"/>
        <v>0</v>
      </c>
      <c r="S33" s="429">
        <f t="shared" si="0"/>
        <v>0</v>
      </c>
      <c r="T33" s="429">
        <f t="shared" si="0"/>
        <v>0</v>
      </c>
      <c r="U33" s="429">
        <f t="shared" si="0"/>
        <v>0</v>
      </c>
      <c r="V33" s="429">
        <f t="shared" si="0"/>
        <v>1500</v>
      </c>
      <c r="W33" s="429">
        <f t="shared" si="0"/>
        <v>0</v>
      </c>
      <c r="X33" s="429">
        <f t="shared" si="0"/>
        <v>400</v>
      </c>
      <c r="Y33" s="429">
        <f t="shared" si="0"/>
        <v>0</v>
      </c>
      <c r="Z33" s="429">
        <f t="shared" si="0"/>
        <v>0</v>
      </c>
      <c r="AA33" s="429">
        <f t="shared" si="0"/>
        <v>2000</v>
      </c>
    </row>
  </sheetData>
  <mergeCells count="11">
    <mergeCell ref="V24:AA24"/>
    <mergeCell ref="C25:E25"/>
    <mergeCell ref="F25:H25"/>
    <mergeCell ref="I25:K25"/>
    <mergeCell ref="L25:N25"/>
    <mergeCell ref="O25:Q25"/>
    <mergeCell ref="B5:B6"/>
    <mergeCell ref="C5:D5"/>
    <mergeCell ref="A24:A25"/>
    <mergeCell ref="B24:B25"/>
    <mergeCell ref="C24:R24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pane ySplit="3" topLeftCell="A4" activePane="bottomLeft" state="frozenSplit"/>
      <selection pane="bottomLeft" sqref="A1:XFD1048576"/>
    </sheetView>
  </sheetViews>
  <sheetFormatPr defaultRowHeight="15" x14ac:dyDescent="0.25"/>
  <cols>
    <col min="1" max="1" width="6.5703125" style="328" bestFit="1" customWidth="1"/>
    <col min="2" max="2" width="8.42578125" style="328" bestFit="1" customWidth="1"/>
    <col min="3" max="3" width="24.85546875" style="328" bestFit="1" customWidth="1"/>
    <col min="4" max="4" width="30.5703125" style="328" bestFit="1" customWidth="1"/>
    <col min="5" max="5" width="10.5703125" style="328" hidden="1" customWidth="1"/>
    <col min="6" max="6" width="8.85546875" style="328" customWidth="1"/>
    <col min="7" max="7" width="9.7109375" style="328" customWidth="1"/>
    <col min="8" max="8" width="3.7109375" style="328" customWidth="1"/>
    <col min="9" max="9" width="12.140625" style="328" customWidth="1"/>
    <col min="10" max="10" width="20.140625" style="328" bestFit="1" customWidth="1"/>
    <col min="11" max="11" width="15.28515625" style="328" bestFit="1" customWidth="1"/>
    <col min="12" max="12" width="5.85546875" style="328" bestFit="1" customWidth="1"/>
    <col min="13" max="13" width="10.28515625" style="328" customWidth="1"/>
    <col min="14" max="14" width="3.42578125" style="328" bestFit="1" customWidth="1"/>
    <col min="15" max="16" width="4.28515625" style="328" bestFit="1" customWidth="1"/>
    <col min="17" max="17" width="3.7109375" style="328" bestFit="1" customWidth="1"/>
    <col min="18" max="18" width="10.5703125" style="328" customWidth="1"/>
    <col min="19" max="19" width="14" style="328" bestFit="1" customWidth="1"/>
    <col min="20" max="20" width="8.7109375" style="328" bestFit="1" customWidth="1"/>
    <col min="21" max="21" width="10.140625" style="328" bestFit="1" customWidth="1"/>
    <col min="22" max="257" width="9.140625" style="316"/>
    <col min="258" max="258" width="6.5703125" style="316" bestFit="1" customWidth="1"/>
    <col min="259" max="259" width="8.42578125" style="316" bestFit="1" customWidth="1"/>
    <col min="260" max="260" width="24.85546875" style="316" bestFit="1" customWidth="1"/>
    <col min="261" max="261" width="30.5703125" style="316" bestFit="1" customWidth="1"/>
    <col min="262" max="262" width="0" style="316" hidden="1" customWidth="1"/>
    <col min="263" max="263" width="8.85546875" style="316" customWidth="1"/>
    <col min="264" max="264" width="3.7109375" style="316" customWidth="1"/>
    <col min="265" max="265" width="12.140625" style="316" customWidth="1"/>
    <col min="266" max="266" width="20.140625" style="316" bestFit="1" customWidth="1"/>
    <col min="267" max="267" width="15.28515625" style="316" bestFit="1" customWidth="1"/>
    <col min="268" max="268" width="5.85546875" style="316" bestFit="1" customWidth="1"/>
    <col min="269" max="269" width="10.28515625" style="316" customWidth="1"/>
    <col min="270" max="270" width="3.42578125" style="316" bestFit="1" customWidth="1"/>
    <col min="271" max="272" width="4.28515625" style="316" bestFit="1" customWidth="1"/>
    <col min="273" max="273" width="3.7109375" style="316" bestFit="1" customWidth="1"/>
    <col min="274" max="274" width="10.5703125" style="316" customWidth="1"/>
    <col min="275" max="275" width="14" style="316" bestFit="1" customWidth="1"/>
    <col min="276" max="276" width="8.7109375" style="316" bestFit="1" customWidth="1"/>
    <col min="277" max="277" width="10.140625" style="316" bestFit="1" customWidth="1"/>
    <col min="278" max="513" width="9.140625" style="316"/>
    <col min="514" max="514" width="6.5703125" style="316" bestFit="1" customWidth="1"/>
    <col min="515" max="515" width="8.42578125" style="316" bestFit="1" customWidth="1"/>
    <col min="516" max="516" width="24.85546875" style="316" bestFit="1" customWidth="1"/>
    <col min="517" max="517" width="30.5703125" style="316" bestFit="1" customWidth="1"/>
    <col min="518" max="518" width="0" style="316" hidden="1" customWidth="1"/>
    <col min="519" max="519" width="8.85546875" style="316" customWidth="1"/>
    <col min="520" max="520" width="3.7109375" style="316" customWidth="1"/>
    <col min="521" max="521" width="12.140625" style="316" customWidth="1"/>
    <col min="522" max="522" width="20.140625" style="316" bestFit="1" customWidth="1"/>
    <col min="523" max="523" width="15.28515625" style="316" bestFit="1" customWidth="1"/>
    <col min="524" max="524" width="5.85546875" style="316" bestFit="1" customWidth="1"/>
    <col min="525" max="525" width="10.28515625" style="316" customWidth="1"/>
    <col min="526" max="526" width="3.42578125" style="316" bestFit="1" customWidth="1"/>
    <col min="527" max="528" width="4.28515625" style="316" bestFit="1" customWidth="1"/>
    <col min="529" max="529" width="3.7109375" style="316" bestFit="1" customWidth="1"/>
    <col min="530" max="530" width="10.5703125" style="316" customWidth="1"/>
    <col min="531" max="531" width="14" style="316" bestFit="1" customWidth="1"/>
    <col min="532" max="532" width="8.7109375" style="316" bestFit="1" customWidth="1"/>
    <col min="533" max="533" width="10.140625" style="316" bestFit="1" customWidth="1"/>
    <col min="534" max="769" width="9.140625" style="316"/>
    <col min="770" max="770" width="6.5703125" style="316" bestFit="1" customWidth="1"/>
    <col min="771" max="771" width="8.42578125" style="316" bestFit="1" customWidth="1"/>
    <col min="772" max="772" width="24.85546875" style="316" bestFit="1" customWidth="1"/>
    <col min="773" max="773" width="30.5703125" style="316" bestFit="1" customWidth="1"/>
    <col min="774" max="774" width="0" style="316" hidden="1" customWidth="1"/>
    <col min="775" max="775" width="8.85546875" style="316" customWidth="1"/>
    <col min="776" max="776" width="3.7109375" style="316" customWidth="1"/>
    <col min="777" max="777" width="12.140625" style="316" customWidth="1"/>
    <col min="778" max="778" width="20.140625" style="316" bestFit="1" customWidth="1"/>
    <col min="779" max="779" width="15.28515625" style="316" bestFit="1" customWidth="1"/>
    <col min="780" max="780" width="5.85546875" style="316" bestFit="1" customWidth="1"/>
    <col min="781" max="781" width="10.28515625" style="316" customWidth="1"/>
    <col min="782" max="782" width="3.42578125" style="316" bestFit="1" customWidth="1"/>
    <col min="783" max="784" width="4.28515625" style="316" bestFit="1" customWidth="1"/>
    <col min="785" max="785" width="3.7109375" style="316" bestFit="1" customWidth="1"/>
    <col min="786" max="786" width="10.5703125" style="316" customWidth="1"/>
    <col min="787" max="787" width="14" style="316" bestFit="1" customWidth="1"/>
    <col min="788" max="788" width="8.7109375" style="316" bestFit="1" customWidth="1"/>
    <col min="789" max="789" width="10.140625" style="316" bestFit="1" customWidth="1"/>
    <col min="790" max="1025" width="9.140625" style="316"/>
    <col min="1026" max="1026" width="6.5703125" style="316" bestFit="1" customWidth="1"/>
    <col min="1027" max="1027" width="8.42578125" style="316" bestFit="1" customWidth="1"/>
    <col min="1028" max="1028" width="24.85546875" style="316" bestFit="1" customWidth="1"/>
    <col min="1029" max="1029" width="30.5703125" style="316" bestFit="1" customWidth="1"/>
    <col min="1030" max="1030" width="0" style="316" hidden="1" customWidth="1"/>
    <col min="1031" max="1031" width="8.85546875" style="316" customWidth="1"/>
    <col min="1032" max="1032" width="3.7109375" style="316" customWidth="1"/>
    <col min="1033" max="1033" width="12.140625" style="316" customWidth="1"/>
    <col min="1034" max="1034" width="20.140625" style="316" bestFit="1" customWidth="1"/>
    <col min="1035" max="1035" width="15.28515625" style="316" bestFit="1" customWidth="1"/>
    <col min="1036" max="1036" width="5.85546875" style="316" bestFit="1" customWidth="1"/>
    <col min="1037" max="1037" width="10.28515625" style="316" customWidth="1"/>
    <col min="1038" max="1038" width="3.42578125" style="316" bestFit="1" customWidth="1"/>
    <col min="1039" max="1040" width="4.28515625" style="316" bestFit="1" customWidth="1"/>
    <col min="1041" max="1041" width="3.7109375" style="316" bestFit="1" customWidth="1"/>
    <col min="1042" max="1042" width="10.5703125" style="316" customWidth="1"/>
    <col min="1043" max="1043" width="14" style="316" bestFit="1" customWidth="1"/>
    <col min="1044" max="1044" width="8.7109375" style="316" bestFit="1" customWidth="1"/>
    <col min="1045" max="1045" width="10.140625" style="316" bestFit="1" customWidth="1"/>
    <col min="1046" max="1281" width="9.140625" style="316"/>
    <col min="1282" max="1282" width="6.5703125" style="316" bestFit="1" customWidth="1"/>
    <col min="1283" max="1283" width="8.42578125" style="316" bestFit="1" customWidth="1"/>
    <col min="1284" max="1284" width="24.85546875" style="316" bestFit="1" customWidth="1"/>
    <col min="1285" max="1285" width="30.5703125" style="316" bestFit="1" customWidth="1"/>
    <col min="1286" max="1286" width="0" style="316" hidden="1" customWidth="1"/>
    <col min="1287" max="1287" width="8.85546875" style="316" customWidth="1"/>
    <col min="1288" max="1288" width="3.7109375" style="316" customWidth="1"/>
    <col min="1289" max="1289" width="12.140625" style="316" customWidth="1"/>
    <col min="1290" max="1290" width="20.140625" style="316" bestFit="1" customWidth="1"/>
    <col min="1291" max="1291" width="15.28515625" style="316" bestFit="1" customWidth="1"/>
    <col min="1292" max="1292" width="5.85546875" style="316" bestFit="1" customWidth="1"/>
    <col min="1293" max="1293" width="10.28515625" style="316" customWidth="1"/>
    <col min="1294" max="1294" width="3.42578125" style="316" bestFit="1" customWidth="1"/>
    <col min="1295" max="1296" width="4.28515625" style="316" bestFit="1" customWidth="1"/>
    <col min="1297" max="1297" width="3.7109375" style="316" bestFit="1" customWidth="1"/>
    <col min="1298" max="1298" width="10.5703125" style="316" customWidth="1"/>
    <col min="1299" max="1299" width="14" style="316" bestFit="1" customWidth="1"/>
    <col min="1300" max="1300" width="8.7109375" style="316" bestFit="1" customWidth="1"/>
    <col min="1301" max="1301" width="10.140625" style="316" bestFit="1" customWidth="1"/>
    <col min="1302" max="1537" width="9.140625" style="316"/>
    <col min="1538" max="1538" width="6.5703125" style="316" bestFit="1" customWidth="1"/>
    <col min="1539" max="1539" width="8.42578125" style="316" bestFit="1" customWidth="1"/>
    <col min="1540" max="1540" width="24.85546875" style="316" bestFit="1" customWidth="1"/>
    <col min="1541" max="1541" width="30.5703125" style="316" bestFit="1" customWidth="1"/>
    <col min="1542" max="1542" width="0" style="316" hidden="1" customWidth="1"/>
    <col min="1543" max="1543" width="8.85546875" style="316" customWidth="1"/>
    <col min="1544" max="1544" width="3.7109375" style="316" customWidth="1"/>
    <col min="1545" max="1545" width="12.140625" style="316" customWidth="1"/>
    <col min="1546" max="1546" width="20.140625" style="316" bestFit="1" customWidth="1"/>
    <col min="1547" max="1547" width="15.28515625" style="316" bestFit="1" customWidth="1"/>
    <col min="1548" max="1548" width="5.85546875" style="316" bestFit="1" customWidth="1"/>
    <col min="1549" max="1549" width="10.28515625" style="316" customWidth="1"/>
    <col min="1550" max="1550" width="3.42578125" style="316" bestFit="1" customWidth="1"/>
    <col min="1551" max="1552" width="4.28515625" style="316" bestFit="1" customWidth="1"/>
    <col min="1553" max="1553" width="3.7109375" style="316" bestFit="1" customWidth="1"/>
    <col min="1554" max="1554" width="10.5703125" style="316" customWidth="1"/>
    <col min="1555" max="1555" width="14" style="316" bestFit="1" customWidth="1"/>
    <col min="1556" max="1556" width="8.7109375" style="316" bestFit="1" customWidth="1"/>
    <col min="1557" max="1557" width="10.140625" style="316" bestFit="1" customWidth="1"/>
    <col min="1558" max="1793" width="9.140625" style="316"/>
    <col min="1794" max="1794" width="6.5703125" style="316" bestFit="1" customWidth="1"/>
    <col min="1795" max="1795" width="8.42578125" style="316" bestFit="1" customWidth="1"/>
    <col min="1796" max="1796" width="24.85546875" style="316" bestFit="1" customWidth="1"/>
    <col min="1797" max="1797" width="30.5703125" style="316" bestFit="1" customWidth="1"/>
    <col min="1798" max="1798" width="0" style="316" hidden="1" customWidth="1"/>
    <col min="1799" max="1799" width="8.85546875" style="316" customWidth="1"/>
    <col min="1800" max="1800" width="3.7109375" style="316" customWidth="1"/>
    <col min="1801" max="1801" width="12.140625" style="316" customWidth="1"/>
    <col min="1802" max="1802" width="20.140625" style="316" bestFit="1" customWidth="1"/>
    <col min="1803" max="1803" width="15.28515625" style="316" bestFit="1" customWidth="1"/>
    <col min="1804" max="1804" width="5.85546875" style="316" bestFit="1" customWidth="1"/>
    <col min="1805" max="1805" width="10.28515625" style="316" customWidth="1"/>
    <col min="1806" max="1806" width="3.42578125" style="316" bestFit="1" customWidth="1"/>
    <col min="1807" max="1808" width="4.28515625" style="316" bestFit="1" customWidth="1"/>
    <col min="1809" max="1809" width="3.7109375" style="316" bestFit="1" customWidth="1"/>
    <col min="1810" max="1810" width="10.5703125" style="316" customWidth="1"/>
    <col min="1811" max="1811" width="14" style="316" bestFit="1" customWidth="1"/>
    <col min="1812" max="1812" width="8.7109375" style="316" bestFit="1" customWidth="1"/>
    <col min="1813" max="1813" width="10.140625" style="316" bestFit="1" customWidth="1"/>
    <col min="1814" max="2049" width="9.140625" style="316"/>
    <col min="2050" max="2050" width="6.5703125" style="316" bestFit="1" customWidth="1"/>
    <col min="2051" max="2051" width="8.42578125" style="316" bestFit="1" customWidth="1"/>
    <col min="2052" max="2052" width="24.85546875" style="316" bestFit="1" customWidth="1"/>
    <col min="2053" max="2053" width="30.5703125" style="316" bestFit="1" customWidth="1"/>
    <col min="2054" max="2054" width="0" style="316" hidden="1" customWidth="1"/>
    <col min="2055" max="2055" width="8.85546875" style="316" customWidth="1"/>
    <col min="2056" max="2056" width="3.7109375" style="316" customWidth="1"/>
    <col min="2057" max="2057" width="12.140625" style="316" customWidth="1"/>
    <col min="2058" max="2058" width="20.140625" style="316" bestFit="1" customWidth="1"/>
    <col min="2059" max="2059" width="15.28515625" style="316" bestFit="1" customWidth="1"/>
    <col min="2060" max="2060" width="5.85546875" style="316" bestFit="1" customWidth="1"/>
    <col min="2061" max="2061" width="10.28515625" style="316" customWidth="1"/>
    <col min="2062" max="2062" width="3.42578125" style="316" bestFit="1" customWidth="1"/>
    <col min="2063" max="2064" width="4.28515625" style="316" bestFit="1" customWidth="1"/>
    <col min="2065" max="2065" width="3.7109375" style="316" bestFit="1" customWidth="1"/>
    <col min="2066" max="2066" width="10.5703125" style="316" customWidth="1"/>
    <col min="2067" max="2067" width="14" style="316" bestFit="1" customWidth="1"/>
    <col min="2068" max="2068" width="8.7109375" style="316" bestFit="1" customWidth="1"/>
    <col min="2069" max="2069" width="10.140625" style="316" bestFit="1" customWidth="1"/>
    <col min="2070" max="2305" width="9.140625" style="316"/>
    <col min="2306" max="2306" width="6.5703125" style="316" bestFit="1" customWidth="1"/>
    <col min="2307" max="2307" width="8.42578125" style="316" bestFit="1" customWidth="1"/>
    <col min="2308" max="2308" width="24.85546875" style="316" bestFit="1" customWidth="1"/>
    <col min="2309" max="2309" width="30.5703125" style="316" bestFit="1" customWidth="1"/>
    <col min="2310" max="2310" width="0" style="316" hidden="1" customWidth="1"/>
    <col min="2311" max="2311" width="8.85546875" style="316" customWidth="1"/>
    <col min="2312" max="2312" width="3.7109375" style="316" customWidth="1"/>
    <col min="2313" max="2313" width="12.140625" style="316" customWidth="1"/>
    <col min="2314" max="2314" width="20.140625" style="316" bestFit="1" customWidth="1"/>
    <col min="2315" max="2315" width="15.28515625" style="316" bestFit="1" customWidth="1"/>
    <col min="2316" max="2316" width="5.85546875" style="316" bestFit="1" customWidth="1"/>
    <col min="2317" max="2317" width="10.28515625" style="316" customWidth="1"/>
    <col min="2318" max="2318" width="3.42578125" style="316" bestFit="1" customWidth="1"/>
    <col min="2319" max="2320" width="4.28515625" style="316" bestFit="1" customWidth="1"/>
    <col min="2321" max="2321" width="3.7109375" style="316" bestFit="1" customWidth="1"/>
    <col min="2322" max="2322" width="10.5703125" style="316" customWidth="1"/>
    <col min="2323" max="2323" width="14" style="316" bestFit="1" customWidth="1"/>
    <col min="2324" max="2324" width="8.7109375" style="316" bestFit="1" customWidth="1"/>
    <col min="2325" max="2325" width="10.140625" style="316" bestFit="1" customWidth="1"/>
    <col min="2326" max="2561" width="9.140625" style="316"/>
    <col min="2562" max="2562" width="6.5703125" style="316" bestFit="1" customWidth="1"/>
    <col min="2563" max="2563" width="8.42578125" style="316" bestFit="1" customWidth="1"/>
    <col min="2564" max="2564" width="24.85546875" style="316" bestFit="1" customWidth="1"/>
    <col min="2565" max="2565" width="30.5703125" style="316" bestFit="1" customWidth="1"/>
    <col min="2566" max="2566" width="0" style="316" hidden="1" customWidth="1"/>
    <col min="2567" max="2567" width="8.85546875" style="316" customWidth="1"/>
    <col min="2568" max="2568" width="3.7109375" style="316" customWidth="1"/>
    <col min="2569" max="2569" width="12.140625" style="316" customWidth="1"/>
    <col min="2570" max="2570" width="20.140625" style="316" bestFit="1" customWidth="1"/>
    <col min="2571" max="2571" width="15.28515625" style="316" bestFit="1" customWidth="1"/>
    <col min="2572" max="2572" width="5.85546875" style="316" bestFit="1" customWidth="1"/>
    <col min="2573" max="2573" width="10.28515625" style="316" customWidth="1"/>
    <col min="2574" max="2574" width="3.42578125" style="316" bestFit="1" customWidth="1"/>
    <col min="2575" max="2576" width="4.28515625" style="316" bestFit="1" customWidth="1"/>
    <col min="2577" max="2577" width="3.7109375" style="316" bestFit="1" customWidth="1"/>
    <col min="2578" max="2578" width="10.5703125" style="316" customWidth="1"/>
    <col min="2579" max="2579" width="14" style="316" bestFit="1" customWidth="1"/>
    <col min="2580" max="2580" width="8.7109375" style="316" bestFit="1" customWidth="1"/>
    <col min="2581" max="2581" width="10.140625" style="316" bestFit="1" customWidth="1"/>
    <col min="2582" max="2817" width="9.140625" style="316"/>
    <col min="2818" max="2818" width="6.5703125" style="316" bestFit="1" customWidth="1"/>
    <col min="2819" max="2819" width="8.42578125" style="316" bestFit="1" customWidth="1"/>
    <col min="2820" max="2820" width="24.85546875" style="316" bestFit="1" customWidth="1"/>
    <col min="2821" max="2821" width="30.5703125" style="316" bestFit="1" customWidth="1"/>
    <col min="2822" max="2822" width="0" style="316" hidden="1" customWidth="1"/>
    <col min="2823" max="2823" width="8.85546875" style="316" customWidth="1"/>
    <col min="2824" max="2824" width="3.7109375" style="316" customWidth="1"/>
    <col min="2825" max="2825" width="12.140625" style="316" customWidth="1"/>
    <col min="2826" max="2826" width="20.140625" style="316" bestFit="1" customWidth="1"/>
    <col min="2827" max="2827" width="15.28515625" style="316" bestFit="1" customWidth="1"/>
    <col min="2828" max="2828" width="5.85546875" style="316" bestFit="1" customWidth="1"/>
    <col min="2829" max="2829" width="10.28515625" style="316" customWidth="1"/>
    <col min="2830" max="2830" width="3.42578125" style="316" bestFit="1" customWidth="1"/>
    <col min="2831" max="2832" width="4.28515625" style="316" bestFit="1" customWidth="1"/>
    <col min="2833" max="2833" width="3.7109375" style="316" bestFit="1" customWidth="1"/>
    <col min="2834" max="2834" width="10.5703125" style="316" customWidth="1"/>
    <col min="2835" max="2835" width="14" style="316" bestFit="1" customWidth="1"/>
    <col min="2836" max="2836" width="8.7109375" style="316" bestFit="1" customWidth="1"/>
    <col min="2837" max="2837" width="10.140625" style="316" bestFit="1" customWidth="1"/>
    <col min="2838" max="3073" width="9.140625" style="316"/>
    <col min="3074" max="3074" width="6.5703125" style="316" bestFit="1" customWidth="1"/>
    <col min="3075" max="3075" width="8.42578125" style="316" bestFit="1" customWidth="1"/>
    <col min="3076" max="3076" width="24.85546875" style="316" bestFit="1" customWidth="1"/>
    <col min="3077" max="3077" width="30.5703125" style="316" bestFit="1" customWidth="1"/>
    <col min="3078" max="3078" width="0" style="316" hidden="1" customWidth="1"/>
    <col min="3079" max="3079" width="8.85546875" style="316" customWidth="1"/>
    <col min="3080" max="3080" width="3.7109375" style="316" customWidth="1"/>
    <col min="3081" max="3081" width="12.140625" style="316" customWidth="1"/>
    <col min="3082" max="3082" width="20.140625" style="316" bestFit="1" customWidth="1"/>
    <col min="3083" max="3083" width="15.28515625" style="316" bestFit="1" customWidth="1"/>
    <col min="3084" max="3084" width="5.85546875" style="316" bestFit="1" customWidth="1"/>
    <col min="3085" max="3085" width="10.28515625" style="316" customWidth="1"/>
    <col min="3086" max="3086" width="3.42578125" style="316" bestFit="1" customWidth="1"/>
    <col min="3087" max="3088" width="4.28515625" style="316" bestFit="1" customWidth="1"/>
    <col min="3089" max="3089" width="3.7109375" style="316" bestFit="1" customWidth="1"/>
    <col min="3090" max="3090" width="10.5703125" style="316" customWidth="1"/>
    <col min="3091" max="3091" width="14" style="316" bestFit="1" customWidth="1"/>
    <col min="3092" max="3092" width="8.7109375" style="316" bestFit="1" customWidth="1"/>
    <col min="3093" max="3093" width="10.140625" style="316" bestFit="1" customWidth="1"/>
    <col min="3094" max="3329" width="9.140625" style="316"/>
    <col min="3330" max="3330" width="6.5703125" style="316" bestFit="1" customWidth="1"/>
    <col min="3331" max="3331" width="8.42578125" style="316" bestFit="1" customWidth="1"/>
    <col min="3332" max="3332" width="24.85546875" style="316" bestFit="1" customWidth="1"/>
    <col min="3333" max="3333" width="30.5703125" style="316" bestFit="1" customWidth="1"/>
    <col min="3334" max="3334" width="0" style="316" hidden="1" customWidth="1"/>
    <col min="3335" max="3335" width="8.85546875" style="316" customWidth="1"/>
    <col min="3336" max="3336" width="3.7109375" style="316" customWidth="1"/>
    <col min="3337" max="3337" width="12.140625" style="316" customWidth="1"/>
    <col min="3338" max="3338" width="20.140625" style="316" bestFit="1" customWidth="1"/>
    <col min="3339" max="3339" width="15.28515625" style="316" bestFit="1" customWidth="1"/>
    <col min="3340" max="3340" width="5.85546875" style="316" bestFit="1" customWidth="1"/>
    <col min="3341" max="3341" width="10.28515625" style="316" customWidth="1"/>
    <col min="3342" max="3342" width="3.42578125" style="316" bestFit="1" customWidth="1"/>
    <col min="3343" max="3344" width="4.28515625" style="316" bestFit="1" customWidth="1"/>
    <col min="3345" max="3345" width="3.7109375" style="316" bestFit="1" customWidth="1"/>
    <col min="3346" max="3346" width="10.5703125" style="316" customWidth="1"/>
    <col min="3347" max="3347" width="14" style="316" bestFit="1" customWidth="1"/>
    <col min="3348" max="3348" width="8.7109375" style="316" bestFit="1" customWidth="1"/>
    <col min="3349" max="3349" width="10.140625" style="316" bestFit="1" customWidth="1"/>
    <col min="3350" max="3585" width="9.140625" style="316"/>
    <col min="3586" max="3586" width="6.5703125" style="316" bestFit="1" customWidth="1"/>
    <col min="3587" max="3587" width="8.42578125" style="316" bestFit="1" customWidth="1"/>
    <col min="3588" max="3588" width="24.85546875" style="316" bestFit="1" customWidth="1"/>
    <col min="3589" max="3589" width="30.5703125" style="316" bestFit="1" customWidth="1"/>
    <col min="3590" max="3590" width="0" style="316" hidden="1" customWidth="1"/>
    <col min="3591" max="3591" width="8.85546875" style="316" customWidth="1"/>
    <col min="3592" max="3592" width="3.7109375" style="316" customWidth="1"/>
    <col min="3593" max="3593" width="12.140625" style="316" customWidth="1"/>
    <col min="3594" max="3594" width="20.140625" style="316" bestFit="1" customWidth="1"/>
    <col min="3595" max="3595" width="15.28515625" style="316" bestFit="1" customWidth="1"/>
    <col min="3596" max="3596" width="5.85546875" style="316" bestFit="1" customWidth="1"/>
    <col min="3597" max="3597" width="10.28515625" style="316" customWidth="1"/>
    <col min="3598" max="3598" width="3.42578125" style="316" bestFit="1" customWidth="1"/>
    <col min="3599" max="3600" width="4.28515625" style="316" bestFit="1" customWidth="1"/>
    <col min="3601" max="3601" width="3.7109375" style="316" bestFit="1" customWidth="1"/>
    <col min="3602" max="3602" width="10.5703125" style="316" customWidth="1"/>
    <col min="3603" max="3603" width="14" style="316" bestFit="1" customWidth="1"/>
    <col min="3604" max="3604" width="8.7109375" style="316" bestFit="1" customWidth="1"/>
    <col min="3605" max="3605" width="10.140625" style="316" bestFit="1" customWidth="1"/>
    <col min="3606" max="3841" width="9.140625" style="316"/>
    <col min="3842" max="3842" width="6.5703125" style="316" bestFit="1" customWidth="1"/>
    <col min="3843" max="3843" width="8.42578125" style="316" bestFit="1" customWidth="1"/>
    <col min="3844" max="3844" width="24.85546875" style="316" bestFit="1" customWidth="1"/>
    <col min="3845" max="3845" width="30.5703125" style="316" bestFit="1" customWidth="1"/>
    <col min="3846" max="3846" width="0" style="316" hidden="1" customWidth="1"/>
    <col min="3847" max="3847" width="8.85546875" style="316" customWidth="1"/>
    <col min="3848" max="3848" width="3.7109375" style="316" customWidth="1"/>
    <col min="3849" max="3849" width="12.140625" style="316" customWidth="1"/>
    <col min="3850" max="3850" width="20.140625" style="316" bestFit="1" customWidth="1"/>
    <col min="3851" max="3851" width="15.28515625" style="316" bestFit="1" customWidth="1"/>
    <col min="3852" max="3852" width="5.85546875" style="316" bestFit="1" customWidth="1"/>
    <col min="3853" max="3853" width="10.28515625" style="316" customWidth="1"/>
    <col min="3854" max="3854" width="3.42578125" style="316" bestFit="1" customWidth="1"/>
    <col min="3855" max="3856" width="4.28515625" style="316" bestFit="1" customWidth="1"/>
    <col min="3857" max="3857" width="3.7109375" style="316" bestFit="1" customWidth="1"/>
    <col min="3858" max="3858" width="10.5703125" style="316" customWidth="1"/>
    <col min="3859" max="3859" width="14" style="316" bestFit="1" customWidth="1"/>
    <col min="3860" max="3860" width="8.7109375" style="316" bestFit="1" customWidth="1"/>
    <col min="3861" max="3861" width="10.140625" style="316" bestFit="1" customWidth="1"/>
    <col min="3862" max="4097" width="9.140625" style="316"/>
    <col min="4098" max="4098" width="6.5703125" style="316" bestFit="1" customWidth="1"/>
    <col min="4099" max="4099" width="8.42578125" style="316" bestFit="1" customWidth="1"/>
    <col min="4100" max="4100" width="24.85546875" style="316" bestFit="1" customWidth="1"/>
    <col min="4101" max="4101" width="30.5703125" style="316" bestFit="1" customWidth="1"/>
    <col min="4102" max="4102" width="0" style="316" hidden="1" customWidth="1"/>
    <col min="4103" max="4103" width="8.85546875" style="316" customWidth="1"/>
    <col min="4104" max="4104" width="3.7109375" style="316" customWidth="1"/>
    <col min="4105" max="4105" width="12.140625" style="316" customWidth="1"/>
    <col min="4106" max="4106" width="20.140625" style="316" bestFit="1" customWidth="1"/>
    <col min="4107" max="4107" width="15.28515625" style="316" bestFit="1" customWidth="1"/>
    <col min="4108" max="4108" width="5.85546875" style="316" bestFit="1" customWidth="1"/>
    <col min="4109" max="4109" width="10.28515625" style="316" customWidth="1"/>
    <col min="4110" max="4110" width="3.42578125" style="316" bestFit="1" customWidth="1"/>
    <col min="4111" max="4112" width="4.28515625" style="316" bestFit="1" customWidth="1"/>
    <col min="4113" max="4113" width="3.7109375" style="316" bestFit="1" customWidth="1"/>
    <col min="4114" max="4114" width="10.5703125" style="316" customWidth="1"/>
    <col min="4115" max="4115" width="14" style="316" bestFit="1" customWidth="1"/>
    <col min="4116" max="4116" width="8.7109375" style="316" bestFit="1" customWidth="1"/>
    <col min="4117" max="4117" width="10.140625" style="316" bestFit="1" customWidth="1"/>
    <col min="4118" max="4353" width="9.140625" style="316"/>
    <col min="4354" max="4354" width="6.5703125" style="316" bestFit="1" customWidth="1"/>
    <col min="4355" max="4355" width="8.42578125" style="316" bestFit="1" customWidth="1"/>
    <col min="4356" max="4356" width="24.85546875" style="316" bestFit="1" customWidth="1"/>
    <col min="4357" max="4357" width="30.5703125" style="316" bestFit="1" customWidth="1"/>
    <col min="4358" max="4358" width="0" style="316" hidden="1" customWidth="1"/>
    <col min="4359" max="4359" width="8.85546875" style="316" customWidth="1"/>
    <col min="4360" max="4360" width="3.7109375" style="316" customWidth="1"/>
    <col min="4361" max="4361" width="12.140625" style="316" customWidth="1"/>
    <col min="4362" max="4362" width="20.140625" style="316" bestFit="1" customWidth="1"/>
    <col min="4363" max="4363" width="15.28515625" style="316" bestFit="1" customWidth="1"/>
    <col min="4364" max="4364" width="5.85546875" style="316" bestFit="1" customWidth="1"/>
    <col min="4365" max="4365" width="10.28515625" style="316" customWidth="1"/>
    <col min="4366" max="4366" width="3.42578125" style="316" bestFit="1" customWidth="1"/>
    <col min="4367" max="4368" width="4.28515625" style="316" bestFit="1" customWidth="1"/>
    <col min="4369" max="4369" width="3.7109375" style="316" bestFit="1" customWidth="1"/>
    <col min="4370" max="4370" width="10.5703125" style="316" customWidth="1"/>
    <col min="4371" max="4371" width="14" style="316" bestFit="1" customWidth="1"/>
    <col min="4372" max="4372" width="8.7109375" style="316" bestFit="1" customWidth="1"/>
    <col min="4373" max="4373" width="10.140625" style="316" bestFit="1" customWidth="1"/>
    <col min="4374" max="4609" width="9.140625" style="316"/>
    <col min="4610" max="4610" width="6.5703125" style="316" bestFit="1" customWidth="1"/>
    <col min="4611" max="4611" width="8.42578125" style="316" bestFit="1" customWidth="1"/>
    <col min="4612" max="4612" width="24.85546875" style="316" bestFit="1" customWidth="1"/>
    <col min="4613" max="4613" width="30.5703125" style="316" bestFit="1" customWidth="1"/>
    <col min="4614" max="4614" width="0" style="316" hidden="1" customWidth="1"/>
    <col min="4615" max="4615" width="8.85546875" style="316" customWidth="1"/>
    <col min="4616" max="4616" width="3.7109375" style="316" customWidth="1"/>
    <col min="4617" max="4617" width="12.140625" style="316" customWidth="1"/>
    <col min="4618" max="4618" width="20.140625" style="316" bestFit="1" customWidth="1"/>
    <col min="4619" max="4619" width="15.28515625" style="316" bestFit="1" customWidth="1"/>
    <col min="4620" max="4620" width="5.85546875" style="316" bestFit="1" customWidth="1"/>
    <col min="4621" max="4621" width="10.28515625" style="316" customWidth="1"/>
    <col min="4622" max="4622" width="3.42578125" style="316" bestFit="1" customWidth="1"/>
    <col min="4623" max="4624" width="4.28515625" style="316" bestFit="1" customWidth="1"/>
    <col min="4625" max="4625" width="3.7109375" style="316" bestFit="1" customWidth="1"/>
    <col min="4626" max="4626" width="10.5703125" style="316" customWidth="1"/>
    <col min="4627" max="4627" width="14" style="316" bestFit="1" customWidth="1"/>
    <col min="4628" max="4628" width="8.7109375" style="316" bestFit="1" customWidth="1"/>
    <col min="4629" max="4629" width="10.140625" style="316" bestFit="1" customWidth="1"/>
    <col min="4630" max="4865" width="9.140625" style="316"/>
    <col min="4866" max="4866" width="6.5703125" style="316" bestFit="1" customWidth="1"/>
    <col min="4867" max="4867" width="8.42578125" style="316" bestFit="1" customWidth="1"/>
    <col min="4868" max="4868" width="24.85546875" style="316" bestFit="1" customWidth="1"/>
    <col min="4869" max="4869" width="30.5703125" style="316" bestFit="1" customWidth="1"/>
    <col min="4870" max="4870" width="0" style="316" hidden="1" customWidth="1"/>
    <col min="4871" max="4871" width="8.85546875" style="316" customWidth="1"/>
    <col min="4872" max="4872" width="3.7109375" style="316" customWidth="1"/>
    <col min="4873" max="4873" width="12.140625" style="316" customWidth="1"/>
    <col min="4874" max="4874" width="20.140625" style="316" bestFit="1" customWidth="1"/>
    <col min="4875" max="4875" width="15.28515625" style="316" bestFit="1" customWidth="1"/>
    <col min="4876" max="4876" width="5.85546875" style="316" bestFit="1" customWidth="1"/>
    <col min="4877" max="4877" width="10.28515625" style="316" customWidth="1"/>
    <col min="4878" max="4878" width="3.42578125" style="316" bestFit="1" customWidth="1"/>
    <col min="4879" max="4880" width="4.28515625" style="316" bestFit="1" customWidth="1"/>
    <col min="4881" max="4881" width="3.7109375" style="316" bestFit="1" customWidth="1"/>
    <col min="4882" max="4882" width="10.5703125" style="316" customWidth="1"/>
    <col min="4883" max="4883" width="14" style="316" bestFit="1" customWidth="1"/>
    <col min="4884" max="4884" width="8.7109375" style="316" bestFit="1" customWidth="1"/>
    <col min="4885" max="4885" width="10.140625" style="316" bestFit="1" customWidth="1"/>
    <col min="4886" max="5121" width="9.140625" style="316"/>
    <col min="5122" max="5122" width="6.5703125" style="316" bestFit="1" customWidth="1"/>
    <col min="5123" max="5123" width="8.42578125" style="316" bestFit="1" customWidth="1"/>
    <col min="5124" max="5124" width="24.85546875" style="316" bestFit="1" customWidth="1"/>
    <col min="5125" max="5125" width="30.5703125" style="316" bestFit="1" customWidth="1"/>
    <col min="5126" max="5126" width="0" style="316" hidden="1" customWidth="1"/>
    <col min="5127" max="5127" width="8.85546875" style="316" customWidth="1"/>
    <col min="5128" max="5128" width="3.7109375" style="316" customWidth="1"/>
    <col min="5129" max="5129" width="12.140625" style="316" customWidth="1"/>
    <col min="5130" max="5130" width="20.140625" style="316" bestFit="1" customWidth="1"/>
    <col min="5131" max="5131" width="15.28515625" style="316" bestFit="1" customWidth="1"/>
    <col min="5132" max="5132" width="5.85546875" style="316" bestFit="1" customWidth="1"/>
    <col min="5133" max="5133" width="10.28515625" style="316" customWidth="1"/>
    <col min="5134" max="5134" width="3.42578125" style="316" bestFit="1" customWidth="1"/>
    <col min="5135" max="5136" width="4.28515625" style="316" bestFit="1" customWidth="1"/>
    <col min="5137" max="5137" width="3.7109375" style="316" bestFit="1" customWidth="1"/>
    <col min="5138" max="5138" width="10.5703125" style="316" customWidth="1"/>
    <col min="5139" max="5139" width="14" style="316" bestFit="1" customWidth="1"/>
    <col min="5140" max="5140" width="8.7109375" style="316" bestFit="1" customWidth="1"/>
    <col min="5141" max="5141" width="10.140625" style="316" bestFit="1" customWidth="1"/>
    <col min="5142" max="5377" width="9.140625" style="316"/>
    <col min="5378" max="5378" width="6.5703125" style="316" bestFit="1" customWidth="1"/>
    <col min="5379" max="5379" width="8.42578125" style="316" bestFit="1" customWidth="1"/>
    <col min="5380" max="5380" width="24.85546875" style="316" bestFit="1" customWidth="1"/>
    <col min="5381" max="5381" width="30.5703125" style="316" bestFit="1" customWidth="1"/>
    <col min="5382" max="5382" width="0" style="316" hidden="1" customWidth="1"/>
    <col min="5383" max="5383" width="8.85546875" style="316" customWidth="1"/>
    <col min="5384" max="5384" width="3.7109375" style="316" customWidth="1"/>
    <col min="5385" max="5385" width="12.140625" style="316" customWidth="1"/>
    <col min="5386" max="5386" width="20.140625" style="316" bestFit="1" customWidth="1"/>
    <col min="5387" max="5387" width="15.28515625" style="316" bestFit="1" customWidth="1"/>
    <col min="5388" max="5388" width="5.85546875" style="316" bestFit="1" customWidth="1"/>
    <col min="5389" max="5389" width="10.28515625" style="316" customWidth="1"/>
    <col min="5390" max="5390" width="3.42578125" style="316" bestFit="1" customWidth="1"/>
    <col min="5391" max="5392" width="4.28515625" style="316" bestFit="1" customWidth="1"/>
    <col min="5393" max="5393" width="3.7109375" style="316" bestFit="1" customWidth="1"/>
    <col min="5394" max="5394" width="10.5703125" style="316" customWidth="1"/>
    <col min="5395" max="5395" width="14" style="316" bestFit="1" customWidth="1"/>
    <col min="5396" max="5396" width="8.7109375" style="316" bestFit="1" customWidth="1"/>
    <col min="5397" max="5397" width="10.140625" style="316" bestFit="1" customWidth="1"/>
    <col min="5398" max="5633" width="9.140625" style="316"/>
    <col min="5634" max="5634" width="6.5703125" style="316" bestFit="1" customWidth="1"/>
    <col min="5635" max="5635" width="8.42578125" style="316" bestFit="1" customWidth="1"/>
    <col min="5636" max="5636" width="24.85546875" style="316" bestFit="1" customWidth="1"/>
    <col min="5637" max="5637" width="30.5703125" style="316" bestFit="1" customWidth="1"/>
    <col min="5638" max="5638" width="0" style="316" hidden="1" customWidth="1"/>
    <col min="5639" max="5639" width="8.85546875" style="316" customWidth="1"/>
    <col min="5640" max="5640" width="3.7109375" style="316" customWidth="1"/>
    <col min="5641" max="5641" width="12.140625" style="316" customWidth="1"/>
    <col min="5642" max="5642" width="20.140625" style="316" bestFit="1" customWidth="1"/>
    <col min="5643" max="5643" width="15.28515625" style="316" bestFit="1" customWidth="1"/>
    <col min="5644" max="5644" width="5.85546875" style="316" bestFit="1" customWidth="1"/>
    <col min="5645" max="5645" width="10.28515625" style="316" customWidth="1"/>
    <col min="5646" max="5646" width="3.42578125" style="316" bestFit="1" customWidth="1"/>
    <col min="5647" max="5648" width="4.28515625" style="316" bestFit="1" customWidth="1"/>
    <col min="5649" max="5649" width="3.7109375" style="316" bestFit="1" customWidth="1"/>
    <col min="5650" max="5650" width="10.5703125" style="316" customWidth="1"/>
    <col min="5651" max="5651" width="14" style="316" bestFit="1" customWidth="1"/>
    <col min="5652" max="5652" width="8.7109375" style="316" bestFit="1" customWidth="1"/>
    <col min="5653" max="5653" width="10.140625" style="316" bestFit="1" customWidth="1"/>
    <col min="5654" max="5889" width="9.140625" style="316"/>
    <col min="5890" max="5890" width="6.5703125" style="316" bestFit="1" customWidth="1"/>
    <col min="5891" max="5891" width="8.42578125" style="316" bestFit="1" customWidth="1"/>
    <col min="5892" max="5892" width="24.85546875" style="316" bestFit="1" customWidth="1"/>
    <col min="5893" max="5893" width="30.5703125" style="316" bestFit="1" customWidth="1"/>
    <col min="5894" max="5894" width="0" style="316" hidden="1" customWidth="1"/>
    <col min="5895" max="5895" width="8.85546875" style="316" customWidth="1"/>
    <col min="5896" max="5896" width="3.7109375" style="316" customWidth="1"/>
    <col min="5897" max="5897" width="12.140625" style="316" customWidth="1"/>
    <col min="5898" max="5898" width="20.140625" style="316" bestFit="1" customWidth="1"/>
    <col min="5899" max="5899" width="15.28515625" style="316" bestFit="1" customWidth="1"/>
    <col min="5900" max="5900" width="5.85546875" style="316" bestFit="1" customWidth="1"/>
    <col min="5901" max="5901" width="10.28515625" style="316" customWidth="1"/>
    <col min="5902" max="5902" width="3.42578125" style="316" bestFit="1" customWidth="1"/>
    <col min="5903" max="5904" width="4.28515625" style="316" bestFit="1" customWidth="1"/>
    <col min="5905" max="5905" width="3.7109375" style="316" bestFit="1" customWidth="1"/>
    <col min="5906" max="5906" width="10.5703125" style="316" customWidth="1"/>
    <col min="5907" max="5907" width="14" style="316" bestFit="1" customWidth="1"/>
    <col min="5908" max="5908" width="8.7109375" style="316" bestFit="1" customWidth="1"/>
    <col min="5909" max="5909" width="10.140625" style="316" bestFit="1" customWidth="1"/>
    <col min="5910" max="6145" width="9.140625" style="316"/>
    <col min="6146" max="6146" width="6.5703125" style="316" bestFit="1" customWidth="1"/>
    <col min="6147" max="6147" width="8.42578125" style="316" bestFit="1" customWidth="1"/>
    <col min="6148" max="6148" width="24.85546875" style="316" bestFit="1" customWidth="1"/>
    <col min="6149" max="6149" width="30.5703125" style="316" bestFit="1" customWidth="1"/>
    <col min="6150" max="6150" width="0" style="316" hidden="1" customWidth="1"/>
    <col min="6151" max="6151" width="8.85546875" style="316" customWidth="1"/>
    <col min="6152" max="6152" width="3.7109375" style="316" customWidth="1"/>
    <col min="6153" max="6153" width="12.140625" style="316" customWidth="1"/>
    <col min="6154" max="6154" width="20.140625" style="316" bestFit="1" customWidth="1"/>
    <col min="6155" max="6155" width="15.28515625" style="316" bestFit="1" customWidth="1"/>
    <col min="6156" max="6156" width="5.85546875" style="316" bestFit="1" customWidth="1"/>
    <col min="6157" max="6157" width="10.28515625" style="316" customWidth="1"/>
    <col min="6158" max="6158" width="3.42578125" style="316" bestFit="1" customWidth="1"/>
    <col min="6159" max="6160" width="4.28515625" style="316" bestFit="1" customWidth="1"/>
    <col min="6161" max="6161" width="3.7109375" style="316" bestFit="1" customWidth="1"/>
    <col min="6162" max="6162" width="10.5703125" style="316" customWidth="1"/>
    <col min="6163" max="6163" width="14" style="316" bestFit="1" customWidth="1"/>
    <col min="6164" max="6164" width="8.7109375" style="316" bestFit="1" customWidth="1"/>
    <col min="6165" max="6165" width="10.140625" style="316" bestFit="1" customWidth="1"/>
    <col min="6166" max="6401" width="9.140625" style="316"/>
    <col min="6402" max="6402" width="6.5703125" style="316" bestFit="1" customWidth="1"/>
    <col min="6403" max="6403" width="8.42578125" style="316" bestFit="1" customWidth="1"/>
    <col min="6404" max="6404" width="24.85546875" style="316" bestFit="1" customWidth="1"/>
    <col min="6405" max="6405" width="30.5703125" style="316" bestFit="1" customWidth="1"/>
    <col min="6406" max="6406" width="0" style="316" hidden="1" customWidth="1"/>
    <col min="6407" max="6407" width="8.85546875" style="316" customWidth="1"/>
    <col min="6408" max="6408" width="3.7109375" style="316" customWidth="1"/>
    <col min="6409" max="6409" width="12.140625" style="316" customWidth="1"/>
    <col min="6410" max="6410" width="20.140625" style="316" bestFit="1" customWidth="1"/>
    <col min="6411" max="6411" width="15.28515625" style="316" bestFit="1" customWidth="1"/>
    <col min="6412" max="6412" width="5.85546875" style="316" bestFit="1" customWidth="1"/>
    <col min="6413" max="6413" width="10.28515625" style="316" customWidth="1"/>
    <col min="6414" max="6414" width="3.42578125" style="316" bestFit="1" customWidth="1"/>
    <col min="6415" max="6416" width="4.28515625" style="316" bestFit="1" customWidth="1"/>
    <col min="6417" max="6417" width="3.7109375" style="316" bestFit="1" customWidth="1"/>
    <col min="6418" max="6418" width="10.5703125" style="316" customWidth="1"/>
    <col min="6419" max="6419" width="14" style="316" bestFit="1" customWidth="1"/>
    <col min="6420" max="6420" width="8.7109375" style="316" bestFit="1" customWidth="1"/>
    <col min="6421" max="6421" width="10.140625" style="316" bestFit="1" customWidth="1"/>
    <col min="6422" max="6657" width="9.140625" style="316"/>
    <col min="6658" max="6658" width="6.5703125" style="316" bestFit="1" customWidth="1"/>
    <col min="6659" max="6659" width="8.42578125" style="316" bestFit="1" customWidth="1"/>
    <col min="6660" max="6660" width="24.85546875" style="316" bestFit="1" customWidth="1"/>
    <col min="6661" max="6661" width="30.5703125" style="316" bestFit="1" customWidth="1"/>
    <col min="6662" max="6662" width="0" style="316" hidden="1" customWidth="1"/>
    <col min="6663" max="6663" width="8.85546875" style="316" customWidth="1"/>
    <col min="6664" max="6664" width="3.7109375" style="316" customWidth="1"/>
    <col min="6665" max="6665" width="12.140625" style="316" customWidth="1"/>
    <col min="6666" max="6666" width="20.140625" style="316" bestFit="1" customWidth="1"/>
    <col min="6667" max="6667" width="15.28515625" style="316" bestFit="1" customWidth="1"/>
    <col min="6668" max="6668" width="5.85546875" style="316" bestFit="1" customWidth="1"/>
    <col min="6669" max="6669" width="10.28515625" style="316" customWidth="1"/>
    <col min="6670" max="6670" width="3.42578125" style="316" bestFit="1" customWidth="1"/>
    <col min="6671" max="6672" width="4.28515625" style="316" bestFit="1" customWidth="1"/>
    <col min="6673" max="6673" width="3.7109375" style="316" bestFit="1" customWidth="1"/>
    <col min="6674" max="6674" width="10.5703125" style="316" customWidth="1"/>
    <col min="6675" max="6675" width="14" style="316" bestFit="1" customWidth="1"/>
    <col min="6676" max="6676" width="8.7109375" style="316" bestFit="1" customWidth="1"/>
    <col min="6677" max="6677" width="10.140625" style="316" bestFit="1" customWidth="1"/>
    <col min="6678" max="6913" width="9.140625" style="316"/>
    <col min="6914" max="6914" width="6.5703125" style="316" bestFit="1" customWidth="1"/>
    <col min="6915" max="6915" width="8.42578125" style="316" bestFit="1" customWidth="1"/>
    <col min="6916" max="6916" width="24.85546875" style="316" bestFit="1" customWidth="1"/>
    <col min="6917" max="6917" width="30.5703125" style="316" bestFit="1" customWidth="1"/>
    <col min="6918" max="6918" width="0" style="316" hidden="1" customWidth="1"/>
    <col min="6919" max="6919" width="8.85546875" style="316" customWidth="1"/>
    <col min="6920" max="6920" width="3.7109375" style="316" customWidth="1"/>
    <col min="6921" max="6921" width="12.140625" style="316" customWidth="1"/>
    <col min="6922" max="6922" width="20.140625" style="316" bestFit="1" customWidth="1"/>
    <col min="6923" max="6923" width="15.28515625" style="316" bestFit="1" customWidth="1"/>
    <col min="6924" max="6924" width="5.85546875" style="316" bestFit="1" customWidth="1"/>
    <col min="6925" max="6925" width="10.28515625" style="316" customWidth="1"/>
    <col min="6926" max="6926" width="3.42578125" style="316" bestFit="1" customWidth="1"/>
    <col min="6927" max="6928" width="4.28515625" style="316" bestFit="1" customWidth="1"/>
    <col min="6929" max="6929" width="3.7109375" style="316" bestFit="1" customWidth="1"/>
    <col min="6930" max="6930" width="10.5703125" style="316" customWidth="1"/>
    <col min="6931" max="6931" width="14" style="316" bestFit="1" customWidth="1"/>
    <col min="6932" max="6932" width="8.7109375" style="316" bestFit="1" customWidth="1"/>
    <col min="6933" max="6933" width="10.140625" style="316" bestFit="1" customWidth="1"/>
    <col min="6934" max="7169" width="9.140625" style="316"/>
    <col min="7170" max="7170" width="6.5703125" style="316" bestFit="1" customWidth="1"/>
    <col min="7171" max="7171" width="8.42578125" style="316" bestFit="1" customWidth="1"/>
    <col min="7172" max="7172" width="24.85546875" style="316" bestFit="1" customWidth="1"/>
    <col min="7173" max="7173" width="30.5703125" style="316" bestFit="1" customWidth="1"/>
    <col min="7174" max="7174" width="0" style="316" hidden="1" customWidth="1"/>
    <col min="7175" max="7175" width="8.85546875" style="316" customWidth="1"/>
    <col min="7176" max="7176" width="3.7109375" style="316" customWidth="1"/>
    <col min="7177" max="7177" width="12.140625" style="316" customWidth="1"/>
    <col min="7178" max="7178" width="20.140625" style="316" bestFit="1" customWidth="1"/>
    <col min="7179" max="7179" width="15.28515625" style="316" bestFit="1" customWidth="1"/>
    <col min="7180" max="7180" width="5.85546875" style="316" bestFit="1" customWidth="1"/>
    <col min="7181" max="7181" width="10.28515625" style="316" customWidth="1"/>
    <col min="7182" max="7182" width="3.42578125" style="316" bestFit="1" customWidth="1"/>
    <col min="7183" max="7184" width="4.28515625" style="316" bestFit="1" customWidth="1"/>
    <col min="7185" max="7185" width="3.7109375" style="316" bestFit="1" customWidth="1"/>
    <col min="7186" max="7186" width="10.5703125" style="316" customWidth="1"/>
    <col min="7187" max="7187" width="14" style="316" bestFit="1" customWidth="1"/>
    <col min="7188" max="7188" width="8.7109375" style="316" bestFit="1" customWidth="1"/>
    <col min="7189" max="7189" width="10.140625" style="316" bestFit="1" customWidth="1"/>
    <col min="7190" max="7425" width="9.140625" style="316"/>
    <col min="7426" max="7426" width="6.5703125" style="316" bestFit="1" customWidth="1"/>
    <col min="7427" max="7427" width="8.42578125" style="316" bestFit="1" customWidth="1"/>
    <col min="7428" max="7428" width="24.85546875" style="316" bestFit="1" customWidth="1"/>
    <col min="7429" max="7429" width="30.5703125" style="316" bestFit="1" customWidth="1"/>
    <col min="7430" max="7430" width="0" style="316" hidden="1" customWidth="1"/>
    <col min="7431" max="7431" width="8.85546875" style="316" customWidth="1"/>
    <col min="7432" max="7432" width="3.7109375" style="316" customWidth="1"/>
    <col min="7433" max="7433" width="12.140625" style="316" customWidth="1"/>
    <col min="7434" max="7434" width="20.140625" style="316" bestFit="1" customWidth="1"/>
    <col min="7435" max="7435" width="15.28515625" style="316" bestFit="1" customWidth="1"/>
    <col min="7436" max="7436" width="5.85546875" style="316" bestFit="1" customWidth="1"/>
    <col min="7437" max="7437" width="10.28515625" style="316" customWidth="1"/>
    <col min="7438" max="7438" width="3.42578125" style="316" bestFit="1" customWidth="1"/>
    <col min="7439" max="7440" width="4.28515625" style="316" bestFit="1" customWidth="1"/>
    <col min="7441" max="7441" width="3.7109375" style="316" bestFit="1" customWidth="1"/>
    <col min="7442" max="7442" width="10.5703125" style="316" customWidth="1"/>
    <col min="7443" max="7443" width="14" style="316" bestFit="1" customWidth="1"/>
    <col min="7444" max="7444" width="8.7109375" style="316" bestFit="1" customWidth="1"/>
    <col min="7445" max="7445" width="10.140625" style="316" bestFit="1" customWidth="1"/>
    <col min="7446" max="7681" width="9.140625" style="316"/>
    <col min="7682" max="7682" width="6.5703125" style="316" bestFit="1" customWidth="1"/>
    <col min="7683" max="7683" width="8.42578125" style="316" bestFit="1" customWidth="1"/>
    <col min="7684" max="7684" width="24.85546875" style="316" bestFit="1" customWidth="1"/>
    <col min="7685" max="7685" width="30.5703125" style="316" bestFit="1" customWidth="1"/>
    <col min="7686" max="7686" width="0" style="316" hidden="1" customWidth="1"/>
    <col min="7687" max="7687" width="8.85546875" style="316" customWidth="1"/>
    <col min="7688" max="7688" width="3.7109375" style="316" customWidth="1"/>
    <col min="7689" max="7689" width="12.140625" style="316" customWidth="1"/>
    <col min="7690" max="7690" width="20.140625" style="316" bestFit="1" customWidth="1"/>
    <col min="7691" max="7691" width="15.28515625" style="316" bestFit="1" customWidth="1"/>
    <col min="7692" max="7692" width="5.85546875" style="316" bestFit="1" customWidth="1"/>
    <col min="7693" max="7693" width="10.28515625" style="316" customWidth="1"/>
    <col min="7694" max="7694" width="3.42578125" style="316" bestFit="1" customWidth="1"/>
    <col min="7695" max="7696" width="4.28515625" style="316" bestFit="1" customWidth="1"/>
    <col min="7697" max="7697" width="3.7109375" style="316" bestFit="1" customWidth="1"/>
    <col min="7698" max="7698" width="10.5703125" style="316" customWidth="1"/>
    <col min="7699" max="7699" width="14" style="316" bestFit="1" customWidth="1"/>
    <col min="7700" max="7700" width="8.7109375" style="316" bestFit="1" customWidth="1"/>
    <col min="7701" max="7701" width="10.140625" style="316" bestFit="1" customWidth="1"/>
    <col min="7702" max="7937" width="9.140625" style="316"/>
    <col min="7938" max="7938" width="6.5703125" style="316" bestFit="1" customWidth="1"/>
    <col min="7939" max="7939" width="8.42578125" style="316" bestFit="1" customWidth="1"/>
    <col min="7940" max="7940" width="24.85546875" style="316" bestFit="1" customWidth="1"/>
    <col min="7941" max="7941" width="30.5703125" style="316" bestFit="1" customWidth="1"/>
    <col min="7942" max="7942" width="0" style="316" hidden="1" customWidth="1"/>
    <col min="7943" max="7943" width="8.85546875" style="316" customWidth="1"/>
    <col min="7944" max="7944" width="3.7109375" style="316" customWidth="1"/>
    <col min="7945" max="7945" width="12.140625" style="316" customWidth="1"/>
    <col min="7946" max="7946" width="20.140625" style="316" bestFit="1" customWidth="1"/>
    <col min="7947" max="7947" width="15.28515625" style="316" bestFit="1" customWidth="1"/>
    <col min="7948" max="7948" width="5.85546875" style="316" bestFit="1" customWidth="1"/>
    <col min="7949" max="7949" width="10.28515625" style="316" customWidth="1"/>
    <col min="7950" max="7950" width="3.42578125" style="316" bestFit="1" customWidth="1"/>
    <col min="7951" max="7952" width="4.28515625" style="316" bestFit="1" customWidth="1"/>
    <col min="7953" max="7953" width="3.7109375" style="316" bestFit="1" customWidth="1"/>
    <col min="7954" max="7954" width="10.5703125" style="316" customWidth="1"/>
    <col min="7955" max="7955" width="14" style="316" bestFit="1" customWidth="1"/>
    <col min="7956" max="7956" width="8.7109375" style="316" bestFit="1" customWidth="1"/>
    <col min="7957" max="7957" width="10.140625" style="316" bestFit="1" customWidth="1"/>
    <col min="7958" max="8193" width="9.140625" style="316"/>
    <col min="8194" max="8194" width="6.5703125" style="316" bestFit="1" customWidth="1"/>
    <col min="8195" max="8195" width="8.42578125" style="316" bestFit="1" customWidth="1"/>
    <col min="8196" max="8196" width="24.85546875" style="316" bestFit="1" customWidth="1"/>
    <col min="8197" max="8197" width="30.5703125" style="316" bestFit="1" customWidth="1"/>
    <col min="8198" max="8198" width="0" style="316" hidden="1" customWidth="1"/>
    <col min="8199" max="8199" width="8.85546875" style="316" customWidth="1"/>
    <col min="8200" max="8200" width="3.7109375" style="316" customWidth="1"/>
    <col min="8201" max="8201" width="12.140625" style="316" customWidth="1"/>
    <col min="8202" max="8202" width="20.140625" style="316" bestFit="1" customWidth="1"/>
    <col min="8203" max="8203" width="15.28515625" style="316" bestFit="1" customWidth="1"/>
    <col min="8204" max="8204" width="5.85546875" style="316" bestFit="1" customWidth="1"/>
    <col min="8205" max="8205" width="10.28515625" style="316" customWidth="1"/>
    <col min="8206" max="8206" width="3.42578125" style="316" bestFit="1" customWidth="1"/>
    <col min="8207" max="8208" width="4.28515625" style="316" bestFit="1" customWidth="1"/>
    <col min="8209" max="8209" width="3.7109375" style="316" bestFit="1" customWidth="1"/>
    <col min="8210" max="8210" width="10.5703125" style="316" customWidth="1"/>
    <col min="8211" max="8211" width="14" style="316" bestFit="1" customWidth="1"/>
    <col min="8212" max="8212" width="8.7109375" style="316" bestFit="1" customWidth="1"/>
    <col min="8213" max="8213" width="10.140625" style="316" bestFit="1" customWidth="1"/>
    <col min="8214" max="8449" width="9.140625" style="316"/>
    <col min="8450" max="8450" width="6.5703125" style="316" bestFit="1" customWidth="1"/>
    <col min="8451" max="8451" width="8.42578125" style="316" bestFit="1" customWidth="1"/>
    <col min="8452" max="8452" width="24.85546875" style="316" bestFit="1" customWidth="1"/>
    <col min="8453" max="8453" width="30.5703125" style="316" bestFit="1" customWidth="1"/>
    <col min="8454" max="8454" width="0" style="316" hidden="1" customWidth="1"/>
    <col min="8455" max="8455" width="8.85546875" style="316" customWidth="1"/>
    <col min="8456" max="8456" width="3.7109375" style="316" customWidth="1"/>
    <col min="8457" max="8457" width="12.140625" style="316" customWidth="1"/>
    <col min="8458" max="8458" width="20.140625" style="316" bestFit="1" customWidth="1"/>
    <col min="8459" max="8459" width="15.28515625" style="316" bestFit="1" customWidth="1"/>
    <col min="8460" max="8460" width="5.85546875" style="316" bestFit="1" customWidth="1"/>
    <col min="8461" max="8461" width="10.28515625" style="316" customWidth="1"/>
    <col min="8462" max="8462" width="3.42578125" style="316" bestFit="1" customWidth="1"/>
    <col min="8463" max="8464" width="4.28515625" style="316" bestFit="1" customWidth="1"/>
    <col min="8465" max="8465" width="3.7109375" style="316" bestFit="1" customWidth="1"/>
    <col min="8466" max="8466" width="10.5703125" style="316" customWidth="1"/>
    <col min="8467" max="8467" width="14" style="316" bestFit="1" customWidth="1"/>
    <col min="8468" max="8468" width="8.7109375" style="316" bestFit="1" customWidth="1"/>
    <col min="8469" max="8469" width="10.140625" style="316" bestFit="1" customWidth="1"/>
    <col min="8470" max="8705" width="9.140625" style="316"/>
    <col min="8706" max="8706" width="6.5703125" style="316" bestFit="1" customWidth="1"/>
    <col min="8707" max="8707" width="8.42578125" style="316" bestFit="1" customWidth="1"/>
    <col min="8708" max="8708" width="24.85546875" style="316" bestFit="1" customWidth="1"/>
    <col min="8709" max="8709" width="30.5703125" style="316" bestFit="1" customWidth="1"/>
    <col min="8710" max="8710" width="0" style="316" hidden="1" customWidth="1"/>
    <col min="8711" max="8711" width="8.85546875" style="316" customWidth="1"/>
    <col min="8712" max="8712" width="3.7109375" style="316" customWidth="1"/>
    <col min="8713" max="8713" width="12.140625" style="316" customWidth="1"/>
    <col min="8714" max="8714" width="20.140625" style="316" bestFit="1" customWidth="1"/>
    <col min="8715" max="8715" width="15.28515625" style="316" bestFit="1" customWidth="1"/>
    <col min="8716" max="8716" width="5.85546875" style="316" bestFit="1" customWidth="1"/>
    <col min="8717" max="8717" width="10.28515625" style="316" customWidth="1"/>
    <col min="8718" max="8718" width="3.42578125" style="316" bestFit="1" customWidth="1"/>
    <col min="8719" max="8720" width="4.28515625" style="316" bestFit="1" customWidth="1"/>
    <col min="8721" max="8721" width="3.7109375" style="316" bestFit="1" customWidth="1"/>
    <col min="8722" max="8722" width="10.5703125" style="316" customWidth="1"/>
    <col min="8723" max="8723" width="14" style="316" bestFit="1" customWidth="1"/>
    <col min="8724" max="8724" width="8.7109375" style="316" bestFit="1" customWidth="1"/>
    <col min="8725" max="8725" width="10.140625" style="316" bestFit="1" customWidth="1"/>
    <col min="8726" max="8961" width="9.140625" style="316"/>
    <col min="8962" max="8962" width="6.5703125" style="316" bestFit="1" customWidth="1"/>
    <col min="8963" max="8963" width="8.42578125" style="316" bestFit="1" customWidth="1"/>
    <col min="8964" max="8964" width="24.85546875" style="316" bestFit="1" customWidth="1"/>
    <col min="8965" max="8965" width="30.5703125" style="316" bestFit="1" customWidth="1"/>
    <col min="8966" max="8966" width="0" style="316" hidden="1" customWidth="1"/>
    <col min="8967" max="8967" width="8.85546875" style="316" customWidth="1"/>
    <col min="8968" max="8968" width="3.7109375" style="316" customWidth="1"/>
    <col min="8969" max="8969" width="12.140625" style="316" customWidth="1"/>
    <col min="8970" max="8970" width="20.140625" style="316" bestFit="1" customWidth="1"/>
    <col min="8971" max="8971" width="15.28515625" style="316" bestFit="1" customWidth="1"/>
    <col min="8972" max="8972" width="5.85546875" style="316" bestFit="1" customWidth="1"/>
    <col min="8973" max="8973" width="10.28515625" style="316" customWidth="1"/>
    <col min="8974" max="8974" width="3.42578125" style="316" bestFit="1" customWidth="1"/>
    <col min="8975" max="8976" width="4.28515625" style="316" bestFit="1" customWidth="1"/>
    <col min="8977" max="8977" width="3.7109375" style="316" bestFit="1" customWidth="1"/>
    <col min="8978" max="8978" width="10.5703125" style="316" customWidth="1"/>
    <col min="8979" max="8979" width="14" style="316" bestFit="1" customWidth="1"/>
    <col min="8980" max="8980" width="8.7109375" style="316" bestFit="1" customWidth="1"/>
    <col min="8981" max="8981" width="10.140625" style="316" bestFit="1" customWidth="1"/>
    <col min="8982" max="9217" width="9.140625" style="316"/>
    <col min="9218" max="9218" width="6.5703125" style="316" bestFit="1" customWidth="1"/>
    <col min="9219" max="9219" width="8.42578125" style="316" bestFit="1" customWidth="1"/>
    <col min="9220" max="9220" width="24.85546875" style="316" bestFit="1" customWidth="1"/>
    <col min="9221" max="9221" width="30.5703125" style="316" bestFit="1" customWidth="1"/>
    <col min="9222" max="9222" width="0" style="316" hidden="1" customWidth="1"/>
    <col min="9223" max="9223" width="8.85546875" style="316" customWidth="1"/>
    <col min="9224" max="9224" width="3.7109375" style="316" customWidth="1"/>
    <col min="9225" max="9225" width="12.140625" style="316" customWidth="1"/>
    <col min="9226" max="9226" width="20.140625" style="316" bestFit="1" customWidth="1"/>
    <col min="9227" max="9227" width="15.28515625" style="316" bestFit="1" customWidth="1"/>
    <col min="9228" max="9228" width="5.85546875" style="316" bestFit="1" customWidth="1"/>
    <col min="9229" max="9229" width="10.28515625" style="316" customWidth="1"/>
    <col min="9230" max="9230" width="3.42578125" style="316" bestFit="1" customWidth="1"/>
    <col min="9231" max="9232" width="4.28515625" style="316" bestFit="1" customWidth="1"/>
    <col min="9233" max="9233" width="3.7109375" style="316" bestFit="1" customWidth="1"/>
    <col min="9234" max="9234" width="10.5703125" style="316" customWidth="1"/>
    <col min="9235" max="9235" width="14" style="316" bestFit="1" customWidth="1"/>
    <col min="9236" max="9236" width="8.7109375" style="316" bestFit="1" customWidth="1"/>
    <col min="9237" max="9237" width="10.140625" style="316" bestFit="1" customWidth="1"/>
    <col min="9238" max="9473" width="9.140625" style="316"/>
    <col min="9474" max="9474" width="6.5703125" style="316" bestFit="1" customWidth="1"/>
    <col min="9475" max="9475" width="8.42578125" style="316" bestFit="1" customWidth="1"/>
    <col min="9476" max="9476" width="24.85546875" style="316" bestFit="1" customWidth="1"/>
    <col min="9477" max="9477" width="30.5703125" style="316" bestFit="1" customWidth="1"/>
    <col min="9478" max="9478" width="0" style="316" hidden="1" customWidth="1"/>
    <col min="9479" max="9479" width="8.85546875" style="316" customWidth="1"/>
    <col min="9480" max="9480" width="3.7109375" style="316" customWidth="1"/>
    <col min="9481" max="9481" width="12.140625" style="316" customWidth="1"/>
    <col min="9482" max="9482" width="20.140625" style="316" bestFit="1" customWidth="1"/>
    <col min="9483" max="9483" width="15.28515625" style="316" bestFit="1" customWidth="1"/>
    <col min="9484" max="9484" width="5.85546875" style="316" bestFit="1" customWidth="1"/>
    <col min="9485" max="9485" width="10.28515625" style="316" customWidth="1"/>
    <col min="9486" max="9486" width="3.42578125" style="316" bestFit="1" customWidth="1"/>
    <col min="9487" max="9488" width="4.28515625" style="316" bestFit="1" customWidth="1"/>
    <col min="9489" max="9489" width="3.7109375" style="316" bestFit="1" customWidth="1"/>
    <col min="9490" max="9490" width="10.5703125" style="316" customWidth="1"/>
    <col min="9491" max="9491" width="14" style="316" bestFit="1" customWidth="1"/>
    <col min="9492" max="9492" width="8.7109375" style="316" bestFit="1" customWidth="1"/>
    <col min="9493" max="9493" width="10.140625" style="316" bestFit="1" customWidth="1"/>
    <col min="9494" max="9729" width="9.140625" style="316"/>
    <col min="9730" max="9730" width="6.5703125" style="316" bestFit="1" customWidth="1"/>
    <col min="9731" max="9731" width="8.42578125" style="316" bestFit="1" customWidth="1"/>
    <col min="9732" max="9732" width="24.85546875" style="316" bestFit="1" customWidth="1"/>
    <col min="9733" max="9733" width="30.5703125" style="316" bestFit="1" customWidth="1"/>
    <col min="9734" max="9734" width="0" style="316" hidden="1" customWidth="1"/>
    <col min="9735" max="9735" width="8.85546875" style="316" customWidth="1"/>
    <col min="9736" max="9736" width="3.7109375" style="316" customWidth="1"/>
    <col min="9737" max="9737" width="12.140625" style="316" customWidth="1"/>
    <col min="9738" max="9738" width="20.140625" style="316" bestFit="1" customWidth="1"/>
    <col min="9739" max="9739" width="15.28515625" style="316" bestFit="1" customWidth="1"/>
    <col min="9740" max="9740" width="5.85546875" style="316" bestFit="1" customWidth="1"/>
    <col min="9741" max="9741" width="10.28515625" style="316" customWidth="1"/>
    <col min="9742" max="9742" width="3.42578125" style="316" bestFit="1" customWidth="1"/>
    <col min="9743" max="9744" width="4.28515625" style="316" bestFit="1" customWidth="1"/>
    <col min="9745" max="9745" width="3.7109375" style="316" bestFit="1" customWidth="1"/>
    <col min="9746" max="9746" width="10.5703125" style="316" customWidth="1"/>
    <col min="9747" max="9747" width="14" style="316" bestFit="1" customWidth="1"/>
    <col min="9748" max="9748" width="8.7109375" style="316" bestFit="1" customWidth="1"/>
    <col min="9749" max="9749" width="10.140625" style="316" bestFit="1" customWidth="1"/>
    <col min="9750" max="9985" width="9.140625" style="316"/>
    <col min="9986" max="9986" width="6.5703125" style="316" bestFit="1" customWidth="1"/>
    <col min="9987" max="9987" width="8.42578125" style="316" bestFit="1" customWidth="1"/>
    <col min="9988" max="9988" width="24.85546875" style="316" bestFit="1" customWidth="1"/>
    <col min="9989" max="9989" width="30.5703125" style="316" bestFit="1" customWidth="1"/>
    <col min="9990" max="9990" width="0" style="316" hidden="1" customWidth="1"/>
    <col min="9991" max="9991" width="8.85546875" style="316" customWidth="1"/>
    <col min="9992" max="9992" width="3.7109375" style="316" customWidth="1"/>
    <col min="9993" max="9993" width="12.140625" style="316" customWidth="1"/>
    <col min="9994" max="9994" width="20.140625" style="316" bestFit="1" customWidth="1"/>
    <col min="9995" max="9995" width="15.28515625" style="316" bestFit="1" customWidth="1"/>
    <col min="9996" max="9996" width="5.85546875" style="316" bestFit="1" customWidth="1"/>
    <col min="9997" max="9997" width="10.28515625" style="316" customWidth="1"/>
    <col min="9998" max="9998" width="3.42578125" style="316" bestFit="1" customWidth="1"/>
    <col min="9999" max="10000" width="4.28515625" style="316" bestFit="1" customWidth="1"/>
    <col min="10001" max="10001" width="3.7109375" style="316" bestFit="1" customWidth="1"/>
    <col min="10002" max="10002" width="10.5703125" style="316" customWidth="1"/>
    <col min="10003" max="10003" width="14" style="316" bestFit="1" customWidth="1"/>
    <col min="10004" max="10004" width="8.7109375" style="316" bestFit="1" customWidth="1"/>
    <col min="10005" max="10005" width="10.140625" style="316" bestFit="1" customWidth="1"/>
    <col min="10006" max="10241" width="9.140625" style="316"/>
    <col min="10242" max="10242" width="6.5703125" style="316" bestFit="1" customWidth="1"/>
    <col min="10243" max="10243" width="8.42578125" style="316" bestFit="1" customWidth="1"/>
    <col min="10244" max="10244" width="24.85546875" style="316" bestFit="1" customWidth="1"/>
    <col min="10245" max="10245" width="30.5703125" style="316" bestFit="1" customWidth="1"/>
    <col min="10246" max="10246" width="0" style="316" hidden="1" customWidth="1"/>
    <col min="10247" max="10247" width="8.85546875" style="316" customWidth="1"/>
    <col min="10248" max="10248" width="3.7109375" style="316" customWidth="1"/>
    <col min="10249" max="10249" width="12.140625" style="316" customWidth="1"/>
    <col min="10250" max="10250" width="20.140625" style="316" bestFit="1" customWidth="1"/>
    <col min="10251" max="10251" width="15.28515625" style="316" bestFit="1" customWidth="1"/>
    <col min="10252" max="10252" width="5.85546875" style="316" bestFit="1" customWidth="1"/>
    <col min="10253" max="10253" width="10.28515625" style="316" customWidth="1"/>
    <col min="10254" max="10254" width="3.42578125" style="316" bestFit="1" customWidth="1"/>
    <col min="10255" max="10256" width="4.28515625" style="316" bestFit="1" customWidth="1"/>
    <col min="10257" max="10257" width="3.7109375" style="316" bestFit="1" customWidth="1"/>
    <col min="10258" max="10258" width="10.5703125" style="316" customWidth="1"/>
    <col min="10259" max="10259" width="14" style="316" bestFit="1" customWidth="1"/>
    <col min="10260" max="10260" width="8.7109375" style="316" bestFit="1" customWidth="1"/>
    <col min="10261" max="10261" width="10.140625" style="316" bestFit="1" customWidth="1"/>
    <col min="10262" max="10497" width="9.140625" style="316"/>
    <col min="10498" max="10498" width="6.5703125" style="316" bestFit="1" customWidth="1"/>
    <col min="10499" max="10499" width="8.42578125" style="316" bestFit="1" customWidth="1"/>
    <col min="10500" max="10500" width="24.85546875" style="316" bestFit="1" customWidth="1"/>
    <col min="10501" max="10501" width="30.5703125" style="316" bestFit="1" customWidth="1"/>
    <col min="10502" max="10502" width="0" style="316" hidden="1" customWidth="1"/>
    <col min="10503" max="10503" width="8.85546875" style="316" customWidth="1"/>
    <col min="10504" max="10504" width="3.7109375" style="316" customWidth="1"/>
    <col min="10505" max="10505" width="12.140625" style="316" customWidth="1"/>
    <col min="10506" max="10506" width="20.140625" style="316" bestFit="1" customWidth="1"/>
    <col min="10507" max="10507" width="15.28515625" style="316" bestFit="1" customWidth="1"/>
    <col min="10508" max="10508" width="5.85546875" style="316" bestFit="1" customWidth="1"/>
    <col min="10509" max="10509" width="10.28515625" style="316" customWidth="1"/>
    <col min="10510" max="10510" width="3.42578125" style="316" bestFit="1" customWidth="1"/>
    <col min="10511" max="10512" width="4.28515625" style="316" bestFit="1" customWidth="1"/>
    <col min="10513" max="10513" width="3.7109375" style="316" bestFit="1" customWidth="1"/>
    <col min="10514" max="10514" width="10.5703125" style="316" customWidth="1"/>
    <col min="10515" max="10515" width="14" style="316" bestFit="1" customWidth="1"/>
    <col min="10516" max="10516" width="8.7109375" style="316" bestFit="1" customWidth="1"/>
    <col min="10517" max="10517" width="10.140625" style="316" bestFit="1" customWidth="1"/>
    <col min="10518" max="10753" width="9.140625" style="316"/>
    <col min="10754" max="10754" width="6.5703125" style="316" bestFit="1" customWidth="1"/>
    <col min="10755" max="10755" width="8.42578125" style="316" bestFit="1" customWidth="1"/>
    <col min="10756" max="10756" width="24.85546875" style="316" bestFit="1" customWidth="1"/>
    <col min="10757" max="10757" width="30.5703125" style="316" bestFit="1" customWidth="1"/>
    <col min="10758" max="10758" width="0" style="316" hidden="1" customWidth="1"/>
    <col min="10759" max="10759" width="8.85546875" style="316" customWidth="1"/>
    <col min="10760" max="10760" width="3.7109375" style="316" customWidth="1"/>
    <col min="10761" max="10761" width="12.140625" style="316" customWidth="1"/>
    <col min="10762" max="10762" width="20.140625" style="316" bestFit="1" customWidth="1"/>
    <col min="10763" max="10763" width="15.28515625" style="316" bestFit="1" customWidth="1"/>
    <col min="10764" max="10764" width="5.85546875" style="316" bestFit="1" customWidth="1"/>
    <col min="10765" max="10765" width="10.28515625" style="316" customWidth="1"/>
    <col min="10766" max="10766" width="3.42578125" style="316" bestFit="1" customWidth="1"/>
    <col min="10767" max="10768" width="4.28515625" style="316" bestFit="1" customWidth="1"/>
    <col min="10769" max="10769" width="3.7109375" style="316" bestFit="1" customWidth="1"/>
    <col min="10770" max="10770" width="10.5703125" style="316" customWidth="1"/>
    <col min="10771" max="10771" width="14" style="316" bestFit="1" customWidth="1"/>
    <col min="10772" max="10772" width="8.7109375" style="316" bestFit="1" customWidth="1"/>
    <col min="10773" max="10773" width="10.140625" style="316" bestFit="1" customWidth="1"/>
    <col min="10774" max="11009" width="9.140625" style="316"/>
    <col min="11010" max="11010" width="6.5703125" style="316" bestFit="1" customWidth="1"/>
    <col min="11011" max="11011" width="8.42578125" style="316" bestFit="1" customWidth="1"/>
    <col min="11012" max="11012" width="24.85546875" style="316" bestFit="1" customWidth="1"/>
    <col min="11013" max="11013" width="30.5703125" style="316" bestFit="1" customWidth="1"/>
    <col min="11014" max="11014" width="0" style="316" hidden="1" customWidth="1"/>
    <col min="11015" max="11015" width="8.85546875" style="316" customWidth="1"/>
    <col min="11016" max="11016" width="3.7109375" style="316" customWidth="1"/>
    <col min="11017" max="11017" width="12.140625" style="316" customWidth="1"/>
    <col min="11018" max="11018" width="20.140625" style="316" bestFit="1" customWidth="1"/>
    <col min="11019" max="11019" width="15.28515625" style="316" bestFit="1" customWidth="1"/>
    <col min="11020" max="11020" width="5.85546875" style="316" bestFit="1" customWidth="1"/>
    <col min="11021" max="11021" width="10.28515625" style="316" customWidth="1"/>
    <col min="11022" max="11022" width="3.42578125" style="316" bestFit="1" customWidth="1"/>
    <col min="11023" max="11024" width="4.28515625" style="316" bestFit="1" customWidth="1"/>
    <col min="11025" max="11025" width="3.7109375" style="316" bestFit="1" customWidth="1"/>
    <col min="11026" max="11026" width="10.5703125" style="316" customWidth="1"/>
    <col min="11027" max="11027" width="14" style="316" bestFit="1" customWidth="1"/>
    <col min="11028" max="11028" width="8.7109375" style="316" bestFit="1" customWidth="1"/>
    <col min="11029" max="11029" width="10.140625" style="316" bestFit="1" customWidth="1"/>
    <col min="11030" max="11265" width="9.140625" style="316"/>
    <col min="11266" max="11266" width="6.5703125" style="316" bestFit="1" customWidth="1"/>
    <col min="11267" max="11267" width="8.42578125" style="316" bestFit="1" customWidth="1"/>
    <col min="11268" max="11268" width="24.85546875" style="316" bestFit="1" customWidth="1"/>
    <col min="11269" max="11269" width="30.5703125" style="316" bestFit="1" customWidth="1"/>
    <col min="11270" max="11270" width="0" style="316" hidden="1" customWidth="1"/>
    <col min="11271" max="11271" width="8.85546875" style="316" customWidth="1"/>
    <col min="11272" max="11272" width="3.7109375" style="316" customWidth="1"/>
    <col min="11273" max="11273" width="12.140625" style="316" customWidth="1"/>
    <col min="11274" max="11274" width="20.140625" style="316" bestFit="1" customWidth="1"/>
    <col min="11275" max="11275" width="15.28515625" style="316" bestFit="1" customWidth="1"/>
    <col min="11276" max="11276" width="5.85546875" style="316" bestFit="1" customWidth="1"/>
    <col min="11277" max="11277" width="10.28515625" style="316" customWidth="1"/>
    <col min="11278" max="11278" width="3.42578125" style="316" bestFit="1" customWidth="1"/>
    <col min="11279" max="11280" width="4.28515625" style="316" bestFit="1" customWidth="1"/>
    <col min="11281" max="11281" width="3.7109375" style="316" bestFit="1" customWidth="1"/>
    <col min="11282" max="11282" width="10.5703125" style="316" customWidth="1"/>
    <col min="11283" max="11283" width="14" style="316" bestFit="1" customWidth="1"/>
    <col min="11284" max="11284" width="8.7109375" style="316" bestFit="1" customWidth="1"/>
    <col min="11285" max="11285" width="10.140625" style="316" bestFit="1" customWidth="1"/>
    <col min="11286" max="11521" width="9.140625" style="316"/>
    <col min="11522" max="11522" width="6.5703125" style="316" bestFit="1" customWidth="1"/>
    <col min="11523" max="11523" width="8.42578125" style="316" bestFit="1" customWidth="1"/>
    <col min="11524" max="11524" width="24.85546875" style="316" bestFit="1" customWidth="1"/>
    <col min="11525" max="11525" width="30.5703125" style="316" bestFit="1" customWidth="1"/>
    <col min="11526" max="11526" width="0" style="316" hidden="1" customWidth="1"/>
    <col min="11527" max="11527" width="8.85546875" style="316" customWidth="1"/>
    <col min="11528" max="11528" width="3.7109375" style="316" customWidth="1"/>
    <col min="11529" max="11529" width="12.140625" style="316" customWidth="1"/>
    <col min="11530" max="11530" width="20.140625" style="316" bestFit="1" customWidth="1"/>
    <col min="11531" max="11531" width="15.28515625" style="316" bestFit="1" customWidth="1"/>
    <col min="11532" max="11532" width="5.85546875" style="316" bestFit="1" customWidth="1"/>
    <col min="11533" max="11533" width="10.28515625" style="316" customWidth="1"/>
    <col min="11534" max="11534" width="3.42578125" style="316" bestFit="1" customWidth="1"/>
    <col min="11535" max="11536" width="4.28515625" style="316" bestFit="1" customWidth="1"/>
    <col min="11537" max="11537" width="3.7109375" style="316" bestFit="1" customWidth="1"/>
    <col min="11538" max="11538" width="10.5703125" style="316" customWidth="1"/>
    <col min="11539" max="11539" width="14" style="316" bestFit="1" customWidth="1"/>
    <col min="11540" max="11540" width="8.7109375" style="316" bestFit="1" customWidth="1"/>
    <col min="11541" max="11541" width="10.140625" style="316" bestFit="1" customWidth="1"/>
    <col min="11542" max="11777" width="9.140625" style="316"/>
    <col min="11778" max="11778" width="6.5703125" style="316" bestFit="1" customWidth="1"/>
    <col min="11779" max="11779" width="8.42578125" style="316" bestFit="1" customWidth="1"/>
    <col min="11780" max="11780" width="24.85546875" style="316" bestFit="1" customWidth="1"/>
    <col min="11781" max="11781" width="30.5703125" style="316" bestFit="1" customWidth="1"/>
    <col min="11782" max="11782" width="0" style="316" hidden="1" customWidth="1"/>
    <col min="11783" max="11783" width="8.85546875" style="316" customWidth="1"/>
    <col min="11784" max="11784" width="3.7109375" style="316" customWidth="1"/>
    <col min="11785" max="11785" width="12.140625" style="316" customWidth="1"/>
    <col min="11786" max="11786" width="20.140625" style="316" bestFit="1" customWidth="1"/>
    <col min="11787" max="11787" width="15.28515625" style="316" bestFit="1" customWidth="1"/>
    <col min="11788" max="11788" width="5.85546875" style="316" bestFit="1" customWidth="1"/>
    <col min="11789" max="11789" width="10.28515625" style="316" customWidth="1"/>
    <col min="11790" max="11790" width="3.42578125" style="316" bestFit="1" customWidth="1"/>
    <col min="11791" max="11792" width="4.28515625" style="316" bestFit="1" customWidth="1"/>
    <col min="11793" max="11793" width="3.7109375" style="316" bestFit="1" customWidth="1"/>
    <col min="11794" max="11794" width="10.5703125" style="316" customWidth="1"/>
    <col min="11795" max="11795" width="14" style="316" bestFit="1" customWidth="1"/>
    <col min="11796" max="11796" width="8.7109375" style="316" bestFit="1" customWidth="1"/>
    <col min="11797" max="11797" width="10.140625" style="316" bestFit="1" customWidth="1"/>
    <col min="11798" max="12033" width="9.140625" style="316"/>
    <col min="12034" max="12034" width="6.5703125" style="316" bestFit="1" customWidth="1"/>
    <col min="12035" max="12035" width="8.42578125" style="316" bestFit="1" customWidth="1"/>
    <col min="12036" max="12036" width="24.85546875" style="316" bestFit="1" customWidth="1"/>
    <col min="12037" max="12037" width="30.5703125" style="316" bestFit="1" customWidth="1"/>
    <col min="12038" max="12038" width="0" style="316" hidden="1" customWidth="1"/>
    <col min="12039" max="12039" width="8.85546875" style="316" customWidth="1"/>
    <col min="12040" max="12040" width="3.7109375" style="316" customWidth="1"/>
    <col min="12041" max="12041" width="12.140625" style="316" customWidth="1"/>
    <col min="12042" max="12042" width="20.140625" style="316" bestFit="1" customWidth="1"/>
    <col min="12043" max="12043" width="15.28515625" style="316" bestFit="1" customWidth="1"/>
    <col min="12044" max="12044" width="5.85546875" style="316" bestFit="1" customWidth="1"/>
    <col min="12045" max="12045" width="10.28515625" style="316" customWidth="1"/>
    <col min="12046" max="12046" width="3.42578125" style="316" bestFit="1" customWidth="1"/>
    <col min="12047" max="12048" width="4.28515625" style="316" bestFit="1" customWidth="1"/>
    <col min="12049" max="12049" width="3.7109375" style="316" bestFit="1" customWidth="1"/>
    <col min="12050" max="12050" width="10.5703125" style="316" customWidth="1"/>
    <col min="12051" max="12051" width="14" style="316" bestFit="1" customWidth="1"/>
    <col min="12052" max="12052" width="8.7109375" style="316" bestFit="1" customWidth="1"/>
    <col min="12053" max="12053" width="10.140625" style="316" bestFit="1" customWidth="1"/>
    <col min="12054" max="12289" width="9.140625" style="316"/>
    <col min="12290" max="12290" width="6.5703125" style="316" bestFit="1" customWidth="1"/>
    <col min="12291" max="12291" width="8.42578125" style="316" bestFit="1" customWidth="1"/>
    <col min="12292" max="12292" width="24.85546875" style="316" bestFit="1" customWidth="1"/>
    <col min="12293" max="12293" width="30.5703125" style="316" bestFit="1" customWidth="1"/>
    <col min="12294" max="12294" width="0" style="316" hidden="1" customWidth="1"/>
    <col min="12295" max="12295" width="8.85546875" style="316" customWidth="1"/>
    <col min="12296" max="12296" width="3.7109375" style="316" customWidth="1"/>
    <col min="12297" max="12297" width="12.140625" style="316" customWidth="1"/>
    <col min="12298" max="12298" width="20.140625" style="316" bestFit="1" customWidth="1"/>
    <col min="12299" max="12299" width="15.28515625" style="316" bestFit="1" customWidth="1"/>
    <col min="12300" max="12300" width="5.85546875" style="316" bestFit="1" customWidth="1"/>
    <col min="12301" max="12301" width="10.28515625" style="316" customWidth="1"/>
    <col min="12302" max="12302" width="3.42578125" style="316" bestFit="1" customWidth="1"/>
    <col min="12303" max="12304" width="4.28515625" style="316" bestFit="1" customWidth="1"/>
    <col min="12305" max="12305" width="3.7109375" style="316" bestFit="1" customWidth="1"/>
    <col min="12306" max="12306" width="10.5703125" style="316" customWidth="1"/>
    <col min="12307" max="12307" width="14" style="316" bestFit="1" customWidth="1"/>
    <col min="12308" max="12308" width="8.7109375" style="316" bestFit="1" customWidth="1"/>
    <col min="12309" max="12309" width="10.140625" style="316" bestFit="1" customWidth="1"/>
    <col min="12310" max="12545" width="9.140625" style="316"/>
    <col min="12546" max="12546" width="6.5703125" style="316" bestFit="1" customWidth="1"/>
    <col min="12547" max="12547" width="8.42578125" style="316" bestFit="1" customWidth="1"/>
    <col min="12548" max="12548" width="24.85546875" style="316" bestFit="1" customWidth="1"/>
    <col min="12549" max="12549" width="30.5703125" style="316" bestFit="1" customWidth="1"/>
    <col min="12550" max="12550" width="0" style="316" hidden="1" customWidth="1"/>
    <col min="12551" max="12551" width="8.85546875" style="316" customWidth="1"/>
    <col min="12552" max="12552" width="3.7109375" style="316" customWidth="1"/>
    <col min="12553" max="12553" width="12.140625" style="316" customWidth="1"/>
    <col min="12554" max="12554" width="20.140625" style="316" bestFit="1" customWidth="1"/>
    <col min="12555" max="12555" width="15.28515625" style="316" bestFit="1" customWidth="1"/>
    <col min="12556" max="12556" width="5.85546875" style="316" bestFit="1" customWidth="1"/>
    <col min="12557" max="12557" width="10.28515625" style="316" customWidth="1"/>
    <col min="12558" max="12558" width="3.42578125" style="316" bestFit="1" customWidth="1"/>
    <col min="12559" max="12560" width="4.28515625" style="316" bestFit="1" customWidth="1"/>
    <col min="12561" max="12561" width="3.7109375" style="316" bestFit="1" customWidth="1"/>
    <col min="12562" max="12562" width="10.5703125" style="316" customWidth="1"/>
    <col min="12563" max="12563" width="14" style="316" bestFit="1" customWidth="1"/>
    <col min="12564" max="12564" width="8.7109375" style="316" bestFit="1" customWidth="1"/>
    <col min="12565" max="12565" width="10.140625" style="316" bestFit="1" customWidth="1"/>
    <col min="12566" max="12801" width="9.140625" style="316"/>
    <col min="12802" max="12802" width="6.5703125" style="316" bestFit="1" customWidth="1"/>
    <col min="12803" max="12803" width="8.42578125" style="316" bestFit="1" customWidth="1"/>
    <col min="12804" max="12804" width="24.85546875" style="316" bestFit="1" customWidth="1"/>
    <col min="12805" max="12805" width="30.5703125" style="316" bestFit="1" customWidth="1"/>
    <col min="12806" max="12806" width="0" style="316" hidden="1" customWidth="1"/>
    <col min="12807" max="12807" width="8.85546875" style="316" customWidth="1"/>
    <col min="12808" max="12808" width="3.7109375" style="316" customWidth="1"/>
    <col min="12809" max="12809" width="12.140625" style="316" customWidth="1"/>
    <col min="12810" max="12810" width="20.140625" style="316" bestFit="1" customWidth="1"/>
    <col min="12811" max="12811" width="15.28515625" style="316" bestFit="1" customWidth="1"/>
    <col min="12812" max="12812" width="5.85546875" style="316" bestFit="1" customWidth="1"/>
    <col min="12813" max="12813" width="10.28515625" style="316" customWidth="1"/>
    <col min="12814" max="12814" width="3.42578125" style="316" bestFit="1" customWidth="1"/>
    <col min="12815" max="12816" width="4.28515625" style="316" bestFit="1" customWidth="1"/>
    <col min="12817" max="12817" width="3.7109375" style="316" bestFit="1" customWidth="1"/>
    <col min="12818" max="12818" width="10.5703125" style="316" customWidth="1"/>
    <col min="12819" max="12819" width="14" style="316" bestFit="1" customWidth="1"/>
    <col min="12820" max="12820" width="8.7109375" style="316" bestFit="1" customWidth="1"/>
    <col min="12821" max="12821" width="10.140625" style="316" bestFit="1" customWidth="1"/>
    <col min="12822" max="13057" width="9.140625" style="316"/>
    <col min="13058" max="13058" width="6.5703125" style="316" bestFit="1" customWidth="1"/>
    <col min="13059" max="13059" width="8.42578125" style="316" bestFit="1" customWidth="1"/>
    <col min="13060" max="13060" width="24.85546875" style="316" bestFit="1" customWidth="1"/>
    <col min="13061" max="13061" width="30.5703125" style="316" bestFit="1" customWidth="1"/>
    <col min="13062" max="13062" width="0" style="316" hidden="1" customWidth="1"/>
    <col min="13063" max="13063" width="8.85546875" style="316" customWidth="1"/>
    <col min="13064" max="13064" width="3.7109375" style="316" customWidth="1"/>
    <col min="13065" max="13065" width="12.140625" style="316" customWidth="1"/>
    <col min="13066" max="13066" width="20.140625" style="316" bestFit="1" customWidth="1"/>
    <col min="13067" max="13067" width="15.28515625" style="316" bestFit="1" customWidth="1"/>
    <col min="13068" max="13068" width="5.85546875" style="316" bestFit="1" customWidth="1"/>
    <col min="13069" max="13069" width="10.28515625" style="316" customWidth="1"/>
    <col min="13070" max="13070" width="3.42578125" style="316" bestFit="1" customWidth="1"/>
    <col min="13071" max="13072" width="4.28515625" style="316" bestFit="1" customWidth="1"/>
    <col min="13073" max="13073" width="3.7109375" style="316" bestFit="1" customWidth="1"/>
    <col min="13074" max="13074" width="10.5703125" style="316" customWidth="1"/>
    <col min="13075" max="13075" width="14" style="316" bestFit="1" customWidth="1"/>
    <col min="13076" max="13076" width="8.7109375" style="316" bestFit="1" customWidth="1"/>
    <col min="13077" max="13077" width="10.140625" style="316" bestFit="1" customWidth="1"/>
    <col min="13078" max="13313" width="9.140625" style="316"/>
    <col min="13314" max="13314" width="6.5703125" style="316" bestFit="1" customWidth="1"/>
    <col min="13315" max="13315" width="8.42578125" style="316" bestFit="1" customWidth="1"/>
    <col min="13316" max="13316" width="24.85546875" style="316" bestFit="1" customWidth="1"/>
    <col min="13317" max="13317" width="30.5703125" style="316" bestFit="1" customWidth="1"/>
    <col min="13318" max="13318" width="0" style="316" hidden="1" customWidth="1"/>
    <col min="13319" max="13319" width="8.85546875" style="316" customWidth="1"/>
    <col min="13320" max="13320" width="3.7109375" style="316" customWidth="1"/>
    <col min="13321" max="13321" width="12.140625" style="316" customWidth="1"/>
    <col min="13322" max="13322" width="20.140625" style="316" bestFit="1" customWidth="1"/>
    <col min="13323" max="13323" width="15.28515625" style="316" bestFit="1" customWidth="1"/>
    <col min="13324" max="13324" width="5.85546875" style="316" bestFit="1" customWidth="1"/>
    <col min="13325" max="13325" width="10.28515625" style="316" customWidth="1"/>
    <col min="13326" max="13326" width="3.42578125" style="316" bestFit="1" customWidth="1"/>
    <col min="13327" max="13328" width="4.28515625" style="316" bestFit="1" customWidth="1"/>
    <col min="13329" max="13329" width="3.7109375" style="316" bestFit="1" customWidth="1"/>
    <col min="13330" max="13330" width="10.5703125" style="316" customWidth="1"/>
    <col min="13331" max="13331" width="14" style="316" bestFit="1" customWidth="1"/>
    <col min="13332" max="13332" width="8.7109375" style="316" bestFit="1" customWidth="1"/>
    <col min="13333" max="13333" width="10.140625" style="316" bestFit="1" customWidth="1"/>
    <col min="13334" max="13569" width="9.140625" style="316"/>
    <col min="13570" max="13570" width="6.5703125" style="316" bestFit="1" customWidth="1"/>
    <col min="13571" max="13571" width="8.42578125" style="316" bestFit="1" customWidth="1"/>
    <col min="13572" max="13572" width="24.85546875" style="316" bestFit="1" customWidth="1"/>
    <col min="13573" max="13573" width="30.5703125" style="316" bestFit="1" customWidth="1"/>
    <col min="13574" max="13574" width="0" style="316" hidden="1" customWidth="1"/>
    <col min="13575" max="13575" width="8.85546875" style="316" customWidth="1"/>
    <col min="13576" max="13576" width="3.7109375" style="316" customWidth="1"/>
    <col min="13577" max="13577" width="12.140625" style="316" customWidth="1"/>
    <col min="13578" max="13578" width="20.140625" style="316" bestFit="1" customWidth="1"/>
    <col min="13579" max="13579" width="15.28515625" style="316" bestFit="1" customWidth="1"/>
    <col min="13580" max="13580" width="5.85546875" style="316" bestFit="1" customWidth="1"/>
    <col min="13581" max="13581" width="10.28515625" style="316" customWidth="1"/>
    <col min="13582" max="13582" width="3.42578125" style="316" bestFit="1" customWidth="1"/>
    <col min="13583" max="13584" width="4.28515625" style="316" bestFit="1" customWidth="1"/>
    <col min="13585" max="13585" width="3.7109375" style="316" bestFit="1" customWidth="1"/>
    <col min="13586" max="13586" width="10.5703125" style="316" customWidth="1"/>
    <col min="13587" max="13587" width="14" style="316" bestFit="1" customWidth="1"/>
    <col min="13588" max="13588" width="8.7109375" style="316" bestFit="1" customWidth="1"/>
    <col min="13589" max="13589" width="10.140625" style="316" bestFit="1" customWidth="1"/>
    <col min="13590" max="13825" width="9.140625" style="316"/>
    <col min="13826" max="13826" width="6.5703125" style="316" bestFit="1" customWidth="1"/>
    <col min="13827" max="13827" width="8.42578125" style="316" bestFit="1" customWidth="1"/>
    <col min="13828" max="13828" width="24.85546875" style="316" bestFit="1" customWidth="1"/>
    <col min="13829" max="13829" width="30.5703125" style="316" bestFit="1" customWidth="1"/>
    <col min="13830" max="13830" width="0" style="316" hidden="1" customWidth="1"/>
    <col min="13831" max="13831" width="8.85546875" style="316" customWidth="1"/>
    <col min="13832" max="13832" width="3.7109375" style="316" customWidth="1"/>
    <col min="13833" max="13833" width="12.140625" style="316" customWidth="1"/>
    <col min="13834" max="13834" width="20.140625" style="316" bestFit="1" customWidth="1"/>
    <col min="13835" max="13835" width="15.28515625" style="316" bestFit="1" customWidth="1"/>
    <col min="13836" max="13836" width="5.85546875" style="316" bestFit="1" customWidth="1"/>
    <col min="13837" max="13837" width="10.28515625" style="316" customWidth="1"/>
    <col min="13838" max="13838" width="3.42578125" style="316" bestFit="1" customWidth="1"/>
    <col min="13839" max="13840" width="4.28515625" style="316" bestFit="1" customWidth="1"/>
    <col min="13841" max="13841" width="3.7109375" style="316" bestFit="1" customWidth="1"/>
    <col min="13842" max="13842" width="10.5703125" style="316" customWidth="1"/>
    <col min="13843" max="13843" width="14" style="316" bestFit="1" customWidth="1"/>
    <col min="13844" max="13844" width="8.7109375" style="316" bestFit="1" customWidth="1"/>
    <col min="13845" max="13845" width="10.140625" style="316" bestFit="1" customWidth="1"/>
    <col min="13846" max="14081" width="9.140625" style="316"/>
    <col min="14082" max="14082" width="6.5703125" style="316" bestFit="1" customWidth="1"/>
    <col min="14083" max="14083" width="8.42578125" style="316" bestFit="1" customWidth="1"/>
    <col min="14084" max="14084" width="24.85546875" style="316" bestFit="1" customWidth="1"/>
    <col min="14085" max="14085" width="30.5703125" style="316" bestFit="1" customWidth="1"/>
    <col min="14086" max="14086" width="0" style="316" hidden="1" customWidth="1"/>
    <col min="14087" max="14087" width="8.85546875" style="316" customWidth="1"/>
    <col min="14088" max="14088" width="3.7109375" style="316" customWidth="1"/>
    <col min="14089" max="14089" width="12.140625" style="316" customWidth="1"/>
    <col min="14090" max="14090" width="20.140625" style="316" bestFit="1" customWidth="1"/>
    <col min="14091" max="14091" width="15.28515625" style="316" bestFit="1" customWidth="1"/>
    <col min="14092" max="14092" width="5.85546875" style="316" bestFit="1" customWidth="1"/>
    <col min="14093" max="14093" width="10.28515625" style="316" customWidth="1"/>
    <col min="14094" max="14094" width="3.42578125" style="316" bestFit="1" customWidth="1"/>
    <col min="14095" max="14096" width="4.28515625" style="316" bestFit="1" customWidth="1"/>
    <col min="14097" max="14097" width="3.7109375" style="316" bestFit="1" customWidth="1"/>
    <col min="14098" max="14098" width="10.5703125" style="316" customWidth="1"/>
    <col min="14099" max="14099" width="14" style="316" bestFit="1" customWidth="1"/>
    <col min="14100" max="14100" width="8.7109375" style="316" bestFit="1" customWidth="1"/>
    <col min="14101" max="14101" width="10.140625" style="316" bestFit="1" customWidth="1"/>
    <col min="14102" max="14337" width="9.140625" style="316"/>
    <col min="14338" max="14338" width="6.5703125" style="316" bestFit="1" customWidth="1"/>
    <col min="14339" max="14339" width="8.42578125" style="316" bestFit="1" customWidth="1"/>
    <col min="14340" max="14340" width="24.85546875" style="316" bestFit="1" customWidth="1"/>
    <col min="14341" max="14341" width="30.5703125" style="316" bestFit="1" customWidth="1"/>
    <col min="14342" max="14342" width="0" style="316" hidden="1" customWidth="1"/>
    <col min="14343" max="14343" width="8.85546875" style="316" customWidth="1"/>
    <col min="14344" max="14344" width="3.7109375" style="316" customWidth="1"/>
    <col min="14345" max="14345" width="12.140625" style="316" customWidth="1"/>
    <col min="14346" max="14346" width="20.140625" style="316" bestFit="1" customWidth="1"/>
    <col min="14347" max="14347" width="15.28515625" style="316" bestFit="1" customWidth="1"/>
    <col min="14348" max="14348" width="5.85546875" style="316" bestFit="1" customWidth="1"/>
    <col min="14349" max="14349" width="10.28515625" style="316" customWidth="1"/>
    <col min="14350" max="14350" width="3.42578125" style="316" bestFit="1" customWidth="1"/>
    <col min="14351" max="14352" width="4.28515625" style="316" bestFit="1" customWidth="1"/>
    <col min="14353" max="14353" width="3.7109375" style="316" bestFit="1" customWidth="1"/>
    <col min="14354" max="14354" width="10.5703125" style="316" customWidth="1"/>
    <col min="14355" max="14355" width="14" style="316" bestFit="1" customWidth="1"/>
    <col min="14356" max="14356" width="8.7109375" style="316" bestFit="1" customWidth="1"/>
    <col min="14357" max="14357" width="10.140625" style="316" bestFit="1" customWidth="1"/>
    <col min="14358" max="14593" width="9.140625" style="316"/>
    <col min="14594" max="14594" width="6.5703125" style="316" bestFit="1" customWidth="1"/>
    <col min="14595" max="14595" width="8.42578125" style="316" bestFit="1" customWidth="1"/>
    <col min="14596" max="14596" width="24.85546875" style="316" bestFit="1" customWidth="1"/>
    <col min="14597" max="14597" width="30.5703125" style="316" bestFit="1" customWidth="1"/>
    <col min="14598" max="14598" width="0" style="316" hidden="1" customWidth="1"/>
    <col min="14599" max="14599" width="8.85546875" style="316" customWidth="1"/>
    <col min="14600" max="14600" width="3.7109375" style="316" customWidth="1"/>
    <col min="14601" max="14601" width="12.140625" style="316" customWidth="1"/>
    <col min="14602" max="14602" width="20.140625" style="316" bestFit="1" customWidth="1"/>
    <col min="14603" max="14603" width="15.28515625" style="316" bestFit="1" customWidth="1"/>
    <col min="14604" max="14604" width="5.85546875" style="316" bestFit="1" customWidth="1"/>
    <col min="14605" max="14605" width="10.28515625" style="316" customWidth="1"/>
    <col min="14606" max="14606" width="3.42578125" style="316" bestFit="1" customWidth="1"/>
    <col min="14607" max="14608" width="4.28515625" style="316" bestFit="1" customWidth="1"/>
    <col min="14609" max="14609" width="3.7109375" style="316" bestFit="1" customWidth="1"/>
    <col min="14610" max="14610" width="10.5703125" style="316" customWidth="1"/>
    <col min="14611" max="14611" width="14" style="316" bestFit="1" customWidth="1"/>
    <col min="14612" max="14612" width="8.7109375" style="316" bestFit="1" customWidth="1"/>
    <col min="14613" max="14613" width="10.140625" style="316" bestFit="1" customWidth="1"/>
    <col min="14614" max="14849" width="9.140625" style="316"/>
    <col min="14850" max="14850" width="6.5703125" style="316" bestFit="1" customWidth="1"/>
    <col min="14851" max="14851" width="8.42578125" style="316" bestFit="1" customWidth="1"/>
    <col min="14852" max="14852" width="24.85546875" style="316" bestFit="1" customWidth="1"/>
    <col min="14853" max="14853" width="30.5703125" style="316" bestFit="1" customWidth="1"/>
    <col min="14854" max="14854" width="0" style="316" hidden="1" customWidth="1"/>
    <col min="14855" max="14855" width="8.85546875" style="316" customWidth="1"/>
    <col min="14856" max="14856" width="3.7109375" style="316" customWidth="1"/>
    <col min="14857" max="14857" width="12.140625" style="316" customWidth="1"/>
    <col min="14858" max="14858" width="20.140625" style="316" bestFit="1" customWidth="1"/>
    <col min="14859" max="14859" width="15.28515625" style="316" bestFit="1" customWidth="1"/>
    <col min="14860" max="14860" width="5.85546875" style="316" bestFit="1" customWidth="1"/>
    <col min="14861" max="14861" width="10.28515625" style="316" customWidth="1"/>
    <col min="14862" max="14862" width="3.42578125" style="316" bestFit="1" customWidth="1"/>
    <col min="14863" max="14864" width="4.28515625" style="316" bestFit="1" customWidth="1"/>
    <col min="14865" max="14865" width="3.7109375" style="316" bestFit="1" customWidth="1"/>
    <col min="14866" max="14866" width="10.5703125" style="316" customWidth="1"/>
    <col min="14867" max="14867" width="14" style="316" bestFit="1" customWidth="1"/>
    <col min="14868" max="14868" width="8.7109375" style="316" bestFit="1" customWidth="1"/>
    <col min="14869" max="14869" width="10.140625" style="316" bestFit="1" customWidth="1"/>
    <col min="14870" max="15105" width="9.140625" style="316"/>
    <col min="15106" max="15106" width="6.5703125" style="316" bestFit="1" customWidth="1"/>
    <col min="15107" max="15107" width="8.42578125" style="316" bestFit="1" customWidth="1"/>
    <col min="15108" max="15108" width="24.85546875" style="316" bestFit="1" customWidth="1"/>
    <col min="15109" max="15109" width="30.5703125" style="316" bestFit="1" customWidth="1"/>
    <col min="15110" max="15110" width="0" style="316" hidden="1" customWidth="1"/>
    <col min="15111" max="15111" width="8.85546875" style="316" customWidth="1"/>
    <col min="15112" max="15112" width="3.7109375" style="316" customWidth="1"/>
    <col min="15113" max="15113" width="12.140625" style="316" customWidth="1"/>
    <col min="15114" max="15114" width="20.140625" style="316" bestFit="1" customWidth="1"/>
    <col min="15115" max="15115" width="15.28515625" style="316" bestFit="1" customWidth="1"/>
    <col min="15116" max="15116" width="5.85546875" style="316" bestFit="1" customWidth="1"/>
    <col min="15117" max="15117" width="10.28515625" style="316" customWidth="1"/>
    <col min="15118" max="15118" width="3.42578125" style="316" bestFit="1" customWidth="1"/>
    <col min="15119" max="15120" width="4.28515625" style="316" bestFit="1" customWidth="1"/>
    <col min="15121" max="15121" width="3.7109375" style="316" bestFit="1" customWidth="1"/>
    <col min="15122" max="15122" width="10.5703125" style="316" customWidth="1"/>
    <col min="15123" max="15123" width="14" style="316" bestFit="1" customWidth="1"/>
    <col min="15124" max="15124" width="8.7109375" style="316" bestFit="1" customWidth="1"/>
    <col min="15125" max="15125" width="10.140625" style="316" bestFit="1" customWidth="1"/>
    <col min="15126" max="15361" width="9.140625" style="316"/>
    <col min="15362" max="15362" width="6.5703125" style="316" bestFit="1" customWidth="1"/>
    <col min="15363" max="15363" width="8.42578125" style="316" bestFit="1" customWidth="1"/>
    <col min="15364" max="15364" width="24.85546875" style="316" bestFit="1" customWidth="1"/>
    <col min="15365" max="15365" width="30.5703125" style="316" bestFit="1" customWidth="1"/>
    <col min="15366" max="15366" width="0" style="316" hidden="1" customWidth="1"/>
    <col min="15367" max="15367" width="8.85546875" style="316" customWidth="1"/>
    <col min="15368" max="15368" width="3.7109375" style="316" customWidth="1"/>
    <col min="15369" max="15369" width="12.140625" style="316" customWidth="1"/>
    <col min="15370" max="15370" width="20.140625" style="316" bestFit="1" customWidth="1"/>
    <col min="15371" max="15371" width="15.28515625" style="316" bestFit="1" customWidth="1"/>
    <col min="15372" max="15372" width="5.85546875" style="316" bestFit="1" customWidth="1"/>
    <col min="15373" max="15373" width="10.28515625" style="316" customWidth="1"/>
    <col min="15374" max="15374" width="3.42578125" style="316" bestFit="1" customWidth="1"/>
    <col min="15375" max="15376" width="4.28515625" style="316" bestFit="1" customWidth="1"/>
    <col min="15377" max="15377" width="3.7109375" style="316" bestFit="1" customWidth="1"/>
    <col min="15378" max="15378" width="10.5703125" style="316" customWidth="1"/>
    <col min="15379" max="15379" width="14" style="316" bestFit="1" customWidth="1"/>
    <col min="15380" max="15380" width="8.7109375" style="316" bestFit="1" customWidth="1"/>
    <col min="15381" max="15381" width="10.140625" style="316" bestFit="1" customWidth="1"/>
    <col min="15382" max="15617" width="9.140625" style="316"/>
    <col min="15618" max="15618" width="6.5703125" style="316" bestFit="1" customWidth="1"/>
    <col min="15619" max="15619" width="8.42578125" style="316" bestFit="1" customWidth="1"/>
    <col min="15620" max="15620" width="24.85546875" style="316" bestFit="1" customWidth="1"/>
    <col min="15621" max="15621" width="30.5703125" style="316" bestFit="1" customWidth="1"/>
    <col min="15622" max="15622" width="0" style="316" hidden="1" customWidth="1"/>
    <col min="15623" max="15623" width="8.85546875" style="316" customWidth="1"/>
    <col min="15624" max="15624" width="3.7109375" style="316" customWidth="1"/>
    <col min="15625" max="15625" width="12.140625" style="316" customWidth="1"/>
    <col min="15626" max="15626" width="20.140625" style="316" bestFit="1" customWidth="1"/>
    <col min="15627" max="15627" width="15.28515625" style="316" bestFit="1" customWidth="1"/>
    <col min="15628" max="15628" width="5.85546875" style="316" bestFit="1" customWidth="1"/>
    <col min="15629" max="15629" width="10.28515625" style="316" customWidth="1"/>
    <col min="15630" max="15630" width="3.42578125" style="316" bestFit="1" customWidth="1"/>
    <col min="15631" max="15632" width="4.28515625" style="316" bestFit="1" customWidth="1"/>
    <col min="15633" max="15633" width="3.7109375" style="316" bestFit="1" customWidth="1"/>
    <col min="15634" max="15634" width="10.5703125" style="316" customWidth="1"/>
    <col min="15635" max="15635" width="14" style="316" bestFit="1" customWidth="1"/>
    <col min="15636" max="15636" width="8.7109375" style="316" bestFit="1" customWidth="1"/>
    <col min="15637" max="15637" width="10.140625" style="316" bestFit="1" customWidth="1"/>
    <col min="15638" max="15873" width="9.140625" style="316"/>
    <col min="15874" max="15874" width="6.5703125" style="316" bestFit="1" customWidth="1"/>
    <col min="15875" max="15875" width="8.42578125" style="316" bestFit="1" customWidth="1"/>
    <col min="15876" max="15876" width="24.85546875" style="316" bestFit="1" customWidth="1"/>
    <col min="15877" max="15877" width="30.5703125" style="316" bestFit="1" customWidth="1"/>
    <col min="15878" max="15878" width="0" style="316" hidden="1" customWidth="1"/>
    <col min="15879" max="15879" width="8.85546875" style="316" customWidth="1"/>
    <col min="15880" max="15880" width="3.7109375" style="316" customWidth="1"/>
    <col min="15881" max="15881" width="12.140625" style="316" customWidth="1"/>
    <col min="15882" max="15882" width="20.140625" style="316" bestFit="1" customWidth="1"/>
    <col min="15883" max="15883" width="15.28515625" style="316" bestFit="1" customWidth="1"/>
    <col min="15884" max="15884" width="5.85546875" style="316" bestFit="1" customWidth="1"/>
    <col min="15885" max="15885" width="10.28515625" style="316" customWidth="1"/>
    <col min="15886" max="15886" width="3.42578125" style="316" bestFit="1" customWidth="1"/>
    <col min="15887" max="15888" width="4.28515625" style="316" bestFit="1" customWidth="1"/>
    <col min="15889" max="15889" width="3.7109375" style="316" bestFit="1" customWidth="1"/>
    <col min="15890" max="15890" width="10.5703125" style="316" customWidth="1"/>
    <col min="15891" max="15891" width="14" style="316" bestFit="1" customWidth="1"/>
    <col min="15892" max="15892" width="8.7109375" style="316" bestFit="1" customWidth="1"/>
    <col min="15893" max="15893" width="10.140625" style="316" bestFit="1" customWidth="1"/>
    <col min="15894" max="16129" width="9.140625" style="316"/>
    <col min="16130" max="16130" width="6.5703125" style="316" bestFit="1" customWidth="1"/>
    <col min="16131" max="16131" width="8.42578125" style="316" bestFit="1" customWidth="1"/>
    <col min="16132" max="16132" width="24.85546875" style="316" bestFit="1" customWidth="1"/>
    <col min="16133" max="16133" width="30.5703125" style="316" bestFit="1" customWidth="1"/>
    <col min="16134" max="16134" width="0" style="316" hidden="1" customWidth="1"/>
    <col min="16135" max="16135" width="8.85546875" style="316" customWidth="1"/>
    <col min="16136" max="16136" width="3.7109375" style="316" customWidth="1"/>
    <col min="16137" max="16137" width="12.140625" style="316" customWidth="1"/>
    <col min="16138" max="16138" width="20.140625" style="316" bestFit="1" customWidth="1"/>
    <col min="16139" max="16139" width="15.28515625" style="316" bestFit="1" customWidth="1"/>
    <col min="16140" max="16140" width="5.85546875" style="316" bestFit="1" customWidth="1"/>
    <col min="16141" max="16141" width="10.28515625" style="316" customWidth="1"/>
    <col min="16142" max="16142" width="3.42578125" style="316" bestFit="1" customWidth="1"/>
    <col min="16143" max="16144" width="4.28515625" style="316" bestFit="1" customWidth="1"/>
    <col min="16145" max="16145" width="3.7109375" style="316" bestFit="1" customWidth="1"/>
    <col min="16146" max="16146" width="10.5703125" style="316" customWidth="1"/>
    <col min="16147" max="16147" width="14" style="316" bestFit="1" customWidth="1"/>
    <col min="16148" max="16148" width="8.7109375" style="316" bestFit="1" customWidth="1"/>
    <col min="16149" max="16149" width="10.140625" style="316" bestFit="1" customWidth="1"/>
    <col min="16150" max="16384" width="9.140625" style="316"/>
  </cols>
  <sheetData>
    <row r="1" spans="1:21" ht="18.75" x14ac:dyDescent="0.3">
      <c r="B1" s="498" t="s">
        <v>489</v>
      </c>
    </row>
    <row r="2" spans="1:21" ht="15.75" thickBot="1" x14ac:dyDescent="0.3"/>
    <row r="3" spans="1:21" s="335" customFormat="1" ht="39" thickBot="1" x14ac:dyDescent="0.3">
      <c r="A3" s="499" t="s">
        <v>327</v>
      </c>
      <c r="B3" s="500" t="s">
        <v>328</v>
      </c>
      <c r="C3" s="500" t="s">
        <v>329</v>
      </c>
      <c r="D3" s="500" t="s">
        <v>330</v>
      </c>
      <c r="E3" s="407" t="s">
        <v>490</v>
      </c>
      <c r="F3" s="407" t="s">
        <v>331</v>
      </c>
      <c r="G3" s="407" t="s">
        <v>698</v>
      </c>
      <c r="H3" s="500" t="s">
        <v>332</v>
      </c>
      <c r="I3" s="500" t="s">
        <v>333</v>
      </c>
      <c r="J3" s="500" t="s">
        <v>334</v>
      </c>
      <c r="K3" s="407" t="s">
        <v>335</v>
      </c>
      <c r="L3" s="500" t="s">
        <v>336</v>
      </c>
      <c r="M3" s="500" t="s">
        <v>337</v>
      </c>
      <c r="N3" s="500" t="s">
        <v>338</v>
      </c>
      <c r="O3" s="500" t="s">
        <v>339</v>
      </c>
      <c r="P3" s="500" t="s">
        <v>340</v>
      </c>
      <c r="Q3" s="500" t="s">
        <v>341</v>
      </c>
      <c r="R3" s="500" t="s">
        <v>342</v>
      </c>
      <c r="S3" s="500" t="s">
        <v>343</v>
      </c>
      <c r="T3" s="501" t="s">
        <v>344</v>
      </c>
      <c r="U3" s="502" t="s">
        <v>345</v>
      </c>
    </row>
    <row r="4" spans="1:21" s="506" customFormat="1" ht="140.25" x14ac:dyDescent="0.25">
      <c r="A4" s="503">
        <v>1</v>
      </c>
      <c r="B4" s="504" t="s">
        <v>498</v>
      </c>
      <c r="C4" s="504" t="s">
        <v>491</v>
      </c>
      <c r="D4" s="504" t="s">
        <v>499</v>
      </c>
      <c r="E4" s="504"/>
      <c r="F4" s="504" t="s">
        <v>350</v>
      </c>
      <c r="G4" s="504" t="s">
        <v>702</v>
      </c>
      <c r="H4" s="504" t="s">
        <v>500</v>
      </c>
      <c r="I4" s="504" t="s">
        <v>88</v>
      </c>
      <c r="J4" s="504" t="s">
        <v>501</v>
      </c>
      <c r="K4" s="505">
        <v>20148</v>
      </c>
      <c r="L4" s="504" t="s">
        <v>502</v>
      </c>
      <c r="M4" s="504" t="s">
        <v>365</v>
      </c>
      <c r="N4" s="504" t="s">
        <v>349</v>
      </c>
      <c r="O4" s="504" t="s">
        <v>349</v>
      </c>
      <c r="P4" s="504" t="s">
        <v>349</v>
      </c>
      <c r="Q4" s="504" t="s">
        <v>370</v>
      </c>
      <c r="R4" s="504" t="s">
        <v>492</v>
      </c>
      <c r="S4" s="504" t="s">
        <v>350</v>
      </c>
      <c r="T4" s="504" t="s">
        <v>792</v>
      </c>
      <c r="U4" s="504" t="s">
        <v>350</v>
      </c>
    </row>
    <row r="5" spans="1:21" s="509" customFormat="1" ht="140.25" x14ac:dyDescent="0.25">
      <c r="A5" s="507">
        <v>2</v>
      </c>
      <c r="B5" s="508" t="s">
        <v>493</v>
      </c>
      <c r="C5" s="504" t="s">
        <v>494</v>
      </c>
      <c r="D5" s="508" t="s">
        <v>495</v>
      </c>
      <c r="E5" s="508"/>
      <c r="F5" s="508" t="s">
        <v>350</v>
      </c>
      <c r="G5" s="508" t="s">
        <v>703</v>
      </c>
      <c r="H5" s="508" t="s">
        <v>503</v>
      </c>
      <c r="I5" s="508" t="s">
        <v>504</v>
      </c>
      <c r="J5" s="508" t="s">
        <v>496</v>
      </c>
      <c r="K5" s="349">
        <v>290866.78999999998</v>
      </c>
      <c r="L5" s="508" t="s">
        <v>497</v>
      </c>
      <c r="M5" s="504" t="s">
        <v>365</v>
      </c>
      <c r="N5" s="508" t="s">
        <v>349</v>
      </c>
      <c r="O5" s="508" t="s">
        <v>349</v>
      </c>
      <c r="P5" s="508" t="s">
        <v>349</v>
      </c>
      <c r="Q5" s="508" t="s">
        <v>370</v>
      </c>
      <c r="R5" s="504" t="s">
        <v>445</v>
      </c>
      <c r="S5" s="508" t="s">
        <v>350</v>
      </c>
      <c r="T5" s="504" t="s">
        <v>792</v>
      </c>
      <c r="U5" s="508" t="s">
        <v>350</v>
      </c>
    </row>
    <row r="6" spans="1:21" s="357" customFormat="1" x14ac:dyDescent="0.25">
      <c r="A6" s="419"/>
      <c r="B6" s="420"/>
      <c r="C6" s="420"/>
      <c r="D6" s="420"/>
      <c r="E6" s="420"/>
      <c r="F6" s="420"/>
      <c r="G6" s="420"/>
      <c r="H6" s="420"/>
      <c r="I6" s="420"/>
      <c r="J6" s="420"/>
      <c r="K6" s="510"/>
      <c r="L6" s="420"/>
      <c r="M6" s="420"/>
      <c r="N6" s="420"/>
      <c r="O6" s="420"/>
      <c r="P6" s="420"/>
      <c r="Q6" s="420"/>
      <c r="R6" s="420"/>
      <c r="S6" s="420"/>
      <c r="T6" s="420"/>
      <c r="U6" s="420"/>
    </row>
    <row r="7" spans="1:21" s="357" customFormat="1" x14ac:dyDescent="0.25">
      <c r="A7" s="419"/>
      <c r="B7" s="420"/>
      <c r="C7" s="420"/>
      <c r="D7" s="420"/>
      <c r="E7" s="420"/>
      <c r="F7" s="420"/>
      <c r="G7" s="420"/>
      <c r="H7" s="420"/>
      <c r="I7" s="420"/>
      <c r="J7" s="420"/>
      <c r="K7" s="510"/>
      <c r="L7" s="420"/>
      <c r="M7" s="420"/>
      <c r="N7" s="420"/>
      <c r="O7" s="420"/>
      <c r="P7" s="420"/>
      <c r="Q7" s="420"/>
      <c r="R7" s="420"/>
      <c r="S7" s="420"/>
      <c r="T7" s="420"/>
      <c r="U7" s="420"/>
    </row>
    <row r="8" spans="1:21" s="357" customFormat="1" x14ac:dyDescent="0.25">
      <c r="A8" s="419"/>
      <c r="B8" s="420"/>
      <c r="C8" s="420"/>
      <c r="D8" s="420"/>
      <c r="E8" s="420"/>
      <c r="F8" s="420"/>
      <c r="G8" s="420"/>
      <c r="H8" s="420"/>
      <c r="I8" s="420"/>
      <c r="J8" s="420"/>
      <c r="K8" s="510"/>
      <c r="L8" s="420"/>
      <c r="M8" s="420"/>
      <c r="N8" s="420"/>
      <c r="O8" s="420"/>
      <c r="P8" s="420"/>
      <c r="Q8" s="420"/>
      <c r="R8" s="420"/>
      <c r="S8" s="420"/>
      <c r="T8" s="420"/>
      <c r="U8" s="420"/>
    </row>
    <row r="9" spans="1:21" s="357" customFormat="1" x14ac:dyDescent="0.25">
      <c r="A9" s="419"/>
      <c r="B9" s="420"/>
      <c r="C9" s="420"/>
      <c r="D9" s="420"/>
      <c r="E9" s="420"/>
      <c r="F9" s="420"/>
      <c r="G9" s="420"/>
      <c r="H9" s="420"/>
      <c r="I9" s="420"/>
      <c r="J9" s="420"/>
      <c r="K9" s="510"/>
      <c r="L9" s="420"/>
      <c r="M9" s="420"/>
      <c r="N9" s="420"/>
      <c r="O9" s="420"/>
      <c r="P9" s="420"/>
      <c r="Q9" s="420"/>
      <c r="R9" s="420"/>
      <c r="S9" s="420"/>
      <c r="T9" s="420"/>
      <c r="U9" s="420"/>
    </row>
    <row r="10" spans="1:21" s="357" customFormat="1" x14ac:dyDescent="0.25">
      <c r="A10" s="419"/>
      <c r="B10" s="420"/>
      <c r="C10" s="420"/>
      <c r="D10" s="420"/>
      <c r="E10" s="420"/>
      <c r="F10" s="420"/>
      <c r="G10" s="420"/>
      <c r="H10" s="420"/>
      <c r="I10" s="420"/>
      <c r="J10" s="420"/>
      <c r="K10" s="510"/>
      <c r="L10" s="420"/>
      <c r="M10" s="420"/>
      <c r="N10" s="420"/>
      <c r="O10" s="420"/>
      <c r="P10" s="420"/>
      <c r="Q10" s="420"/>
      <c r="R10" s="420"/>
      <c r="S10" s="420"/>
      <c r="T10" s="420"/>
      <c r="U10" s="420"/>
    </row>
    <row r="11" spans="1:21" s="357" customFormat="1" x14ac:dyDescent="0.25">
      <c r="A11" s="419"/>
      <c r="B11" s="420"/>
      <c r="C11" s="420"/>
      <c r="D11" s="420"/>
      <c r="E11" s="420"/>
      <c r="F11" s="420"/>
      <c r="G11" s="420"/>
      <c r="H11" s="420"/>
      <c r="I11" s="420"/>
      <c r="J11" s="420"/>
      <c r="K11" s="510"/>
      <c r="L11" s="420"/>
      <c r="M11" s="420"/>
      <c r="N11" s="420"/>
      <c r="O11" s="420"/>
      <c r="P11" s="420"/>
      <c r="Q11" s="420"/>
      <c r="R11" s="420"/>
      <c r="S11" s="420"/>
      <c r="T11" s="420"/>
      <c r="U11" s="420"/>
    </row>
    <row r="12" spans="1:21" s="357" customFormat="1" x14ac:dyDescent="0.25">
      <c r="A12" s="419"/>
      <c r="B12" s="420"/>
      <c r="C12" s="420"/>
      <c r="D12" s="420"/>
      <c r="E12" s="420"/>
      <c r="F12" s="420"/>
      <c r="G12" s="420"/>
      <c r="H12" s="420"/>
      <c r="I12" s="420"/>
      <c r="J12" s="420"/>
      <c r="K12" s="510"/>
      <c r="L12" s="420"/>
      <c r="M12" s="420"/>
      <c r="N12" s="420"/>
      <c r="O12" s="420"/>
      <c r="P12" s="420"/>
      <c r="Q12" s="420"/>
      <c r="R12" s="420"/>
      <c r="S12" s="420"/>
      <c r="T12" s="420"/>
      <c r="U12" s="420"/>
    </row>
    <row r="13" spans="1:21" s="357" customFormat="1" x14ac:dyDescent="0.25">
      <c r="A13" s="419"/>
      <c r="B13" s="420"/>
      <c r="C13" s="420"/>
      <c r="D13" s="420"/>
      <c r="E13" s="420"/>
      <c r="F13" s="420"/>
      <c r="G13" s="420"/>
      <c r="H13" s="420"/>
      <c r="I13" s="420"/>
      <c r="J13" s="420"/>
      <c r="K13" s="510"/>
      <c r="L13" s="420"/>
      <c r="M13" s="420"/>
      <c r="N13" s="420"/>
      <c r="O13" s="420"/>
      <c r="P13" s="420"/>
      <c r="Q13" s="420"/>
      <c r="R13" s="420"/>
      <c r="S13" s="420"/>
      <c r="T13" s="420"/>
      <c r="U13" s="420"/>
    </row>
    <row r="14" spans="1:21" s="357" customFormat="1" x14ac:dyDescent="0.25">
      <c r="A14" s="419"/>
      <c r="B14" s="420"/>
      <c r="C14" s="420"/>
      <c r="D14" s="420"/>
      <c r="E14" s="420"/>
      <c r="F14" s="420"/>
      <c r="G14" s="420"/>
      <c r="H14" s="420"/>
      <c r="I14" s="420"/>
      <c r="J14" s="420"/>
      <c r="K14" s="510"/>
      <c r="L14" s="420"/>
      <c r="M14" s="420"/>
      <c r="N14" s="420"/>
      <c r="O14" s="420"/>
      <c r="P14" s="420"/>
      <c r="Q14" s="420"/>
      <c r="R14" s="420"/>
      <c r="S14" s="420"/>
      <c r="T14" s="420"/>
      <c r="U14" s="420"/>
    </row>
    <row r="15" spans="1:21" s="357" customFormat="1" x14ac:dyDescent="0.25">
      <c r="A15" s="419"/>
      <c r="B15" s="420"/>
      <c r="C15" s="420"/>
      <c r="D15" s="420"/>
      <c r="E15" s="420"/>
      <c r="F15" s="420"/>
      <c r="G15" s="420"/>
      <c r="H15" s="420"/>
      <c r="I15" s="420"/>
      <c r="J15" s="420"/>
      <c r="K15" s="510"/>
      <c r="L15" s="420"/>
      <c r="M15" s="420"/>
      <c r="N15" s="420"/>
      <c r="O15" s="420"/>
      <c r="P15" s="420"/>
      <c r="Q15" s="420"/>
      <c r="R15" s="420"/>
      <c r="S15" s="420"/>
      <c r="T15" s="420"/>
      <c r="U15" s="420"/>
    </row>
    <row r="16" spans="1:21" s="357" customFormat="1" x14ac:dyDescent="0.25">
      <c r="A16" s="419"/>
      <c r="B16" s="420"/>
      <c r="C16" s="420"/>
      <c r="D16" s="420"/>
      <c r="E16" s="420"/>
      <c r="F16" s="420"/>
      <c r="G16" s="420"/>
      <c r="H16" s="420"/>
      <c r="I16" s="420"/>
      <c r="J16" s="420"/>
      <c r="K16" s="510"/>
      <c r="L16" s="420"/>
      <c r="M16" s="420"/>
      <c r="N16" s="420"/>
      <c r="O16" s="420"/>
      <c r="P16" s="420"/>
      <c r="Q16" s="420"/>
      <c r="R16" s="420"/>
      <c r="S16" s="420"/>
      <c r="T16" s="420"/>
      <c r="U16" s="420"/>
    </row>
    <row r="17" spans="1:21" s="357" customFormat="1" x14ac:dyDescent="0.25">
      <c r="A17" s="419"/>
      <c r="B17" s="420"/>
      <c r="C17" s="420"/>
      <c r="D17" s="420"/>
      <c r="E17" s="420"/>
      <c r="F17" s="420"/>
      <c r="G17" s="420"/>
      <c r="H17" s="420"/>
      <c r="I17" s="420"/>
      <c r="J17" s="420"/>
      <c r="K17" s="510"/>
      <c r="L17" s="420"/>
      <c r="M17" s="420"/>
      <c r="N17" s="420"/>
      <c r="O17" s="420"/>
      <c r="P17" s="420"/>
      <c r="Q17" s="420"/>
      <c r="R17" s="420"/>
      <c r="S17" s="420"/>
      <c r="T17" s="420"/>
      <c r="U17" s="420"/>
    </row>
    <row r="18" spans="1:21" s="357" customFormat="1" x14ac:dyDescent="0.25">
      <c r="A18" s="419"/>
      <c r="B18" s="420"/>
      <c r="C18" s="420"/>
      <c r="D18" s="420"/>
      <c r="E18" s="420"/>
      <c r="F18" s="420"/>
      <c r="G18" s="420"/>
      <c r="H18" s="420"/>
      <c r="I18" s="420"/>
      <c r="J18" s="420"/>
      <c r="K18" s="510"/>
      <c r="L18" s="420"/>
      <c r="M18" s="420"/>
      <c r="N18" s="420"/>
      <c r="O18" s="420"/>
      <c r="P18" s="420"/>
      <c r="Q18" s="420"/>
      <c r="R18" s="420"/>
      <c r="S18" s="420"/>
      <c r="T18" s="420"/>
      <c r="U18" s="420"/>
    </row>
    <row r="19" spans="1:21" s="357" customFormat="1" x14ac:dyDescent="0.25">
      <c r="A19" s="419"/>
      <c r="B19" s="420"/>
      <c r="C19" s="420"/>
      <c r="D19" s="420"/>
      <c r="E19" s="420"/>
      <c r="F19" s="420"/>
      <c r="G19" s="420"/>
      <c r="H19" s="420"/>
      <c r="I19" s="420"/>
      <c r="J19" s="420"/>
      <c r="K19" s="510"/>
      <c r="L19" s="420"/>
      <c r="M19" s="420"/>
      <c r="N19" s="420"/>
      <c r="O19" s="420"/>
      <c r="P19" s="420"/>
      <c r="Q19" s="420"/>
      <c r="R19" s="420"/>
      <c r="S19" s="420"/>
      <c r="T19" s="420"/>
      <c r="U19" s="420"/>
    </row>
    <row r="20" spans="1:21" s="357" customFormat="1" x14ac:dyDescent="0.25">
      <c r="A20" s="419"/>
      <c r="B20" s="420"/>
      <c r="C20" s="420"/>
      <c r="D20" s="420"/>
      <c r="E20" s="420"/>
      <c r="F20" s="420"/>
      <c r="G20" s="420"/>
      <c r="H20" s="420"/>
      <c r="I20" s="420"/>
      <c r="J20" s="420"/>
      <c r="K20" s="510"/>
      <c r="L20" s="420"/>
      <c r="M20" s="420"/>
      <c r="N20" s="420"/>
      <c r="O20" s="420"/>
      <c r="P20" s="420"/>
      <c r="Q20" s="420"/>
      <c r="R20" s="420"/>
      <c r="S20" s="420"/>
      <c r="T20" s="420"/>
      <c r="U20" s="420"/>
    </row>
    <row r="21" spans="1:21" s="357" customFormat="1" x14ac:dyDescent="0.25">
      <c r="A21" s="419"/>
      <c r="B21" s="340"/>
      <c r="C21" s="420"/>
      <c r="D21" s="340"/>
      <c r="E21" s="420"/>
      <c r="F21" s="420"/>
      <c r="G21" s="420"/>
      <c r="H21" s="340"/>
      <c r="I21" s="340"/>
      <c r="J21" s="340"/>
      <c r="K21" s="510"/>
      <c r="L21" s="420"/>
      <c r="M21" s="420"/>
      <c r="N21" s="420"/>
      <c r="O21" s="420"/>
      <c r="P21" s="420"/>
      <c r="Q21" s="420"/>
      <c r="R21" s="420"/>
      <c r="S21" s="340"/>
      <c r="T21" s="420"/>
      <c r="U21" s="420"/>
    </row>
    <row r="22" spans="1:21" s="357" customFormat="1" x14ac:dyDescent="0.25">
      <c r="A22" s="419"/>
      <c r="B22" s="420"/>
      <c r="C22" s="420"/>
      <c r="D22" s="420"/>
      <c r="E22" s="420"/>
      <c r="F22" s="420"/>
      <c r="G22" s="420"/>
      <c r="H22" s="420"/>
      <c r="I22" s="420"/>
      <c r="J22" s="420"/>
      <c r="K22" s="510"/>
      <c r="L22" s="420"/>
      <c r="M22" s="420"/>
      <c r="N22" s="420"/>
      <c r="O22" s="420"/>
      <c r="P22" s="420"/>
      <c r="Q22" s="420"/>
      <c r="R22" s="420"/>
      <c r="S22" s="420"/>
      <c r="T22" s="420"/>
      <c r="U22" s="420"/>
    </row>
    <row r="23" spans="1:21" s="357" customFormat="1" x14ac:dyDescent="0.25">
      <c r="A23" s="419"/>
      <c r="B23" s="420"/>
      <c r="C23" s="420"/>
      <c r="D23" s="420"/>
      <c r="E23" s="420"/>
      <c r="F23" s="420"/>
      <c r="G23" s="420"/>
      <c r="H23" s="420"/>
      <c r="I23" s="420"/>
      <c r="J23" s="420"/>
      <c r="K23" s="510"/>
      <c r="L23" s="420"/>
      <c r="M23" s="420"/>
      <c r="N23" s="420"/>
      <c r="O23" s="420"/>
      <c r="P23" s="420"/>
      <c r="Q23" s="420"/>
      <c r="R23" s="420"/>
      <c r="S23" s="420"/>
      <c r="T23" s="420"/>
      <c r="U23" s="420"/>
    </row>
    <row r="24" spans="1:21" s="357" customFormat="1" x14ac:dyDescent="0.25">
      <c r="A24" s="419"/>
      <c r="B24" s="420"/>
      <c r="C24" s="420"/>
      <c r="D24" s="420"/>
      <c r="E24" s="420"/>
      <c r="F24" s="420"/>
      <c r="G24" s="420"/>
      <c r="H24" s="420"/>
      <c r="I24" s="420"/>
      <c r="J24" s="420"/>
      <c r="K24" s="510"/>
      <c r="L24" s="420"/>
      <c r="M24" s="420"/>
      <c r="N24" s="420"/>
      <c r="O24" s="420"/>
      <c r="P24" s="420"/>
      <c r="Q24" s="420"/>
      <c r="R24" s="420"/>
      <c r="S24" s="420"/>
      <c r="T24" s="420"/>
      <c r="U24" s="420"/>
    </row>
    <row r="26" spans="1:21" x14ac:dyDescent="0.25">
      <c r="A26" s="419"/>
      <c r="B26" s="420"/>
    </row>
  </sheetData>
  <pageMargins left="0.7" right="0.7" top="0.75" bottom="0.75" header="0.3" footer="0.3"/>
  <pageSetup paperSize="9" scale="6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3"/>
  <sheetViews>
    <sheetView tabSelected="1" topLeftCell="J16" zoomScale="85" zoomScaleNormal="85" workbookViewId="0">
      <selection activeCell="A25" sqref="A25:XFD25"/>
    </sheetView>
  </sheetViews>
  <sheetFormatPr defaultRowHeight="15" x14ac:dyDescent="0.25"/>
  <cols>
    <col min="1" max="1" width="6.140625" style="328" customWidth="1"/>
    <col min="2" max="2" width="28.140625" style="316" customWidth="1"/>
    <col min="3" max="3" width="13.85546875" style="316" customWidth="1"/>
    <col min="4" max="4" width="14.7109375" style="316" customWidth="1"/>
    <col min="5" max="5" width="15.7109375" style="316" customWidth="1"/>
    <col min="6" max="6" width="14.7109375" style="316" customWidth="1"/>
    <col min="7" max="7" width="16.7109375" style="316" customWidth="1"/>
    <col min="8" max="8" width="17" style="316" bestFit="1" customWidth="1"/>
    <col min="9" max="9" width="11.7109375" style="316" customWidth="1"/>
    <col min="10" max="10" width="12.85546875" style="316" customWidth="1"/>
    <col min="11" max="12" width="13.5703125" style="316" customWidth="1"/>
    <col min="13" max="13" width="13.42578125" style="316" bestFit="1" customWidth="1"/>
    <col min="14" max="14" width="10.28515625" style="316" bestFit="1" customWidth="1"/>
    <col min="15" max="17" width="9.140625" style="316"/>
    <col min="18" max="18" width="12" style="316" customWidth="1"/>
    <col min="19" max="19" width="10.7109375" style="316" bestFit="1" customWidth="1"/>
    <col min="20" max="20" width="9.85546875" style="316" bestFit="1" customWidth="1"/>
    <col min="21" max="22" width="9.140625" style="316"/>
    <col min="23" max="23" width="10.42578125" style="316" bestFit="1" customWidth="1"/>
    <col min="24" max="24" width="10.7109375" style="316" bestFit="1" customWidth="1"/>
    <col min="25" max="25" width="12.5703125" style="316" customWidth="1"/>
    <col min="26" max="26" width="10" style="316" bestFit="1" customWidth="1"/>
    <col min="27" max="27" width="9.7109375" style="316" bestFit="1" customWidth="1"/>
    <col min="28" max="16384" width="9.140625" style="316"/>
  </cols>
  <sheetData>
    <row r="2" spans="1:14" ht="18.75" x14ac:dyDescent="0.3">
      <c r="B2" s="317" t="s">
        <v>505</v>
      </c>
    </row>
    <row r="3" spans="1:14" x14ac:dyDescent="0.25">
      <c r="A3" s="341"/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320"/>
      <c r="M3" s="319"/>
      <c r="N3" s="321"/>
    </row>
    <row r="4" spans="1:14" s="328" customFormat="1" x14ac:dyDescent="0.25">
      <c r="A4" s="322"/>
      <c r="B4" s="1097" t="s">
        <v>1</v>
      </c>
      <c r="C4" s="1057" t="s">
        <v>2</v>
      </c>
      <c r="D4" s="1099"/>
      <c r="E4" s="323" t="s">
        <v>923</v>
      </c>
      <c r="F4" s="324" t="s">
        <v>4</v>
      </c>
      <c r="G4" s="324" t="s">
        <v>5</v>
      </c>
      <c r="H4" s="324" t="s">
        <v>6</v>
      </c>
      <c r="I4" s="325" t="s">
        <v>7</v>
      </c>
      <c r="J4" s="325" t="s">
        <v>8</v>
      </c>
      <c r="K4" s="325" t="s">
        <v>9</v>
      </c>
      <c r="L4" s="325" t="s">
        <v>10</v>
      </c>
      <c r="M4" s="326"/>
      <c r="N4" s="327"/>
    </row>
    <row r="5" spans="1:14" ht="91.15" customHeight="1" x14ac:dyDescent="0.25">
      <c r="A5" s="329"/>
      <c r="B5" s="1098"/>
      <c r="C5" s="330" t="s">
        <v>11</v>
      </c>
      <c r="D5" s="330" t="s">
        <v>12</v>
      </c>
      <c r="E5" s="324" t="s">
        <v>924</v>
      </c>
      <c r="F5" s="324" t="s">
        <v>14</v>
      </c>
      <c r="G5" s="324" t="s">
        <v>15</v>
      </c>
      <c r="H5" s="324" t="s">
        <v>925</v>
      </c>
      <c r="I5" s="331" t="s">
        <v>17</v>
      </c>
      <c r="J5" s="331" t="s">
        <v>18</v>
      </c>
      <c r="K5" s="331" t="s">
        <v>19</v>
      </c>
      <c r="L5" s="331" t="s">
        <v>20</v>
      </c>
      <c r="M5" s="324" t="s">
        <v>21</v>
      </c>
      <c r="N5" s="321"/>
    </row>
    <row r="6" spans="1:14" s="328" customFormat="1" x14ac:dyDescent="0.25">
      <c r="A6" s="511">
        <v>1</v>
      </c>
      <c r="B6" s="512" t="s">
        <v>506</v>
      </c>
      <c r="C6" s="513">
        <f>C17</f>
        <v>613</v>
      </c>
      <c r="D6" s="513">
        <f>F17</f>
        <v>826483.92</v>
      </c>
      <c r="E6" s="513">
        <f>SUM(F6:L6)</f>
        <v>283292.36000000004</v>
      </c>
      <c r="F6" s="513">
        <v>0</v>
      </c>
      <c r="G6" s="513">
        <v>182251.11</v>
      </c>
      <c r="H6" s="513">
        <v>55129.5</v>
      </c>
      <c r="I6" s="513">
        <v>32111.15</v>
      </c>
      <c r="J6" s="513">
        <v>1344.59</v>
      </c>
      <c r="K6" s="513">
        <v>12456.01</v>
      </c>
      <c r="L6" s="513">
        <v>0</v>
      </c>
      <c r="M6" s="514">
        <v>18</v>
      </c>
      <c r="N6" s="515"/>
    </row>
    <row r="7" spans="1:14" x14ac:dyDescent="0.25">
      <c r="A7" s="325"/>
      <c r="B7" s="516"/>
      <c r="C7" s="517"/>
      <c r="D7" s="517"/>
      <c r="E7" s="517"/>
      <c r="F7" s="518"/>
      <c r="G7" s="518"/>
      <c r="H7" s="518"/>
      <c r="I7" s="518"/>
      <c r="J7" s="518"/>
      <c r="K7" s="518"/>
      <c r="L7" s="517"/>
      <c r="M7" s="519"/>
      <c r="N7" s="321"/>
    </row>
    <row r="8" spans="1:14" x14ac:dyDescent="0.25">
      <c r="A8" s="336"/>
      <c r="B8" s="520"/>
      <c r="C8" s="520"/>
      <c r="D8" s="520"/>
      <c r="E8" s="520"/>
      <c r="F8" s="520"/>
      <c r="G8" s="520"/>
      <c r="H8" s="520"/>
      <c r="I8" s="520"/>
      <c r="J8" s="520"/>
      <c r="K8" s="521"/>
      <c r="L8" s="521"/>
      <c r="M8" s="357"/>
      <c r="N8" s="321"/>
    </row>
    <row r="9" spans="1:14" x14ac:dyDescent="0.25">
      <c r="A9" s="341"/>
      <c r="B9" s="319"/>
      <c r="C9" s="319"/>
      <c r="D9" s="319"/>
      <c r="E9" s="522"/>
      <c r="F9" s="319"/>
      <c r="G9" s="520"/>
      <c r="H9" s="520"/>
      <c r="I9" s="520"/>
      <c r="J9" s="523"/>
      <c r="K9" s="521"/>
      <c r="L9" s="521"/>
      <c r="M9" s="520"/>
      <c r="N9" s="321"/>
    </row>
    <row r="10" spans="1:14" x14ac:dyDescent="0.25">
      <c r="A10" s="341"/>
      <c r="B10" s="524" t="s">
        <v>419</v>
      </c>
      <c r="C10" s="319"/>
      <c r="D10" s="319"/>
      <c r="E10" s="319"/>
      <c r="F10" s="319"/>
      <c r="G10" s="520"/>
      <c r="H10" s="520"/>
      <c r="I10" s="525" t="s">
        <v>420</v>
      </c>
      <c r="J10" s="520"/>
      <c r="L10" s="520"/>
      <c r="M10" s="520"/>
    </row>
    <row r="11" spans="1:14" x14ac:dyDescent="0.25">
      <c r="L11" s="526"/>
    </row>
    <row r="12" spans="1:14" s="509" customFormat="1" ht="76.150000000000006" customHeight="1" x14ac:dyDescent="0.25">
      <c r="A12" s="345"/>
      <c r="B12" s="527" t="s">
        <v>421</v>
      </c>
      <c r="C12" s="345" t="s">
        <v>422</v>
      </c>
      <c r="D12" s="346" t="s">
        <v>423</v>
      </c>
      <c r="E12" s="346" t="s">
        <v>424</v>
      </c>
      <c r="F12" s="346" t="s">
        <v>425</v>
      </c>
      <c r="G12" s="346" t="s">
        <v>507</v>
      </c>
      <c r="H12" s="528"/>
      <c r="I12" s="345" t="s">
        <v>427</v>
      </c>
      <c r="J12" s="346" t="s">
        <v>428</v>
      </c>
      <c r="L12" s="529"/>
      <c r="M12" s="530"/>
    </row>
    <row r="13" spans="1:14" s="509" customFormat="1" ht="45" x14ac:dyDescent="0.2">
      <c r="A13" s="485">
        <v>1</v>
      </c>
      <c r="B13" s="531" t="s">
        <v>508</v>
      </c>
      <c r="C13" s="532">
        <v>417</v>
      </c>
      <c r="D13" s="485" t="s">
        <v>509</v>
      </c>
      <c r="E13" s="485"/>
      <c r="F13" s="399">
        <v>590081.77</v>
      </c>
      <c r="G13" s="399">
        <v>176293.9</v>
      </c>
      <c r="H13" s="533"/>
      <c r="I13" s="294" t="s">
        <v>510</v>
      </c>
      <c r="J13" s="399">
        <v>256113.53</v>
      </c>
      <c r="L13" s="337"/>
      <c r="M13" s="337"/>
      <c r="N13" s="534"/>
    </row>
    <row r="14" spans="1:14" s="509" customFormat="1" ht="45" x14ac:dyDescent="0.25">
      <c r="A14" s="485" t="s">
        <v>53</v>
      </c>
      <c r="B14" s="531" t="s">
        <v>926</v>
      </c>
      <c r="C14" s="532"/>
      <c r="D14" s="485"/>
      <c r="E14" s="485"/>
      <c r="F14" s="399"/>
      <c r="G14" s="399"/>
      <c r="H14" s="533"/>
      <c r="I14" s="294"/>
      <c r="J14" s="399"/>
      <c r="K14" s="534"/>
    </row>
    <row r="15" spans="1:14" s="509" customFormat="1" ht="30" x14ac:dyDescent="0.25">
      <c r="A15" s="485">
        <v>2</v>
      </c>
      <c r="B15" s="531" t="s">
        <v>511</v>
      </c>
      <c r="C15" s="399">
        <v>196</v>
      </c>
      <c r="D15" s="485">
        <v>1975</v>
      </c>
      <c r="E15" s="485">
        <v>2012</v>
      </c>
      <c r="F15" s="399">
        <v>236402.15</v>
      </c>
      <c r="G15" s="399">
        <v>73542.720000000001</v>
      </c>
      <c r="H15" s="533"/>
      <c r="I15" s="294" t="s">
        <v>512</v>
      </c>
      <c r="J15" s="399">
        <v>71616.84</v>
      </c>
      <c r="K15" s="534"/>
      <c r="M15" s="534"/>
    </row>
    <row r="16" spans="1:14" s="538" customFormat="1" ht="45" x14ac:dyDescent="0.25">
      <c r="A16" s="535" t="s">
        <v>126</v>
      </c>
      <c r="B16" s="536" t="s">
        <v>927</v>
      </c>
      <c r="C16" s="537"/>
      <c r="D16" s="537"/>
      <c r="E16" s="537"/>
      <c r="F16" s="537"/>
      <c r="G16" s="537"/>
      <c r="H16" s="533"/>
      <c r="I16" s="537"/>
      <c r="J16" s="537"/>
    </row>
    <row r="17" spans="1:29" s="543" customFormat="1" x14ac:dyDescent="0.25">
      <c r="A17" s="539"/>
      <c r="B17" s="540" t="s">
        <v>324</v>
      </c>
      <c r="C17" s="541">
        <f>SUM(C13:C16)</f>
        <v>613</v>
      </c>
      <c r="D17" s="542"/>
      <c r="E17" s="542"/>
      <c r="F17" s="541">
        <f>SUM(F13:F16)</f>
        <v>826483.92</v>
      </c>
      <c r="G17" s="541">
        <f>SUM(G13:G16)</f>
        <v>249836.62</v>
      </c>
      <c r="I17" s="542"/>
      <c r="J17" s="541">
        <f>SUM(J13:J16)</f>
        <v>327730.37</v>
      </c>
    </row>
    <row r="18" spans="1:29" s="357" customFormat="1" x14ac:dyDescent="0.25">
      <c r="A18" s="339"/>
      <c r="G18" s="544"/>
    </row>
    <row r="20" spans="1:29" s="357" customFormat="1" ht="15" customHeight="1" thickBot="1" x14ac:dyDescent="0.3">
      <c r="A20" s="339"/>
      <c r="B20" s="358"/>
      <c r="C20" s="359"/>
      <c r="D20" s="358"/>
      <c r="G20" s="358"/>
      <c r="H20" s="358"/>
      <c r="I20" s="358"/>
      <c r="J20" s="358"/>
      <c r="K20" s="360"/>
      <c r="L20" s="361"/>
      <c r="M20" s="361"/>
      <c r="N20" s="362"/>
    </row>
    <row r="21" spans="1:29" s="366" customFormat="1" ht="15" customHeight="1" thickBot="1" x14ac:dyDescent="0.3">
      <c r="A21" s="1061"/>
      <c r="B21" s="1063" t="s">
        <v>24</v>
      </c>
      <c r="C21" s="1065" t="s">
        <v>28</v>
      </c>
      <c r="D21" s="1066"/>
      <c r="E21" s="1067"/>
      <c r="F21" s="1067"/>
      <c r="G21" s="1067"/>
      <c r="H21" s="1067"/>
      <c r="I21" s="1067"/>
      <c r="J21" s="1067"/>
      <c r="K21" s="1067"/>
      <c r="L21" s="1068"/>
      <c r="M21" s="1068"/>
      <c r="N21" s="1068"/>
      <c r="O21" s="1067"/>
      <c r="P21" s="1067"/>
      <c r="Q21" s="1067"/>
      <c r="R21" s="1068"/>
      <c r="S21" s="363"/>
      <c r="T21" s="363"/>
      <c r="U21" s="364"/>
      <c r="V21" s="1205" t="s">
        <v>29</v>
      </c>
      <c r="W21" s="1202"/>
      <c r="X21" s="1202"/>
      <c r="Y21" s="1202"/>
      <c r="Z21" s="1202"/>
      <c r="AA21" s="1204"/>
      <c r="AB21" s="365"/>
      <c r="AC21" s="365"/>
    </row>
    <row r="22" spans="1:29" s="375" customFormat="1" ht="90" thickBot="1" x14ac:dyDescent="0.3">
      <c r="A22" s="1062"/>
      <c r="B22" s="1064"/>
      <c r="C22" s="1076" t="s">
        <v>31</v>
      </c>
      <c r="D22" s="1077"/>
      <c r="E22" s="1078"/>
      <c r="F22" s="1079" t="s">
        <v>32</v>
      </c>
      <c r="G22" s="1080"/>
      <c r="H22" s="1081"/>
      <c r="I22" s="1082" t="s">
        <v>33</v>
      </c>
      <c r="J22" s="1083"/>
      <c r="K22" s="1084"/>
      <c r="L22" s="1085" t="s">
        <v>34</v>
      </c>
      <c r="M22" s="1086"/>
      <c r="N22" s="1087"/>
      <c r="O22" s="1088" t="s">
        <v>35</v>
      </c>
      <c r="P22" s="1089"/>
      <c r="Q22" s="1090"/>
      <c r="R22" s="367" t="s">
        <v>36</v>
      </c>
      <c r="S22" s="368" t="s">
        <v>37</v>
      </c>
      <c r="T22" s="369" t="s">
        <v>38</v>
      </c>
      <c r="U22" s="370" t="s">
        <v>431</v>
      </c>
      <c r="V22" s="1203" t="s">
        <v>513</v>
      </c>
      <c r="W22" s="1203" t="s">
        <v>41</v>
      </c>
      <c r="X22" s="1000" t="s">
        <v>42</v>
      </c>
      <c r="Y22" s="1203" t="s">
        <v>43</v>
      </c>
      <c r="Z22" s="1000" t="s">
        <v>44</v>
      </c>
      <c r="AA22" s="1203" t="s">
        <v>45</v>
      </c>
      <c r="AB22" s="374"/>
      <c r="AC22" s="374"/>
    </row>
    <row r="23" spans="1:29" s="366" customFormat="1" ht="15.75" thickBot="1" x14ac:dyDescent="0.3">
      <c r="A23" s="376"/>
      <c r="B23" s="377" t="s">
        <v>46</v>
      </c>
      <c r="C23" s="378" t="s">
        <v>47</v>
      </c>
      <c r="D23" s="379" t="s">
        <v>48</v>
      </c>
      <c r="E23" s="379" t="s">
        <v>49</v>
      </c>
      <c r="F23" s="378" t="s">
        <v>47</v>
      </c>
      <c r="G23" s="379" t="s">
        <v>48</v>
      </c>
      <c r="H23" s="380" t="s">
        <v>49</v>
      </c>
      <c r="I23" s="381" t="s">
        <v>47</v>
      </c>
      <c r="J23" s="382" t="s">
        <v>48</v>
      </c>
      <c r="K23" s="383" t="s">
        <v>49</v>
      </c>
      <c r="L23" s="378" t="s">
        <v>47</v>
      </c>
      <c r="M23" s="364" t="s">
        <v>48</v>
      </c>
      <c r="N23" s="383" t="s">
        <v>49</v>
      </c>
      <c r="O23" s="378" t="s">
        <v>47</v>
      </c>
      <c r="P23" s="364" t="s">
        <v>48</v>
      </c>
      <c r="Q23" s="383" t="s">
        <v>49</v>
      </c>
      <c r="R23" s="382" t="s">
        <v>47</v>
      </c>
      <c r="S23" s="384" t="s">
        <v>47</v>
      </c>
      <c r="T23" s="385" t="s">
        <v>48</v>
      </c>
      <c r="U23" s="379" t="s">
        <v>49</v>
      </c>
      <c r="V23" s="378"/>
      <c r="W23" s="386"/>
      <c r="X23" s="386"/>
      <c r="Y23" s="386"/>
      <c r="Z23" s="386"/>
      <c r="AA23" s="383"/>
      <c r="AB23" s="365"/>
      <c r="AC23" s="365"/>
    </row>
    <row r="24" spans="1:29" s="334" customFormat="1" ht="45" x14ac:dyDescent="0.25">
      <c r="A24" s="404" t="s">
        <v>51</v>
      </c>
      <c r="B24" s="557" t="s">
        <v>508</v>
      </c>
      <c r="C24" s="394">
        <v>4200</v>
      </c>
      <c r="D24" s="483">
        <v>8350</v>
      </c>
      <c r="E24" s="391">
        <v>2100</v>
      </c>
      <c r="F24" s="391">
        <v>12000</v>
      </c>
      <c r="G24" s="391">
        <v>4200</v>
      </c>
      <c r="H24" s="391">
        <v>1300</v>
      </c>
      <c r="I24" s="394">
        <v>4200</v>
      </c>
      <c r="J24" s="483">
        <v>8350</v>
      </c>
      <c r="K24" s="390">
        <v>0</v>
      </c>
      <c r="L24" s="390">
        <v>0</v>
      </c>
      <c r="M24" s="390">
        <v>0</v>
      </c>
      <c r="N24" s="390">
        <v>0</v>
      </c>
      <c r="O24" s="390">
        <v>0</v>
      </c>
      <c r="P24" s="390">
        <v>0</v>
      </c>
      <c r="Q24" s="392">
        <v>0</v>
      </c>
      <c r="R24" s="392">
        <v>0</v>
      </c>
      <c r="S24" s="390">
        <v>0</v>
      </c>
      <c r="T24" s="392">
        <v>0</v>
      </c>
      <c r="U24" s="395">
        <v>0</v>
      </c>
      <c r="V24" s="396">
        <v>500</v>
      </c>
      <c r="W24" s="391">
        <v>700</v>
      </c>
      <c r="X24" s="391">
        <v>1000</v>
      </c>
      <c r="Y24" s="391">
        <v>5000</v>
      </c>
      <c r="Z24" s="391">
        <v>3000</v>
      </c>
      <c r="AA24" s="484">
        <v>1000</v>
      </c>
    </row>
    <row r="25" spans="1:29" s="400" customFormat="1" ht="37.9" customHeight="1" x14ac:dyDescent="0.25">
      <c r="A25" s="545" t="s">
        <v>124</v>
      </c>
      <c r="B25" s="531" t="s">
        <v>511</v>
      </c>
      <c r="C25" s="391">
        <v>4200</v>
      </c>
      <c r="D25" s="487">
        <v>1300</v>
      </c>
      <c r="E25" s="487">
        <v>900</v>
      </c>
      <c r="F25" s="487">
        <v>5000</v>
      </c>
      <c r="G25" s="487">
        <v>1300</v>
      </c>
      <c r="H25" s="487">
        <v>1300</v>
      </c>
      <c r="I25" s="391">
        <v>4200</v>
      </c>
      <c r="J25" s="487">
        <v>1300</v>
      </c>
      <c r="K25" s="398">
        <v>0</v>
      </c>
      <c r="L25" s="398">
        <v>0</v>
      </c>
      <c r="M25" s="398">
        <v>0</v>
      </c>
      <c r="N25" s="398">
        <v>0</v>
      </c>
      <c r="O25" s="485">
        <v>0</v>
      </c>
      <c r="P25" s="485">
        <v>0</v>
      </c>
      <c r="Q25" s="485">
        <v>0</v>
      </c>
      <c r="R25" s="485">
        <v>0</v>
      </c>
      <c r="S25" s="485">
        <v>0</v>
      </c>
      <c r="T25" s="485">
        <v>0</v>
      </c>
      <c r="U25" s="546">
        <v>0</v>
      </c>
      <c r="V25" s="547">
        <v>400</v>
      </c>
      <c r="W25" s="489">
        <v>200</v>
      </c>
      <c r="X25" s="489">
        <v>200</v>
      </c>
      <c r="Y25" s="489">
        <v>1000</v>
      </c>
      <c r="Z25" s="489">
        <v>3000</v>
      </c>
      <c r="AA25" s="548">
        <v>1000</v>
      </c>
    </row>
    <row r="26" spans="1:29" s="555" customFormat="1" ht="16.5" thickBot="1" x14ac:dyDescent="0.3">
      <c r="A26" s="549"/>
      <c r="B26" s="550" t="s">
        <v>324</v>
      </c>
      <c r="C26" s="551">
        <f t="shared" ref="C26:AA26" si="0">SUM(C24:C25)</f>
        <v>8400</v>
      </c>
      <c r="D26" s="551">
        <f t="shared" si="0"/>
        <v>9650</v>
      </c>
      <c r="E26" s="551">
        <f t="shared" si="0"/>
        <v>3000</v>
      </c>
      <c r="F26" s="551">
        <f t="shared" si="0"/>
        <v>17000</v>
      </c>
      <c r="G26" s="551">
        <f t="shared" si="0"/>
        <v>5500</v>
      </c>
      <c r="H26" s="551">
        <f t="shared" si="0"/>
        <v>2600</v>
      </c>
      <c r="I26" s="551">
        <f t="shared" si="0"/>
        <v>8400</v>
      </c>
      <c r="J26" s="551">
        <f t="shared" si="0"/>
        <v>9650</v>
      </c>
      <c r="K26" s="551">
        <f t="shared" si="0"/>
        <v>0</v>
      </c>
      <c r="L26" s="551">
        <f t="shared" si="0"/>
        <v>0</v>
      </c>
      <c r="M26" s="551">
        <f t="shared" si="0"/>
        <v>0</v>
      </c>
      <c r="N26" s="551">
        <f t="shared" si="0"/>
        <v>0</v>
      </c>
      <c r="O26" s="551">
        <f t="shared" si="0"/>
        <v>0</v>
      </c>
      <c r="P26" s="551">
        <f t="shared" si="0"/>
        <v>0</v>
      </c>
      <c r="Q26" s="551">
        <f t="shared" si="0"/>
        <v>0</v>
      </c>
      <c r="R26" s="551">
        <f t="shared" si="0"/>
        <v>0</v>
      </c>
      <c r="S26" s="551">
        <f t="shared" si="0"/>
        <v>0</v>
      </c>
      <c r="T26" s="551">
        <f t="shared" si="0"/>
        <v>0</v>
      </c>
      <c r="U26" s="552">
        <f t="shared" si="0"/>
        <v>0</v>
      </c>
      <c r="V26" s="553">
        <f t="shared" si="0"/>
        <v>900</v>
      </c>
      <c r="W26" s="551">
        <f t="shared" si="0"/>
        <v>900</v>
      </c>
      <c r="X26" s="551">
        <f t="shared" si="0"/>
        <v>1200</v>
      </c>
      <c r="Y26" s="551">
        <f t="shared" si="0"/>
        <v>6000</v>
      </c>
      <c r="Z26" s="551">
        <f t="shared" si="0"/>
        <v>6000</v>
      </c>
      <c r="AA26" s="554">
        <f t="shared" si="0"/>
        <v>2000</v>
      </c>
    </row>
    <row r="27" spans="1:29" s="357" customFormat="1" ht="37.9" customHeight="1" x14ac:dyDescent="0.25">
      <c r="A27" s="339"/>
      <c r="B27" s="358"/>
      <c r="C27" s="556"/>
      <c r="D27" s="556"/>
      <c r="E27" s="556"/>
      <c r="F27" s="556"/>
      <c r="G27" s="556"/>
      <c r="H27" s="556"/>
      <c r="I27" s="556"/>
      <c r="J27" s="556"/>
      <c r="K27" s="556"/>
      <c r="L27" s="556"/>
      <c r="M27" s="556"/>
      <c r="N27" s="556"/>
    </row>
    <row r="28" spans="1:29" s="357" customFormat="1" ht="37.9" customHeight="1" x14ac:dyDescent="0.25">
      <c r="A28" s="339"/>
      <c r="B28" s="358"/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</row>
    <row r="29" spans="1:29" s="357" customFormat="1" ht="37.9" customHeight="1" x14ac:dyDescent="0.25">
      <c r="A29" s="339"/>
      <c r="B29" s="358"/>
      <c r="C29" s="556"/>
      <c r="D29" s="556"/>
      <c r="E29" s="556"/>
      <c r="F29" s="556"/>
      <c r="G29" s="556"/>
      <c r="H29" s="556"/>
      <c r="I29" s="556"/>
      <c r="J29" s="556"/>
      <c r="K29" s="556"/>
      <c r="L29" s="556"/>
      <c r="M29" s="556"/>
      <c r="N29" s="556"/>
    </row>
    <row r="30" spans="1:29" s="357" customFormat="1" x14ac:dyDescent="0.25">
      <c r="A30" s="339"/>
    </row>
    <row r="31" spans="1:29" s="357" customFormat="1" x14ac:dyDescent="0.25">
      <c r="A31" s="339"/>
    </row>
    <row r="32" spans="1:29" s="357" customFormat="1" x14ac:dyDescent="0.25">
      <c r="A32" s="339"/>
    </row>
    <row r="33" spans="1:1" s="357" customFormat="1" x14ac:dyDescent="0.25">
      <c r="A33" s="339"/>
    </row>
    <row r="34" spans="1:1" s="357" customFormat="1" x14ac:dyDescent="0.25">
      <c r="A34" s="339"/>
    </row>
    <row r="35" spans="1:1" s="357" customFormat="1" x14ac:dyDescent="0.25">
      <c r="A35" s="339"/>
    </row>
    <row r="36" spans="1:1" s="357" customFormat="1" x14ac:dyDescent="0.25">
      <c r="A36" s="339"/>
    </row>
    <row r="37" spans="1:1" s="357" customFormat="1" x14ac:dyDescent="0.25">
      <c r="A37" s="339"/>
    </row>
    <row r="38" spans="1:1" s="357" customFormat="1" x14ac:dyDescent="0.25">
      <c r="A38" s="339"/>
    </row>
    <row r="39" spans="1:1" s="357" customFormat="1" x14ac:dyDescent="0.25">
      <c r="A39" s="339"/>
    </row>
    <row r="40" spans="1:1" s="357" customFormat="1" x14ac:dyDescent="0.25">
      <c r="A40" s="339"/>
    </row>
    <row r="41" spans="1:1" s="357" customFormat="1" x14ac:dyDescent="0.25">
      <c r="A41" s="339"/>
    </row>
    <row r="42" spans="1:1" s="357" customFormat="1" x14ac:dyDescent="0.25">
      <c r="A42" s="339"/>
    </row>
    <row r="43" spans="1:1" s="357" customFormat="1" x14ac:dyDescent="0.25">
      <c r="A43" s="339"/>
    </row>
  </sheetData>
  <mergeCells count="11">
    <mergeCell ref="V21:AA21"/>
    <mergeCell ref="C22:E22"/>
    <mergeCell ref="F22:H22"/>
    <mergeCell ref="I22:K22"/>
    <mergeCell ref="L22:N22"/>
    <mergeCell ref="O22:Q22"/>
    <mergeCell ref="B4:B5"/>
    <mergeCell ref="C4:D4"/>
    <mergeCell ref="A21:A22"/>
    <mergeCell ref="B21:B22"/>
    <mergeCell ref="C21:R21"/>
  </mergeCells>
  <pageMargins left="0.25" right="0.22" top="0.74803149606299213" bottom="0.74803149606299213" header="0.31496062992125984" footer="0.31496062992125984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0"/>
  <sheetViews>
    <sheetView zoomScale="80" zoomScaleNormal="80" workbookViewId="0">
      <selection activeCell="E7" sqref="E7"/>
    </sheetView>
  </sheetViews>
  <sheetFormatPr defaultRowHeight="15" x14ac:dyDescent="0.25"/>
  <cols>
    <col min="1" max="1" width="6.140625" style="316" customWidth="1"/>
    <col min="2" max="2" width="28.140625" style="316" customWidth="1"/>
    <col min="3" max="3" width="13.85546875" style="316" customWidth="1"/>
    <col min="4" max="4" width="13.7109375" style="316" customWidth="1"/>
    <col min="5" max="5" width="15.7109375" style="316" customWidth="1"/>
    <col min="6" max="6" width="14.7109375" style="316" customWidth="1"/>
    <col min="7" max="7" width="16.7109375" style="316" customWidth="1"/>
    <col min="8" max="8" width="14.7109375" style="316" customWidth="1"/>
    <col min="9" max="9" width="12.28515625" style="316" bestFit="1" customWidth="1"/>
    <col min="10" max="10" width="13.85546875" style="316" customWidth="1"/>
    <col min="11" max="12" width="13.5703125" style="316" customWidth="1"/>
    <col min="13" max="13" width="11.7109375" style="316" customWidth="1"/>
    <col min="14" max="16384" width="9.140625" style="316"/>
  </cols>
  <sheetData>
    <row r="2" spans="1:18" ht="18.75" x14ac:dyDescent="0.3">
      <c r="B2" s="317" t="s">
        <v>515</v>
      </c>
      <c r="R2" s="526"/>
    </row>
    <row r="3" spans="1:18" x14ac:dyDescent="0.25">
      <c r="K3" s="558"/>
      <c r="L3" s="558"/>
      <c r="N3" s="321"/>
    </row>
    <row r="4" spans="1:18" s="328" customFormat="1" x14ac:dyDescent="0.25">
      <c r="A4" s="539"/>
      <c r="B4" s="1100" t="s">
        <v>1</v>
      </c>
      <c r="C4" s="1101" t="s">
        <v>2</v>
      </c>
      <c r="D4" s="1099"/>
      <c r="E4" s="531" t="s">
        <v>928</v>
      </c>
      <c r="F4" s="559" t="s">
        <v>4</v>
      </c>
      <c r="G4" s="559" t="s">
        <v>5</v>
      </c>
      <c r="H4" s="559" t="s">
        <v>6</v>
      </c>
      <c r="I4" s="560" t="s">
        <v>7</v>
      </c>
      <c r="J4" s="560" t="s">
        <v>8</v>
      </c>
      <c r="K4" s="560" t="s">
        <v>9</v>
      </c>
      <c r="L4" s="560" t="s">
        <v>10</v>
      </c>
      <c r="M4" s="326"/>
      <c r="N4" s="327"/>
    </row>
    <row r="5" spans="1:18" ht="90" x14ac:dyDescent="0.25">
      <c r="A5" s="326"/>
      <c r="B5" s="1098"/>
      <c r="C5" s="561" t="s">
        <v>11</v>
      </c>
      <c r="D5" s="561" t="s">
        <v>12</v>
      </c>
      <c r="E5" s="559" t="s">
        <v>929</v>
      </c>
      <c r="F5" s="559" t="s">
        <v>14</v>
      </c>
      <c r="G5" s="559" t="s">
        <v>15</v>
      </c>
      <c r="H5" s="559" t="s">
        <v>930</v>
      </c>
      <c r="I5" s="562" t="s">
        <v>17</v>
      </c>
      <c r="J5" s="562" t="s">
        <v>18</v>
      </c>
      <c r="K5" s="562" t="s">
        <v>19</v>
      </c>
      <c r="L5" s="562" t="s">
        <v>20</v>
      </c>
      <c r="M5" s="559" t="s">
        <v>21</v>
      </c>
      <c r="N5" s="321"/>
    </row>
    <row r="6" spans="1:18" s="328" customFormat="1" x14ac:dyDescent="0.25">
      <c r="A6" s="514">
        <v>1</v>
      </c>
      <c r="B6" s="514" t="s">
        <v>514</v>
      </c>
      <c r="C6" s="563">
        <f>C14</f>
        <v>751.79</v>
      </c>
      <c r="D6" s="563">
        <f>F14</f>
        <v>821194</v>
      </c>
      <c r="E6" s="563">
        <f>SUM(F6:L6)</f>
        <v>116722</v>
      </c>
      <c r="F6" s="563">
        <v>0</v>
      </c>
      <c r="G6" s="563">
        <v>39849</v>
      </c>
      <c r="H6" s="563">
        <v>10242</v>
      </c>
      <c r="I6" s="563">
        <v>12483</v>
      </c>
      <c r="J6" s="563">
        <v>10383</v>
      </c>
      <c r="K6" s="563">
        <v>43765</v>
      </c>
      <c r="L6" s="563">
        <v>0</v>
      </c>
      <c r="M6" s="514">
        <v>6</v>
      </c>
      <c r="N6" s="327"/>
    </row>
    <row r="7" spans="1:18" x14ac:dyDescent="0.25">
      <c r="A7" s="564"/>
      <c r="B7" s="564"/>
      <c r="C7" s="565"/>
      <c r="D7" s="565"/>
      <c r="E7" s="565"/>
      <c r="F7" s="565"/>
      <c r="G7" s="565"/>
      <c r="H7" s="565"/>
      <c r="I7" s="566"/>
      <c r="J7" s="565"/>
      <c r="K7" s="565"/>
      <c r="L7" s="565"/>
      <c r="M7" s="567"/>
      <c r="N7" s="321"/>
    </row>
    <row r="8" spans="1:18" x14ac:dyDescent="0.25">
      <c r="A8" s="357"/>
      <c r="B8" s="357"/>
      <c r="C8" s="357"/>
      <c r="D8" s="357"/>
      <c r="E8" s="357"/>
      <c r="F8" s="357"/>
      <c r="G8" s="357"/>
      <c r="H8" s="357"/>
      <c r="I8" s="357"/>
      <c r="J8" s="357"/>
      <c r="K8" s="568"/>
      <c r="L8" s="568"/>
      <c r="M8" s="357"/>
      <c r="N8" s="321"/>
    </row>
    <row r="9" spans="1:18" x14ac:dyDescent="0.25">
      <c r="E9" s="526"/>
      <c r="G9" s="357"/>
      <c r="H9" s="357"/>
      <c r="I9" s="357"/>
      <c r="J9" s="357"/>
      <c r="K9" s="568"/>
      <c r="L9" s="568"/>
      <c r="M9" s="357"/>
      <c r="N9" s="321"/>
    </row>
    <row r="10" spans="1:18" x14ac:dyDescent="0.25">
      <c r="B10" s="318" t="s">
        <v>419</v>
      </c>
      <c r="G10" s="357"/>
      <c r="H10" s="357"/>
      <c r="I10" s="357"/>
      <c r="J10" s="543" t="s">
        <v>420</v>
      </c>
      <c r="K10" s="357"/>
      <c r="L10" s="357"/>
      <c r="M10" s="357"/>
    </row>
    <row r="12" spans="1:18" ht="68.25" customHeight="1" x14ac:dyDescent="0.25">
      <c r="A12" s="567"/>
      <c r="B12" s="567" t="s">
        <v>421</v>
      </c>
      <c r="C12" s="326" t="s">
        <v>422</v>
      </c>
      <c r="D12" s="559" t="s">
        <v>423</v>
      </c>
      <c r="E12" s="559" t="s">
        <v>424</v>
      </c>
      <c r="F12" s="559" t="s">
        <v>425</v>
      </c>
      <c r="G12" s="559" t="s">
        <v>426</v>
      </c>
      <c r="H12" s="357"/>
      <c r="I12" s="357"/>
      <c r="J12" s="567" t="s">
        <v>427</v>
      </c>
      <c r="K12" s="569" t="s">
        <v>428</v>
      </c>
      <c r="L12" s="357"/>
      <c r="M12" s="357"/>
    </row>
    <row r="13" spans="1:18" s="506" customFormat="1" ht="45" x14ac:dyDescent="0.25">
      <c r="A13" s="531">
        <v>1</v>
      </c>
      <c r="B13" s="570" t="s">
        <v>823</v>
      </c>
      <c r="C13" s="294">
        <v>751.79</v>
      </c>
      <c r="D13" s="294">
        <v>2016</v>
      </c>
      <c r="E13" s="294">
        <v>0</v>
      </c>
      <c r="F13" s="571">
        <v>821194</v>
      </c>
      <c r="G13" s="571">
        <v>116722</v>
      </c>
      <c r="J13" s="294" t="s">
        <v>88</v>
      </c>
      <c r="K13" s="294">
        <v>0</v>
      </c>
    </row>
    <row r="14" spans="1:18" s="318" customFormat="1" x14ac:dyDescent="0.25">
      <c r="A14" s="542"/>
      <c r="B14" s="542" t="s">
        <v>324</v>
      </c>
      <c r="C14" s="572">
        <f>C13</f>
        <v>751.79</v>
      </c>
      <c r="D14" s="572"/>
      <c r="E14" s="572"/>
      <c r="F14" s="489">
        <f>F13</f>
        <v>821194</v>
      </c>
      <c r="G14" s="489">
        <f>G13</f>
        <v>116722</v>
      </c>
      <c r="J14" s="294" t="s">
        <v>88</v>
      </c>
      <c r="K14" s="294">
        <v>0</v>
      </c>
    </row>
    <row r="16" spans="1:18" ht="15.75" thickBot="1" x14ac:dyDescent="0.3"/>
    <row r="17" spans="1:29" s="366" customFormat="1" ht="15" customHeight="1" thickBot="1" x14ac:dyDescent="0.3">
      <c r="A17" s="1061"/>
      <c r="B17" s="1063" t="s">
        <v>24</v>
      </c>
      <c r="C17" s="1065" t="s">
        <v>28</v>
      </c>
      <c r="D17" s="1066"/>
      <c r="E17" s="1067"/>
      <c r="F17" s="1067"/>
      <c r="G17" s="1067"/>
      <c r="H17" s="1067"/>
      <c r="I17" s="1067"/>
      <c r="J17" s="1067"/>
      <c r="K17" s="1067"/>
      <c r="L17" s="1068"/>
      <c r="M17" s="1068"/>
      <c r="N17" s="1068"/>
      <c r="O17" s="1067"/>
      <c r="P17" s="1067"/>
      <c r="Q17" s="1067"/>
      <c r="R17" s="1068"/>
      <c r="S17" s="363"/>
      <c r="T17" s="363"/>
      <c r="U17" s="364"/>
      <c r="V17" s="1073" t="s">
        <v>29</v>
      </c>
      <c r="W17" s="1074"/>
      <c r="X17" s="1074"/>
      <c r="Y17" s="1074"/>
      <c r="Z17" s="1074"/>
      <c r="AA17" s="1075"/>
      <c r="AB17" s="365"/>
      <c r="AC17" s="365"/>
    </row>
    <row r="18" spans="1:29" s="375" customFormat="1" ht="116.25" thickTop="1" thickBot="1" x14ac:dyDescent="0.3">
      <c r="A18" s="1062"/>
      <c r="B18" s="1064"/>
      <c r="C18" s="1076" t="s">
        <v>31</v>
      </c>
      <c r="D18" s="1077"/>
      <c r="E18" s="1078"/>
      <c r="F18" s="1079" t="s">
        <v>32</v>
      </c>
      <c r="G18" s="1080"/>
      <c r="H18" s="1081"/>
      <c r="I18" s="1082" t="s">
        <v>33</v>
      </c>
      <c r="J18" s="1083"/>
      <c r="K18" s="1084"/>
      <c r="L18" s="1085" t="s">
        <v>34</v>
      </c>
      <c r="M18" s="1086"/>
      <c r="N18" s="1087"/>
      <c r="O18" s="1088" t="s">
        <v>35</v>
      </c>
      <c r="P18" s="1089"/>
      <c r="Q18" s="1090"/>
      <c r="R18" s="367" t="s">
        <v>36</v>
      </c>
      <c r="S18" s="368" t="s">
        <v>37</v>
      </c>
      <c r="T18" s="369" t="s">
        <v>38</v>
      </c>
      <c r="U18" s="370" t="s">
        <v>431</v>
      </c>
      <c r="V18" s="371" t="s">
        <v>513</v>
      </c>
      <c r="W18" s="372" t="s">
        <v>41</v>
      </c>
      <c r="X18" s="372" t="s">
        <v>42</v>
      </c>
      <c r="Y18" s="372" t="s">
        <v>43</v>
      </c>
      <c r="Z18" s="372" t="s">
        <v>44</v>
      </c>
      <c r="AA18" s="373" t="s">
        <v>45</v>
      </c>
      <c r="AB18" s="374"/>
      <c r="AC18" s="374"/>
    </row>
    <row r="19" spans="1:29" s="366" customFormat="1" ht="15.75" thickBot="1" x14ac:dyDescent="0.3">
      <c r="A19" s="376"/>
      <c r="B19" s="377" t="s">
        <v>46</v>
      </c>
      <c r="C19" s="378" t="s">
        <v>47</v>
      </c>
      <c r="D19" s="379" t="s">
        <v>48</v>
      </c>
      <c r="E19" s="379" t="s">
        <v>49</v>
      </c>
      <c r="F19" s="378" t="s">
        <v>47</v>
      </c>
      <c r="G19" s="379" t="s">
        <v>48</v>
      </c>
      <c r="H19" s="380" t="s">
        <v>49</v>
      </c>
      <c r="I19" s="381" t="s">
        <v>47</v>
      </c>
      <c r="J19" s="382" t="s">
        <v>48</v>
      </c>
      <c r="K19" s="383" t="s">
        <v>49</v>
      </c>
      <c r="L19" s="378" t="s">
        <v>47</v>
      </c>
      <c r="M19" s="364" t="s">
        <v>48</v>
      </c>
      <c r="N19" s="383" t="s">
        <v>49</v>
      </c>
      <c r="O19" s="378" t="s">
        <v>47</v>
      </c>
      <c r="P19" s="364" t="s">
        <v>48</v>
      </c>
      <c r="Q19" s="383" t="s">
        <v>49</v>
      </c>
      <c r="R19" s="382" t="s">
        <v>47</v>
      </c>
      <c r="S19" s="384" t="s">
        <v>47</v>
      </c>
      <c r="T19" s="385" t="s">
        <v>48</v>
      </c>
      <c r="U19" s="379" t="s">
        <v>49</v>
      </c>
      <c r="V19" s="378"/>
      <c r="W19" s="386"/>
      <c r="X19" s="386"/>
      <c r="Y19" s="386"/>
      <c r="Z19" s="386"/>
      <c r="AA19" s="383"/>
      <c r="AB19" s="365"/>
      <c r="AC19" s="365"/>
    </row>
    <row r="20" spans="1:29" s="334" customFormat="1" ht="45" x14ac:dyDescent="0.25">
      <c r="A20" s="404" t="s">
        <v>51</v>
      </c>
      <c r="B20" s="573" t="s">
        <v>823</v>
      </c>
      <c r="C20" s="394">
        <v>2000</v>
      </c>
      <c r="D20" s="483">
        <v>1000</v>
      </c>
      <c r="E20" s="391">
        <v>0</v>
      </c>
      <c r="F20" s="391">
        <v>5000</v>
      </c>
      <c r="G20" s="390">
        <v>3000</v>
      </c>
      <c r="H20" s="391">
        <v>0</v>
      </c>
      <c r="I20" s="390">
        <v>5000</v>
      </c>
      <c r="J20" s="390">
        <v>3000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2">
        <v>0</v>
      </c>
      <c r="R20" s="392">
        <v>1000</v>
      </c>
      <c r="S20" s="390">
        <v>1000</v>
      </c>
      <c r="T20" s="392">
        <v>0</v>
      </c>
      <c r="U20" s="392">
        <v>0</v>
      </c>
      <c r="V20" s="396">
        <v>1000</v>
      </c>
      <c r="W20" s="391">
        <v>0</v>
      </c>
      <c r="X20" s="391">
        <v>0</v>
      </c>
      <c r="Y20" s="391">
        <v>0</v>
      </c>
      <c r="Z20" s="391">
        <v>0</v>
      </c>
      <c r="AA20" s="484">
        <v>1000</v>
      </c>
    </row>
  </sheetData>
  <mergeCells count="11">
    <mergeCell ref="V17:AA17"/>
    <mergeCell ref="C18:E18"/>
    <mergeCell ref="F18:H18"/>
    <mergeCell ref="I18:K18"/>
    <mergeCell ref="L18:N18"/>
    <mergeCell ref="O18:Q18"/>
    <mergeCell ref="B4:B5"/>
    <mergeCell ref="C4:D4"/>
    <mergeCell ref="A17:A18"/>
    <mergeCell ref="B17:B18"/>
    <mergeCell ref="C17:R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31</vt:i4>
      </vt:variant>
    </vt:vector>
  </HeadingPairs>
  <TitlesOfParts>
    <vt:vector size="31" baseType="lpstr">
      <vt:lpstr>OBČINA AJDOVŠČINA</vt:lpstr>
      <vt:lpstr>OBČINA AJDOVŠČINA-VOZILA</vt:lpstr>
      <vt:lpstr>OBČINA AJDOVŠČINA-PLOVILO</vt:lpstr>
      <vt:lpstr>GRC AJDOVŠČINA</vt:lpstr>
      <vt:lpstr>GRC AJDOVŠČINA-VOZILA</vt:lpstr>
      <vt:lpstr>KNJIŽNICA AJDOVŠČINA</vt:lpstr>
      <vt:lpstr>KNJIŽNICA AJDOVŠČINA-VOZILA</vt:lpstr>
      <vt:lpstr>LEKARNA AJDOVŠČINA</vt:lpstr>
      <vt:lpstr>LJUDSKA UNIVERZA AJDOVŠČINA</vt:lpstr>
      <vt:lpstr>OŠ COL</vt:lpstr>
      <vt:lpstr>OŠ COL-VOZILA</vt:lpstr>
      <vt:lpstr>OŠ DANILA LOKARJA</vt:lpstr>
      <vt:lpstr>OŠ DANILA LOKARJA-VOZILA</vt:lpstr>
      <vt:lpstr>OŠ DOBRAVLJE</vt:lpstr>
      <vt:lpstr>OŠ DOBRAVLJE-VOZILA</vt:lpstr>
      <vt:lpstr>OŠ OTLICA</vt:lpstr>
      <vt:lpstr>OŠ OTLICA-VOZILA</vt:lpstr>
      <vt:lpstr>OŠ ŠTURJE</vt:lpstr>
      <vt:lpstr>OŠ ŠTURJE-VOZILA</vt:lpstr>
      <vt:lpstr>R.A. ROD</vt:lpstr>
      <vt:lpstr>R.A. ROD-STROJELOM</vt:lpstr>
      <vt:lpstr>VRTEC AJDOVŠČINA</vt:lpstr>
      <vt:lpstr>VRTEC AJDOVŠČINA-VOZILA</vt:lpstr>
      <vt:lpstr>ZD AJDOVŠČINA</vt:lpstr>
      <vt:lpstr>ZD AJDOVŠČINA-računalniki</vt:lpstr>
      <vt:lpstr>ZD AJDOVŠČINA-VOZILA</vt:lpstr>
      <vt:lpstr>PILONOVA GALERIJA AJDOVŠČINA</vt:lpstr>
      <vt:lpstr>GLASBENA ŠOLA AJDOVŠČINA</vt:lpstr>
      <vt:lpstr>PGD SELO</vt:lpstr>
      <vt:lpstr>PGD SELO-VOZILA</vt:lpstr>
      <vt:lpstr>ZAVOD ZA ŠPORT AJDOVŠČINA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Matej</cp:lastModifiedBy>
  <cp:lastPrinted>2017-07-04T07:34:17Z</cp:lastPrinted>
  <dcterms:created xsi:type="dcterms:W3CDTF">2017-01-09T12:35:12Z</dcterms:created>
  <dcterms:modified xsi:type="dcterms:W3CDTF">2017-07-07T11:39:17Z</dcterms:modified>
</cp:coreProperties>
</file>