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S:\JAVNA NAROČILA\NAROČANJE, NAROČILA\VELIKA NAROČILA 4301\2021\4301-21-2021 Prostor doživetij pekarske in mlinarske tradicije\za objavo\popisi\"/>
    </mc:Choice>
  </mc:AlternateContent>
  <xr:revisionPtr revIDLastSave="0" documentId="13_ncr:1_{6EE8E456-4A6B-4E59-8A27-1D0E295AFAD6}" xr6:coauthVersionLast="47" xr6:coauthVersionMax="47" xr10:uidLastSave="{00000000-0000-0000-0000-000000000000}"/>
  <bookViews>
    <workbookView xWindow="-120" yWindow="-120" windowWidth="29040" windowHeight="15840" xr2:uid="{00000000-000D-0000-FFFF-FFFF00000000}"/>
  </bookViews>
  <sheets>
    <sheet name="REKAPITULACIJA S.I." sheetId="10" r:id="rId1"/>
    <sheet name="OGREVANJE" sheetId="4" r:id="rId2"/>
    <sheet name="PREZRACEVANJE" sheetId="5" r:id="rId3"/>
    <sheet name="VODOVOD" sheetId="9" r:id="rId4"/>
  </sheets>
  <definedNames>
    <definedName name="OLE_LINK1" localSheetId="1">OGREVANJE!#REF!</definedName>
  </definedNames>
  <calcPr calcId="191029"/>
</workbook>
</file>

<file path=xl/calcChain.xml><?xml version="1.0" encoding="utf-8"?>
<calcChain xmlns="http://schemas.openxmlformats.org/spreadsheetml/2006/main">
  <c r="J74" i="4" l="1"/>
  <c r="J21" i="5"/>
  <c r="J22" i="5"/>
  <c r="J23" i="5"/>
  <c r="J24" i="5"/>
  <c r="J25" i="5"/>
  <c r="J26" i="5"/>
  <c r="J27" i="5"/>
  <c r="J28" i="5"/>
  <c r="J29" i="5"/>
  <c r="J30" i="5"/>
  <c r="J31" i="5"/>
  <c r="J32" i="5"/>
  <c r="J33" i="5"/>
  <c r="J34" i="5"/>
  <c r="J35" i="5"/>
  <c r="J36" i="5"/>
  <c r="J37" i="5"/>
  <c r="J20" i="5"/>
  <c r="I21" i="5"/>
  <c r="I22" i="5"/>
  <c r="I23" i="5"/>
  <c r="I24" i="5"/>
  <c r="I25" i="5"/>
  <c r="I26" i="5"/>
  <c r="I27" i="5"/>
  <c r="I28" i="5"/>
  <c r="I29" i="5"/>
  <c r="I30" i="5"/>
  <c r="I31" i="5"/>
  <c r="I32" i="5"/>
  <c r="I33" i="5"/>
  <c r="I34" i="5"/>
  <c r="I35" i="5"/>
  <c r="I36" i="5"/>
  <c r="I37" i="5"/>
  <c r="I20" i="5"/>
  <c r="H21" i="5"/>
  <c r="H22" i="5"/>
  <c r="H23" i="5"/>
  <c r="H24" i="5"/>
  <c r="H25" i="5"/>
  <c r="H26" i="5"/>
  <c r="H27" i="5"/>
  <c r="H28" i="5"/>
  <c r="H29" i="5"/>
  <c r="H30" i="5"/>
  <c r="H31" i="5"/>
  <c r="H32" i="5"/>
  <c r="H33" i="5"/>
  <c r="H34" i="5"/>
  <c r="H35" i="5"/>
  <c r="H36" i="5"/>
  <c r="H37" i="5"/>
  <c r="H20" i="5"/>
  <c r="J58" i="5"/>
  <c r="I58" i="5"/>
  <c r="H58" i="5"/>
  <c r="J120" i="5"/>
  <c r="I120" i="5"/>
  <c r="H120" i="5"/>
  <c r="J96" i="5"/>
  <c r="I96" i="5"/>
  <c r="H96" i="5"/>
  <c r="B1" i="9"/>
  <c r="B1" i="4"/>
  <c r="B1" i="5"/>
  <c r="J16" i="9" l="1"/>
  <c r="J19" i="9"/>
  <c r="J22" i="9"/>
  <c r="J25" i="9"/>
  <c r="J28" i="9"/>
  <c r="J31" i="9"/>
  <c r="J34" i="9"/>
  <c r="J37" i="9"/>
  <c r="J40" i="9"/>
  <c r="J43" i="9"/>
  <c r="J44" i="9"/>
  <c r="J45" i="9"/>
  <c r="J46" i="9"/>
  <c r="J49" i="9"/>
  <c r="J50" i="9"/>
  <c r="J53" i="9"/>
  <c r="J56" i="9"/>
  <c r="J59" i="9"/>
  <c r="J62" i="9"/>
  <c r="J63" i="9"/>
  <c r="J64" i="9"/>
  <c r="J65" i="9"/>
  <c r="J68" i="9"/>
  <c r="J69" i="9"/>
  <c r="J72" i="9"/>
  <c r="J75" i="9"/>
  <c r="J76" i="9"/>
  <c r="J79" i="9"/>
  <c r="J82" i="9"/>
  <c r="J85" i="9"/>
  <c r="J88" i="9"/>
  <c r="J91" i="9"/>
  <c r="J94" i="9"/>
  <c r="J95" i="9"/>
  <c r="J96" i="9"/>
  <c r="J99" i="9"/>
  <c r="J101" i="9"/>
  <c r="J104" i="9"/>
  <c r="J107" i="9"/>
  <c r="J110" i="9"/>
  <c r="J113" i="9"/>
  <c r="J116" i="9"/>
  <c r="J119" i="9"/>
  <c r="J122" i="9"/>
  <c r="J125" i="9"/>
  <c r="J128" i="9"/>
  <c r="J13" i="9"/>
  <c r="H128" i="9"/>
  <c r="I125" i="9"/>
  <c r="I128" i="9"/>
  <c r="H16" i="9"/>
  <c r="H19" i="9"/>
  <c r="H22" i="9"/>
  <c r="H25" i="9"/>
  <c r="H28" i="9"/>
  <c r="H31" i="9"/>
  <c r="H34" i="9"/>
  <c r="H37" i="9"/>
  <c r="H40" i="9"/>
  <c r="H44" i="9"/>
  <c r="H45" i="9"/>
  <c r="H46" i="9"/>
  <c r="H49" i="9"/>
  <c r="H50" i="9"/>
  <c r="H53" i="9"/>
  <c r="H59" i="9"/>
  <c r="H62" i="9"/>
  <c r="H63" i="9"/>
  <c r="H64" i="9"/>
  <c r="H65" i="9"/>
  <c r="H68" i="9"/>
  <c r="H69" i="9"/>
  <c r="H72" i="9"/>
  <c r="H75" i="9"/>
  <c r="H76" i="9"/>
  <c r="H79" i="9"/>
  <c r="H82" i="9"/>
  <c r="H85" i="9"/>
  <c r="H88" i="9"/>
  <c r="H91" i="9"/>
  <c r="H94" i="9"/>
  <c r="H95" i="9"/>
  <c r="H96" i="9"/>
  <c r="H99" i="9"/>
  <c r="H101" i="9"/>
  <c r="H104" i="9"/>
  <c r="H107" i="9"/>
  <c r="H110" i="9"/>
  <c r="H113" i="9"/>
  <c r="H116" i="9"/>
  <c r="H119" i="9"/>
  <c r="H122" i="9"/>
  <c r="H125" i="9"/>
  <c r="H13" i="9"/>
  <c r="J171" i="5" l="1"/>
  <c r="J168" i="5"/>
  <c r="I168" i="5"/>
  <c r="H168" i="5"/>
  <c r="I171" i="5"/>
  <c r="H171" i="5"/>
  <c r="J174" i="5"/>
  <c r="I174" i="5"/>
  <c r="H174" i="5"/>
  <c r="J216" i="4" l="1"/>
  <c r="H216" i="4"/>
  <c r="J213" i="4"/>
  <c r="J210" i="4"/>
  <c r="I210" i="4"/>
  <c r="H213" i="4"/>
  <c r="H210" i="4"/>
  <c r="H204" i="4"/>
  <c r="E122" i="9" l="1"/>
  <c r="I122" i="9" s="1"/>
  <c r="E119" i="9"/>
  <c r="I119" i="9" s="1"/>
  <c r="E116" i="9"/>
  <c r="I116" i="9" s="1"/>
  <c r="E113" i="9"/>
  <c r="I113" i="9" s="1"/>
  <c r="E110" i="9"/>
  <c r="I110" i="9" s="1"/>
  <c r="E107" i="9"/>
  <c r="I107" i="9" s="1"/>
  <c r="E104" i="9"/>
  <c r="I104" i="9" s="1"/>
  <c r="E101" i="9"/>
  <c r="I101" i="9" s="1"/>
  <c r="E99" i="9"/>
  <c r="I99" i="9" s="1"/>
  <c r="E96" i="9"/>
  <c r="I96" i="9" s="1"/>
  <c r="E95" i="9"/>
  <c r="I95" i="9" s="1"/>
  <c r="E94" i="9"/>
  <c r="I94" i="9" s="1"/>
  <c r="E91" i="9"/>
  <c r="I91" i="9" s="1"/>
  <c r="E88" i="9"/>
  <c r="I88" i="9" s="1"/>
  <c r="E85" i="9"/>
  <c r="I85" i="9" s="1"/>
  <c r="E82" i="9"/>
  <c r="I82" i="9" s="1"/>
  <c r="E79" i="9"/>
  <c r="I79" i="9" s="1"/>
  <c r="E76" i="9"/>
  <c r="I76" i="9" s="1"/>
  <c r="E75" i="9"/>
  <c r="I75" i="9" s="1"/>
  <c r="E72" i="9"/>
  <c r="I72" i="9" s="1"/>
  <c r="E69" i="9"/>
  <c r="I69" i="9" s="1"/>
  <c r="E68" i="9"/>
  <c r="I68" i="9" s="1"/>
  <c r="E63" i="9"/>
  <c r="I63" i="9" s="1"/>
  <c r="E64" i="9"/>
  <c r="I64" i="9" s="1"/>
  <c r="E65" i="9"/>
  <c r="I65" i="9" s="1"/>
  <c r="E62" i="9"/>
  <c r="I62" i="9" s="1"/>
  <c r="E59" i="9"/>
  <c r="I59" i="9" s="1"/>
  <c r="E53" i="9"/>
  <c r="I53" i="9" s="1"/>
  <c r="E50" i="9"/>
  <c r="I50" i="9" s="1"/>
  <c r="E49" i="9"/>
  <c r="I49" i="9" s="1"/>
  <c r="E46" i="9"/>
  <c r="I46" i="9" s="1"/>
  <c r="E45" i="9"/>
  <c r="I45" i="9" s="1"/>
  <c r="E44" i="9"/>
  <c r="I44" i="9" s="1"/>
  <c r="E40" i="9"/>
  <c r="I40" i="9" s="1"/>
  <c r="E37" i="9"/>
  <c r="I37" i="9" s="1"/>
  <c r="E34" i="9"/>
  <c r="I34" i="9" s="1"/>
  <c r="E31" i="9"/>
  <c r="I31" i="9" s="1"/>
  <c r="E28" i="9"/>
  <c r="I28" i="9" s="1"/>
  <c r="E25" i="9"/>
  <c r="I25" i="9" s="1"/>
  <c r="E22" i="9"/>
  <c r="I22" i="9" s="1"/>
  <c r="E19" i="9"/>
  <c r="I19" i="9" s="1"/>
  <c r="E16" i="9"/>
  <c r="I16" i="9" s="1"/>
  <c r="E13" i="9"/>
  <c r="I13" i="9" s="1"/>
  <c r="D56" i="9"/>
  <c r="D43" i="9"/>
  <c r="E43" i="9" l="1"/>
  <c r="I43" i="9" s="1"/>
  <c r="H43" i="9"/>
  <c r="E56" i="9"/>
  <c r="I56" i="9" s="1"/>
  <c r="H56" i="9"/>
  <c r="J166" i="5"/>
  <c r="J15" i="5"/>
  <c r="J42" i="5"/>
  <c r="J47" i="5"/>
  <c r="J52" i="5"/>
  <c r="J57" i="5"/>
  <c r="I63" i="5"/>
  <c r="J63" i="5"/>
  <c r="J66" i="5"/>
  <c r="J67" i="5"/>
  <c r="J68" i="5"/>
  <c r="J73" i="5"/>
  <c r="J74" i="5"/>
  <c r="J75" i="5"/>
  <c r="J76" i="5"/>
  <c r="J77" i="5"/>
  <c r="J78" i="5"/>
  <c r="J79" i="5"/>
  <c r="J80" i="5"/>
  <c r="J83" i="5"/>
  <c r="J88" i="5"/>
  <c r="J89" i="5"/>
  <c r="J90" i="5"/>
  <c r="J91" i="5"/>
  <c r="J92" i="5"/>
  <c r="J93" i="5"/>
  <c r="J97" i="5"/>
  <c r="J100" i="5"/>
  <c r="J101" i="5"/>
  <c r="J104" i="5"/>
  <c r="I107" i="5"/>
  <c r="J107" i="5"/>
  <c r="J108" i="5"/>
  <c r="J109" i="5"/>
  <c r="J112" i="5"/>
  <c r="J115" i="5"/>
  <c r="J118" i="5"/>
  <c r="J119" i="5"/>
  <c r="J123" i="5"/>
  <c r="J126" i="5"/>
  <c r="J129" i="5"/>
  <c r="J132" i="5"/>
  <c r="J135" i="5"/>
  <c r="J138" i="5"/>
  <c r="J139" i="5"/>
  <c r="J142" i="5"/>
  <c r="J145" i="5"/>
  <c r="J148" i="5"/>
  <c r="J151" i="5"/>
  <c r="J154" i="5"/>
  <c r="J157" i="5"/>
  <c r="J160" i="5"/>
  <c r="J163" i="5"/>
  <c r="H15" i="5"/>
  <c r="H42" i="5"/>
  <c r="H47" i="5"/>
  <c r="H52" i="5"/>
  <c r="H57" i="5"/>
  <c r="H63" i="5"/>
  <c r="H66" i="5"/>
  <c r="H67" i="5"/>
  <c r="H68" i="5"/>
  <c r="H73" i="5"/>
  <c r="H74" i="5"/>
  <c r="H75" i="5"/>
  <c r="H76" i="5"/>
  <c r="H77" i="5"/>
  <c r="H78" i="5"/>
  <c r="H79" i="5"/>
  <c r="H80" i="5"/>
  <c r="H83" i="5"/>
  <c r="H88" i="5"/>
  <c r="H89" i="5"/>
  <c r="H90" i="5"/>
  <c r="H91" i="5"/>
  <c r="H92" i="5"/>
  <c r="H93" i="5"/>
  <c r="H97" i="5"/>
  <c r="H100" i="5"/>
  <c r="H101" i="5"/>
  <c r="H104" i="5"/>
  <c r="H107" i="5"/>
  <c r="H108" i="5"/>
  <c r="H109" i="5"/>
  <c r="H112" i="5"/>
  <c r="H115" i="5"/>
  <c r="H118" i="5"/>
  <c r="H119" i="5"/>
  <c r="H123" i="5"/>
  <c r="H126" i="5"/>
  <c r="H132" i="5"/>
  <c r="H138" i="5"/>
  <c r="H139" i="5"/>
  <c r="H142" i="5"/>
  <c r="H145" i="5"/>
  <c r="H148" i="5"/>
  <c r="H151" i="5"/>
  <c r="H154" i="5"/>
  <c r="H157" i="5"/>
  <c r="H160" i="5"/>
  <c r="H163" i="5"/>
  <c r="H166" i="5"/>
  <c r="E166" i="5"/>
  <c r="I166" i="5" s="1"/>
  <c r="E163" i="5"/>
  <c r="I163" i="5" s="1"/>
  <c r="E160" i="5"/>
  <c r="I160" i="5" s="1"/>
  <c r="E157" i="5"/>
  <c r="I157" i="5" s="1"/>
  <c r="E154" i="5"/>
  <c r="I154" i="5" s="1"/>
  <c r="E151" i="5"/>
  <c r="I151" i="5" s="1"/>
  <c r="E148" i="5"/>
  <c r="I148" i="5" s="1"/>
  <c r="E145" i="5"/>
  <c r="I145" i="5" s="1"/>
  <c r="E142" i="5"/>
  <c r="I142" i="5" s="1"/>
  <c r="E139" i="5"/>
  <c r="I139" i="5" s="1"/>
  <c r="E138" i="5"/>
  <c r="I138" i="5" s="1"/>
  <c r="E132" i="5"/>
  <c r="I132" i="5" s="1"/>
  <c r="E126" i="5"/>
  <c r="I126" i="5" s="1"/>
  <c r="E123" i="5"/>
  <c r="I123" i="5" s="1"/>
  <c r="E119" i="5"/>
  <c r="I119" i="5" s="1"/>
  <c r="E120" i="5"/>
  <c r="E118" i="5"/>
  <c r="I118" i="5" s="1"/>
  <c r="E115" i="5"/>
  <c r="I115" i="5" s="1"/>
  <c r="E112" i="5"/>
  <c r="I112" i="5" s="1"/>
  <c r="E108" i="5"/>
  <c r="I108" i="5" s="1"/>
  <c r="E109" i="5"/>
  <c r="I109" i="5" s="1"/>
  <c r="E107" i="5"/>
  <c r="E104" i="5"/>
  <c r="I104" i="5" s="1"/>
  <c r="E101" i="5"/>
  <c r="I101" i="5" s="1"/>
  <c r="E100" i="5"/>
  <c r="I100" i="5" s="1"/>
  <c r="E97" i="5"/>
  <c r="I97" i="5" s="1"/>
  <c r="E96" i="5"/>
  <c r="E89" i="5"/>
  <c r="I89" i="5" s="1"/>
  <c r="E90" i="5"/>
  <c r="I90" i="5" s="1"/>
  <c r="E91" i="5"/>
  <c r="I91" i="5" s="1"/>
  <c r="E92" i="5"/>
  <c r="I92" i="5" s="1"/>
  <c r="E93" i="5"/>
  <c r="I93" i="5" s="1"/>
  <c r="E88" i="5"/>
  <c r="I88" i="5" s="1"/>
  <c r="E83" i="5"/>
  <c r="I83" i="5" s="1"/>
  <c r="E74" i="5"/>
  <c r="I74" i="5" s="1"/>
  <c r="E75" i="5"/>
  <c r="I75" i="5" s="1"/>
  <c r="E76" i="5"/>
  <c r="I76" i="5" s="1"/>
  <c r="E77" i="5"/>
  <c r="I77" i="5" s="1"/>
  <c r="E78" i="5"/>
  <c r="I78" i="5" s="1"/>
  <c r="E79" i="5"/>
  <c r="I79" i="5" s="1"/>
  <c r="E80" i="5"/>
  <c r="I80" i="5" s="1"/>
  <c r="E73" i="5"/>
  <c r="I73" i="5" s="1"/>
  <c r="E68" i="5"/>
  <c r="I68" i="5" s="1"/>
  <c r="E67" i="5"/>
  <c r="I67" i="5" s="1"/>
  <c r="E66" i="5"/>
  <c r="I66" i="5" s="1"/>
  <c r="E63" i="5"/>
  <c r="E58" i="5"/>
  <c r="E57" i="5"/>
  <c r="I57" i="5" s="1"/>
  <c r="E52" i="5"/>
  <c r="I52" i="5" s="1"/>
  <c r="E47" i="5"/>
  <c r="I47" i="5" s="1"/>
  <c r="E42" i="5"/>
  <c r="I42" i="5" s="1"/>
  <c r="E21" i="5"/>
  <c r="E22" i="5"/>
  <c r="E23" i="5"/>
  <c r="E24" i="5"/>
  <c r="E25" i="5"/>
  <c r="E26" i="5"/>
  <c r="E27" i="5"/>
  <c r="E28" i="5"/>
  <c r="E29" i="5"/>
  <c r="E30" i="5"/>
  <c r="E31" i="5"/>
  <c r="E32" i="5"/>
  <c r="E33" i="5"/>
  <c r="E34" i="5"/>
  <c r="E35" i="5"/>
  <c r="E36" i="5"/>
  <c r="E37" i="5"/>
  <c r="E20" i="5"/>
  <c r="E15" i="5"/>
  <c r="I15" i="5" s="1"/>
  <c r="D135" i="5"/>
  <c r="E135" i="5" s="1"/>
  <c r="I135" i="5" s="1"/>
  <c r="D129" i="5"/>
  <c r="H129" i="5" s="1"/>
  <c r="J207" i="4"/>
  <c r="J204" i="4"/>
  <c r="J201" i="4"/>
  <c r="J198" i="4"/>
  <c r="J195" i="4"/>
  <c r="J192" i="4"/>
  <c r="J189" i="4"/>
  <c r="J188" i="4"/>
  <c r="J185" i="4"/>
  <c r="J184" i="4"/>
  <c r="J181" i="4"/>
  <c r="J180" i="4"/>
  <c r="J177" i="4"/>
  <c r="J174" i="4"/>
  <c r="J171" i="4"/>
  <c r="J168" i="4"/>
  <c r="J165" i="4"/>
  <c r="J162" i="4"/>
  <c r="J159" i="4"/>
  <c r="J156" i="4"/>
  <c r="J153" i="4"/>
  <c r="J152" i="4"/>
  <c r="J151" i="4"/>
  <c r="J150" i="4"/>
  <c r="J147" i="4"/>
  <c r="J144" i="4"/>
  <c r="J141" i="4"/>
  <c r="J140" i="4"/>
  <c r="J139" i="4"/>
  <c r="J136" i="4"/>
  <c r="J133" i="4"/>
  <c r="J132" i="4"/>
  <c r="J131" i="4"/>
  <c r="J130" i="4"/>
  <c r="J127" i="4"/>
  <c r="J126" i="4"/>
  <c r="J123" i="4"/>
  <c r="J121" i="4"/>
  <c r="J120" i="4"/>
  <c r="J119" i="4"/>
  <c r="J116" i="4"/>
  <c r="J113" i="4"/>
  <c r="J110" i="4"/>
  <c r="J107" i="4"/>
  <c r="J104" i="4"/>
  <c r="J101" i="4"/>
  <c r="J98" i="4"/>
  <c r="J95" i="4"/>
  <c r="J83" i="4"/>
  <c r="J80" i="4"/>
  <c r="J77" i="4"/>
  <c r="J71" i="4"/>
  <c r="J68" i="4"/>
  <c r="J65" i="4"/>
  <c r="J64" i="4"/>
  <c r="J61" i="4"/>
  <c r="J58" i="4"/>
  <c r="J55" i="4"/>
  <c r="J54" i="4"/>
  <c r="J51" i="4"/>
  <c r="J48" i="4"/>
  <c r="J45" i="4"/>
  <c r="J42" i="4"/>
  <c r="J38" i="4"/>
  <c r="J37" i="4"/>
  <c r="J36" i="4"/>
  <c r="J35" i="4"/>
  <c r="J32" i="4"/>
  <c r="J29" i="4"/>
  <c r="J28" i="4"/>
  <c r="J27" i="4"/>
  <c r="J26" i="4"/>
  <c r="J23" i="4"/>
  <c r="J20" i="4"/>
  <c r="J18" i="4"/>
  <c r="J15" i="4"/>
  <c r="J14" i="4"/>
  <c r="H14" i="4"/>
  <c r="H15" i="4"/>
  <c r="H18" i="4"/>
  <c r="H23" i="4"/>
  <c r="H26" i="4"/>
  <c r="H27" i="4"/>
  <c r="H28" i="4"/>
  <c r="H29" i="4"/>
  <c r="H35" i="4"/>
  <c r="H36" i="4"/>
  <c r="H37" i="4"/>
  <c r="H42" i="4"/>
  <c r="H45" i="4"/>
  <c r="H48" i="4"/>
  <c r="H51" i="4"/>
  <c r="H54" i="4"/>
  <c r="H58" i="4"/>
  <c r="H64" i="4"/>
  <c r="H65" i="4"/>
  <c r="H68" i="4"/>
  <c r="H71" i="4"/>
  <c r="H74" i="4"/>
  <c r="H77" i="4"/>
  <c r="H80" i="4"/>
  <c r="H83" i="4"/>
  <c r="H95" i="4"/>
  <c r="H98" i="4"/>
  <c r="H101" i="4"/>
  <c r="H104" i="4"/>
  <c r="H107" i="4"/>
  <c r="H110" i="4"/>
  <c r="H113" i="4"/>
  <c r="H116" i="4"/>
  <c r="H119" i="4"/>
  <c r="H120" i="4"/>
  <c r="H121" i="4"/>
  <c r="H123" i="4"/>
  <c r="H126" i="4"/>
  <c r="H127" i="4"/>
  <c r="H130" i="4"/>
  <c r="H131" i="4"/>
  <c r="H132" i="4"/>
  <c r="H133" i="4"/>
  <c r="H136" i="4"/>
  <c r="H139" i="4"/>
  <c r="H140" i="4"/>
  <c r="H141" i="4"/>
  <c r="H144" i="4"/>
  <c r="H147" i="4"/>
  <c r="H150" i="4"/>
  <c r="H151" i="4"/>
  <c r="H152" i="4"/>
  <c r="H153" i="4"/>
  <c r="H156" i="4"/>
  <c r="H159" i="4"/>
  <c r="H162" i="4"/>
  <c r="H165" i="4"/>
  <c r="H168" i="4"/>
  <c r="H171" i="4"/>
  <c r="H174" i="4"/>
  <c r="H177" i="4"/>
  <c r="H180" i="4"/>
  <c r="H181" i="4"/>
  <c r="H184" i="4"/>
  <c r="H185" i="4"/>
  <c r="H192" i="4"/>
  <c r="H195" i="4"/>
  <c r="H198" i="4"/>
  <c r="H201" i="4"/>
  <c r="E129" i="5" l="1"/>
  <c r="I129" i="5" s="1"/>
  <c r="H135" i="5"/>
  <c r="H129" i="9" l="1"/>
  <c r="J129" i="9"/>
  <c r="C13" i="10" s="1"/>
  <c r="I129" i="9"/>
  <c r="B13" i="10" s="1"/>
  <c r="J176" i="5"/>
  <c r="C12" i="10" s="1"/>
  <c r="D13" i="10" l="1"/>
  <c r="I176" i="5"/>
  <c r="B12" i="10" s="1"/>
  <c r="D12" i="10" s="1"/>
  <c r="H176" i="5"/>
  <c r="E216" i="4"/>
  <c r="I216" i="4" s="1"/>
  <c r="E213" i="4"/>
  <c r="I213" i="4" s="1"/>
  <c r="E204" i="4"/>
  <c r="I204" i="4" s="1"/>
  <c r="E201" i="4"/>
  <c r="I201" i="4" s="1"/>
  <c r="E198" i="4"/>
  <c r="I198" i="4" s="1"/>
  <c r="E195" i="4"/>
  <c r="I195" i="4" s="1"/>
  <c r="E192" i="4"/>
  <c r="I192" i="4" s="1"/>
  <c r="E185" i="4"/>
  <c r="I185" i="4" s="1"/>
  <c r="E184" i="4"/>
  <c r="I184" i="4" s="1"/>
  <c r="E181" i="4"/>
  <c r="I181" i="4" s="1"/>
  <c r="E180" i="4"/>
  <c r="I180" i="4" s="1"/>
  <c r="E177" i="4"/>
  <c r="I177" i="4" s="1"/>
  <c r="E174" i="4"/>
  <c r="I174" i="4" s="1"/>
  <c r="E171" i="4"/>
  <c r="I171" i="4" s="1"/>
  <c r="E168" i="4"/>
  <c r="I168" i="4" s="1"/>
  <c r="E165" i="4"/>
  <c r="I165" i="4" s="1"/>
  <c r="E162" i="4"/>
  <c r="I162" i="4" s="1"/>
  <c r="E159" i="4"/>
  <c r="I159" i="4" s="1"/>
  <c r="E156" i="4"/>
  <c r="I156" i="4" s="1"/>
  <c r="E151" i="4"/>
  <c r="I151" i="4" s="1"/>
  <c r="E152" i="4"/>
  <c r="I152" i="4" s="1"/>
  <c r="E153" i="4"/>
  <c r="I153" i="4" s="1"/>
  <c r="E150" i="4"/>
  <c r="I150" i="4" s="1"/>
  <c r="E147" i="4"/>
  <c r="I147" i="4" s="1"/>
  <c r="E144" i="4"/>
  <c r="I144" i="4" s="1"/>
  <c r="E141" i="4"/>
  <c r="I141" i="4" s="1"/>
  <c r="E140" i="4"/>
  <c r="I140" i="4" s="1"/>
  <c r="E139" i="4"/>
  <c r="I139" i="4" s="1"/>
  <c r="E136" i="4"/>
  <c r="I136" i="4" s="1"/>
  <c r="E133" i="4"/>
  <c r="I133" i="4" s="1"/>
  <c r="E132" i="4"/>
  <c r="I132" i="4" s="1"/>
  <c r="E131" i="4"/>
  <c r="I131" i="4" s="1"/>
  <c r="E130" i="4"/>
  <c r="I130" i="4" s="1"/>
  <c r="E127" i="4"/>
  <c r="I127" i="4" s="1"/>
  <c r="E126" i="4"/>
  <c r="I126" i="4" s="1"/>
  <c r="E123" i="4"/>
  <c r="I123" i="4" s="1"/>
  <c r="E121" i="4"/>
  <c r="I121" i="4" s="1"/>
  <c r="E120" i="4"/>
  <c r="I120" i="4" s="1"/>
  <c r="E119" i="4"/>
  <c r="I119" i="4" s="1"/>
  <c r="E116" i="4"/>
  <c r="I116" i="4" s="1"/>
  <c r="E113" i="4"/>
  <c r="I113" i="4" s="1"/>
  <c r="E110" i="4"/>
  <c r="I110" i="4" s="1"/>
  <c r="E107" i="4"/>
  <c r="I107" i="4" s="1"/>
  <c r="E104" i="4"/>
  <c r="I104" i="4" s="1"/>
  <c r="E101" i="4"/>
  <c r="I101" i="4" s="1"/>
  <c r="E98" i="4"/>
  <c r="I98" i="4" s="1"/>
  <c r="E95" i="4"/>
  <c r="I95" i="4" s="1"/>
  <c r="E83" i="4"/>
  <c r="I83" i="4" s="1"/>
  <c r="E80" i="4"/>
  <c r="I80" i="4" s="1"/>
  <c r="E77" i="4"/>
  <c r="I77" i="4" s="1"/>
  <c r="E74" i="4"/>
  <c r="I74" i="4" s="1"/>
  <c r="E71" i="4"/>
  <c r="I71" i="4" s="1"/>
  <c r="E68" i="4"/>
  <c r="I68" i="4" s="1"/>
  <c r="E65" i="4"/>
  <c r="I65" i="4" s="1"/>
  <c r="E64" i="4"/>
  <c r="I64" i="4" s="1"/>
  <c r="E58" i="4"/>
  <c r="I58" i="4" s="1"/>
  <c r="E54" i="4"/>
  <c r="I54" i="4" s="1"/>
  <c r="E51" i="4"/>
  <c r="I51" i="4" s="1"/>
  <c r="E48" i="4"/>
  <c r="I48" i="4" s="1"/>
  <c r="E45" i="4"/>
  <c r="I45" i="4" s="1"/>
  <c r="E42" i="4"/>
  <c r="I42" i="4" s="1"/>
  <c r="E36" i="4"/>
  <c r="I36" i="4" s="1"/>
  <c r="E37" i="4"/>
  <c r="I37" i="4" s="1"/>
  <c r="E35" i="4"/>
  <c r="I35" i="4" s="1"/>
  <c r="E27" i="4"/>
  <c r="I27" i="4" s="1"/>
  <c r="E28" i="4"/>
  <c r="I28" i="4" s="1"/>
  <c r="E29" i="4"/>
  <c r="I29" i="4" s="1"/>
  <c r="E26" i="4"/>
  <c r="I26" i="4" s="1"/>
  <c r="E23" i="4"/>
  <c r="I23" i="4" s="1"/>
  <c r="E18" i="4"/>
  <c r="I18" i="4" s="1"/>
  <c r="E15" i="4"/>
  <c r="I15" i="4" s="1"/>
  <c r="E14" i="4"/>
  <c r="I14" i="4" s="1"/>
  <c r="D207" i="4" l="1"/>
  <c r="H207" i="4" s="1"/>
  <c r="D189" i="4"/>
  <c r="D188" i="4"/>
  <c r="D61" i="4"/>
  <c r="D55" i="4"/>
  <c r="D38" i="4"/>
  <c r="D32" i="4"/>
  <c r="D20" i="4"/>
  <c r="H61" i="4" l="1"/>
  <c r="E61" i="4"/>
  <c r="I61" i="4" s="1"/>
  <c r="H20" i="4"/>
  <c r="E20" i="4"/>
  <c r="I20" i="4" s="1"/>
  <c r="H32" i="4"/>
  <c r="E32" i="4"/>
  <c r="I32" i="4" s="1"/>
  <c r="E207" i="4"/>
  <c r="I207" i="4" s="1"/>
  <c r="H38" i="4"/>
  <c r="E38" i="4"/>
  <c r="I38" i="4" s="1"/>
  <c r="H55" i="4"/>
  <c r="E55" i="4"/>
  <c r="I55" i="4" s="1"/>
  <c r="H188" i="4"/>
  <c r="E188" i="4"/>
  <c r="I188" i="4" s="1"/>
  <c r="H189" i="4"/>
  <c r="E189" i="4"/>
  <c r="I189" i="4" s="1"/>
  <c r="H218" i="4" l="1"/>
  <c r="J218" i="4" l="1"/>
  <c r="C11" i="10" s="1"/>
  <c r="C14" i="10" s="1"/>
  <c r="C15" i="10" s="1"/>
  <c r="C16" i="10" s="1"/>
  <c r="I218" i="4"/>
  <c r="B11" i="10" s="1"/>
  <c r="D11" i="10" l="1"/>
  <c r="D14" i="10" s="1"/>
  <c r="D15" i="10" s="1"/>
  <c r="D16" i="10" s="1"/>
  <c r="B14" i="10"/>
  <c r="B15" i="10" s="1"/>
  <c r="B16" i="10" s="1"/>
</calcChain>
</file>

<file path=xl/sharedStrings.xml><?xml version="1.0" encoding="utf-8"?>
<sst xmlns="http://schemas.openxmlformats.org/spreadsheetml/2006/main" count="718" uniqueCount="357">
  <si>
    <t>dim. 350x250</t>
  </si>
  <si>
    <t>P6      600W   400x565 (HxL)</t>
  </si>
  <si>
    <t>m²</t>
  </si>
  <si>
    <t>tip</t>
  </si>
  <si>
    <t>m</t>
  </si>
  <si>
    <t>m2</t>
  </si>
  <si>
    <t>kos</t>
  </si>
  <si>
    <t>DN40</t>
  </si>
  <si>
    <t>DN32</t>
  </si>
  <si>
    <t>DN25</t>
  </si>
  <si>
    <t>DN15</t>
  </si>
  <si>
    <t>kpl</t>
  </si>
  <si>
    <t>DN50</t>
  </si>
  <si>
    <t>DN15LF</t>
  </si>
  <si>
    <t>Krogelni ventil, ravni, prepustni, izdelan iz medenine, z navojnimi priključki NP10, za hladno in toplo vodo, vključno ves tesnilni material.</t>
  </si>
  <si>
    <t>kg</t>
  </si>
  <si>
    <t>Zahteve za trdnost obešal in podpor po EN 12236</t>
  </si>
  <si>
    <t xml:space="preserve">Toplotna izolacija cevi tip. Armaflex AF </t>
  </si>
  <si>
    <t>dim. 300x200</t>
  </si>
  <si>
    <t>Elektrotermični pogon tip. TWA-Z za ventil AB-QM</t>
  </si>
  <si>
    <t>TKH-13 125x34x14/R/2C/45</t>
  </si>
  <si>
    <t>TKH-13 125x34x14/R/2C/60</t>
  </si>
  <si>
    <t>za razvod cevi iz kurilnice do bojlerja</t>
  </si>
  <si>
    <t>575x710x110mm; 5-6 zank</t>
  </si>
  <si>
    <t>725x710x110mm; 7-9 zank</t>
  </si>
  <si>
    <t>posluževalni tablo Omron NB7W-TW01B -1 kos</t>
  </si>
  <si>
    <t>izdelava programa in programiranje krmilnikov</t>
  </si>
  <si>
    <t>izdelava elektro shem in načrtov</t>
  </si>
  <si>
    <t>zagon sistema</t>
  </si>
  <si>
    <t>N80</t>
  </si>
  <si>
    <t>Varnostni ventil DN20 z navojnimi priključki za tlak NP16 in tesnilnim materialom.</t>
  </si>
  <si>
    <t>Yonos MAXO 25/0,5-7 (3,7m3/h; 4,5m)</t>
  </si>
  <si>
    <t>Yonos PICO 25/1-8 (1,8m3/h; 4,0m)</t>
  </si>
  <si>
    <t>DN32 - 32/16</t>
  </si>
  <si>
    <t>DN25 - 25/10</t>
  </si>
  <si>
    <t>DN20 - 20/6,3</t>
  </si>
  <si>
    <t>PRHR043</t>
  </si>
  <si>
    <t>ARBLN03321</t>
  </si>
  <si>
    <t xml:space="preserve">Freon </t>
  </si>
  <si>
    <t>R410A</t>
  </si>
  <si>
    <t>Zahteve za trdnost in debeline kanalov po EN 12237 in EN 1507</t>
  </si>
  <si>
    <t>dim. 250x100</t>
  </si>
  <si>
    <t>Alu-flex izolirana cev</t>
  </si>
  <si>
    <t>dim. 600x600</t>
  </si>
  <si>
    <t>dim. 500x300</t>
  </si>
  <si>
    <t>dim. 355x300</t>
  </si>
  <si>
    <t>dim. 300x400</t>
  </si>
  <si>
    <t>dim. 350x100</t>
  </si>
  <si>
    <t>dim. 300x100</t>
  </si>
  <si>
    <t>dim. 320x150</t>
  </si>
  <si>
    <t>dim. 300x120</t>
  </si>
  <si>
    <t>dim. 250x120</t>
  </si>
  <si>
    <t>dim. 200x120</t>
  </si>
  <si>
    <t>dim. 200x100</t>
  </si>
  <si>
    <t>dim.150x100</t>
  </si>
  <si>
    <t>dim.150x120</t>
  </si>
  <si>
    <t>dim.120x100</t>
  </si>
  <si>
    <t>dim. 100x100</t>
  </si>
  <si>
    <t>200x120</t>
  </si>
  <si>
    <t xml:space="preserve">kot npr. tip. OD-1-1-150 </t>
  </si>
  <si>
    <t>dim. 325x225</t>
  </si>
  <si>
    <t>dim. 425x75</t>
  </si>
  <si>
    <t>dim. 625x125</t>
  </si>
  <si>
    <t>dim.625x325</t>
  </si>
  <si>
    <t>dim. 600x400x700</t>
  </si>
  <si>
    <t>dim. 600x400x1200</t>
  </si>
  <si>
    <t>dim. 400x200</t>
  </si>
  <si>
    <t xml:space="preserve"> qv=750m3/h, dpext=200Pa</t>
  </si>
  <si>
    <t xml:space="preserve"> qv=1750m3/h, dpext=350Pa</t>
  </si>
  <si>
    <t>Pel = 1,22kW, 3/400V;  Agregat</t>
  </si>
  <si>
    <t>Kombinirani balansirni ventil AB-QM zn z membrano (konstanten pretok) merilnimi priključki, vključno spojni in tesnilni material; Danfoss</t>
  </si>
  <si>
    <t>dim. 1800x800</t>
  </si>
  <si>
    <t>Razdelilnik talnega ogrevanja plastični sestavljen iz: razdelilnik dovoda 1"x16PEx/9 z ventili razdelilnik povratka 1"x16PEx/9 z merilci pretoka konzoli za pritrditev razdelilnikov v omaro 2x končni odzračevalno polnilni kos 2x krogeljni ventil 2x, vključno fitingi in spojni matertial npr. UPONOR</t>
  </si>
  <si>
    <t>Zidni odtočni sifon za pralni stroj s plastično rozeto.</t>
  </si>
  <si>
    <t>Zidna baterija DN20 s holandcem in rozeto za pralni stroj.</t>
  </si>
  <si>
    <t>peč za kruh</t>
  </si>
  <si>
    <t>Zidna baterija DN15 s holandcem in rozeto za pralni stroj.</t>
  </si>
  <si>
    <t>ledomat</t>
  </si>
  <si>
    <t>d32</t>
  </si>
  <si>
    <t>(4 v vertikalah, 4 v jaških)</t>
  </si>
  <si>
    <t>Varnostni ventil DN15 z navojnimi priključki za tlak NP 16 in tesnilnim materialom.</t>
  </si>
  <si>
    <t>V= 12 l</t>
  </si>
  <si>
    <t>Prostor doživetij</t>
  </si>
  <si>
    <t>EM</t>
  </si>
  <si>
    <t xml:space="preserve"> Skupaj</t>
  </si>
  <si>
    <t>količina</t>
  </si>
  <si>
    <t>Cena</t>
  </si>
  <si>
    <t>Skupaj</t>
  </si>
  <si>
    <t xml:space="preserve">P </t>
  </si>
  <si>
    <t>N+M</t>
  </si>
  <si>
    <t>z.š.</t>
  </si>
  <si>
    <t>opis postavke</t>
  </si>
  <si>
    <r>
      <t>f</t>
    </r>
    <r>
      <rPr>
        <sz val="10"/>
        <rFont val="Arial"/>
        <family val="2"/>
        <charset val="238"/>
      </rPr>
      <t xml:space="preserve"> 16x2,0 - hladna in topla</t>
    </r>
  </si>
  <si>
    <r>
      <t>f</t>
    </r>
    <r>
      <rPr>
        <sz val="10"/>
        <rFont val="Arial"/>
        <family val="2"/>
        <charset val="238"/>
      </rPr>
      <t xml:space="preserve"> 20x2,25 - hladna</t>
    </r>
  </si>
  <si>
    <r>
      <t>f</t>
    </r>
    <r>
      <rPr>
        <sz val="10"/>
        <rFont val="Arial"/>
        <family val="2"/>
        <charset val="238"/>
      </rPr>
      <t xml:space="preserve"> 25x2,5 - hladna</t>
    </r>
  </si>
  <si>
    <r>
      <t>f</t>
    </r>
    <r>
      <rPr>
        <sz val="10"/>
        <rFont val="Arial"/>
        <family val="2"/>
        <charset val="238"/>
      </rPr>
      <t xml:space="preserve"> 32x3,0 - hladna</t>
    </r>
  </si>
  <si>
    <r>
      <t>f</t>
    </r>
    <r>
      <rPr>
        <sz val="10"/>
        <rFont val="Arial"/>
        <family val="2"/>
        <charset val="238"/>
      </rPr>
      <t xml:space="preserve"> 20x2,25</t>
    </r>
  </si>
  <si>
    <r>
      <t>f</t>
    </r>
    <r>
      <rPr>
        <sz val="10"/>
        <rFont val="Arial"/>
        <family val="2"/>
        <charset val="238"/>
      </rPr>
      <t xml:space="preserve"> 25x2,5</t>
    </r>
  </si>
  <si>
    <r>
      <t>f</t>
    </r>
    <r>
      <rPr>
        <sz val="10"/>
        <rFont val="Arial"/>
        <family val="2"/>
        <charset val="238"/>
      </rPr>
      <t xml:space="preserve"> 32x3,0</t>
    </r>
  </si>
  <si>
    <r>
      <t>f</t>
    </r>
    <r>
      <rPr>
        <sz val="10"/>
        <rFont val="Arial"/>
        <family val="2"/>
        <charset val="238"/>
      </rPr>
      <t xml:space="preserve"> 35 DN25</t>
    </r>
  </si>
  <si>
    <r>
      <t>f</t>
    </r>
    <r>
      <rPr>
        <sz val="10"/>
        <rFont val="Arial"/>
        <family val="2"/>
        <charset val="238"/>
      </rPr>
      <t xml:space="preserve"> 110</t>
    </r>
  </si>
  <si>
    <r>
      <t>f</t>
    </r>
    <r>
      <rPr>
        <sz val="10"/>
        <rFont val="Arial"/>
        <family val="2"/>
        <charset val="238"/>
      </rPr>
      <t xml:space="preserve"> 75</t>
    </r>
  </si>
  <si>
    <r>
      <t>f</t>
    </r>
    <r>
      <rPr>
        <sz val="10"/>
        <rFont val="Arial"/>
        <family val="2"/>
        <charset val="238"/>
      </rPr>
      <t xml:space="preserve"> 50</t>
    </r>
  </si>
  <si>
    <r>
      <t>f</t>
    </r>
    <r>
      <rPr>
        <sz val="10"/>
        <rFont val="Arial"/>
        <family val="2"/>
        <charset val="238"/>
      </rPr>
      <t xml:space="preserve"> 32</t>
    </r>
  </si>
  <si>
    <r>
      <t>f</t>
    </r>
    <r>
      <rPr>
        <sz val="10"/>
        <rFont val="Arial"/>
        <family val="2"/>
        <charset val="238"/>
      </rPr>
      <t xml:space="preserve"> 110 - cevi pod stropom in vertikale</t>
    </r>
  </si>
  <si>
    <r>
      <t>f</t>
    </r>
    <r>
      <rPr>
        <sz val="10"/>
        <rFont val="Arial"/>
        <family val="2"/>
        <charset val="238"/>
      </rPr>
      <t xml:space="preserve"> 50 - cevi pod stropom</t>
    </r>
  </si>
  <si>
    <r>
      <rPr>
        <sz val="10"/>
        <rFont val="Symbol"/>
        <family val="1"/>
        <charset val="2"/>
      </rPr>
      <t>f</t>
    </r>
    <r>
      <rPr>
        <sz val="10"/>
        <rFont val="Arial"/>
        <family val="2"/>
        <charset val="238"/>
      </rPr>
      <t>110</t>
    </r>
  </si>
  <si>
    <r>
      <rPr>
        <sz val="10"/>
        <rFont val="Symbol"/>
        <family val="1"/>
        <charset val="2"/>
      </rPr>
      <t>f</t>
    </r>
    <r>
      <rPr>
        <sz val="10"/>
        <rFont val="Arial"/>
        <family val="2"/>
        <charset val="238"/>
      </rPr>
      <t>75</t>
    </r>
  </si>
  <si>
    <r>
      <t xml:space="preserve">S sifon </t>
    </r>
    <r>
      <rPr>
        <sz val="10"/>
        <rFont val="Symbol"/>
        <family val="1"/>
        <charset val="2"/>
      </rPr>
      <t>f</t>
    </r>
    <r>
      <rPr>
        <sz val="10"/>
        <rFont val="Arial"/>
        <family val="2"/>
        <charset val="238"/>
      </rPr>
      <t>32 PVC s kroglico</t>
    </r>
  </si>
  <si>
    <t>1.</t>
  </si>
  <si>
    <t>2.</t>
  </si>
  <si>
    <t>3.</t>
  </si>
  <si>
    <t>4.</t>
  </si>
  <si>
    <t>Umivalnik enojni keramični sestavljen iz:
Umivalnik za stensko pritrditev s pokrovom za sifon vel. 600x440mm Vključno ves pritrdilni in tesnilni material kot npr. Laufen Radial.
Enoročajna mešalna baterija ponikljana, odtočni ventil s sifonom in iztokom ϕ 32 ponikljan, gibke priključne cevi 3/8" kot npr. Unitas Simpaty.
Kotni zaporni ventil 2 kos.</t>
  </si>
  <si>
    <t>Cev večplastna Pex/Al/PEx nepropustna za difuzijo kisika in drugih plinov vključno s fitingi predizolirana z izolacijo debeline 6 mm.</t>
  </si>
  <si>
    <t>Cev večplastna PEx/Al/PEx nepropustna za difuzijo kisika in drugih plinov vključno s fitingi predizolirana z izolacijo debeline 9 mm.</t>
  </si>
  <si>
    <t>Uponor MLCP cev, bela v kolutih, neizolirana,
difuzijsko tesna večplastna cev za kletne razvode, dvižne vode in priključne razvode pri vodovodu, priklopu radiatorjev in konvektorjev.</t>
  </si>
  <si>
    <t>Toplotna izolacija cevi tip. PLAMAFLEX SSL debeline 13 mm s povrhnico iz PE folije.</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</si>
  <si>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</si>
  <si>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</si>
  <si>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</si>
  <si>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</si>
  <si>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</si>
  <si>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</si>
  <si>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</si>
  <si>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</si>
  <si>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</si>
  <si>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</si>
  <si>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</si>
  <si>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</si>
  <si>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</si>
  <si>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</si>
  <si>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</si>
  <si>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</si>
  <si>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</si>
  <si>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</si>
  <si>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</si>
  <si>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</si>
  <si>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</si>
  <si>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</si>
  <si>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</si>
  <si>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</si>
  <si>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</si>
  <si>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</si>
  <si>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</si>
  <si>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</si>
  <si>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</si>
  <si>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</si>
  <si>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</si>
  <si>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</si>
  <si>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Tlačni preizkus in klorni šok  ter izdelava poročila o neoporečnosti vode.</t>
  </si>
  <si>
    <t>Poliesterski maščobni separator z usedalnikom DG00E s pohodnim pokrovom velikosti 1l/s izdelan po DIN 4040.</t>
  </si>
  <si>
    <t>Izdelava prebojev in vrtanja do fi 125 skozi AB debeline 300 mm.</t>
  </si>
  <si>
    <t xml:space="preserve">Raztezna posoda za sanitarno vodo .
</t>
  </si>
  <si>
    <t>Protipovratni ventil navojne izvedbe DN15.</t>
  </si>
  <si>
    <t>Protipovratni ventil navojne izvedbe DN25.</t>
  </si>
  <si>
    <t>Cirkulacijski ventil za STV kot npr. tip. MTCV-B.</t>
  </si>
  <si>
    <t>Cirkulacijska črpalka WILO Stratos PICO-Z 20/1-4, elektronsko regulirana, z navojnim priključkom, sinhronim motorjem (1,5m3/h, H=2,5m); WILO</t>
  </si>
  <si>
    <t xml:space="preserve"> Vzidna INOX vratica dim. 150x250 mm</t>
  </si>
  <si>
    <t>za s-sifone v vertikalah.</t>
  </si>
  <si>
    <t>Talni sifon stoječ višinsko nastavljiv iz PVC ohišja in tulca s horizontalnim vtokom in iztokom DN50, zgornje plošče dim. 150x150 mm, z rešetko, izdelano iz medenine in pokromano (0,8l/s).</t>
  </si>
  <si>
    <t>Ventilacijski nastavek, izdelan PVC prirejen za montažo na PVC vertikalno odzračevalno kanalizacijsko cev, vel.cca fi 200 mm s priključkom na cev.</t>
  </si>
  <si>
    <t>Čistilna odprtina PVC, vključno gumi tesnilo, mazalno sredstvo, vzidna INOX vratica dim. 250x350mm.</t>
  </si>
  <si>
    <t>Cev izdelana iz polyetilena (PE NP12,5) visoke gostote vključno fazonski kosi, spojni in tesnilni material.</t>
  </si>
  <si>
    <r>
      <t xml:space="preserve">PL-30/E15 </t>
    </r>
    <r>
      <rPr>
        <sz val="10"/>
        <rFont val="Symbol"/>
        <family val="1"/>
        <charset val="2"/>
      </rPr>
      <t>f</t>
    </r>
    <r>
      <rPr>
        <sz val="10"/>
        <rFont val="Arial"/>
        <family val="2"/>
        <charset val="238"/>
      </rPr>
      <t>100</t>
    </r>
  </si>
  <si>
    <t xml:space="preserve">Požarno tesnenje prehodov prezračevalnih kanalov skozi gradbene konstrukcije na mestu požarnih loput. </t>
  </si>
  <si>
    <t>SKUPAJ VODOVOD</t>
  </si>
  <si>
    <r>
      <rPr>
        <sz val="10"/>
        <rFont val="Symbol"/>
        <family val="1"/>
        <charset val="2"/>
      </rPr>
      <t>f</t>
    </r>
    <r>
      <rPr>
        <sz val="10"/>
        <rFont val="Arial"/>
        <family val="2"/>
        <charset val="238"/>
      </rPr>
      <t>28x1,5</t>
    </r>
  </si>
  <si>
    <r>
      <rPr>
        <sz val="10"/>
        <rFont val="Symbol"/>
        <family val="1"/>
        <charset val="2"/>
      </rPr>
      <t>f</t>
    </r>
    <r>
      <rPr>
        <sz val="10"/>
        <rFont val="Arial"/>
        <family val="2"/>
        <charset val="238"/>
      </rPr>
      <t>35x1,5</t>
    </r>
  </si>
  <si>
    <r>
      <rPr>
        <sz val="10"/>
        <rFont val="Symbol"/>
        <family val="1"/>
        <charset val="2"/>
      </rPr>
      <t>f</t>
    </r>
    <r>
      <rPr>
        <sz val="10"/>
        <rFont val="Arial"/>
        <family val="2"/>
        <charset val="238"/>
      </rPr>
      <t>42x1,5</t>
    </r>
  </si>
  <si>
    <r>
      <rPr>
        <sz val="10"/>
        <rFont val="Symbol"/>
        <family val="1"/>
        <charset val="2"/>
      </rPr>
      <t>f</t>
    </r>
    <r>
      <rPr>
        <sz val="10"/>
        <rFont val="Arial"/>
        <family val="2"/>
        <charset val="238"/>
      </rPr>
      <t>54x1,5</t>
    </r>
  </si>
  <si>
    <r>
      <t>f</t>
    </r>
    <r>
      <rPr>
        <sz val="10"/>
        <rFont val="Arial"/>
        <family val="2"/>
        <charset val="238"/>
      </rPr>
      <t xml:space="preserve"> 28 DN25 - strojnica + klimat</t>
    </r>
  </si>
  <si>
    <r>
      <t>f</t>
    </r>
    <r>
      <rPr>
        <sz val="10"/>
        <rFont val="Arial"/>
        <family val="2"/>
        <charset val="238"/>
      </rPr>
      <t xml:space="preserve"> 42 DN40 - izven strojnice</t>
    </r>
  </si>
  <si>
    <r>
      <t>f</t>
    </r>
    <r>
      <rPr>
        <sz val="10"/>
        <rFont val="Arial"/>
        <family val="2"/>
        <charset val="238"/>
      </rPr>
      <t xml:space="preserve"> 35 DN32 - strojnica</t>
    </r>
  </si>
  <si>
    <r>
      <t>f</t>
    </r>
    <r>
      <rPr>
        <sz val="10"/>
        <rFont val="Arial"/>
        <family val="2"/>
        <charset val="238"/>
      </rPr>
      <t xml:space="preserve"> 42 DN40 - strojnica</t>
    </r>
  </si>
  <si>
    <r>
      <t>f</t>
    </r>
    <r>
      <rPr>
        <sz val="10"/>
        <rFont val="Arial"/>
        <family val="2"/>
        <charset val="238"/>
      </rPr>
      <t xml:space="preserve"> 56 DN50 - strojnica</t>
    </r>
  </si>
  <si>
    <r>
      <t>f</t>
    </r>
    <r>
      <rPr>
        <sz val="10"/>
        <rFont val="Arial"/>
        <family val="2"/>
        <charset val="238"/>
      </rPr>
      <t xml:space="preserve"> 35 - d=13mm </t>
    </r>
  </si>
  <si>
    <r>
      <t>f</t>
    </r>
    <r>
      <rPr>
        <sz val="10"/>
        <rFont val="Arial"/>
        <family val="2"/>
        <charset val="238"/>
      </rPr>
      <t xml:space="preserve"> 16x2,0</t>
    </r>
  </si>
  <si>
    <r>
      <t>f</t>
    </r>
    <r>
      <rPr>
        <sz val="10"/>
        <rFont val="Arial"/>
        <family val="2"/>
        <charset val="238"/>
      </rPr>
      <t xml:space="preserve"> 34 DN25 </t>
    </r>
  </si>
  <si>
    <r>
      <t xml:space="preserve"> </t>
    </r>
    <r>
      <rPr>
        <sz val="10"/>
        <rFont val="Symbol"/>
        <family val="1"/>
        <charset val="2"/>
      </rPr>
      <t>f</t>
    </r>
    <r>
      <rPr>
        <sz val="10"/>
        <rFont val="Arial"/>
        <family val="2"/>
        <charset val="238"/>
      </rPr>
      <t xml:space="preserve">9,52 Cu </t>
    </r>
  </si>
  <si>
    <r>
      <t xml:space="preserve"> </t>
    </r>
    <r>
      <rPr>
        <sz val="10"/>
        <rFont val="Symbol"/>
        <family val="1"/>
        <charset val="2"/>
      </rPr>
      <t>f</t>
    </r>
    <r>
      <rPr>
        <sz val="10"/>
        <rFont val="Arial"/>
        <family val="2"/>
        <charset val="238"/>
      </rPr>
      <t xml:space="preserve">15,88 Cu </t>
    </r>
  </si>
  <si>
    <r>
      <t xml:space="preserve"> </t>
    </r>
    <r>
      <rPr>
        <sz val="10"/>
        <rFont val="Symbol"/>
        <family val="1"/>
        <charset val="2"/>
      </rPr>
      <t>f</t>
    </r>
    <r>
      <rPr>
        <sz val="10"/>
        <rFont val="Arial"/>
        <family val="2"/>
        <charset val="238"/>
      </rPr>
      <t xml:space="preserve">22,2 Cu </t>
    </r>
  </si>
  <si>
    <r>
      <t xml:space="preserve"> </t>
    </r>
    <r>
      <rPr>
        <sz val="10"/>
        <rFont val="Symbol"/>
        <family val="1"/>
        <charset val="2"/>
      </rPr>
      <t>f</t>
    </r>
    <r>
      <rPr>
        <sz val="10"/>
        <rFont val="Arial"/>
        <family val="2"/>
        <charset val="238"/>
      </rPr>
      <t xml:space="preserve">28,58 Cu </t>
    </r>
  </si>
  <si>
    <t>SKUPAJ OGREVANJE</t>
  </si>
  <si>
    <t>Toplotna izolacija cevi tip. Armaflex AC debeline 19 mm:</t>
  </si>
  <si>
    <t>Toplotna izolacija cevi tip. Armaflex AC debeline 13 mm:</t>
  </si>
  <si>
    <t>Cev iz nelegiranega ogljikovega jekla pocinkana vzdolžno varjena po EN 10305 vključno fazonski kosi, press sistem spajanja. Kvaliteta materiala W.nr. 1.0034. Skupaj z MUPRO držali, pritrdilnim materialom:</t>
  </si>
  <si>
    <t>Zbirni kolektor DN65x1000 izdelan iz jeklenih cevi po DIN 2440, skupaj s konzolami, pritrdilnim materialom, AKZ zaščito, toplotno izoliran z ARMAFLEX AC 19mm; dovod in povratek, odcepi DN32-4x, DN50-2x, DN20-1x, DN15-2x</t>
  </si>
  <si>
    <t>Centralni razdelilec DN65x1200 izdelan iz jeklenih cevi po DIN 2440, skupaj s konzolami, pritrdilnim materialom, AKZ zaščito, toplotno izoliran z ARMAFLEX AC 19mm; dovod in povratek, 
odcepi DN40-4x, DN32-2x, DN25-2x, DN15-2x.</t>
  </si>
  <si>
    <t>Cev PE-Xa iz zamreženega polietilena visoke gostote (DIN 16892) z zaščito proti prehodu kisika skozi stene cevi (DIN 4726), vključno fitingi, pritrdila; Uponor</t>
  </si>
  <si>
    <t>Cev večplastna Pex/Al/PEx iz zamreženega polietilena visoke gostote (DIN 16892) z zaščito proti prehodu kisika skozi stene cevi, vključno spojke, reducirke, rozete, fazonski kosi predizolirane z izolacijo debeline 9 mm:</t>
  </si>
  <si>
    <t>Cev večplastna Pex/Al/PEx iz zamreženega polietilena visoke gostote (DIN 16892) z zaščito proti prehodu kisika skozi stene cevi, vključno spojke, reducirke, rozete, fazonski kosi:</t>
  </si>
  <si>
    <t>Toplotna izolacija cevi, tip. Armaflex AC, debeline 9 mm:</t>
  </si>
  <si>
    <t>Omarica za razdelilnik, kovinska podometna, vgradna, globine 110 mm:</t>
  </si>
  <si>
    <t>Razdelilnik talnega ogrevanja plastični sestavljen iz: razdelilnik dovoda 1"x16PEx/6 z ventili, razdelilnik povratka 1"x16PEx/6, z merilci pretoka, konzoli za pritrditev razdelilnikov v omaro 2x, končni odzračevalno polnilni kos 2x, krogeljni ventil 2x, vključno fitingi in spojni material, npr. proizv. Uponor.</t>
  </si>
  <si>
    <t>Razdelilnik talnega ogrevanja, plastični, sestavljen iz: razdelilnik dovoda 1"x16PEx/5 z ventili razdelilnik povratka 1"x16PEx/5, z merilci pretoka, konzoli za pritrditev razdelilnikov v omaro 2x, končni odzračevalno polnilni kos 2x, krogeljni ventil 2x, vključno fitingi in spojni material, npr. proizv. Uponor.</t>
  </si>
  <si>
    <t>Razdelilnik talnega ogrevanja plastični sestavljen iz: razdelilnik dovoda 1"x16PEx/7 z ventili, razdelilnik povratka 1"x16PEx/7, z merilci pretoka, konzoli za pritrditev razdelilnikov v omaro 2x, končni odzračevalno polnilni kos 2x, krogeljni ventil 2x, vključno fitingi in spojni material, npr. proizv. Uponor.</t>
  </si>
  <si>
    <t>Termoelektrični dvotočkovni aktuator, npr. proizv. Uponor (24V).</t>
  </si>
  <si>
    <t>Regulacija ogrevanja in hlajenja, vključno elektrokrmilna omara z vsem potrebnim stikalnim materialom, ožičenjem kotlovnice, razdelilnih omaric, montažni in pritrdilni material:</t>
  </si>
  <si>
    <t>krmilnik PC05-small - 5 kos</t>
  </si>
  <si>
    <t>krmilnik PC05-medium - 1 kos</t>
  </si>
  <si>
    <t>sobni termostat thTune - 11 kos</t>
  </si>
  <si>
    <t>potopno temperaturno tipalo - 1 kos</t>
  </si>
  <si>
    <t>zunanje temperaturno tipalo - 1 kos</t>
  </si>
  <si>
    <t>šolanje uporabnika.</t>
  </si>
  <si>
    <t>Regulator ogrevanja in hlajenja npr. tip. SMATRIX MOVE PRO X-158, vklučno vsa  tipala, npr. proizv. Uponor.</t>
  </si>
  <si>
    <t>Sistemska plošča EPS tip. Silent za talno ogrevanje dim. 800x800x(33+25) in PS parozaporne folije deb. 0,6 mm, npr. proizv. Fragmat.</t>
  </si>
  <si>
    <r>
      <t xml:space="preserve">Bojler z dvema spiralnima toplotnima izmenjevalnikoma tip. OMEGA V=300 l,  </t>
    </r>
    <r>
      <rPr>
        <sz val="10"/>
        <rFont val="Symbol"/>
        <family val="1"/>
        <charset val="2"/>
      </rPr>
      <t>f</t>
    </r>
    <r>
      <rPr>
        <sz val="10"/>
        <rFont val="Arial"/>
        <family val="2"/>
        <charset val="238"/>
      </rPr>
      <t>550(650)x1455mm, toplotno izoliran d=50mm, A=0,6+1,5m² ; Frigor                                           električni grelec 3x2000 W.</t>
    </r>
  </si>
  <si>
    <r>
      <t xml:space="preserve">Akumulator tip. PSM V=300 l,  </t>
    </r>
    <r>
      <rPr>
        <sz val="10"/>
        <rFont val="Symbol"/>
        <family val="1"/>
        <charset val="2"/>
      </rPr>
      <t>f</t>
    </r>
    <r>
      <rPr>
        <sz val="10"/>
        <rFont val="Arial"/>
        <family val="2"/>
        <charset val="238"/>
      </rPr>
      <t>550(750)x1360mm, toplotno izoliran d=100mm; Frigor.</t>
    </r>
  </si>
  <si>
    <t>Diferenčni razbremenilni ventil tip. DU 145 DN20 z navojnimi priključki; Firšt.</t>
  </si>
  <si>
    <r>
      <t>Zaprta membranska raztezna posoda za ogrevalne sisteme (po=3,0bar, 90</t>
    </r>
    <r>
      <rPr>
        <sz val="10"/>
        <rFont val="Symbol"/>
        <family val="1"/>
        <charset val="2"/>
      </rPr>
      <t>°</t>
    </r>
    <r>
      <rPr>
        <sz val="10"/>
        <rFont val="Arial"/>
        <family val="2"/>
        <charset val="238"/>
      </rPr>
      <t>C):</t>
    </r>
  </si>
  <si>
    <t>Servisni ventil za raztezno posodo DN20, z ročico za zaklepanje in obešanko.</t>
  </si>
  <si>
    <t>Protipovratni ventil za tlak NP16 z navojnimi priključki:</t>
  </si>
  <si>
    <t>Avtomatski odzračevalni lonček z navojnim priključkom 3/8".</t>
  </si>
  <si>
    <t>Obtočna črpalka, elektronsko regulirana, npr. proizv. WILO, z navojnimi priključki:</t>
  </si>
  <si>
    <t>Krogelni ventil, ravni, prepustni, izdelan iz medenine, z navojnimi priključki NP10, za hladno in toplo vodo, vključno ves tesnilni material:</t>
  </si>
  <si>
    <t>Krogelna polnilna pipa izdelana iz medenine, z navojnim priključkom in nastavkom za priklop gibke cevi, za hladno  vodo, vključno ves tesnilni material:</t>
  </si>
  <si>
    <t>Tripotni mešalni ventil tip. VRG3, z zunanjimi navojnimi priključki, npr. proizv. Danfoss:</t>
  </si>
  <si>
    <t>Motorni pogon AME 435/24V zvezni, brez varnostne funkcije, za mešalni ventil VRG3, skupaj s setom za pritrditev, npr. proizv. Danfoss.</t>
  </si>
  <si>
    <t>37.</t>
  </si>
  <si>
    <t>Tropotni krogeljni motorni prekrmilni ventil DN32, tip. EMV 110 SERIJA 930, 230V; proizv.Firšt.</t>
  </si>
  <si>
    <t>38.</t>
  </si>
  <si>
    <t>Lovilec nesnage Y izvedbe:</t>
  </si>
  <si>
    <t>39.</t>
  </si>
  <si>
    <t>Poševnosedežni ventil DN50.</t>
  </si>
  <si>
    <t>40.</t>
  </si>
  <si>
    <t>41.</t>
  </si>
  <si>
    <t>42.</t>
  </si>
  <si>
    <t>43.</t>
  </si>
  <si>
    <t>44.</t>
  </si>
  <si>
    <r>
      <t>HYDRO KIT tip. ARNH10GK2A4 21,41/21,02kW             (35/40°C, 12/7</t>
    </r>
    <r>
      <rPr>
        <sz val="10"/>
        <rFont val="Symbol"/>
        <family val="1"/>
        <charset val="2"/>
      </rPr>
      <t>°</t>
    </r>
    <r>
      <rPr>
        <sz val="10"/>
        <rFont val="Arial"/>
        <family val="2"/>
        <charset val="238"/>
      </rPr>
      <t>C), 1/230V, Pel=10W, notranja enota, vključno modul IPM, konzole za montažo na steno; LG.</t>
    </r>
  </si>
  <si>
    <t>45.</t>
  </si>
  <si>
    <t>46.</t>
  </si>
  <si>
    <t>Razdelilni box tekoče in plinaste faze; LG:</t>
  </si>
  <si>
    <t>47.</t>
  </si>
  <si>
    <t>Cev predizolirana bakrena ISO POLAR za split sistem vključno fitingi, spojni in tesnilni material:</t>
  </si>
  <si>
    <t>48.</t>
  </si>
  <si>
    <t>49.</t>
  </si>
  <si>
    <t xml:space="preserve">Toplotna izolacija cevi, tip. ARMAFLEX AF: </t>
  </si>
  <si>
    <t>50.</t>
  </si>
  <si>
    <t>51.</t>
  </si>
  <si>
    <t>Izpušni zvočno dušilni plenum netipski za toplotno črpalko izdelan iz pocinkane pločevine dim. 1700x1000x2000mm, z vgrajenimi dušilnimi kulisami, debeline 100 mm in dolžine 700 mm, 11 kulis.</t>
  </si>
  <si>
    <t>52.</t>
  </si>
  <si>
    <t>53.</t>
  </si>
  <si>
    <t>Označitev cevovodov v kotlovnici z nalepkami ali napisnimi tablicami.</t>
  </si>
  <si>
    <t>54.</t>
  </si>
  <si>
    <t>Izris sheme kotlovnice in okvirjenje ter namestitev na vidno mesto v kotlovnici, vključno s plastificiranjem sheme ali zaščita s steklom.</t>
  </si>
  <si>
    <t>55.</t>
  </si>
  <si>
    <t>Dolbljenje utorov preseka 10x10 cm v opečni ali kombinirano opečni/kamniti zid za potrebe montaže inštalacij.</t>
  </si>
  <si>
    <t>56.</t>
  </si>
  <si>
    <t>Razna manjša nepredvidena inštalacijska dela katera niso zajeta v popisu del in jih je nujno potrebno izvesti. Obračun po dejansko izvedenih delih, vpisanih v gradbenem dnevniku, potrjenih s strani nadzornega inženirja. KV inštalater.</t>
  </si>
  <si>
    <t>ur</t>
  </si>
  <si>
    <t>57.</t>
  </si>
  <si>
    <t>Tlačni preizkus freonske inštalacije z N2, vakumiranje, polnjenje sistema z R410A, funkcionalni zagon.</t>
  </si>
  <si>
    <t>58.</t>
  </si>
  <si>
    <r>
      <t>Tlačni preizkus inštalacije centralnega ogrevanja - vodni del in funkcionalni zagon, polnjenje sistema z mehko vodo 1</t>
    </r>
    <r>
      <rPr>
        <sz val="10"/>
        <rFont val="Symbol"/>
        <family val="1"/>
        <charset val="2"/>
      </rPr>
      <t>°</t>
    </r>
    <r>
      <rPr>
        <sz val="10"/>
        <rFont val="Arial"/>
        <family val="2"/>
        <charset val="238"/>
      </rPr>
      <t>N.</t>
    </r>
  </si>
  <si>
    <t>Opombe:</t>
  </si>
  <si>
    <t>Vsi materiali in elementi v popisu materiala in del so navedeni kot primer, dobaviti jih je potrebno enakovredne ali boljše. Naročilo po potrditvi projektanta!</t>
  </si>
  <si>
    <t>cena/EM</t>
  </si>
  <si>
    <t>vrednost[EUR]</t>
  </si>
  <si>
    <t>vrednost [EUR]</t>
  </si>
  <si>
    <t>Vsaka postavka zajema dobavo, prevoz, zarisovanje, vsa potrebna dolbljenja, vrtanja, preboje, montažo in preizkus ter ves drobni spojni, tesnilni in pritrdilni material kar je potrebno tudi zajeti v ceni posamezne postavke!</t>
  </si>
  <si>
    <t>Cena posamezne postavke mora vsebovati vse potrebno za kompletno izdelavo postavke in funkcionalno delovanje, vključno z izdelavo delavniških risb za netipske elemente!</t>
  </si>
  <si>
    <t>STROJNE INSTALACIJE - PREZRAČEVANJE</t>
  </si>
  <si>
    <t>STROJNE INSTALACIJE - VODOVOD</t>
  </si>
  <si>
    <t>SKUPAJ PREZRAČEVANJE</t>
  </si>
  <si>
    <t>Vsaka postavka zajema dobavo, prevoz, zarisovanje, vsa potrebna dolbljenja, vrtanja, preboje, montažo in preizkus ter ves drobni spojni, tesnilni in pritrdilni material, kar je potrebno tudi zajeti v ceni posamezne postavke!</t>
  </si>
  <si>
    <t>Kanal iz pocinkane pločevine po EN12097, vključno spolni in tesnilni elementi, fazonski kosi, brezprirobnični natični spoji ter pritrdilnim materialom. Konzole, obešala, revizijske odprtine.</t>
  </si>
  <si>
    <t>2a.</t>
  </si>
  <si>
    <t>SPIRO cev tip SR, pocinkana, vključno fazonski kosi, spojni, tesnilni material, obešala in pritrdila po EN 12097.</t>
  </si>
  <si>
    <t>Izolacija z zaprtocelično strukturo, negorljiva, kot npr. tip. ARMAFLEX AC:</t>
  </si>
  <si>
    <t>Koleno 90° SPIRO cev tip SR, pocinkana, vključno spojni, tesnilni material, obešala in pritrdila po EN 12097.</t>
  </si>
  <si>
    <t>Zaščitna rešetka tip. JZR-6:</t>
  </si>
  <si>
    <t>Odvodni ventil tip.PV-1:</t>
  </si>
  <si>
    <t>Odvodni ventil tip.PV-2:</t>
  </si>
  <si>
    <t>Dušilna loputa tip. DL-2/R (okrogla):</t>
  </si>
  <si>
    <t>Dušilna loputa tip. DL (pravokotna):</t>
  </si>
  <si>
    <t>Okrogli difuzor vključno priključna komora nestandardne višine max. 220 mm in perforirana loputa, vertikalni  priključek,</t>
  </si>
  <si>
    <t>Odvodna rešetka tip. AR-3/F z usmerjevalnimi lamelami za regulacijo pretoka za pravokotne kanale:</t>
  </si>
  <si>
    <t>Dovodna rešetka tip. AR-9/F z usmerjevalnimi lamelami za regulacijo pretoka za pravokotne kanale:</t>
  </si>
  <si>
    <t>Dušilec zvoka kvadratni tip. STS-IVR-S:</t>
  </si>
  <si>
    <t>Stolpni prezračevalnik kot npr. tip. SP-K z dušilcem zvoka:</t>
  </si>
  <si>
    <t>Zaščitna rešetka tip. AZR-3:</t>
  </si>
  <si>
    <t>Ventilator cevni tip. KV200L skupaj z vsem pritrdilnim in spojnim materialom; dušilec zvoka LDC  Φ200x1000 in regulatorjem vrtljajev RE 5 stopenj:</t>
  </si>
  <si>
    <t>Električni grelnik tip. CB200-3, P=3kW, za vgradnjo v okroglo cev.</t>
  </si>
  <si>
    <t>Dovodna vratna rešetka, kot npr. tip. AR-4P, vključno z montažo v vratno krilo:</t>
  </si>
  <si>
    <t>325x125 mm</t>
  </si>
  <si>
    <t>Protipožarni ventil z možnostjo nastavitve pretoka, tip. PPV-2 (EI90S), vključno s požarnim tesnenjem skozi gradbeno konstrukcijo:</t>
  </si>
  <si>
    <r>
      <rPr>
        <sz val="10"/>
        <rFont val="Symbol"/>
        <family val="1"/>
        <charset val="2"/>
      </rPr>
      <t>f</t>
    </r>
    <r>
      <rPr>
        <sz val="10"/>
        <rFont val="Arial"/>
        <family val="2"/>
        <charset val="238"/>
      </rPr>
      <t>100</t>
    </r>
  </si>
  <si>
    <r>
      <rPr>
        <sz val="10"/>
        <rFont val="Symbol"/>
        <family val="1"/>
        <charset val="2"/>
      </rPr>
      <t>f</t>
    </r>
    <r>
      <rPr>
        <sz val="10"/>
        <rFont val="Arial"/>
        <family val="2"/>
        <charset val="238"/>
      </rPr>
      <t>80</t>
    </r>
  </si>
  <si>
    <r>
      <rPr>
        <sz val="10"/>
        <rFont val="Symbol"/>
        <family val="1"/>
        <charset val="2"/>
      </rPr>
      <t>f</t>
    </r>
    <r>
      <rPr>
        <sz val="10"/>
        <rFont val="Arial"/>
        <family val="2"/>
        <charset val="238"/>
      </rPr>
      <t>125</t>
    </r>
  </si>
  <si>
    <r>
      <rPr>
        <sz val="10"/>
        <rFont val="Symbol"/>
        <family val="1"/>
        <charset val="2"/>
      </rPr>
      <t>f</t>
    </r>
    <r>
      <rPr>
        <sz val="10"/>
        <rFont val="Arial"/>
        <family val="2"/>
        <charset val="238"/>
      </rPr>
      <t>150</t>
    </r>
  </si>
  <si>
    <r>
      <t>f</t>
    </r>
    <r>
      <rPr>
        <sz val="10"/>
        <rFont val="Arial"/>
        <family val="2"/>
        <charset val="238"/>
      </rPr>
      <t xml:space="preserve"> 355</t>
    </r>
  </si>
  <si>
    <r>
      <t>f</t>
    </r>
    <r>
      <rPr>
        <sz val="10"/>
        <rFont val="Arial"/>
        <family val="2"/>
        <charset val="238"/>
      </rPr>
      <t xml:space="preserve"> 315</t>
    </r>
  </si>
  <si>
    <r>
      <t>f</t>
    </r>
    <r>
      <rPr>
        <sz val="10"/>
        <rFont val="Arial"/>
        <family val="2"/>
        <charset val="238"/>
      </rPr>
      <t xml:space="preserve"> 200</t>
    </r>
  </si>
  <si>
    <r>
      <t>f</t>
    </r>
    <r>
      <rPr>
        <sz val="10"/>
        <rFont val="Arial"/>
        <family val="2"/>
        <charset val="238"/>
      </rPr>
      <t xml:space="preserve"> 160</t>
    </r>
  </si>
  <si>
    <r>
      <t>f</t>
    </r>
    <r>
      <rPr>
        <sz val="10"/>
        <rFont val="Arial"/>
        <family val="2"/>
        <charset val="238"/>
      </rPr>
      <t xml:space="preserve"> 150</t>
    </r>
  </si>
  <si>
    <r>
      <t>f</t>
    </r>
    <r>
      <rPr>
        <sz val="10"/>
        <rFont val="Arial"/>
        <family val="2"/>
        <charset val="238"/>
      </rPr>
      <t xml:space="preserve"> 125</t>
    </r>
  </si>
  <si>
    <r>
      <t>f</t>
    </r>
    <r>
      <rPr>
        <sz val="10"/>
        <rFont val="Arial"/>
        <family val="2"/>
        <charset val="238"/>
      </rPr>
      <t xml:space="preserve"> 100</t>
    </r>
  </si>
  <si>
    <r>
      <t>f</t>
    </r>
    <r>
      <rPr>
        <sz val="10"/>
        <rFont val="Arial"/>
        <family val="2"/>
        <charset val="238"/>
      </rPr>
      <t xml:space="preserve"> 80</t>
    </r>
  </si>
  <si>
    <r>
      <t>f</t>
    </r>
    <r>
      <rPr>
        <sz val="10"/>
        <rFont val="Arial"/>
        <family val="2"/>
        <charset val="238"/>
      </rPr>
      <t>100</t>
    </r>
  </si>
  <si>
    <r>
      <t>f</t>
    </r>
    <r>
      <rPr>
        <sz val="10"/>
        <rFont val="Arial"/>
        <family val="2"/>
        <charset val="238"/>
      </rPr>
      <t>125</t>
    </r>
  </si>
  <si>
    <r>
      <t xml:space="preserve"> </t>
    </r>
    <r>
      <rPr>
        <sz val="10"/>
        <rFont val="Symbol"/>
        <family val="1"/>
        <charset val="2"/>
      </rPr>
      <t>f</t>
    </r>
    <r>
      <rPr>
        <sz val="10"/>
        <rFont val="Arial"/>
        <family val="2"/>
        <charset val="238"/>
      </rPr>
      <t>150</t>
    </r>
  </si>
  <si>
    <r>
      <t xml:space="preserve"> </t>
    </r>
    <r>
      <rPr>
        <sz val="10"/>
        <rFont val="Symbol"/>
        <family val="1"/>
        <charset val="2"/>
      </rPr>
      <t>f</t>
    </r>
    <r>
      <rPr>
        <sz val="10"/>
        <rFont val="Arial"/>
        <family val="2"/>
        <charset val="238"/>
      </rPr>
      <t>125</t>
    </r>
  </si>
  <si>
    <r>
      <t xml:space="preserve"> </t>
    </r>
    <r>
      <rPr>
        <sz val="10"/>
        <rFont val="Symbol"/>
        <family val="1"/>
        <charset val="2"/>
      </rPr>
      <t>f</t>
    </r>
    <r>
      <rPr>
        <sz val="10"/>
        <rFont val="Arial"/>
        <family val="2"/>
        <charset val="238"/>
      </rPr>
      <t>100</t>
    </r>
  </si>
  <si>
    <r>
      <t xml:space="preserve">Komora netipska dim. 625x125x150 mm s tremi priključki </t>
    </r>
    <r>
      <rPr>
        <sz val="10"/>
        <rFont val="Symbol"/>
        <family val="1"/>
        <charset val="2"/>
      </rPr>
      <t>f</t>
    </r>
    <r>
      <rPr>
        <sz val="10"/>
        <rFont val="Arial"/>
        <family val="2"/>
        <charset val="238"/>
      </rPr>
      <t>80mm za odvodno rešetko tip. AR-3/F.</t>
    </r>
  </si>
  <si>
    <r>
      <t xml:space="preserve">Komora netipska dim. 325x225x150 mm z dvema priključkoma </t>
    </r>
    <r>
      <rPr>
        <sz val="10"/>
        <rFont val="Symbol"/>
        <family val="1"/>
        <charset val="2"/>
      </rPr>
      <t>f</t>
    </r>
    <r>
      <rPr>
        <sz val="10"/>
        <rFont val="Arial"/>
        <family val="2"/>
        <charset val="238"/>
      </rPr>
      <t>80mm za odvodno rešetko tip. AR-3/F.</t>
    </r>
  </si>
  <si>
    <r>
      <t>f</t>
    </r>
    <r>
      <rPr>
        <sz val="10"/>
        <rFont val="Arial"/>
        <family val="2"/>
        <charset val="238"/>
      </rPr>
      <t xml:space="preserve"> 600/600/1140</t>
    </r>
  </si>
  <si>
    <t>STROJNE INSTALACIJE - OGREVANJE</t>
  </si>
  <si>
    <t>REKAPITULACIJA</t>
  </si>
  <si>
    <t>RUSTJEVA HIŠA</t>
  </si>
  <si>
    <t>PROSTOR DOŽIVETIJ</t>
  </si>
  <si>
    <t>SKUPAJ</t>
  </si>
  <si>
    <t>STROJNE INSTALACIJE</t>
  </si>
  <si>
    <t>SKUPAJ brez DDV</t>
  </si>
  <si>
    <t>22% DDV</t>
  </si>
  <si>
    <t>SKUPAJ z DDV</t>
  </si>
  <si>
    <t>OGREVANJE</t>
  </si>
  <si>
    <t>PREZRAČEVANJE</t>
  </si>
  <si>
    <t>VODOVOD</t>
  </si>
  <si>
    <t>Rustjeva hiša</t>
  </si>
  <si>
    <t>PROSTOR DOŽIVETIJ PEKARSKE IN MLINARSKE TRADICIJE</t>
  </si>
  <si>
    <t>Talni ventilatorski konvektor za ogrevanje in pohlajevanje kot npr. TKH za montažo v tlak, 2 cevni sistem z zapornimi ventili 2 kos, vključno pritrdilni material, črpalka za odvod kondenzata Lindab.</t>
  </si>
  <si>
    <t>Panelni električni  radiator  z vgrajenim termostatom tip. BEHA.</t>
  </si>
  <si>
    <t>Varnostni termostat za omejevanje maksimalne temperature tip. ST-1 (TR/STB) z ročnim resetiranjem (55°C) temperaturno območje TR 30-90°C, STB 95°C.</t>
  </si>
  <si>
    <t>Termomanometer fi 80 mm, s hrbtnim priključkom 1/2" za območje 0-6 bar in 0-120°C.</t>
  </si>
  <si>
    <t>Termometer fi 80mm s hrbtnim priključkom 1/2" za območje 0-120°C.</t>
  </si>
  <si>
    <t>Toplotna črpalka iverter zrak/voda MULTI V 5 tip. ARUM200LTE5 42,83/48,05kW (-7/20°C, 35/27°C) 3/380V Pel = 19,73kW, vključno regulacija po zunanji temperaturi, ogrevanje STV, protivibracijski podstavek, grelni kabel; LG.</t>
  </si>
  <si>
    <t>Razdelilni kos Y-brench tekoče in plinaste faze; LG:</t>
  </si>
  <si>
    <t>Cev bakrena ISO POLAR za split sistem, vključno fitingi, spojni in tesnilni material:</t>
  </si>
  <si>
    <r>
      <t>f</t>
    </r>
    <r>
      <rPr>
        <sz val="10"/>
        <rFont val="Arial"/>
        <family val="2"/>
        <charset val="238"/>
      </rPr>
      <t xml:space="preserve"> 22 - d=25 mm</t>
    </r>
  </si>
  <si>
    <r>
      <t>f</t>
    </r>
    <r>
      <rPr>
        <sz val="10"/>
        <rFont val="Arial"/>
        <family val="2"/>
        <charset val="238"/>
      </rPr>
      <t xml:space="preserve"> 28 - d=25 mm</t>
    </r>
  </si>
  <si>
    <r>
      <t>Dovodna zvočno dušilna rešetka, demontažna, dim. 1730x1400x200 mm, z vgrajenimi dušilnimi kulisami debeline 100 mm, nameščenimi pod kotom 45</t>
    </r>
    <r>
      <rPr>
        <sz val="10"/>
        <rFont val="Symbol"/>
        <family val="1"/>
        <charset val="2"/>
      </rPr>
      <t>°,</t>
    </r>
    <r>
      <rPr>
        <sz val="10"/>
        <rFont val="Arial"/>
        <family val="2"/>
        <charset val="238"/>
      </rPr>
      <t xml:space="preserve"> prosti razmak med dušilnimi kulisami 40 mm, število kulis 9.</t>
    </r>
  </si>
  <si>
    <t>Klimat tip. Verso R 2000 U skupaj z:
- krmilnik c5.1,
- vodni grelnik/hladilnik, zaporne žaluzije,
- filter M5/F7,</t>
  </si>
  <si>
    <t>Kanal iz pocinkane pločevine po EN12097 vključno spojni in tesnilni elementi, fazonski kosi, brezprirobnični natični spoji ter pritrdilni material. Konzole, obešala, revizijske odprtine (teža zgoraj  definiranih kanalov).</t>
  </si>
  <si>
    <t>Koleno 90° iz pocinkane pločevine po EN12097, vključno spojni in tesnilni elementi, brezprirobnični natični spoji ter pritrdilni material. Konzole, obešala, revizijske odprtine.</t>
  </si>
  <si>
    <t>T-kos iz pocinkane pločevine po EN12097, vključno spojni in tesnilni elementi, brezprirobnični natični spoji ter pritrdilni material. Konzole, obešala, revizijske odprtine.</t>
  </si>
  <si>
    <t>Sedelni odcep iz pocinkane pločevine po EN12097, vključno spojni in tesnilni elementi, pritrdilni material. Konzole, obešala, revizijske odprtine.</t>
  </si>
  <si>
    <t>Izpušni plenum toplotne črpalke dim. 1270x760x1000mm, iz pocinkane pločevine po EN12097, vključno spojni in tesnilni elementi, pritrdilni material, zamrežen horizontalen izpuh.</t>
  </si>
  <si>
    <t>9 mm</t>
  </si>
  <si>
    <r>
      <t xml:space="preserve">Komora netipska dim. 325x225x150mm s tremi priključki </t>
    </r>
    <r>
      <rPr>
        <sz val="10"/>
        <rFont val="Symbol"/>
        <family val="1"/>
        <charset val="2"/>
      </rPr>
      <t>f</t>
    </r>
    <r>
      <rPr>
        <sz val="10"/>
        <rFont val="Arial"/>
        <family val="2"/>
        <charset val="238"/>
      </rPr>
      <t>80 mm (za pretok 177 m3/h) za odvodno rešetko tip. AR-3/F</t>
    </r>
  </si>
  <si>
    <r>
      <t xml:space="preserve">Komora netipska dim. 625x325x150 mm s tremi priključki </t>
    </r>
    <r>
      <rPr>
        <sz val="10"/>
        <rFont val="Symbol"/>
        <family val="1"/>
        <charset val="2"/>
      </rPr>
      <t>f</t>
    </r>
    <r>
      <rPr>
        <sz val="10"/>
        <rFont val="Arial"/>
        <family val="2"/>
        <charset val="238"/>
      </rPr>
      <t>80 mm za dovodno rešetko tip. AR-9/F, toplotno izolirana z Armaflex AC 9 mm.</t>
    </r>
  </si>
  <si>
    <t>Požarna loputa, okrogla, s termičnim prožilom, kot npr. tip. PL-30/E15 24V (odpornost EI60S), vključno s požarnim tesnenjem skozi gradbeno konstrukcijo (montaža v masivno steno ali strop):</t>
  </si>
  <si>
    <t>Dolbljenje utorov dim. 40x20 cm v opečni oz. kamniti zid za potrebe montaže inštalacij.</t>
  </si>
  <si>
    <t>Dolbljenje utorov dim. 20x20 cm v opečni oz.kamniti zid za potrebe montaže inštalacij.</t>
  </si>
  <si>
    <t>Meritev prezračevanja, nastavitve pretokov, funkcionalen zagon sistema ter izdelava poročila o meritvah.</t>
  </si>
  <si>
    <t>Kompletno stranišče sestavljeno iz:
Kombifix - stenski WC element za vzidavo in obzidavo, pocinkan globine 12 cm, z vgrajenim kotličkom 6-9l, z aktiviranjem spredaj, PE odtočnim kolenom 90/90mm, PE prehodnim kosom 90/110 WC, priključno garnituro, setom za zvočno izolacijo, kotnim ventilom, vključno ves pritrdilni in tesnilni material, kot npr. proizv. Geberit.
Aktivirna tipka dvokoličinska za aktiviranje spredaj kot npr. Geberit. WC za stensko pritrditev, vključno deska s pokrovom kot npr. Laufen Radial.</t>
  </si>
  <si>
    <t>Kompletno stranišče sestavljeno iz:
Duofix - montažni stenski WC element, globine 15 cm, nosilni okvir, nosilne oporne noge 0-20 cm, navojne palice z osno razdaljo 18 ali 23 cm, z  kotličkom 6-9l z aktiviranjem spredaj, PE odtočnim kolenom 90/90mm, PE prehodnim kosom 90/110 garniture manšet 90, setom za zvočno izolacijo, kotnim ventilom, vključno ves pritrdilni in tesnilni material kot npr. Geberit. Aktivirna tipka dvokoličinska za aktiviranje spredaj kot npr. Geberit. WC za stensko pritrditev, vključno deska s pokrovom kot npr. Laufen Radial.</t>
  </si>
  <si>
    <t>Kompletno stranišče sestavljeno iz:
Kombifix - stenski WC element za vzidavo in obzidavo, pocinkan globine 12 cm, z vgrajenim kotličkom 6-9l z aktiviranjem spredaj, PE odtočnim kolenom 90/90mm, PE prehodnim kosom 90/110 WC, priključno garnituro, setom za zvočno izolacijo, kotnim ventilom, vključno ves pritrdilni in tesnilni material kot npr. Geberit. Aktivirna tipka dvokoličinska za aktiviranje spredaj kot npr. Geberit. WC INVALIDSKI za stensko pritrditev, vključno deska s pokrovom kot npr. Laufen Radial.</t>
  </si>
  <si>
    <r>
      <t xml:space="preserve">Umivalnik enojni keramični sestavljen iz:
Duofix montažni element za umivalnik, vgradna višina elementa H=82/98cm vključno montažni okvir, samonastavljive noge 0-20cm, armaturna priključka za vodo 1/2" ZN, globinsko nastavljiva kotnika, navojni palici M10, montažna plošča za armaturne priključke, PE odtočno koleno, tesnilo, pritrdilni material. Umivalnik za stensko pritrditev s pokrovom za sifon vel. 600x440 mm, vključno ves pritrdilni in tesnilni materialkot npr. Laufen Radial. Enoročajna mešalna baterija ponikljana, odtočni ventil s sifonom in iztokom </t>
    </r>
    <r>
      <rPr>
        <sz val="10"/>
        <rFont val="Symbol"/>
        <family val="1"/>
        <charset val="2"/>
      </rPr>
      <t>f</t>
    </r>
    <r>
      <rPr>
        <sz val="10"/>
        <rFont val="Arial"/>
        <family val="2"/>
        <charset val="238"/>
      </rPr>
      <t xml:space="preserve"> 32 ponikljan, gibke priključne cevi 3/8" kot npr. Unitas Simpaty.
Kotni zaporni ventil 2 kos.</t>
    </r>
  </si>
  <si>
    <r>
      <t xml:space="preserve">Tuš kad sestavljena iz:
Plastična (liti acryl) tuš kad tip. Tango 90
dim. 90x90 cm,s plitkim dnom, stekleno kabino
kot npr. Kolpa San,
Enoročajna pomična mešalna baterija za prho ponikljana, s stenskim priklopom 1/2", konzola in masažna ročka kot npr. Unitas Simpaty,
Uniflex odtočno sifonska garnitura za tuš </t>
    </r>
    <r>
      <rPr>
        <sz val="10"/>
        <rFont val="Symbol"/>
        <family val="1"/>
        <charset val="2"/>
      </rPr>
      <t>f</t>
    </r>
    <r>
      <rPr>
        <sz val="10"/>
        <rFont val="Arial"/>
        <family val="2"/>
        <charset val="238"/>
      </rPr>
      <t xml:space="preserve"> 50, z vrtljivim in fleksibilnim odtočnim priključkom na zglob, s kromiranim ventilom in kromiranim pokrovom odtoka kot npr. Geberit.</t>
    </r>
  </si>
  <si>
    <r>
      <t xml:space="preserve">Armatura za pomivalno korito z odtočnim ventilom </t>
    </r>
    <r>
      <rPr>
        <sz val="10"/>
        <rFont val="Symbol"/>
        <family val="1"/>
        <charset val="2"/>
      </rPr>
      <t xml:space="preserve">f </t>
    </r>
    <r>
      <rPr>
        <sz val="10"/>
        <rFont val="Arial"/>
        <family val="2"/>
        <charset val="238"/>
      </rPr>
      <t>32, z zamaškom na verižici, lovilcem maščob, mešalno stoječo enoročno baterijo z veznima cevkama - Unitas Simpaty, kotnima reg. ventiloma s kapo in rozeto, tesnilnim in pritrdilnim materialom.</t>
    </r>
  </si>
  <si>
    <t>Kanalizacijske cevi in fazonski kosi, izdelani iz trdega polivinil-klorida (PVC-ja), po DIN19531, na obojke, oblika in mere po DIN8062, obojke zatesnjene z odgovarjajočimi gumijastimi tesnilnimi obročki, manšetami, kemijska odpornost materiala po DIN16929, gorljivost materiala po DIN4102, vključno z mazalnim sredstvom.</t>
  </si>
  <si>
    <t>Kanalizacijske cevi protišumne tip. POLO-KAL 3S  in fazonski kosi, izdelani iz trdega polivinil-klorida (PVC-ja), po DIN19531, na obojke, oblika in mere po DIN8062, obojke zatesnjene z odgovarjajočimi gumijastimi tesnilnimi obročki, manešetami, kemijska odpornost materiala po DIN16929, gorljivost materiala po DIN4102, vključno z mazalnim sredstvom.</t>
  </si>
  <si>
    <t>Dolbljenje utorov dim. 5x5 cm v kamniti zid za potrebe montaže inštalacij.</t>
  </si>
  <si>
    <t>Dolbljenje utorov dim. 15x15 cm v kamniti zid za potrebe montaže inštalacij.</t>
  </si>
  <si>
    <t>Lovilec nesnage Y izvedbe, DN32.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</si>
</sst>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S_I_T_ ;_ * #,##0.00\-\ _S_I_T_ ;_ * &quot;-&quot;??_-\ _S_I_T_ ;_ @_ "/>
  </numFmts>
  <fonts count="27">
    <font>
      <sz val="10"/>
      <name val="New_Century_Schoolbook"/>
      <charset val="238"/>
    </font>
    <font>
      <sz val="8"/>
      <name val="New_Century_Schoolbook"/>
      <charset val="238"/>
    </font>
    <font>
      <sz val="11"/>
      <name val="Arial"/>
      <family val="2"/>
      <charset val="238"/>
    </font>
    <font>
      <b/>
      <i/>
      <sz val="11"/>
      <name val="Arial"/>
      <family val="2"/>
      <charset val="238"/>
    </font>
    <font>
      <b/>
      <sz val="10"/>
      <name val="Arial"/>
      <family val="2"/>
      <charset val="238"/>
    </font>
    <font>
      <b/>
      <sz val="11"/>
      <name val="Arial"/>
      <family val="2"/>
      <charset val="238"/>
    </font>
    <font>
      <sz val="10"/>
      <name val="New_Century_Schoolbook"/>
    </font>
    <font>
      <sz val="11"/>
      <name val="New_Century_Schoolbook"/>
    </font>
    <font>
      <sz val="10"/>
      <color rgb="FFFF0000"/>
      <name val="Arial"/>
      <family val="2"/>
      <charset val="238"/>
    </font>
    <font>
      <i/>
      <sz val="11"/>
      <name val="Arial"/>
      <family val="2"/>
      <charset val="238"/>
    </font>
    <font>
      <b/>
      <sz val="8"/>
      <name val="Arial"/>
      <family val="2"/>
      <charset val="238"/>
    </font>
    <font>
      <sz val="8"/>
      <name val="Arial"/>
      <family val="2"/>
      <charset val="238"/>
    </font>
    <font>
      <i/>
      <sz val="8"/>
      <name val="Arial"/>
      <family val="2"/>
      <charset val="238"/>
    </font>
    <font>
      <sz val="10"/>
      <name val="Arial"/>
      <family val="2"/>
      <charset val="238"/>
    </font>
    <font>
      <b/>
      <i/>
      <sz val="10"/>
      <name val="Arial"/>
      <family val="2"/>
      <charset val="238"/>
    </font>
    <font>
      <sz val="10"/>
      <name val="Symbol"/>
      <family val="1"/>
      <charset val="2"/>
    </font>
    <font>
      <sz val="10"/>
      <name val="Symbol"/>
      <family val="1"/>
      <charset val="238"/>
    </font>
    <font>
      <b/>
      <sz val="11"/>
      <color theme="1"/>
      <name val="Calibri"/>
      <family val="2"/>
      <charset val="238"/>
      <scheme val="minor"/>
    </font>
    <font>
      <i/>
      <sz val="10"/>
      <name val="Arial"/>
      <family val="2"/>
      <charset val="238"/>
    </font>
    <font>
      <b/>
      <sz val="11"/>
      <color theme="1"/>
      <name val="Arial Narrow"/>
      <family val="2"/>
      <charset val="238"/>
    </font>
    <font>
      <sz val="11"/>
      <color theme="1"/>
      <name val="Arial Narrow"/>
      <family val="2"/>
      <charset val="238"/>
    </font>
    <font>
      <u/>
      <sz val="11"/>
      <color theme="1"/>
      <name val="Arial Narrow"/>
      <family val="2"/>
      <charset val="238"/>
    </font>
    <font>
      <sz val="11"/>
      <name val="Arial Narrow"/>
      <family val="2"/>
      <charset val="238"/>
    </font>
    <font>
      <sz val="11"/>
      <color rgb="FFC00000"/>
      <name val="Calibri"/>
      <family val="2"/>
      <charset val="238"/>
      <scheme val="minor"/>
    </font>
    <font>
      <b/>
      <sz val="11"/>
      <name val="Arial Narrow"/>
      <family val="2"/>
      <charset val="238"/>
    </font>
    <font>
      <u/>
      <sz val="10"/>
      <name val="Arial"/>
      <family val="2"/>
      <charset val="238"/>
    </font>
    <font>
      <i/>
      <sz val="10"/>
      <name val="New_Century_Schoolbook"/>
      <charset val="238"/>
    </font>
  </fonts>
  <fills count="2">
    <fill>
      <patternFill patternType="none"/>
    </fill>
    <fill>
      <patternFill patternType="gray125"/>
    </fill>
  </fills>
  <borders count="6">
    <border>
      <left/>
      <right/>
      <top/>
      <bottom/>
      <diagonal/>
    </border>
    <border>
      <left/>
      <right/>
      <top/>
      <bottom style="medium">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6" fillId="0" borderId="0"/>
    <xf numFmtId="165" fontId="6" fillId="0" borderId="0" applyFont="0" applyFill="0" applyBorder="0" applyAlignment="0" applyProtection="0"/>
  </cellStyleXfs>
  <cellXfs count="212">
    <xf numFmtId="0" fontId="0" fillId="0" borderId="0" xfId="0"/>
    <xf numFmtId="0" fontId="5" fillId="0" borderId="0" xfId="0" applyFont="1" applyAlignment="1">
      <alignment horizontal="center" vertical="top"/>
    </xf>
    <xf numFmtId="4" fontId="2" fillId="0" borderId="0" xfId="0" applyNumberFormat="1" applyFont="1"/>
    <xf numFmtId="0" fontId="3" fillId="0" borderId="0" xfId="0" applyFont="1" applyAlignment="1">
      <alignment vertical="center"/>
    </xf>
    <xf numFmtId="0" fontId="5" fillId="0" borderId="0" xfId="0" applyFont="1" applyBorder="1" applyAlignment="1">
      <alignment horizontal="center" vertical="top"/>
    </xf>
    <xf numFmtId="0" fontId="2" fillId="0" borderId="0" xfId="0" applyFont="1" applyBorder="1" applyAlignment="1">
      <alignment vertical="top" wrapText="1"/>
    </xf>
    <xf numFmtId="0" fontId="2" fillId="0" borderId="0" xfId="0" applyFont="1" applyBorder="1" applyAlignment="1">
      <alignment horizontal="right" wrapText="1"/>
    </xf>
    <xf numFmtId="0" fontId="2" fillId="0" borderId="0" xfId="0" applyFont="1" applyBorder="1" applyAlignment="1">
      <alignment wrapText="1"/>
    </xf>
    <xf numFmtId="0" fontId="7" fillId="0" borderId="0" xfId="1" applyFont="1"/>
    <xf numFmtId="0" fontId="3" fillId="0" borderId="0" xfId="0" applyFont="1" applyFill="1" applyAlignment="1">
      <alignment vertical="center"/>
    </xf>
    <xf numFmtId="0" fontId="2" fillId="0" borderId="0" xfId="0" applyFont="1"/>
    <xf numFmtId="0" fontId="2" fillId="0" borderId="0" xfId="0" applyFont="1" applyAlignment="1">
      <alignment wrapText="1"/>
    </xf>
    <xf numFmtId="0" fontId="2" fillId="0" borderId="0" xfId="0" applyFont="1" applyFill="1"/>
    <xf numFmtId="4" fontId="2" fillId="0" borderId="0" xfId="0" applyNumberFormat="1" applyFont="1" applyFill="1"/>
    <xf numFmtId="4" fontId="2" fillId="0" borderId="0" xfId="0" applyNumberFormat="1" applyFont="1" applyAlignment="1">
      <alignment horizontal="right"/>
    </xf>
    <xf numFmtId="0" fontId="2" fillId="0" borderId="1" xfId="0" applyFont="1" applyFill="1" applyBorder="1" applyAlignment="1">
      <alignment vertical="center" wrapText="1"/>
    </xf>
    <xf numFmtId="4" fontId="5" fillId="0" borderId="0" xfId="0" applyNumberFormat="1" applyFont="1"/>
    <xf numFmtId="4" fontId="5" fillId="0" borderId="0" xfId="0" applyNumberFormat="1" applyFont="1" applyAlignment="1">
      <alignment horizontal="right"/>
    </xf>
    <xf numFmtId="1" fontId="5" fillId="0" borderId="0" xfId="0" applyNumberFormat="1" applyFont="1" applyAlignment="1">
      <alignment horizontal="right"/>
    </xf>
    <xf numFmtId="0" fontId="2" fillId="0" borderId="0" xfId="0" applyFont="1" applyAlignment="1">
      <alignment horizontal="center" wrapText="1"/>
    </xf>
    <xf numFmtId="0" fontId="2" fillId="0" borderId="0" xfId="0" applyFont="1" applyBorder="1" applyAlignment="1">
      <alignment horizontal="center" vertical="top" wrapText="1"/>
    </xf>
    <xf numFmtId="0" fontId="2" fillId="0" borderId="0" xfId="0" applyFont="1" applyBorder="1" applyAlignment="1">
      <alignment horizontal="center" wrapText="1"/>
    </xf>
    <xf numFmtId="3" fontId="5" fillId="0" borderId="0" xfId="0" applyNumberFormat="1" applyFont="1" applyAlignment="1">
      <alignment horizontal="center"/>
    </xf>
    <xf numFmtId="3" fontId="5" fillId="0" borderId="0" xfId="0" applyNumberFormat="1" applyFont="1" applyFill="1" applyAlignment="1">
      <alignment horizontal="center"/>
    </xf>
    <xf numFmtId="4" fontId="5" fillId="0" borderId="0" xfId="0" applyNumberFormat="1" applyFont="1" applyFill="1"/>
    <xf numFmtId="0" fontId="5" fillId="0" borderId="0" xfId="0" applyFont="1"/>
    <xf numFmtId="0" fontId="9" fillId="0" borderId="0" xfId="0" applyFont="1" applyFill="1" applyAlignment="1">
      <alignment vertical="center"/>
    </xf>
    <xf numFmtId="0" fontId="5" fillId="0" borderId="1" xfId="0" applyFont="1" applyFill="1" applyBorder="1" applyAlignment="1">
      <alignment vertical="center" wrapText="1"/>
    </xf>
    <xf numFmtId="4" fontId="10" fillId="0" borderId="1" xfId="0" applyNumberFormat="1" applyFont="1" applyFill="1" applyBorder="1" applyAlignment="1">
      <alignment horizontal="center" vertical="top" wrapText="1"/>
    </xf>
    <xf numFmtId="4" fontId="10" fillId="0" borderId="0" xfId="0" applyNumberFormat="1" applyFont="1"/>
    <xf numFmtId="4" fontId="10" fillId="0" borderId="0" xfId="0" applyNumberFormat="1" applyFont="1" applyAlignment="1">
      <alignment horizontal="center"/>
    </xf>
    <xf numFmtId="0" fontId="10" fillId="0" borderId="0" xfId="0" applyFont="1"/>
    <xf numFmtId="0" fontId="11" fillId="0" borderId="0" xfId="0" applyFont="1"/>
    <xf numFmtId="1" fontId="10" fillId="0" borderId="1" xfId="0" applyNumberFormat="1" applyFont="1" applyFill="1" applyBorder="1" applyAlignment="1">
      <alignment horizontal="center" vertical="top" wrapText="1"/>
    </xf>
    <xf numFmtId="1" fontId="12" fillId="0" borderId="3" xfId="0" applyNumberFormat="1" applyFont="1" applyFill="1" applyBorder="1" applyAlignment="1">
      <alignment horizontal="center" vertical="top" wrapText="1"/>
    </xf>
    <xf numFmtId="0" fontId="12" fillId="0" borderId="0" xfId="0" applyFont="1" applyFill="1" applyBorder="1" applyAlignment="1">
      <alignment vertical="center" wrapText="1"/>
    </xf>
    <xf numFmtId="4" fontId="12" fillId="0" borderId="0" xfId="0" applyNumberFormat="1" applyFont="1" applyFill="1" applyBorder="1" applyAlignment="1">
      <alignment horizontal="center" vertical="top" wrapText="1"/>
    </xf>
    <xf numFmtId="0" fontId="13" fillId="0" borderId="0" xfId="0" applyFont="1" applyFill="1" applyBorder="1" applyAlignment="1">
      <alignment vertical="center" wrapText="1"/>
    </xf>
    <xf numFmtId="4" fontId="4" fillId="0" borderId="0" xfId="0" applyNumberFormat="1" applyFont="1" applyFill="1" applyBorder="1" applyAlignment="1">
      <alignment horizontal="right" vertical="center"/>
    </xf>
    <xf numFmtId="4" fontId="4" fillId="0" borderId="0" xfId="0" applyNumberFormat="1" applyFont="1" applyFill="1" applyBorder="1" applyAlignment="1">
      <alignment vertical="center"/>
    </xf>
    <xf numFmtId="4" fontId="4" fillId="0" borderId="0" xfId="0" applyNumberFormat="1" applyFont="1" applyFill="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3" fillId="0" borderId="0" xfId="0" applyFont="1" applyFill="1" applyBorder="1" applyAlignment="1">
      <alignment vertical="top" wrapText="1"/>
    </xf>
    <xf numFmtId="0" fontId="4" fillId="0" borderId="0" xfId="0" applyFont="1" applyFill="1" applyAlignment="1">
      <alignment horizontal="right" wrapText="1"/>
    </xf>
    <xf numFmtId="3" fontId="13" fillId="0" borderId="0" xfId="0" applyNumberFormat="1" applyFont="1" applyFill="1" applyAlignment="1">
      <alignment horizontal="right" wrapText="1"/>
    </xf>
    <xf numFmtId="4" fontId="13" fillId="0" borderId="0" xfId="0" applyNumberFormat="1" applyFont="1" applyFill="1"/>
    <xf numFmtId="0" fontId="13" fillId="0" borderId="0" xfId="0" applyFont="1"/>
    <xf numFmtId="0" fontId="4" fillId="0" borderId="0" xfId="0" applyFont="1"/>
    <xf numFmtId="4" fontId="13" fillId="0" borderId="0" xfId="0" applyNumberFormat="1" applyFont="1"/>
    <xf numFmtId="0" fontId="13" fillId="0" borderId="0" xfId="0" applyFont="1" applyFill="1" applyBorder="1" applyAlignment="1">
      <alignment wrapText="1"/>
    </xf>
    <xf numFmtId="0" fontId="13" fillId="0" borderId="0" xfId="0" applyFont="1" applyFill="1" applyAlignment="1">
      <alignment horizontal="right" wrapText="1"/>
    </xf>
    <xf numFmtId="3" fontId="13" fillId="0" borderId="0" xfId="0" applyNumberFormat="1" applyFont="1" applyFill="1" applyAlignment="1">
      <alignment horizontal="right"/>
    </xf>
    <xf numFmtId="4" fontId="13" fillId="0" borderId="0" xfId="0" applyNumberFormat="1" applyFont="1" applyFill="1" applyAlignment="1">
      <alignment horizontal="right"/>
    </xf>
    <xf numFmtId="0" fontId="13" fillId="0" borderId="0" xfId="0" applyFont="1" applyFill="1" applyBorder="1" applyAlignment="1">
      <alignment horizontal="right" wrapText="1"/>
    </xf>
    <xf numFmtId="0" fontId="16" fillId="0" borderId="0" xfId="0" applyFont="1" applyFill="1" applyBorder="1"/>
    <xf numFmtId="1" fontId="13" fillId="0" borderId="0" xfId="0" applyNumberFormat="1" applyFont="1" applyFill="1" applyAlignment="1">
      <alignment horizontal="right"/>
    </xf>
    <xf numFmtId="0" fontId="16" fillId="0" borderId="0" xfId="0" applyFont="1" applyFill="1" applyBorder="1" applyAlignment="1">
      <alignment horizontal="left"/>
    </xf>
    <xf numFmtId="0" fontId="13" fillId="0" borderId="0" xfId="0" applyFont="1" applyFill="1" applyBorder="1"/>
    <xf numFmtId="4" fontId="13" fillId="0" borderId="0" xfId="0" applyNumberFormat="1" applyFont="1" applyFill="1" applyBorder="1" applyAlignment="1">
      <alignment horizontal="center" vertical="center"/>
    </xf>
    <xf numFmtId="0" fontId="13" fillId="0" borderId="0" xfId="0" applyFont="1" applyFill="1" applyBorder="1" applyAlignment="1">
      <alignment horizontal="right"/>
    </xf>
    <xf numFmtId="4" fontId="13" fillId="0" borderId="0" xfId="0" applyNumberFormat="1" applyFont="1" applyFill="1" applyBorder="1"/>
    <xf numFmtId="0" fontId="13" fillId="0" borderId="0" xfId="0" applyFont="1" applyFill="1" applyBorder="1" applyAlignment="1">
      <alignment horizontal="left" wrapText="1"/>
    </xf>
    <xf numFmtId="0" fontId="13" fillId="0" borderId="0" xfId="0" applyFont="1" applyFill="1" applyAlignment="1">
      <alignment horizontal="right"/>
    </xf>
    <xf numFmtId="0" fontId="4" fillId="0" borderId="2" xfId="0" applyFont="1" applyFill="1" applyBorder="1"/>
    <xf numFmtId="0" fontId="4" fillId="0" borderId="2" xfId="0" applyFont="1" applyFill="1" applyBorder="1" applyAlignment="1">
      <alignment horizontal="right"/>
    </xf>
    <xf numFmtId="4" fontId="4" fillId="0" borderId="2" xfId="0" applyNumberFormat="1" applyFont="1" applyFill="1" applyBorder="1"/>
    <xf numFmtId="0" fontId="5" fillId="0" borderId="0" xfId="0" applyFont="1" applyAlignment="1">
      <alignment horizontal="right" vertical="top"/>
    </xf>
    <xf numFmtId="0" fontId="2" fillId="0" borderId="1" xfId="0" applyFont="1" applyFill="1" applyBorder="1" applyAlignment="1">
      <alignment horizontal="right" vertical="center"/>
    </xf>
    <xf numFmtId="1" fontId="12" fillId="0" borderId="3" xfId="0" applyNumberFormat="1" applyFont="1" applyFill="1" applyBorder="1" applyAlignment="1">
      <alignment horizontal="right" vertical="top" wrapText="1"/>
    </xf>
    <xf numFmtId="0" fontId="4" fillId="0" borderId="0" xfId="0" applyFont="1" applyFill="1" applyBorder="1" applyAlignment="1">
      <alignment horizontal="right" vertical="center"/>
    </xf>
    <xf numFmtId="0" fontId="13" fillId="0" borderId="0" xfId="0" applyFont="1" applyFill="1" applyBorder="1" applyAlignment="1">
      <alignment horizontal="right" vertical="top"/>
    </xf>
    <xf numFmtId="0" fontId="4" fillId="0" borderId="0" xfId="0" applyFont="1" applyFill="1" applyBorder="1" applyAlignment="1">
      <alignment horizontal="right" vertical="top"/>
    </xf>
    <xf numFmtId="0" fontId="8" fillId="0" borderId="0" xfId="0" applyFont="1" applyFill="1" applyBorder="1" applyAlignment="1">
      <alignment vertical="top" wrapText="1"/>
    </xf>
    <xf numFmtId="4" fontId="4" fillId="0" borderId="0" xfId="0" applyNumberFormat="1" applyFont="1" applyFill="1"/>
    <xf numFmtId="0" fontId="4" fillId="0" borderId="0" xfId="0" applyFont="1" applyFill="1" applyAlignment="1">
      <alignment vertical="top"/>
    </xf>
    <xf numFmtId="4" fontId="13" fillId="0" borderId="0" xfId="0" applyNumberFormat="1" applyFont="1" applyFill="1" applyAlignment="1">
      <alignment vertical="top"/>
    </xf>
    <xf numFmtId="0" fontId="4" fillId="0" borderId="0" xfId="0" applyFont="1" applyAlignment="1">
      <alignment horizontal="center" vertical="top"/>
    </xf>
    <xf numFmtId="0" fontId="13" fillId="0" borderId="0" xfId="0" applyFont="1" applyAlignment="1">
      <alignment wrapText="1"/>
    </xf>
    <xf numFmtId="4" fontId="4" fillId="0" borderId="0" xfId="0" applyNumberFormat="1" applyFont="1" applyAlignment="1">
      <alignment horizontal="center"/>
    </xf>
    <xf numFmtId="0" fontId="14" fillId="0" borderId="0" xfId="0" applyFont="1" applyFill="1" applyAlignment="1">
      <alignment vertical="center"/>
    </xf>
    <xf numFmtId="0" fontId="13" fillId="0" borderId="0" xfId="0" applyFont="1" applyAlignment="1">
      <alignment horizontal="center" wrapText="1"/>
    </xf>
    <xf numFmtId="1" fontId="4" fillId="0" borderId="0" xfId="0" applyNumberFormat="1" applyFont="1" applyAlignment="1">
      <alignment horizontal="right"/>
    </xf>
    <xf numFmtId="3" fontId="4" fillId="0" borderId="0" xfId="0" applyNumberFormat="1" applyFont="1" applyFill="1" applyBorder="1" applyAlignment="1">
      <alignment horizontal="right" vertical="center"/>
    </xf>
    <xf numFmtId="0" fontId="13" fillId="0" borderId="0" xfId="0" applyFont="1" applyFill="1" applyAlignment="1">
      <alignment horizontal="center" vertical="top" wrapText="1"/>
    </xf>
    <xf numFmtId="0" fontId="4" fillId="0" borderId="0" xfId="0" applyFont="1" applyFill="1" applyBorder="1" applyAlignment="1">
      <alignment horizontal="center" vertical="top" wrapText="1"/>
    </xf>
    <xf numFmtId="1" fontId="4" fillId="0" borderId="0" xfId="0" applyNumberFormat="1" applyFont="1" applyFill="1" applyBorder="1" applyAlignment="1">
      <alignment horizontal="right" vertical="top"/>
    </xf>
    <xf numFmtId="4" fontId="13" fillId="0" borderId="0" xfId="0" applyNumberFormat="1" applyFont="1" applyFill="1" applyBorder="1" applyAlignment="1">
      <alignment vertical="top"/>
    </xf>
    <xf numFmtId="4" fontId="13" fillId="0" borderId="0" xfId="0" applyNumberFormat="1" applyFont="1" applyFill="1" applyBorder="1" applyAlignment="1">
      <alignment horizontal="right" vertical="top"/>
    </xf>
    <xf numFmtId="0" fontId="14" fillId="0" borderId="0" xfId="0" applyFont="1" applyFill="1" applyAlignment="1">
      <alignment vertical="top"/>
    </xf>
    <xf numFmtId="0" fontId="13" fillId="0" borderId="0" xfId="0" applyFont="1" applyFill="1" applyBorder="1" applyAlignment="1">
      <alignment horizontal="center" vertical="top" wrapText="1"/>
    </xf>
    <xf numFmtId="4" fontId="14" fillId="0" borderId="0" xfId="0" applyNumberFormat="1" applyFont="1" applyFill="1" applyAlignment="1">
      <alignment vertical="top"/>
    </xf>
    <xf numFmtId="1" fontId="13" fillId="0" borderId="0" xfId="0" applyNumberFormat="1" applyFont="1" applyFill="1" applyBorder="1" applyAlignment="1">
      <alignment horizontal="center" vertical="top"/>
    </xf>
    <xf numFmtId="0" fontId="13" fillId="0" borderId="0" xfId="0" applyFont="1" applyFill="1" applyAlignment="1">
      <alignment horizontal="center" vertical="top"/>
    </xf>
    <xf numFmtId="1" fontId="13" fillId="0" borderId="0" xfId="0" applyNumberFormat="1" applyFont="1" applyFill="1" applyAlignment="1">
      <alignment horizontal="center" vertical="top"/>
    </xf>
    <xf numFmtId="4" fontId="13" fillId="0" borderId="0" xfId="0" applyNumberFormat="1" applyFont="1" applyAlignment="1">
      <alignment vertical="top"/>
    </xf>
    <xf numFmtId="0" fontId="16" fillId="0" borderId="0" xfId="0" applyFont="1" applyFill="1" applyAlignment="1">
      <alignment horizontal="center" vertical="top"/>
    </xf>
    <xf numFmtId="0" fontId="13" fillId="0" borderId="0" xfId="0" applyFont="1" applyFill="1" applyBorder="1" applyAlignment="1">
      <alignment horizontal="right" vertical="top" wrapText="1"/>
    </xf>
    <xf numFmtId="0" fontId="13" fillId="0" borderId="0" xfId="0" applyFont="1" applyFill="1" applyBorder="1" applyAlignment="1">
      <alignment horizontal="left" vertical="top" wrapText="1"/>
    </xf>
    <xf numFmtId="4" fontId="13" fillId="0" borderId="0" xfId="0" applyNumberFormat="1" applyFont="1" applyFill="1" applyAlignment="1">
      <alignment horizontal="right" vertical="top"/>
    </xf>
    <xf numFmtId="4" fontId="13" fillId="0" borderId="0" xfId="0" applyNumberFormat="1" applyFont="1" applyFill="1" applyAlignment="1">
      <alignment horizontal="center" vertical="top"/>
    </xf>
    <xf numFmtId="4" fontId="4" fillId="0" borderId="0" xfId="0" applyNumberFormat="1" applyFont="1" applyAlignment="1">
      <alignment vertical="top"/>
    </xf>
    <xf numFmtId="1" fontId="4" fillId="0" borderId="0" xfId="0" applyNumberFormat="1" applyFont="1" applyFill="1" applyAlignment="1">
      <alignment horizontal="right" vertical="top"/>
    </xf>
    <xf numFmtId="0" fontId="4" fillId="0" borderId="2" xfId="0" applyFont="1" applyFill="1" applyBorder="1" applyAlignment="1">
      <alignment vertical="top"/>
    </xf>
    <xf numFmtId="0" fontId="4" fillId="0" borderId="2" xfId="0" applyFont="1" applyFill="1" applyBorder="1" applyAlignment="1">
      <alignment horizontal="center" vertical="top"/>
    </xf>
    <xf numFmtId="1" fontId="4" fillId="0" borderId="2" xfId="0" applyNumberFormat="1" applyFont="1" applyFill="1" applyBorder="1" applyAlignment="1">
      <alignment horizontal="right" vertical="top"/>
    </xf>
    <xf numFmtId="0" fontId="13" fillId="0" borderId="2" xfId="0" applyFont="1" applyFill="1" applyBorder="1" applyAlignment="1">
      <alignment vertical="top"/>
    </xf>
    <xf numFmtId="4" fontId="4" fillId="0" borderId="2" xfId="0" applyNumberFormat="1" applyFont="1" applyFill="1" applyBorder="1" applyAlignment="1">
      <alignment horizontal="right" vertical="top"/>
    </xf>
    <xf numFmtId="0" fontId="4" fillId="0" borderId="0" xfId="0" applyFont="1" applyFill="1" applyBorder="1" applyAlignment="1">
      <alignment horizontal="center" vertical="center"/>
    </xf>
    <xf numFmtId="0" fontId="13" fillId="0" borderId="0" xfId="0" applyFont="1" applyFill="1" applyBorder="1" applyAlignment="1">
      <alignment horizontal="center" vertical="top"/>
    </xf>
    <xf numFmtId="0" fontId="13" fillId="0" borderId="0" xfId="0" applyFont="1" applyFill="1" applyBorder="1" applyAlignment="1">
      <alignment horizontal="left" vertical="top"/>
    </xf>
    <xf numFmtId="0" fontId="13" fillId="0" borderId="0" xfId="0" applyFont="1" applyFill="1" applyBorder="1" applyAlignment="1">
      <alignment vertical="top"/>
    </xf>
    <xf numFmtId="0" fontId="4" fillId="0" borderId="0" xfId="0" applyFont="1" applyFill="1" applyBorder="1" applyAlignment="1">
      <alignment vertical="top"/>
    </xf>
    <xf numFmtId="0" fontId="16" fillId="0" borderId="0" xfId="0" applyFont="1" applyFill="1" applyBorder="1" applyAlignment="1">
      <alignment horizontal="left" vertical="top"/>
    </xf>
    <xf numFmtId="0" fontId="16" fillId="0" borderId="0" xfId="0" applyFont="1" applyFill="1" applyBorder="1" applyAlignment="1">
      <alignment vertical="top"/>
    </xf>
    <xf numFmtId="0" fontId="11" fillId="0" borderId="0" xfId="0" applyFont="1" applyFill="1" applyBorder="1" applyAlignment="1">
      <alignment horizontal="center" vertical="top"/>
    </xf>
    <xf numFmtId="0" fontId="11" fillId="0" borderId="0" xfId="0" applyFont="1" applyFill="1" applyBorder="1" applyAlignment="1">
      <alignment horizontal="center" vertical="center" wrapText="1"/>
    </xf>
    <xf numFmtId="1" fontId="11" fillId="0" borderId="0" xfId="0" applyNumberFormat="1" applyFont="1" applyFill="1" applyBorder="1" applyAlignment="1">
      <alignment horizontal="center" vertical="top" wrapText="1"/>
    </xf>
    <xf numFmtId="4" fontId="11" fillId="0" borderId="0" xfId="0" applyNumberFormat="1" applyFont="1" applyFill="1" applyBorder="1" applyAlignment="1">
      <alignment horizontal="center" vertical="top"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1" fontId="4" fillId="0"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top"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1" fontId="11" fillId="0" borderId="4"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0" fontId="4" fillId="0" borderId="0" xfId="0" applyFont="1" applyFill="1" applyBorder="1" applyAlignment="1">
      <alignment horizontal="center" vertical="top"/>
    </xf>
    <xf numFmtId="0" fontId="11" fillId="0" borderId="4" xfId="0" applyFont="1" applyFill="1" applyBorder="1" applyAlignment="1">
      <alignment horizontal="center" vertical="top"/>
    </xf>
    <xf numFmtId="0" fontId="4" fillId="0" borderId="0" xfId="0" applyFont="1" applyAlignment="1">
      <alignment wrapText="1"/>
    </xf>
    <xf numFmtId="1" fontId="12" fillId="0" borderId="3" xfId="0" applyNumberFormat="1" applyFont="1" applyFill="1" applyBorder="1" applyAlignment="1">
      <alignment horizontal="left" vertical="top" wrapText="1"/>
    </xf>
    <xf numFmtId="0" fontId="2" fillId="0" borderId="0" xfId="0" applyFont="1" applyFill="1" applyBorder="1" applyAlignment="1">
      <alignment horizontal="right" wrapText="1"/>
    </xf>
    <xf numFmtId="0" fontId="4" fillId="0" borderId="0" xfId="0" applyFont="1" applyAlignment="1">
      <alignment horizontal="right" vertical="top"/>
    </xf>
    <xf numFmtId="0" fontId="11" fillId="0" borderId="4" xfId="0" applyFont="1" applyFill="1" applyBorder="1" applyAlignment="1">
      <alignment horizontal="right" vertical="top"/>
    </xf>
    <xf numFmtId="0" fontId="13" fillId="0" borderId="0" xfId="0" applyFont="1" applyBorder="1" applyAlignment="1">
      <alignment horizontal="right"/>
    </xf>
    <xf numFmtId="0" fontId="5" fillId="0" borderId="0" xfId="0" applyFont="1" applyFill="1" applyBorder="1" applyAlignment="1">
      <alignment horizontal="right" vertical="top"/>
    </xf>
    <xf numFmtId="0" fontId="13" fillId="0" borderId="0" xfId="0" applyFont="1" applyFill="1" applyBorder="1" applyAlignment="1">
      <alignment horizontal="right" vertical="center"/>
    </xf>
    <xf numFmtId="3" fontId="4" fillId="0" borderId="0" xfId="0" applyNumberFormat="1" applyFont="1" applyFill="1" applyBorder="1" applyAlignment="1">
      <alignment horizontal="center" vertical="center"/>
    </xf>
    <xf numFmtId="3" fontId="13" fillId="0" borderId="0" xfId="0" applyNumberFormat="1" applyFont="1" applyBorder="1" applyAlignment="1">
      <alignment horizontal="center"/>
    </xf>
    <xf numFmtId="0" fontId="13" fillId="0" borderId="0" xfId="0" applyFont="1" applyBorder="1"/>
    <xf numFmtId="4" fontId="13" fillId="0" borderId="0" xfId="0" applyNumberFormat="1" applyFont="1" applyBorder="1"/>
    <xf numFmtId="3" fontId="13" fillId="0" borderId="0" xfId="0" applyNumberFormat="1" applyFont="1" applyFill="1" applyBorder="1" applyAlignment="1">
      <alignment horizontal="center" vertical="center"/>
    </xf>
    <xf numFmtId="4" fontId="13" fillId="0" borderId="0" xfId="0" applyNumberFormat="1" applyFont="1" applyFill="1" applyBorder="1" applyAlignment="1">
      <alignment horizontal="right" vertical="center"/>
    </xf>
    <xf numFmtId="0" fontId="13" fillId="0" borderId="0" xfId="0" applyFont="1" applyFill="1" applyAlignment="1">
      <alignment vertical="center"/>
    </xf>
    <xf numFmtId="4" fontId="13" fillId="0" borderId="0" xfId="0" applyNumberFormat="1" applyFont="1" applyFill="1" applyAlignment="1">
      <alignment vertical="center"/>
    </xf>
    <xf numFmtId="3" fontId="13" fillId="0" borderId="0" xfId="0" applyNumberFormat="1" applyFont="1" applyFill="1" applyAlignment="1">
      <alignment horizontal="center"/>
    </xf>
    <xf numFmtId="0" fontId="13" fillId="0" borderId="0" xfId="0" applyFont="1" applyBorder="1" applyAlignment="1">
      <alignment horizontal="right" vertical="top"/>
    </xf>
    <xf numFmtId="0" fontId="13" fillId="0" borderId="0" xfId="0" applyFont="1" applyBorder="1" applyAlignment="1">
      <alignment vertical="top" wrapText="1"/>
    </xf>
    <xf numFmtId="0" fontId="13" fillId="0" borderId="0" xfId="0" applyFont="1" applyFill="1" applyAlignment="1">
      <alignment horizontal="center"/>
    </xf>
    <xf numFmtId="3" fontId="13" fillId="0" borderId="0" xfId="0" applyNumberFormat="1" applyFont="1" applyAlignment="1">
      <alignment horizontal="center"/>
    </xf>
    <xf numFmtId="0" fontId="13" fillId="0" borderId="0" xfId="0" applyFont="1" applyBorder="1" applyAlignment="1">
      <alignment wrapText="1"/>
    </xf>
    <xf numFmtId="164" fontId="13" fillId="0" borderId="0" xfId="0" applyNumberFormat="1" applyFont="1" applyFill="1" applyAlignment="1">
      <alignment horizontal="center"/>
    </xf>
    <xf numFmtId="0" fontId="13" fillId="0" borderId="0" xfId="0" applyFont="1" applyFill="1" applyAlignment="1">
      <alignment horizontal="center" wrapText="1"/>
    </xf>
    <xf numFmtId="0" fontId="16" fillId="0" borderId="0" xfId="0" applyFont="1" applyFill="1" applyBorder="1" applyAlignment="1">
      <alignment horizontal="right"/>
    </xf>
    <xf numFmtId="0" fontId="13" fillId="0" borderId="0" xfId="0" applyFont="1" applyBorder="1" applyAlignment="1">
      <alignment horizontal="right" wrapText="1"/>
    </xf>
    <xf numFmtId="0" fontId="16" fillId="0" borderId="0" xfId="0" applyFont="1" applyBorder="1"/>
    <xf numFmtId="0" fontId="13" fillId="0" borderId="0" xfId="0" applyFont="1" applyAlignment="1">
      <alignment horizontal="center"/>
    </xf>
    <xf numFmtId="4" fontId="13" fillId="0" borderId="0" xfId="0" applyNumberFormat="1" applyFont="1" applyFill="1" applyAlignment="1">
      <alignment horizontal="center"/>
    </xf>
    <xf numFmtId="1" fontId="13" fillId="0" borderId="0" xfId="0" applyNumberFormat="1" applyFont="1" applyFill="1" applyAlignment="1">
      <alignment horizontal="center"/>
    </xf>
    <xf numFmtId="3" fontId="4" fillId="0" borderId="0" xfId="0" applyNumberFormat="1" applyFont="1" applyAlignment="1">
      <alignment horizontal="center"/>
    </xf>
    <xf numFmtId="4" fontId="4" fillId="0" borderId="0" xfId="0" applyNumberFormat="1" applyFont="1"/>
    <xf numFmtId="3" fontId="4" fillId="0" borderId="2" xfId="0" applyNumberFormat="1" applyFont="1" applyFill="1" applyBorder="1" applyAlignment="1">
      <alignment horizontal="center"/>
    </xf>
    <xf numFmtId="3" fontId="4" fillId="0" borderId="0" xfId="0" applyNumberFormat="1" applyFont="1" applyFill="1" applyAlignment="1">
      <alignment horizontal="center"/>
    </xf>
    <xf numFmtId="0" fontId="19" fillId="0" borderId="0" xfId="0" applyFont="1"/>
    <xf numFmtId="0" fontId="20" fillId="0" borderId="0" xfId="0" applyFont="1"/>
    <xf numFmtId="0" fontId="21" fillId="0" borderId="0" xfId="0" applyFont="1" applyAlignment="1">
      <alignment horizontal="center"/>
    </xf>
    <xf numFmtId="0" fontId="19" fillId="0" borderId="4" xfId="0" applyFont="1" applyBorder="1" applyAlignment="1">
      <alignment wrapText="1"/>
    </xf>
    <xf numFmtId="0" fontId="19" fillId="0" borderId="4" xfId="0" applyFont="1" applyBorder="1" applyAlignment="1">
      <alignment horizontal="right" wrapText="1"/>
    </xf>
    <xf numFmtId="0" fontId="17" fillId="0" borderId="0" xfId="0" applyFont="1" applyAlignment="1">
      <alignment horizontal="right" wrapText="1"/>
    </xf>
    <xf numFmtId="0" fontId="22" fillId="0" borderId="0" xfId="0" applyFont="1"/>
    <xf numFmtId="4" fontId="22" fillId="0" borderId="0" xfId="0" applyNumberFormat="1" applyFont="1"/>
    <xf numFmtId="4" fontId="23" fillId="0" borderId="0" xfId="0" applyNumberFormat="1" applyFont="1"/>
    <xf numFmtId="0" fontId="24" fillId="0" borderId="0" xfId="0" applyFont="1"/>
    <xf numFmtId="4" fontId="24" fillId="0" borderId="0" xfId="0" applyNumberFormat="1" applyFont="1"/>
    <xf numFmtId="4" fontId="17" fillId="0" borderId="0" xfId="0" applyNumberFormat="1" applyFont="1"/>
    <xf numFmtId="0" fontId="24" fillId="0" borderId="2" xfId="0" applyFont="1" applyBorder="1"/>
    <xf numFmtId="4" fontId="24" fillId="0" borderId="2" xfId="0" applyNumberFormat="1" applyFont="1" applyBorder="1"/>
    <xf numFmtId="3" fontId="4" fillId="0" borderId="0" xfId="0" applyNumberFormat="1" applyFont="1" applyFill="1"/>
    <xf numFmtId="3" fontId="13" fillId="0" borderId="0" xfId="0" applyNumberFormat="1" applyFont="1" applyFill="1"/>
    <xf numFmtId="0" fontId="25" fillId="0" borderId="0" xfId="0" applyFont="1" applyFill="1" applyBorder="1" applyAlignment="1">
      <alignment vertical="center" wrapText="1"/>
    </xf>
    <xf numFmtId="0" fontId="9" fillId="0" borderId="0" xfId="0" applyFont="1" applyAlignment="1">
      <alignment vertical="center"/>
    </xf>
    <xf numFmtId="0" fontId="12" fillId="0" borderId="0" xfId="0" applyFont="1" applyFill="1" applyBorder="1" applyAlignment="1">
      <alignment horizontal="center" vertical="top"/>
    </xf>
    <xf numFmtId="4" fontId="13" fillId="0" borderId="4" xfId="0" applyNumberFormat="1" applyFont="1" applyFill="1" applyBorder="1" applyAlignment="1">
      <alignment vertical="top"/>
    </xf>
    <xf numFmtId="4" fontId="13" fillId="0" borderId="5" xfId="0" applyNumberFormat="1" applyFont="1" applyFill="1" applyBorder="1" applyAlignment="1">
      <alignment vertical="top"/>
    </xf>
    <xf numFmtId="4" fontId="13" fillId="0" borderId="4" xfId="0" applyNumberFormat="1" applyFont="1" applyBorder="1" applyAlignment="1">
      <alignment vertical="top"/>
    </xf>
    <xf numFmtId="4" fontId="13" fillId="0" borderId="5" xfId="0" applyNumberFormat="1" applyFont="1" applyBorder="1" applyAlignment="1">
      <alignment vertical="top"/>
    </xf>
    <xf numFmtId="0" fontId="25" fillId="0" borderId="2" xfId="0" applyFont="1" applyFill="1" applyBorder="1" applyAlignment="1">
      <alignment vertical="top" wrapText="1"/>
    </xf>
    <xf numFmtId="0" fontId="18" fillId="0" borderId="0" xfId="0" applyFont="1" applyFill="1" applyBorder="1" applyAlignment="1">
      <alignment horizontal="left" vertical="top" wrapText="1"/>
    </xf>
    <xf numFmtId="0" fontId="26" fillId="0" borderId="0" xfId="0" applyFont="1" applyAlignment="1">
      <alignment wrapText="1"/>
    </xf>
    <xf numFmtId="4" fontId="13" fillId="0" borderId="4" xfId="0" applyNumberFormat="1" applyFont="1" applyFill="1" applyBorder="1" applyAlignment="1">
      <alignment vertical="center"/>
    </xf>
    <xf numFmtId="4" fontId="13" fillId="0" borderId="4" xfId="0" applyNumberFormat="1" applyFont="1" applyBorder="1"/>
    <xf numFmtId="4" fontId="13" fillId="0" borderId="5" xfId="0" applyNumberFormat="1" applyFont="1" applyBorder="1"/>
    <xf numFmtId="4" fontId="25" fillId="0" borderId="5" xfId="0" applyNumberFormat="1" applyFont="1" applyBorder="1"/>
    <xf numFmtId="4" fontId="13" fillId="0" borderId="5" xfId="0" applyNumberFormat="1" applyFont="1" applyFill="1" applyBorder="1"/>
    <xf numFmtId="4" fontId="13" fillId="0" borderId="0" xfId="0" applyNumberFormat="1" applyFont="1" applyAlignment="1">
      <alignment horizontal="right" wrapText="1"/>
    </xf>
    <xf numFmtId="4" fontId="13" fillId="0" borderId="0" xfId="0" applyNumberFormat="1" applyFont="1" applyAlignment="1">
      <alignment horizontal="right"/>
    </xf>
    <xf numFmtId="4" fontId="13" fillId="0" borderId="0" xfId="0" applyNumberFormat="1" applyFont="1" applyFill="1" applyAlignment="1">
      <alignment horizontal="right" wrapText="1"/>
    </xf>
    <xf numFmtId="4" fontId="13" fillId="0" borderId="0" xfId="0" applyNumberFormat="1" applyFont="1" applyFill="1" applyAlignment="1">
      <alignment horizontal="right" vertical="top" wrapText="1"/>
    </xf>
    <xf numFmtId="4" fontId="13" fillId="0" borderId="4" xfId="0" applyNumberFormat="1" applyFont="1" applyFill="1" applyBorder="1"/>
    <xf numFmtId="4" fontId="8" fillId="0" borderId="0" xfId="0" applyNumberFormat="1" applyFont="1" applyFill="1" applyBorder="1" applyAlignment="1">
      <alignment horizontal="right" vertical="top"/>
    </xf>
    <xf numFmtId="4" fontId="13" fillId="0" borderId="0" xfId="0" applyNumberFormat="1" applyFont="1" applyFill="1" applyBorder="1" applyAlignment="1">
      <alignment horizontal="right" vertical="top" wrapText="1"/>
    </xf>
    <xf numFmtId="4" fontId="13" fillId="0" borderId="0" xfId="0" applyNumberFormat="1" applyFont="1" applyFill="1" applyBorder="1" applyAlignment="1">
      <alignment horizontal="right"/>
    </xf>
    <xf numFmtId="0" fontId="21"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18" fillId="0" borderId="0" xfId="0" applyFont="1" applyFill="1" applyBorder="1" applyAlignment="1">
      <alignment vertical="center" wrapText="1"/>
    </xf>
    <xf numFmtId="0" fontId="26" fillId="0" borderId="0" xfId="0" applyFont="1" applyAlignment="1">
      <alignment wrapText="1"/>
    </xf>
    <xf numFmtId="0" fontId="13" fillId="0" borderId="0" xfId="0" applyFont="1" applyFill="1" applyBorder="1" applyAlignment="1">
      <alignment vertical="center" wrapText="1"/>
    </xf>
    <xf numFmtId="0" fontId="0" fillId="0" borderId="0" xfId="0" applyFont="1" applyAlignment="1">
      <alignment vertical="center" wrapText="1"/>
    </xf>
    <xf numFmtId="0" fontId="0" fillId="0" borderId="0" xfId="0" applyAlignment="1"/>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cellXfs>
  <cellStyles count="3">
    <cellStyle name="Navadno" xfId="0" builtinId="0"/>
    <cellStyle name="Navadno 2" xfId="1" xr:uid="{00000000-0005-0000-0000-000001000000}"/>
    <cellStyle name="Vejica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7A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2093595</xdr:colOff>
      <xdr:row>2</xdr:row>
      <xdr:rowOff>128905</xdr:rowOff>
    </xdr:to>
    <xdr:pic>
      <xdr:nvPicPr>
        <xdr:cNvPr id="2" name="Slika 1">
          <a:extLst>
            <a:ext uri="{FF2B5EF4-FFF2-40B4-BE49-F238E27FC236}">
              <a16:creationId xmlns:a16="http://schemas.microsoft.com/office/drawing/2014/main" id="{7B7BB453-7670-43F0-AB96-64930B9394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2093595" cy="290830"/>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4053E-8957-4885-AFC1-609F6624C6E1}">
  <sheetPr>
    <tabColor rgb="FF92D050"/>
    <pageSetUpPr fitToPage="1"/>
  </sheetPr>
  <dimension ref="A4:E16"/>
  <sheetViews>
    <sheetView tabSelected="1" view="pageBreakPreview" zoomScaleNormal="100" zoomScaleSheetLayoutView="100" workbookViewId="0">
      <selection activeCell="K6" sqref="K6"/>
    </sheetView>
  </sheetViews>
  <sheetFormatPr defaultRowHeight="12.75"/>
  <cols>
    <col min="1" max="1" width="43.42578125" customWidth="1"/>
    <col min="2" max="4" width="25.7109375" customWidth="1"/>
    <col min="5" max="5" width="5.7109375" customWidth="1"/>
  </cols>
  <sheetData>
    <row r="4" spans="1:5" ht="16.5">
      <c r="A4" s="163" t="s">
        <v>321</v>
      </c>
      <c r="B4" s="164"/>
      <c r="C4" s="164"/>
      <c r="D4" s="164"/>
    </row>
    <row r="5" spans="1:5" ht="16.5">
      <c r="A5" s="164"/>
      <c r="B5" s="164"/>
      <c r="C5" s="164"/>
      <c r="D5" s="164"/>
    </row>
    <row r="6" spans="1:5" ht="16.5">
      <c r="A6" s="163" t="s">
        <v>313</v>
      </c>
      <c r="B6" s="164"/>
      <c r="C6" s="164"/>
      <c r="D6" s="164"/>
    </row>
    <row r="7" spans="1:5" ht="16.5">
      <c r="A7" s="164"/>
      <c r="B7" s="164"/>
      <c r="C7" s="164"/>
      <c r="D7" s="164"/>
    </row>
    <row r="8" spans="1:5" ht="16.5">
      <c r="A8" s="202" t="s">
        <v>309</v>
      </c>
      <c r="B8" s="202"/>
      <c r="C8" s="202"/>
      <c r="D8" s="202"/>
    </row>
    <row r="9" spans="1:5" ht="16.5">
      <c r="A9" s="165"/>
      <c r="B9" s="165"/>
      <c r="C9" s="165"/>
      <c r="D9" s="165"/>
    </row>
    <row r="10" spans="1:5" ht="16.5">
      <c r="A10" s="166"/>
      <c r="B10" s="167" t="s">
        <v>310</v>
      </c>
      <c r="C10" s="167" t="s">
        <v>311</v>
      </c>
      <c r="D10" s="167" t="s">
        <v>312</v>
      </c>
      <c r="E10" s="168"/>
    </row>
    <row r="11" spans="1:5" ht="16.5">
      <c r="A11" s="169" t="s">
        <v>317</v>
      </c>
      <c r="B11" s="170">
        <f>OGREVANJE!I218</f>
        <v>0</v>
      </c>
      <c r="C11" s="170">
        <f>OGREVANJE!J218</f>
        <v>0</v>
      </c>
      <c r="D11" s="170">
        <f>B11+C11</f>
        <v>0</v>
      </c>
      <c r="E11" s="171"/>
    </row>
    <row r="12" spans="1:5" ht="16.5">
      <c r="A12" s="169" t="s">
        <v>318</v>
      </c>
      <c r="B12" s="170">
        <f>PREZRACEVANJE!I176</f>
        <v>0</v>
      </c>
      <c r="C12" s="170">
        <f>PREZRACEVANJE!J176</f>
        <v>0</v>
      </c>
      <c r="D12" s="170">
        <f>B12+C12</f>
        <v>0</v>
      </c>
      <c r="E12" s="171"/>
    </row>
    <row r="13" spans="1:5" ht="16.5">
      <c r="A13" s="169" t="s">
        <v>319</v>
      </c>
      <c r="B13" s="170">
        <f>VODOVOD!I129</f>
        <v>0</v>
      </c>
      <c r="C13" s="170">
        <f>VODOVOD!J129</f>
        <v>0</v>
      </c>
      <c r="D13" s="170">
        <f t="shared" ref="D13" si="0">B13+C13</f>
        <v>0</v>
      </c>
      <c r="E13" s="171"/>
    </row>
    <row r="14" spans="1:5" ht="16.5">
      <c r="A14" s="175" t="s">
        <v>314</v>
      </c>
      <c r="B14" s="176">
        <f>SUM(B11:B13)</f>
        <v>0</v>
      </c>
      <c r="C14" s="176">
        <f>SUM(C11:C13)</f>
        <v>0</v>
      </c>
      <c r="D14" s="176">
        <f>SUM(D11:D13)</f>
        <v>0</v>
      </c>
      <c r="E14" s="174"/>
    </row>
    <row r="15" spans="1:5" ht="16.5">
      <c r="A15" s="169" t="s">
        <v>315</v>
      </c>
      <c r="B15" s="170">
        <f>B14*0.22</f>
        <v>0</v>
      </c>
      <c r="C15" s="170">
        <f>C14*0.22</f>
        <v>0</v>
      </c>
      <c r="D15" s="170">
        <f>D14*0.22</f>
        <v>0</v>
      </c>
      <c r="E15" s="174"/>
    </row>
    <row r="16" spans="1:5" ht="16.5">
      <c r="A16" s="172" t="s">
        <v>316</v>
      </c>
      <c r="B16" s="173">
        <f>B14+B15</f>
        <v>0</v>
      </c>
      <c r="C16" s="173">
        <f>C14+C15</f>
        <v>0</v>
      </c>
      <c r="D16" s="173">
        <f>D14+D15</f>
        <v>0</v>
      </c>
      <c r="E16" s="174"/>
    </row>
  </sheetData>
  <mergeCells count="1">
    <mergeCell ref="A8:D8"/>
  </mergeCells>
  <pageMargins left="0.7" right="0.7" top="0.75" bottom="0.75" header="0.3" footer="0.3"/>
  <pageSetup paperSize="9"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222"/>
  <sheetViews>
    <sheetView view="pageBreakPreview" zoomScale="130" zoomScaleNormal="100" zoomScaleSheetLayoutView="130" workbookViewId="0">
      <pane ySplit="2910" topLeftCell="A7" activePane="bottomLeft"/>
      <selection activeCell="B1" sqref="B1:J1"/>
      <selection pane="bottomLeft" activeCell="G12" sqref="G12"/>
    </sheetView>
  </sheetViews>
  <sheetFormatPr defaultColWidth="9.28515625" defaultRowHeight="15"/>
  <cols>
    <col min="1" max="1" width="5" style="1" customWidth="1"/>
    <col min="2" max="2" width="46.140625" style="11" customWidth="1"/>
    <col min="3" max="3" width="7.7109375" style="19" customWidth="1"/>
    <col min="4" max="4" width="10" style="18" customWidth="1"/>
    <col min="5" max="5" width="11.28515625" style="2" customWidth="1"/>
    <col min="6" max="6" width="12.42578125" style="14" customWidth="1"/>
    <col min="7" max="7" width="13.85546875" style="25" customWidth="1"/>
    <col min="8" max="10" width="11.7109375" style="10" customWidth="1"/>
    <col min="11" max="16384" width="9.28515625" style="10"/>
  </cols>
  <sheetData>
    <row r="1" spans="1:10">
      <c r="B1" s="203" t="str">
        <f>'REKAPITULACIJA S.I.'!A4</f>
        <v>PROSTOR DOŽIVETIJ PEKARSKE IN MLINARSKE TRADICIJE</v>
      </c>
      <c r="C1" s="204"/>
      <c r="D1" s="204"/>
      <c r="E1" s="204"/>
      <c r="F1" s="204"/>
      <c r="G1" s="204"/>
      <c r="H1" s="204"/>
      <c r="I1" s="204"/>
      <c r="J1" s="204"/>
    </row>
    <row r="2" spans="1:10">
      <c r="B2" s="129"/>
    </row>
    <row r="3" spans="1:10">
      <c r="B3" s="129" t="s">
        <v>308</v>
      </c>
    </row>
    <row r="4" spans="1:10" ht="14.25">
      <c r="A4" s="77"/>
      <c r="B4" s="78"/>
      <c r="C4" s="81"/>
      <c r="D4" s="82"/>
      <c r="E4" s="79" t="s">
        <v>89</v>
      </c>
      <c r="F4" s="79" t="s">
        <v>88</v>
      </c>
      <c r="G4" s="48"/>
      <c r="H4" s="47"/>
      <c r="I4" s="79" t="s">
        <v>89</v>
      </c>
      <c r="J4" s="79" t="s">
        <v>88</v>
      </c>
    </row>
    <row r="5" spans="1:10" s="3" customFormat="1" ht="25.5">
      <c r="A5" s="127"/>
      <c r="B5" s="119"/>
      <c r="C5" s="120"/>
      <c r="D5" s="121" t="s">
        <v>84</v>
      </c>
      <c r="E5" s="122" t="s">
        <v>320</v>
      </c>
      <c r="F5" s="122" t="s">
        <v>82</v>
      </c>
      <c r="G5" s="122" t="s">
        <v>86</v>
      </c>
      <c r="H5" s="122" t="s">
        <v>87</v>
      </c>
      <c r="I5" s="122" t="s">
        <v>320</v>
      </c>
      <c r="J5" s="122" t="s">
        <v>82</v>
      </c>
    </row>
    <row r="6" spans="1:10" s="3" customFormat="1" ht="14.25">
      <c r="A6" s="128" t="s">
        <v>90</v>
      </c>
      <c r="B6" s="123" t="s">
        <v>91</v>
      </c>
      <c r="C6" s="124" t="s">
        <v>83</v>
      </c>
      <c r="D6" s="125" t="s">
        <v>85</v>
      </c>
      <c r="E6" s="125" t="s">
        <v>85</v>
      </c>
      <c r="F6" s="125" t="s">
        <v>85</v>
      </c>
      <c r="G6" s="126" t="s">
        <v>258</v>
      </c>
      <c r="H6" s="126" t="s">
        <v>259</v>
      </c>
      <c r="I6" s="125" t="s">
        <v>260</v>
      </c>
      <c r="J6" s="125" t="s">
        <v>260</v>
      </c>
    </row>
    <row r="7" spans="1:10" s="3" customFormat="1" ht="14.25">
      <c r="A7" s="115"/>
      <c r="B7" s="179" t="s">
        <v>256</v>
      </c>
      <c r="C7" s="116"/>
      <c r="D7" s="117"/>
      <c r="E7" s="117"/>
      <c r="F7" s="117"/>
      <c r="G7" s="118"/>
      <c r="H7" s="118"/>
      <c r="I7" s="117"/>
      <c r="J7" s="117"/>
    </row>
    <row r="8" spans="1:10" s="180" customFormat="1" ht="14.25">
      <c r="A8" s="181"/>
      <c r="B8" s="205" t="s">
        <v>257</v>
      </c>
      <c r="C8" s="206"/>
      <c r="D8" s="206"/>
      <c r="E8" s="206"/>
      <c r="F8" s="206"/>
      <c r="G8" s="206"/>
      <c r="H8" s="206"/>
      <c r="I8" s="206"/>
      <c r="J8" s="206"/>
    </row>
    <row r="9" spans="1:10" s="3" customFormat="1" ht="25.5" customHeight="1">
      <c r="A9" s="115"/>
      <c r="B9" s="205" t="s">
        <v>261</v>
      </c>
      <c r="C9" s="206"/>
      <c r="D9" s="206"/>
      <c r="E9" s="206"/>
      <c r="F9" s="206"/>
      <c r="G9" s="206"/>
      <c r="H9" s="206"/>
      <c r="I9" s="206"/>
      <c r="J9" s="206"/>
    </row>
    <row r="10" spans="1:10" s="9" customFormat="1" ht="25.5" customHeight="1">
      <c r="A10" s="108"/>
      <c r="B10" s="207" t="s">
        <v>262</v>
      </c>
      <c r="C10" s="208"/>
      <c r="D10" s="208"/>
      <c r="E10" s="208"/>
      <c r="F10" s="208"/>
      <c r="G10" s="208"/>
      <c r="H10" s="208"/>
      <c r="I10" s="208"/>
      <c r="J10" s="208"/>
    </row>
    <row r="11" spans="1:10" s="9" customFormat="1" ht="14.25">
      <c r="A11" s="108"/>
      <c r="B11" s="98"/>
      <c r="C11" s="90"/>
      <c r="D11" s="83"/>
      <c r="E11" s="39"/>
      <c r="F11" s="40"/>
      <c r="G11" s="40"/>
      <c r="H11" s="40"/>
      <c r="I11" s="40"/>
      <c r="J11" s="40"/>
    </row>
    <row r="12" spans="1:10" s="9" customFormat="1" ht="51">
      <c r="A12" s="109" t="s">
        <v>109</v>
      </c>
      <c r="B12" s="43" t="s">
        <v>322</v>
      </c>
      <c r="C12" s="85"/>
      <c r="D12" s="86"/>
      <c r="E12" s="87"/>
      <c r="F12" s="88"/>
      <c r="G12" s="75"/>
      <c r="H12" s="89"/>
      <c r="I12" s="89"/>
      <c r="J12" s="89"/>
    </row>
    <row r="13" spans="1:10" s="9" customFormat="1" ht="15" customHeight="1">
      <c r="A13" s="109"/>
      <c r="B13" s="43" t="s">
        <v>3</v>
      </c>
      <c r="C13" s="90"/>
      <c r="D13" s="86"/>
      <c r="E13" s="87"/>
      <c r="F13" s="88"/>
      <c r="G13" s="75"/>
      <c r="H13" s="89"/>
      <c r="I13" s="89"/>
      <c r="J13" s="89"/>
    </row>
    <row r="14" spans="1:10" s="9" customFormat="1" ht="14.25">
      <c r="A14" s="109"/>
      <c r="B14" s="43" t="s">
        <v>20</v>
      </c>
      <c r="C14" s="90" t="s">
        <v>6</v>
      </c>
      <c r="D14" s="88">
        <v>8</v>
      </c>
      <c r="E14" s="87">
        <f>D14-F14</f>
        <v>4</v>
      </c>
      <c r="F14" s="88">
        <v>4</v>
      </c>
      <c r="G14" s="182"/>
      <c r="H14" s="76">
        <f>D14*$G$14</f>
        <v>0</v>
      </c>
      <c r="I14" s="76">
        <f>E14*$G$14</f>
        <v>0</v>
      </c>
      <c r="J14" s="76">
        <f>F14*$G$14</f>
        <v>0</v>
      </c>
    </row>
    <row r="15" spans="1:10" s="9" customFormat="1" ht="14.25">
      <c r="A15" s="109"/>
      <c r="B15" s="43" t="s">
        <v>21</v>
      </c>
      <c r="C15" s="90" t="s">
        <v>6</v>
      </c>
      <c r="D15" s="88">
        <v>8</v>
      </c>
      <c r="E15" s="87">
        <f>D15-F15</f>
        <v>4</v>
      </c>
      <c r="F15" s="88">
        <v>4</v>
      </c>
      <c r="G15" s="183"/>
      <c r="H15" s="76">
        <f>D15*$G$15</f>
        <v>0</v>
      </c>
      <c r="I15" s="76">
        <f>E15*$G$15</f>
        <v>0</v>
      </c>
      <c r="J15" s="76">
        <f>F15*$G$15</f>
        <v>0</v>
      </c>
    </row>
    <row r="16" spans="1:10" s="9" customFormat="1" ht="15" customHeight="1">
      <c r="A16" s="109"/>
      <c r="B16" s="43"/>
      <c r="C16" s="90"/>
      <c r="D16" s="88"/>
      <c r="E16" s="87"/>
      <c r="F16" s="88"/>
      <c r="G16" s="76"/>
      <c r="H16" s="91"/>
      <c r="I16" s="91"/>
      <c r="J16" s="91"/>
    </row>
    <row r="17" spans="1:10" s="9" customFormat="1" ht="38.25">
      <c r="A17" s="109" t="s">
        <v>110</v>
      </c>
      <c r="B17" s="43" t="s">
        <v>70</v>
      </c>
      <c r="C17" s="92"/>
      <c r="D17" s="88"/>
      <c r="E17" s="76"/>
      <c r="F17" s="99"/>
      <c r="G17" s="76"/>
      <c r="H17" s="91"/>
      <c r="I17" s="91"/>
      <c r="J17" s="91"/>
    </row>
    <row r="18" spans="1:10" s="9" customFormat="1" ht="14.25">
      <c r="A18" s="109"/>
      <c r="B18" s="110" t="s">
        <v>13</v>
      </c>
      <c r="C18" s="92" t="s">
        <v>6</v>
      </c>
      <c r="D18" s="99">
        <v>20</v>
      </c>
      <c r="E18" s="87">
        <f>D18-F18</f>
        <v>11</v>
      </c>
      <c r="F18" s="99">
        <v>9</v>
      </c>
      <c r="G18" s="182"/>
      <c r="H18" s="76">
        <f>D18*$G$18</f>
        <v>0</v>
      </c>
      <c r="I18" s="76">
        <f>E18*$G$18</f>
        <v>0</v>
      </c>
      <c r="J18" s="76">
        <f>F18*$G$18</f>
        <v>0</v>
      </c>
    </row>
    <row r="19" spans="1:10" s="9" customFormat="1" ht="15" customHeight="1">
      <c r="A19" s="109"/>
      <c r="B19" s="43"/>
      <c r="C19" s="84"/>
      <c r="D19" s="99"/>
      <c r="E19" s="76"/>
      <c r="F19" s="99"/>
      <c r="G19" s="76"/>
      <c r="H19" s="91"/>
      <c r="I19" s="91"/>
      <c r="J19" s="91"/>
    </row>
    <row r="20" spans="1:10" s="9" customFormat="1" ht="15" customHeight="1">
      <c r="A20" s="109" t="s">
        <v>111</v>
      </c>
      <c r="B20" s="111" t="s">
        <v>19</v>
      </c>
      <c r="C20" s="84" t="s">
        <v>6</v>
      </c>
      <c r="D20" s="99">
        <f>D18</f>
        <v>20</v>
      </c>
      <c r="E20" s="87">
        <f>D20-F20</f>
        <v>11</v>
      </c>
      <c r="F20" s="99">
        <v>9</v>
      </c>
      <c r="G20" s="182"/>
      <c r="H20" s="76">
        <f>D20*$G$20</f>
        <v>0</v>
      </c>
      <c r="I20" s="76">
        <f>E20*$G$20</f>
        <v>0</v>
      </c>
      <c r="J20" s="76">
        <f>F20*$G$20</f>
        <v>0</v>
      </c>
    </row>
    <row r="21" spans="1:10" s="9" customFormat="1" ht="15" customHeight="1">
      <c r="A21" s="109"/>
      <c r="B21" s="112"/>
      <c r="C21" s="93"/>
      <c r="D21" s="88"/>
      <c r="E21" s="87"/>
      <c r="F21" s="88"/>
      <c r="G21" s="76"/>
      <c r="H21" s="91"/>
      <c r="I21" s="91"/>
      <c r="J21" s="91"/>
    </row>
    <row r="22" spans="1:10" s="9" customFormat="1" ht="25.5">
      <c r="A22" s="109" t="s">
        <v>112</v>
      </c>
      <c r="B22" s="43" t="s">
        <v>323</v>
      </c>
      <c r="C22" s="84"/>
      <c r="D22" s="88"/>
      <c r="E22" s="87"/>
      <c r="F22" s="88"/>
      <c r="G22" s="76"/>
      <c r="H22" s="91"/>
      <c r="I22" s="91"/>
      <c r="J22" s="91"/>
    </row>
    <row r="23" spans="1:10" s="9" customFormat="1" ht="14.25">
      <c r="A23" s="109"/>
      <c r="B23" s="43" t="s">
        <v>1</v>
      </c>
      <c r="C23" s="84" t="s">
        <v>6</v>
      </c>
      <c r="D23" s="88">
        <v>1</v>
      </c>
      <c r="E23" s="87">
        <f>D23-F23</f>
        <v>1</v>
      </c>
      <c r="F23" s="88">
        <v>0</v>
      </c>
      <c r="G23" s="182"/>
      <c r="H23" s="76">
        <f>D23*$G$23</f>
        <v>0</v>
      </c>
      <c r="I23" s="76">
        <f>E23*$G$23</f>
        <v>0</v>
      </c>
      <c r="J23" s="76">
        <f>F23*$G$23</f>
        <v>0</v>
      </c>
    </row>
    <row r="24" spans="1:10" s="9" customFormat="1" ht="14.25">
      <c r="A24" s="109"/>
      <c r="B24" s="43"/>
      <c r="C24" s="90"/>
      <c r="D24" s="88"/>
      <c r="E24" s="87"/>
      <c r="F24" s="88"/>
      <c r="G24" s="76"/>
      <c r="H24" s="91"/>
      <c r="I24" s="91"/>
      <c r="J24" s="91"/>
    </row>
    <row r="25" spans="1:10" s="9" customFormat="1" ht="63.75">
      <c r="A25" s="109" t="s">
        <v>118</v>
      </c>
      <c r="B25" s="43" t="s">
        <v>186</v>
      </c>
      <c r="C25" s="92"/>
      <c r="D25" s="88"/>
      <c r="E25" s="87"/>
      <c r="F25" s="88"/>
      <c r="G25" s="76"/>
      <c r="H25" s="91"/>
      <c r="I25" s="91"/>
      <c r="J25" s="91"/>
    </row>
    <row r="26" spans="1:10" s="9" customFormat="1" ht="15" customHeight="1">
      <c r="A26" s="109"/>
      <c r="B26" s="43" t="s">
        <v>167</v>
      </c>
      <c r="C26" s="92" t="s">
        <v>4</v>
      </c>
      <c r="D26" s="88">
        <v>25</v>
      </c>
      <c r="E26" s="87">
        <f>D26-F26</f>
        <v>25</v>
      </c>
      <c r="F26" s="88">
        <v>0</v>
      </c>
      <c r="G26" s="182"/>
      <c r="H26" s="76">
        <f>D26*$G$26</f>
        <v>0</v>
      </c>
      <c r="I26" s="76">
        <f>E26*$G$26</f>
        <v>0</v>
      </c>
      <c r="J26" s="76">
        <f>F26*$G$26</f>
        <v>0</v>
      </c>
    </row>
    <row r="27" spans="1:10" s="9" customFormat="1" ht="15" customHeight="1">
      <c r="A27" s="109"/>
      <c r="B27" s="43" t="s">
        <v>168</v>
      </c>
      <c r="C27" s="92" t="s">
        <v>4</v>
      </c>
      <c r="D27" s="88">
        <v>95</v>
      </c>
      <c r="E27" s="87">
        <f t="shared" ref="E27:E29" si="0">D27-F27</f>
        <v>73</v>
      </c>
      <c r="F27" s="88">
        <v>22</v>
      </c>
      <c r="G27" s="183"/>
      <c r="H27" s="76">
        <f>D27*$G$27</f>
        <v>0</v>
      </c>
      <c r="I27" s="76">
        <f>E27*$G$27</f>
        <v>0</v>
      </c>
      <c r="J27" s="76">
        <f>F27*$G$27</f>
        <v>0</v>
      </c>
    </row>
    <row r="28" spans="1:10" s="9" customFormat="1" ht="15" customHeight="1">
      <c r="A28" s="109"/>
      <c r="B28" s="43" t="s">
        <v>169</v>
      </c>
      <c r="C28" s="92" t="s">
        <v>4</v>
      </c>
      <c r="D28" s="88">
        <v>92</v>
      </c>
      <c r="E28" s="87">
        <f t="shared" si="0"/>
        <v>92</v>
      </c>
      <c r="F28" s="88">
        <v>0</v>
      </c>
      <c r="G28" s="183"/>
      <c r="H28" s="76">
        <f>D28*$G$28</f>
        <v>0</v>
      </c>
      <c r="I28" s="76">
        <f>E28*$G$28</f>
        <v>0</v>
      </c>
      <c r="J28" s="76">
        <f>F28*$G$28</f>
        <v>0</v>
      </c>
    </row>
    <row r="29" spans="1:10" s="9" customFormat="1" ht="14.25">
      <c r="A29" s="109"/>
      <c r="B29" s="43" t="s">
        <v>170</v>
      </c>
      <c r="C29" s="92" t="s">
        <v>4</v>
      </c>
      <c r="D29" s="88">
        <v>13</v>
      </c>
      <c r="E29" s="87">
        <f t="shared" si="0"/>
        <v>13</v>
      </c>
      <c r="F29" s="88">
        <v>0</v>
      </c>
      <c r="G29" s="183"/>
      <c r="H29" s="76">
        <f>D29*$G$29</f>
        <v>0</v>
      </c>
      <c r="I29" s="76">
        <f>E29*$G$29</f>
        <v>0</v>
      </c>
      <c r="J29" s="76">
        <f>F29*$G$29</f>
        <v>0</v>
      </c>
    </row>
    <row r="30" spans="1:10" s="9" customFormat="1" ht="15" customHeight="1">
      <c r="A30" s="109"/>
      <c r="B30" s="43"/>
      <c r="C30" s="90"/>
      <c r="D30" s="199"/>
      <c r="E30" s="87"/>
      <c r="F30" s="88"/>
      <c r="G30" s="76"/>
      <c r="H30" s="91"/>
      <c r="I30" s="91"/>
      <c r="J30" s="91"/>
    </row>
    <row r="31" spans="1:10" ht="25.5">
      <c r="A31" s="109" t="s">
        <v>119</v>
      </c>
      <c r="B31" s="43" t="s">
        <v>185</v>
      </c>
      <c r="C31" s="94"/>
      <c r="D31" s="99"/>
      <c r="E31" s="76"/>
      <c r="F31" s="99"/>
      <c r="G31" s="95"/>
      <c r="H31" s="95"/>
      <c r="I31" s="95"/>
      <c r="J31" s="95"/>
    </row>
    <row r="32" spans="1:10" ht="14.25">
      <c r="A32" s="109"/>
      <c r="B32" s="113" t="s">
        <v>171</v>
      </c>
      <c r="C32" s="94" t="s">
        <v>4</v>
      </c>
      <c r="D32" s="99">
        <f>D26</f>
        <v>25</v>
      </c>
      <c r="E32" s="87">
        <f t="shared" ref="E32" si="1">D32-F32</f>
        <v>25</v>
      </c>
      <c r="F32" s="88">
        <v>0</v>
      </c>
      <c r="G32" s="184"/>
      <c r="H32" s="76">
        <f>D32*$G$32</f>
        <v>0</v>
      </c>
      <c r="I32" s="76">
        <f>E32*$G$32</f>
        <v>0</v>
      </c>
      <c r="J32" s="76">
        <f>F32*$G$32</f>
        <v>0</v>
      </c>
    </row>
    <row r="33" spans="1:10" s="9" customFormat="1" ht="15" customHeight="1">
      <c r="A33" s="109"/>
      <c r="B33" s="43"/>
      <c r="C33" s="90"/>
      <c r="D33" s="199"/>
      <c r="E33" s="87"/>
      <c r="F33" s="88"/>
      <c r="G33" s="76"/>
      <c r="H33" s="91"/>
      <c r="I33" s="91"/>
      <c r="J33" s="91"/>
    </row>
    <row r="34" spans="1:10" ht="25.5">
      <c r="A34" s="109" t="s">
        <v>120</v>
      </c>
      <c r="B34" s="43" t="s">
        <v>184</v>
      </c>
      <c r="C34" s="94"/>
      <c r="D34" s="99"/>
      <c r="E34" s="76"/>
      <c r="F34" s="99"/>
      <c r="G34" s="95"/>
      <c r="H34" s="95"/>
      <c r="I34" s="95"/>
      <c r="J34" s="95"/>
    </row>
    <row r="35" spans="1:10" ht="14.25">
      <c r="A35" s="109"/>
      <c r="B35" s="113" t="s">
        <v>172</v>
      </c>
      <c r="C35" s="94" t="s">
        <v>4</v>
      </c>
      <c r="D35" s="99">
        <v>92</v>
      </c>
      <c r="E35" s="87">
        <f t="shared" ref="E35:E38" si="2">D35-F35</f>
        <v>92</v>
      </c>
      <c r="F35" s="88">
        <v>0</v>
      </c>
      <c r="G35" s="184"/>
      <c r="H35" s="76">
        <f>D35*$G$35</f>
        <v>0</v>
      </c>
      <c r="I35" s="76">
        <f>E35*$G$35</f>
        <v>0</v>
      </c>
      <c r="J35" s="76">
        <f>F35*$G$35</f>
        <v>0</v>
      </c>
    </row>
    <row r="36" spans="1:10" ht="14.25">
      <c r="A36" s="109"/>
      <c r="B36" s="113" t="s">
        <v>173</v>
      </c>
      <c r="C36" s="94" t="s">
        <v>4</v>
      </c>
      <c r="D36" s="99">
        <v>21</v>
      </c>
      <c r="E36" s="87">
        <f t="shared" si="2"/>
        <v>21</v>
      </c>
      <c r="F36" s="88">
        <v>0</v>
      </c>
      <c r="G36" s="185"/>
      <c r="H36" s="76">
        <f>D36*$G$36</f>
        <v>0</v>
      </c>
      <c r="I36" s="76">
        <f>E36*$G$36</f>
        <v>0</v>
      </c>
      <c r="J36" s="76">
        <f>F36*$G$36</f>
        <v>0</v>
      </c>
    </row>
    <row r="37" spans="1:10" ht="14.25">
      <c r="A37" s="109"/>
      <c r="B37" s="113" t="s">
        <v>174</v>
      </c>
      <c r="C37" s="94" t="s">
        <v>4</v>
      </c>
      <c r="D37" s="99">
        <v>15</v>
      </c>
      <c r="E37" s="87">
        <f t="shared" si="2"/>
        <v>15</v>
      </c>
      <c r="F37" s="88">
        <v>0</v>
      </c>
      <c r="G37" s="185"/>
      <c r="H37" s="76">
        <f>D37*$G$37</f>
        <v>0</v>
      </c>
      <c r="I37" s="76">
        <f>E37*$G$37</f>
        <v>0</v>
      </c>
      <c r="J37" s="76">
        <f>F37*$G$37</f>
        <v>0</v>
      </c>
    </row>
    <row r="38" spans="1:10" ht="14.25">
      <c r="A38" s="109"/>
      <c r="B38" s="113" t="s">
        <v>175</v>
      </c>
      <c r="C38" s="94" t="s">
        <v>4</v>
      </c>
      <c r="D38" s="99">
        <f>+D29</f>
        <v>13</v>
      </c>
      <c r="E38" s="87">
        <f t="shared" si="2"/>
        <v>13</v>
      </c>
      <c r="F38" s="88">
        <v>0</v>
      </c>
      <c r="G38" s="185"/>
      <c r="H38" s="76">
        <f>D38*$G$38</f>
        <v>0</v>
      </c>
      <c r="I38" s="76">
        <f>E38*$G$38</f>
        <v>0</v>
      </c>
      <c r="J38" s="76">
        <f>F38*$G$38</f>
        <v>0</v>
      </c>
    </row>
    <row r="39" spans="1:10" ht="14.25">
      <c r="A39" s="109"/>
      <c r="B39" s="113"/>
      <c r="C39" s="96"/>
      <c r="D39" s="99"/>
      <c r="E39" s="76"/>
      <c r="F39" s="88"/>
      <c r="G39" s="95"/>
      <c r="H39" s="95"/>
      <c r="I39" s="95"/>
      <c r="J39" s="95"/>
    </row>
    <row r="40" spans="1:10" s="9" customFormat="1" ht="15" customHeight="1">
      <c r="A40" s="109" t="s">
        <v>121</v>
      </c>
      <c r="B40" s="43" t="s">
        <v>17</v>
      </c>
      <c r="C40" s="84"/>
      <c r="D40" s="99"/>
      <c r="E40" s="76"/>
      <c r="F40" s="99"/>
      <c r="G40" s="76"/>
      <c r="H40" s="91"/>
      <c r="I40" s="91"/>
      <c r="J40" s="91"/>
    </row>
    <row r="41" spans="1:10" s="9" customFormat="1" ht="15" customHeight="1">
      <c r="A41" s="109"/>
      <c r="B41" s="43" t="s">
        <v>22</v>
      </c>
      <c r="C41" s="94"/>
      <c r="D41" s="99"/>
      <c r="E41" s="76"/>
      <c r="F41" s="99"/>
      <c r="G41" s="76"/>
      <c r="H41" s="91"/>
      <c r="I41" s="91"/>
      <c r="J41" s="91"/>
    </row>
    <row r="42" spans="1:10" s="9" customFormat="1" ht="15" customHeight="1">
      <c r="A42" s="109"/>
      <c r="B42" s="113" t="s">
        <v>176</v>
      </c>
      <c r="C42" s="94" t="s">
        <v>4</v>
      </c>
      <c r="D42" s="99">
        <v>74</v>
      </c>
      <c r="E42" s="87">
        <f t="shared" ref="E42" si="3">D42-F42</f>
        <v>52</v>
      </c>
      <c r="F42" s="88">
        <v>22</v>
      </c>
      <c r="G42" s="182"/>
      <c r="H42" s="76">
        <f>D42*$G$42</f>
        <v>0</v>
      </c>
      <c r="I42" s="76">
        <f>E42*$G$42</f>
        <v>0</v>
      </c>
      <c r="J42" s="76">
        <f>F42*$G$42</f>
        <v>0</v>
      </c>
    </row>
    <row r="43" spans="1:10" s="9" customFormat="1" ht="15" customHeight="1">
      <c r="A43" s="109"/>
      <c r="B43" s="43"/>
      <c r="C43" s="90"/>
      <c r="D43" s="88"/>
      <c r="E43" s="87"/>
      <c r="F43" s="88"/>
      <c r="G43" s="76"/>
      <c r="H43" s="91"/>
      <c r="I43" s="91"/>
      <c r="J43" s="91"/>
    </row>
    <row r="44" spans="1:10" s="9" customFormat="1" ht="63.75">
      <c r="A44" s="109" t="s">
        <v>122</v>
      </c>
      <c r="B44" s="43" t="s">
        <v>188</v>
      </c>
      <c r="C44" s="90"/>
      <c r="D44" s="88"/>
      <c r="E44" s="87"/>
      <c r="F44" s="88"/>
      <c r="G44" s="76"/>
      <c r="H44" s="91"/>
      <c r="I44" s="91"/>
      <c r="J44" s="91"/>
    </row>
    <row r="45" spans="1:10" s="9" customFormat="1" ht="15" customHeight="1">
      <c r="A45" s="109"/>
      <c r="B45" s="43"/>
      <c r="C45" s="92" t="s">
        <v>11</v>
      </c>
      <c r="D45" s="88">
        <v>1</v>
      </c>
      <c r="E45" s="87">
        <f t="shared" ref="E45" si="4">D45-F45</f>
        <v>1</v>
      </c>
      <c r="F45" s="88">
        <v>0</v>
      </c>
      <c r="G45" s="182"/>
      <c r="H45" s="76">
        <f>D45*$G$45</f>
        <v>0</v>
      </c>
      <c r="I45" s="76">
        <f>E45*$G$45</f>
        <v>0</v>
      </c>
      <c r="J45" s="76">
        <f>F45*$G$45</f>
        <v>0</v>
      </c>
    </row>
    <row r="46" spans="1:10" s="9" customFormat="1" ht="14.25">
      <c r="A46" s="109"/>
      <c r="B46" s="43"/>
      <c r="C46" s="90"/>
      <c r="D46" s="88"/>
      <c r="E46" s="87"/>
      <c r="F46" s="88"/>
      <c r="G46" s="76"/>
      <c r="H46" s="91"/>
      <c r="I46" s="91"/>
      <c r="J46" s="91"/>
    </row>
    <row r="47" spans="1:10" s="9" customFormat="1" ht="63.75">
      <c r="A47" s="109" t="s">
        <v>123</v>
      </c>
      <c r="B47" s="43" t="s">
        <v>187</v>
      </c>
      <c r="C47" s="90"/>
      <c r="D47" s="88"/>
      <c r="E47" s="87"/>
      <c r="F47" s="88"/>
      <c r="G47" s="76"/>
      <c r="H47" s="91"/>
      <c r="I47" s="91"/>
      <c r="J47" s="91"/>
    </row>
    <row r="48" spans="1:10" s="9" customFormat="1" ht="15" customHeight="1">
      <c r="A48" s="109"/>
      <c r="B48" s="43"/>
      <c r="C48" s="92" t="s">
        <v>11</v>
      </c>
      <c r="D48" s="88">
        <v>1</v>
      </c>
      <c r="E48" s="87">
        <f t="shared" ref="E48" si="5">D48-F48</f>
        <v>1</v>
      </c>
      <c r="F48" s="88">
        <v>0</v>
      </c>
      <c r="G48" s="182"/>
      <c r="H48" s="76">
        <f>D48*$G$48</f>
        <v>0</v>
      </c>
      <c r="I48" s="76">
        <f>E48*$G$48</f>
        <v>0</v>
      </c>
      <c r="J48" s="76">
        <f>F48*$G$48</f>
        <v>0</v>
      </c>
    </row>
    <row r="49" spans="1:10" s="9" customFormat="1" ht="14.25">
      <c r="A49" s="109"/>
      <c r="B49" s="43"/>
      <c r="C49" s="90"/>
      <c r="D49" s="88"/>
      <c r="E49" s="87"/>
      <c r="F49" s="88"/>
      <c r="G49" s="76"/>
      <c r="H49" s="91"/>
      <c r="I49" s="91"/>
      <c r="J49" s="91"/>
    </row>
    <row r="50" spans="1:10" ht="51">
      <c r="A50" s="109" t="s">
        <v>124</v>
      </c>
      <c r="B50" s="43" t="s">
        <v>189</v>
      </c>
      <c r="C50" s="84"/>
      <c r="D50" s="99"/>
      <c r="E50" s="76"/>
      <c r="F50" s="99"/>
      <c r="G50" s="95"/>
      <c r="H50" s="95"/>
      <c r="I50" s="95"/>
      <c r="J50" s="95"/>
    </row>
    <row r="51" spans="1:10" ht="14.25">
      <c r="A51" s="109"/>
      <c r="B51" s="114" t="s">
        <v>177</v>
      </c>
      <c r="C51" s="94" t="s">
        <v>4</v>
      </c>
      <c r="D51" s="99">
        <v>3390</v>
      </c>
      <c r="E51" s="87">
        <f t="shared" ref="E51" si="6">D51-F51</f>
        <v>2223</v>
      </c>
      <c r="F51" s="88">
        <v>1167</v>
      </c>
      <c r="G51" s="184"/>
      <c r="H51" s="76">
        <f>D51*$G$51</f>
        <v>0</v>
      </c>
      <c r="I51" s="76">
        <f>E51*$G$51</f>
        <v>0</v>
      </c>
      <c r="J51" s="76">
        <f>F51*$G$51</f>
        <v>0</v>
      </c>
    </row>
    <row r="52" spans="1:10" ht="14.25">
      <c r="A52" s="109"/>
      <c r="B52" s="43"/>
      <c r="C52" s="84"/>
      <c r="D52" s="99"/>
      <c r="E52" s="76"/>
      <c r="F52" s="99"/>
      <c r="G52" s="95"/>
      <c r="H52" s="95"/>
      <c r="I52" s="95"/>
      <c r="J52" s="95"/>
    </row>
    <row r="53" spans="1:10" ht="63.75">
      <c r="A53" s="109" t="s">
        <v>125</v>
      </c>
      <c r="B53" s="43" t="s">
        <v>190</v>
      </c>
      <c r="C53" s="84"/>
      <c r="D53" s="99"/>
      <c r="E53" s="76"/>
      <c r="F53" s="99"/>
      <c r="G53" s="95"/>
      <c r="H53" s="95"/>
      <c r="I53" s="95"/>
      <c r="J53" s="95"/>
    </row>
    <row r="54" spans="1:10" ht="14.25">
      <c r="A54" s="109"/>
      <c r="B54" s="114" t="s">
        <v>96</v>
      </c>
      <c r="C54" s="94" t="s">
        <v>4</v>
      </c>
      <c r="D54" s="99">
        <v>122</v>
      </c>
      <c r="E54" s="87">
        <f t="shared" ref="E54:E55" si="7">D54-F54</f>
        <v>48</v>
      </c>
      <c r="F54" s="88">
        <v>74</v>
      </c>
      <c r="G54" s="184"/>
      <c r="H54" s="76">
        <f>D54*$G$54</f>
        <v>0</v>
      </c>
      <c r="I54" s="76">
        <f>E54*$G$54</f>
        <v>0</v>
      </c>
      <c r="J54" s="76">
        <f>F54*$G$54</f>
        <v>0</v>
      </c>
    </row>
    <row r="55" spans="1:10" ht="14.25">
      <c r="A55" s="109"/>
      <c r="B55" s="114" t="s">
        <v>97</v>
      </c>
      <c r="C55" s="94" t="s">
        <v>4</v>
      </c>
      <c r="D55" s="99">
        <f>16+32+22+22+36</f>
        <v>128</v>
      </c>
      <c r="E55" s="87">
        <f t="shared" si="7"/>
        <v>48</v>
      </c>
      <c r="F55" s="88">
        <v>80</v>
      </c>
      <c r="G55" s="185"/>
      <c r="H55" s="76">
        <f>D55*$G$55</f>
        <v>0</v>
      </c>
      <c r="I55" s="76">
        <f>E55*$G$55</f>
        <v>0</v>
      </c>
      <c r="J55" s="76">
        <f>F55*$G$55</f>
        <v>0</v>
      </c>
    </row>
    <row r="56" spans="1:10" ht="14.25">
      <c r="A56" s="109"/>
      <c r="B56" s="43"/>
      <c r="C56" s="84"/>
      <c r="D56" s="99"/>
      <c r="E56" s="76"/>
      <c r="F56" s="99"/>
      <c r="G56" s="95"/>
      <c r="H56" s="95"/>
      <c r="I56" s="95"/>
      <c r="J56" s="95"/>
    </row>
    <row r="57" spans="1:10" ht="51">
      <c r="A57" s="109" t="s">
        <v>126</v>
      </c>
      <c r="B57" s="43" t="s">
        <v>191</v>
      </c>
      <c r="C57" s="84"/>
      <c r="D57" s="99"/>
      <c r="E57" s="76"/>
      <c r="F57" s="99"/>
      <c r="G57" s="95"/>
      <c r="H57" s="95"/>
      <c r="I57" s="95"/>
      <c r="J57" s="95"/>
    </row>
    <row r="58" spans="1:10" ht="14.25">
      <c r="A58" s="109"/>
      <c r="B58" s="114" t="s">
        <v>98</v>
      </c>
      <c r="C58" s="94" t="s">
        <v>4</v>
      </c>
      <c r="D58" s="99">
        <v>75</v>
      </c>
      <c r="E58" s="87">
        <f t="shared" ref="E58" si="8">D58-F58</f>
        <v>61</v>
      </c>
      <c r="F58" s="88">
        <v>14</v>
      </c>
      <c r="G58" s="184"/>
      <c r="H58" s="76">
        <f>D58*$G$58</f>
        <v>0</v>
      </c>
      <c r="I58" s="76">
        <f>E58*$G$58</f>
        <v>0</v>
      </c>
      <c r="J58" s="76">
        <f>F58*$G$58</f>
        <v>0</v>
      </c>
    </row>
    <row r="59" spans="1:10" s="9" customFormat="1" ht="15" customHeight="1">
      <c r="A59" s="109"/>
      <c r="B59" s="43"/>
      <c r="C59" s="90"/>
      <c r="D59" s="88"/>
      <c r="E59" s="87"/>
      <c r="F59" s="88"/>
      <c r="G59" s="76"/>
      <c r="H59" s="91"/>
      <c r="I59" s="91"/>
      <c r="J59" s="91"/>
    </row>
    <row r="60" spans="1:10" ht="25.5">
      <c r="A60" s="109" t="s">
        <v>127</v>
      </c>
      <c r="B60" s="43" t="s">
        <v>192</v>
      </c>
      <c r="C60" s="84"/>
      <c r="D60" s="99"/>
      <c r="E60" s="76"/>
      <c r="F60" s="99"/>
      <c r="G60" s="95"/>
      <c r="H60" s="95"/>
      <c r="I60" s="95"/>
      <c r="J60" s="95"/>
    </row>
    <row r="61" spans="1:10" ht="14.25">
      <c r="A61" s="109"/>
      <c r="B61" s="113" t="s">
        <v>178</v>
      </c>
      <c r="C61" s="94" t="s">
        <v>4</v>
      </c>
      <c r="D61" s="99">
        <f>D58</f>
        <v>75</v>
      </c>
      <c r="E61" s="87">
        <f t="shared" ref="E61" si="9">D61-F61</f>
        <v>61</v>
      </c>
      <c r="F61" s="88">
        <v>14</v>
      </c>
      <c r="G61" s="184"/>
      <c r="H61" s="76">
        <f>D61*$G$61</f>
        <v>0</v>
      </c>
      <c r="I61" s="76">
        <f>E61*$G$61</f>
        <v>0</v>
      </c>
      <c r="J61" s="76">
        <f>F61*$G$61</f>
        <v>0</v>
      </c>
    </row>
    <row r="62" spans="1:10" s="9" customFormat="1" ht="15" customHeight="1">
      <c r="A62" s="109"/>
      <c r="B62" s="43"/>
      <c r="C62" s="90"/>
      <c r="D62" s="88"/>
      <c r="E62" s="87"/>
      <c r="F62" s="88"/>
      <c r="G62" s="76"/>
      <c r="H62" s="91"/>
      <c r="I62" s="91"/>
      <c r="J62" s="91"/>
    </row>
    <row r="63" spans="1:10" ht="25.5">
      <c r="A63" s="109" t="s">
        <v>128</v>
      </c>
      <c r="B63" s="43" t="s">
        <v>193</v>
      </c>
      <c r="C63" s="84"/>
      <c r="D63" s="99"/>
      <c r="E63" s="76"/>
      <c r="F63" s="99"/>
      <c r="G63" s="95"/>
      <c r="H63" s="95"/>
      <c r="I63" s="95"/>
      <c r="J63" s="95"/>
    </row>
    <row r="64" spans="1:10" ht="14.25">
      <c r="A64" s="109"/>
      <c r="B64" s="111" t="s">
        <v>23</v>
      </c>
      <c r="C64" s="94" t="s">
        <v>6</v>
      </c>
      <c r="D64" s="99">
        <v>3</v>
      </c>
      <c r="E64" s="87">
        <f t="shared" ref="E64:E65" si="10">D64-F64</f>
        <v>1</v>
      </c>
      <c r="F64" s="88">
        <v>2</v>
      </c>
      <c r="G64" s="184"/>
      <c r="H64" s="76">
        <f>D64*$G$64</f>
        <v>0</v>
      </c>
      <c r="I64" s="76">
        <f>E64*$G$64</f>
        <v>0</v>
      </c>
      <c r="J64" s="76">
        <f>F64*$G$64</f>
        <v>0</v>
      </c>
    </row>
    <row r="65" spans="1:10" ht="14.25">
      <c r="A65" s="109"/>
      <c r="B65" s="111" t="s">
        <v>24</v>
      </c>
      <c r="C65" s="94" t="s">
        <v>6</v>
      </c>
      <c r="D65" s="99">
        <v>3</v>
      </c>
      <c r="E65" s="87">
        <f t="shared" si="10"/>
        <v>3</v>
      </c>
      <c r="F65" s="88">
        <v>0</v>
      </c>
      <c r="G65" s="185"/>
      <c r="H65" s="76">
        <f>D65*$G$65</f>
        <v>0</v>
      </c>
      <c r="I65" s="76">
        <f>E65*$G$65</f>
        <v>0</v>
      </c>
      <c r="J65" s="76">
        <f>F65*$G$65</f>
        <v>0</v>
      </c>
    </row>
    <row r="66" spans="1:10" s="9" customFormat="1" ht="15" customHeight="1">
      <c r="A66" s="109"/>
      <c r="B66" s="43"/>
      <c r="C66" s="90"/>
      <c r="D66" s="88"/>
      <c r="E66" s="87"/>
      <c r="F66" s="88"/>
      <c r="G66" s="76"/>
      <c r="H66" s="91"/>
      <c r="I66" s="91"/>
      <c r="J66" s="91"/>
    </row>
    <row r="67" spans="1:10" ht="76.5">
      <c r="A67" s="109" t="s">
        <v>129</v>
      </c>
      <c r="B67" s="43" t="s">
        <v>195</v>
      </c>
      <c r="C67" s="84"/>
      <c r="D67" s="99"/>
      <c r="E67" s="76"/>
      <c r="F67" s="99"/>
      <c r="G67" s="95"/>
      <c r="H67" s="95"/>
      <c r="I67" s="95"/>
      <c r="J67" s="95"/>
    </row>
    <row r="68" spans="1:10" ht="14.25">
      <c r="A68" s="109"/>
      <c r="B68" s="97"/>
      <c r="C68" s="94" t="s">
        <v>6</v>
      </c>
      <c r="D68" s="99">
        <v>1</v>
      </c>
      <c r="E68" s="87">
        <f t="shared" ref="E68" si="11">D68-F68</f>
        <v>0</v>
      </c>
      <c r="F68" s="88">
        <v>1</v>
      </c>
      <c r="G68" s="184"/>
      <c r="H68" s="76">
        <f>D68*$G$68</f>
        <v>0</v>
      </c>
      <c r="I68" s="76">
        <f>E68*$G$68</f>
        <v>0</v>
      </c>
      <c r="J68" s="76">
        <f>F68*$G$68</f>
        <v>0</v>
      </c>
    </row>
    <row r="69" spans="1:10" s="9" customFormat="1" ht="15" customHeight="1">
      <c r="A69" s="109"/>
      <c r="B69" s="43"/>
      <c r="C69" s="90"/>
      <c r="D69" s="88"/>
      <c r="E69" s="87"/>
      <c r="F69" s="88"/>
      <c r="G69" s="76"/>
      <c r="H69" s="91"/>
      <c r="I69" s="91"/>
      <c r="J69" s="91"/>
    </row>
    <row r="70" spans="1:10" ht="76.5">
      <c r="A70" s="109" t="s">
        <v>130</v>
      </c>
      <c r="B70" s="43" t="s">
        <v>194</v>
      </c>
      <c r="C70" s="84"/>
      <c r="D70" s="99"/>
      <c r="E70" s="76"/>
      <c r="F70" s="99"/>
      <c r="G70" s="95"/>
      <c r="H70" s="95"/>
      <c r="I70" s="95"/>
      <c r="J70" s="95"/>
    </row>
    <row r="71" spans="1:10" ht="14.25">
      <c r="A71" s="109"/>
      <c r="B71" s="97"/>
      <c r="C71" s="94" t="s">
        <v>6</v>
      </c>
      <c r="D71" s="99">
        <v>2</v>
      </c>
      <c r="E71" s="87">
        <f t="shared" ref="E71" si="12">D71-F71</f>
        <v>1</v>
      </c>
      <c r="F71" s="88">
        <v>1</v>
      </c>
      <c r="G71" s="184"/>
      <c r="H71" s="76">
        <f>D71*$G$71</f>
        <v>0</v>
      </c>
      <c r="I71" s="76">
        <f>E71*$G$71</f>
        <v>0</v>
      </c>
      <c r="J71" s="76">
        <f>F71*$G$71</f>
        <v>0</v>
      </c>
    </row>
    <row r="72" spans="1:10" s="9" customFormat="1" ht="15" customHeight="1">
      <c r="A72" s="109"/>
      <c r="B72" s="43"/>
      <c r="C72" s="90"/>
      <c r="D72" s="200"/>
      <c r="E72" s="87"/>
      <c r="F72" s="88"/>
      <c r="G72" s="76"/>
      <c r="H72" s="91"/>
      <c r="I72" s="91"/>
      <c r="J72" s="91"/>
    </row>
    <row r="73" spans="1:10" ht="76.5">
      <c r="A73" s="109" t="s">
        <v>131</v>
      </c>
      <c r="B73" s="43" t="s">
        <v>196</v>
      </c>
      <c r="C73" s="84"/>
      <c r="D73" s="99"/>
      <c r="E73" s="76"/>
      <c r="F73" s="99"/>
      <c r="G73" s="95"/>
      <c r="H73" s="95"/>
      <c r="I73" s="95"/>
      <c r="J73" s="95"/>
    </row>
    <row r="74" spans="1:10" ht="14.25">
      <c r="A74" s="109"/>
      <c r="B74" s="97"/>
      <c r="C74" s="94" t="s">
        <v>6</v>
      </c>
      <c r="D74" s="99">
        <v>2</v>
      </c>
      <c r="E74" s="87">
        <f t="shared" ref="E74" si="13">D74-F74</f>
        <v>2</v>
      </c>
      <c r="F74" s="88">
        <v>0</v>
      </c>
      <c r="G74" s="184"/>
      <c r="H74" s="76">
        <f>D74*$G472</f>
        <v>0</v>
      </c>
      <c r="I74" s="76">
        <f>E74*$G472</f>
        <v>0</v>
      </c>
      <c r="J74" s="76">
        <f>F74*$G74</f>
        <v>0</v>
      </c>
    </row>
    <row r="75" spans="1:10" s="9" customFormat="1" ht="15" customHeight="1">
      <c r="A75" s="109"/>
      <c r="B75" s="98"/>
      <c r="C75" s="90"/>
      <c r="D75" s="88"/>
      <c r="E75" s="87"/>
      <c r="F75" s="88"/>
      <c r="G75" s="76"/>
      <c r="H75" s="91"/>
      <c r="I75" s="91"/>
      <c r="J75" s="91"/>
    </row>
    <row r="76" spans="1:10" ht="76.5">
      <c r="A76" s="109" t="s">
        <v>132</v>
      </c>
      <c r="B76" s="43" t="s">
        <v>72</v>
      </c>
      <c r="C76" s="84"/>
      <c r="D76" s="99"/>
      <c r="E76" s="76"/>
      <c r="F76" s="99"/>
      <c r="G76" s="95"/>
      <c r="H76" s="95"/>
      <c r="I76" s="95"/>
      <c r="J76" s="95"/>
    </row>
    <row r="77" spans="1:10" ht="14.25">
      <c r="A77" s="109"/>
      <c r="B77" s="97"/>
      <c r="C77" s="94" t="s">
        <v>6</v>
      </c>
      <c r="D77" s="99">
        <v>1</v>
      </c>
      <c r="E77" s="87">
        <f t="shared" ref="E77" si="14">D77-F77</f>
        <v>1</v>
      </c>
      <c r="F77" s="88">
        <v>0</v>
      </c>
      <c r="G77" s="184"/>
      <c r="H77" s="76">
        <f>D77*$G$77</f>
        <v>0</v>
      </c>
      <c r="I77" s="76">
        <f>E77*$G$77</f>
        <v>0</v>
      </c>
      <c r="J77" s="76">
        <f>F77*$G$77</f>
        <v>0</v>
      </c>
    </row>
    <row r="78" spans="1:10" s="9" customFormat="1" ht="15" customHeight="1">
      <c r="A78" s="109"/>
      <c r="B78" s="98"/>
      <c r="C78" s="90"/>
      <c r="D78" s="88"/>
      <c r="E78" s="87"/>
      <c r="F78" s="88"/>
      <c r="G78" s="76"/>
      <c r="H78" s="91"/>
      <c r="I78" s="91"/>
      <c r="J78" s="91"/>
    </row>
    <row r="79" spans="1:10" ht="25.5">
      <c r="A79" s="109" t="s">
        <v>133</v>
      </c>
      <c r="B79" s="43" t="s">
        <v>197</v>
      </c>
      <c r="C79" s="84"/>
      <c r="D79" s="99"/>
      <c r="E79" s="76"/>
      <c r="F79" s="99"/>
      <c r="G79" s="95"/>
      <c r="H79" s="95"/>
      <c r="I79" s="95"/>
      <c r="J79" s="95"/>
    </row>
    <row r="80" spans="1:10" ht="14.25">
      <c r="A80" s="109"/>
      <c r="B80" s="97"/>
      <c r="C80" s="94" t="s">
        <v>6</v>
      </c>
      <c r="D80" s="99">
        <v>30</v>
      </c>
      <c r="E80" s="87">
        <f t="shared" ref="E80" si="15">D80-F80</f>
        <v>21</v>
      </c>
      <c r="F80" s="88">
        <v>9</v>
      </c>
      <c r="G80" s="184"/>
      <c r="H80" s="76">
        <f>D80*$G$80</f>
        <v>0</v>
      </c>
      <c r="I80" s="76">
        <f>E80*$G$80</f>
        <v>0</v>
      </c>
      <c r="J80" s="76">
        <f>F80*$G$80</f>
        <v>0</v>
      </c>
    </row>
    <row r="81" spans="1:10" s="9" customFormat="1" ht="14.25">
      <c r="A81" s="109"/>
      <c r="B81" s="98"/>
      <c r="C81" s="90"/>
      <c r="D81" s="88"/>
      <c r="E81" s="87"/>
      <c r="F81" s="88"/>
      <c r="G81" s="76"/>
      <c r="H81" s="91"/>
      <c r="I81" s="91"/>
      <c r="J81" s="91"/>
    </row>
    <row r="82" spans="1:10" ht="51">
      <c r="A82" s="109" t="s">
        <v>134</v>
      </c>
      <c r="B82" s="43" t="s">
        <v>198</v>
      </c>
      <c r="C82" s="84"/>
      <c r="D82" s="99"/>
      <c r="E82" s="76"/>
      <c r="F82" s="99"/>
      <c r="G82" s="95"/>
      <c r="H82" s="95"/>
      <c r="I82" s="95"/>
      <c r="J82" s="95"/>
    </row>
    <row r="83" spans="1:10" ht="14.25">
      <c r="A83" s="109"/>
      <c r="B83" s="98" t="s">
        <v>199</v>
      </c>
      <c r="C83" s="94" t="s">
        <v>11</v>
      </c>
      <c r="D83" s="99">
        <v>1</v>
      </c>
      <c r="E83" s="87">
        <f t="shared" ref="E83" si="16">D83-F83</f>
        <v>0.6</v>
      </c>
      <c r="F83" s="88">
        <v>0.4</v>
      </c>
      <c r="G83" s="184"/>
      <c r="H83" s="76">
        <f>D83*$G$83</f>
        <v>0</v>
      </c>
      <c r="I83" s="76">
        <f>E83*$G$83</f>
        <v>0</v>
      </c>
      <c r="J83" s="76">
        <f>F83*$G$83</f>
        <v>0</v>
      </c>
    </row>
    <row r="84" spans="1:10" ht="14.25">
      <c r="A84" s="109"/>
      <c r="B84" s="98" t="s">
        <v>200</v>
      </c>
      <c r="C84" s="84"/>
      <c r="D84" s="99"/>
      <c r="E84" s="76"/>
      <c r="F84" s="99"/>
      <c r="G84" s="95"/>
      <c r="H84" s="95"/>
      <c r="I84" s="95"/>
      <c r="J84" s="95"/>
    </row>
    <row r="85" spans="1:10" ht="14.25">
      <c r="A85" s="109"/>
      <c r="B85" s="43" t="s">
        <v>201</v>
      </c>
      <c r="C85" s="84"/>
      <c r="D85" s="99"/>
      <c r="E85" s="76"/>
      <c r="F85" s="99"/>
      <c r="G85" s="95"/>
      <c r="H85" s="95"/>
      <c r="I85" s="95"/>
      <c r="J85" s="95"/>
    </row>
    <row r="86" spans="1:10" ht="14.25">
      <c r="A86" s="109"/>
      <c r="B86" s="98" t="s">
        <v>202</v>
      </c>
      <c r="C86" s="84"/>
      <c r="D86" s="99"/>
      <c r="E86" s="87"/>
      <c r="F86" s="88"/>
      <c r="G86" s="95"/>
      <c r="H86" s="95"/>
      <c r="I86" s="95"/>
      <c r="J86" s="95"/>
    </row>
    <row r="87" spans="1:10" ht="14.25">
      <c r="A87" s="109"/>
      <c r="B87" s="98" t="s">
        <v>203</v>
      </c>
      <c r="C87" s="84"/>
      <c r="D87" s="99"/>
      <c r="E87" s="76"/>
      <c r="F87" s="99"/>
      <c r="G87" s="95"/>
      <c r="H87" s="95"/>
      <c r="I87" s="95"/>
      <c r="J87" s="95"/>
    </row>
    <row r="88" spans="1:10" ht="14.25">
      <c r="A88" s="109"/>
      <c r="B88" s="98" t="s">
        <v>25</v>
      </c>
      <c r="C88" s="84"/>
      <c r="D88" s="197"/>
      <c r="E88" s="76"/>
      <c r="F88" s="99"/>
      <c r="G88" s="95"/>
      <c r="H88" s="95"/>
      <c r="I88" s="95"/>
      <c r="J88" s="95"/>
    </row>
    <row r="89" spans="1:10" ht="14.25">
      <c r="A89" s="109"/>
      <c r="B89" s="98" t="s">
        <v>26</v>
      </c>
      <c r="C89" s="84"/>
      <c r="D89" s="99"/>
      <c r="E89" s="87"/>
      <c r="F89" s="88"/>
      <c r="G89" s="95"/>
      <c r="H89" s="95"/>
      <c r="I89" s="95"/>
      <c r="J89" s="95"/>
    </row>
    <row r="90" spans="1:10" ht="14.25">
      <c r="A90" s="109"/>
      <c r="B90" s="98" t="s">
        <v>27</v>
      </c>
      <c r="C90" s="84"/>
      <c r="D90" s="99"/>
      <c r="E90" s="76"/>
      <c r="F90" s="99"/>
      <c r="G90" s="95"/>
      <c r="H90" s="95"/>
      <c r="I90" s="95"/>
      <c r="J90" s="95"/>
    </row>
    <row r="91" spans="1:10" ht="14.25">
      <c r="A91" s="109"/>
      <c r="B91" s="98" t="s">
        <v>28</v>
      </c>
      <c r="C91" s="84"/>
      <c r="D91" s="197"/>
      <c r="E91" s="76"/>
      <c r="F91" s="99"/>
      <c r="G91" s="95"/>
      <c r="H91" s="95"/>
      <c r="I91" s="95"/>
      <c r="J91" s="95"/>
    </row>
    <row r="92" spans="1:10" ht="14.25">
      <c r="A92" s="109"/>
      <c r="B92" s="98" t="s">
        <v>204</v>
      </c>
      <c r="C92" s="84"/>
      <c r="D92" s="99"/>
      <c r="E92" s="76"/>
      <c r="F92" s="88"/>
      <c r="G92" s="95"/>
      <c r="H92" s="95"/>
      <c r="I92" s="95"/>
      <c r="J92" s="95"/>
    </row>
    <row r="93" spans="1:10" s="9" customFormat="1" ht="15" customHeight="1">
      <c r="A93" s="109"/>
      <c r="B93" s="43"/>
      <c r="C93" s="90"/>
      <c r="D93" s="88"/>
      <c r="E93" s="87"/>
      <c r="F93" s="88"/>
      <c r="G93" s="76"/>
      <c r="H93" s="91"/>
      <c r="I93" s="91"/>
      <c r="J93" s="91"/>
    </row>
    <row r="94" spans="1:10" ht="38.25">
      <c r="A94" s="109" t="s">
        <v>135</v>
      </c>
      <c r="B94" s="43" t="s">
        <v>205</v>
      </c>
      <c r="C94" s="84"/>
      <c r="D94" s="99"/>
      <c r="E94" s="76"/>
      <c r="F94" s="99"/>
      <c r="G94" s="95"/>
      <c r="H94" s="95"/>
      <c r="I94" s="95"/>
      <c r="J94" s="95"/>
    </row>
    <row r="95" spans="1:10" ht="14.25">
      <c r="A95" s="109"/>
      <c r="B95" s="97"/>
      <c r="C95" s="94" t="s">
        <v>11</v>
      </c>
      <c r="D95" s="99">
        <v>1</v>
      </c>
      <c r="E95" s="87">
        <f t="shared" ref="E95" si="17">D95-F95</f>
        <v>1</v>
      </c>
      <c r="F95" s="88">
        <v>0</v>
      </c>
      <c r="G95" s="184"/>
      <c r="H95" s="76">
        <f>D95*$G$95</f>
        <v>0</v>
      </c>
      <c r="I95" s="76">
        <f>E95*$G$95</f>
        <v>0</v>
      </c>
      <c r="J95" s="76">
        <f>F95*$G$95</f>
        <v>0</v>
      </c>
    </row>
    <row r="96" spans="1:10" s="9" customFormat="1" ht="15" customHeight="1">
      <c r="A96" s="109"/>
      <c r="B96" s="43"/>
      <c r="C96" s="90"/>
      <c r="D96" s="88"/>
      <c r="E96" s="87"/>
      <c r="F96" s="88"/>
      <c r="G96" s="76"/>
      <c r="H96" s="91"/>
      <c r="I96" s="91"/>
      <c r="J96" s="91"/>
    </row>
    <row r="97" spans="1:10" ht="38.25">
      <c r="A97" s="109" t="s">
        <v>136</v>
      </c>
      <c r="B97" s="43" t="s">
        <v>206</v>
      </c>
      <c r="C97" s="84"/>
      <c r="D97" s="99"/>
      <c r="E97" s="76"/>
      <c r="F97" s="99"/>
      <c r="G97" s="95"/>
      <c r="H97" s="95"/>
      <c r="I97" s="95"/>
      <c r="J97" s="95"/>
    </row>
    <row r="98" spans="1:10" ht="14.25">
      <c r="A98" s="109"/>
      <c r="B98" s="97"/>
      <c r="C98" s="100" t="s">
        <v>2</v>
      </c>
      <c r="D98" s="99">
        <v>408</v>
      </c>
      <c r="E98" s="87">
        <f t="shared" ref="E98" si="18">D98-F98</f>
        <v>279</v>
      </c>
      <c r="F98" s="88">
        <v>129</v>
      </c>
      <c r="G98" s="184"/>
      <c r="H98" s="76">
        <f>D98*$G$98</f>
        <v>0</v>
      </c>
      <c r="I98" s="76">
        <f>E98*$G$98</f>
        <v>0</v>
      </c>
      <c r="J98" s="76">
        <f>F98*$G$98</f>
        <v>0</v>
      </c>
    </row>
    <row r="99" spans="1:10" s="9" customFormat="1" ht="15" customHeight="1">
      <c r="A99" s="109"/>
      <c r="B99" s="43"/>
      <c r="C99" s="90"/>
      <c r="D99" s="88"/>
      <c r="E99" s="87"/>
      <c r="F99" s="88"/>
      <c r="G99" s="76"/>
      <c r="H99" s="91"/>
      <c r="I99" s="91"/>
      <c r="J99" s="91"/>
    </row>
    <row r="100" spans="1:10" s="12" customFormat="1" ht="63.75">
      <c r="A100" s="109" t="s">
        <v>137</v>
      </c>
      <c r="B100" s="43" t="s">
        <v>207</v>
      </c>
      <c r="C100" s="84"/>
      <c r="D100" s="197"/>
      <c r="E100" s="76"/>
      <c r="F100" s="99"/>
      <c r="G100" s="76"/>
      <c r="H100" s="76"/>
      <c r="I100" s="76"/>
      <c r="J100" s="76"/>
    </row>
    <row r="101" spans="1:10" s="12" customFormat="1" ht="14.25">
      <c r="A101" s="109"/>
      <c r="B101" s="97"/>
      <c r="C101" s="84" t="s">
        <v>6</v>
      </c>
      <c r="D101" s="99">
        <v>1</v>
      </c>
      <c r="E101" s="87">
        <f t="shared" ref="E101" si="19">D101-F101</f>
        <v>0</v>
      </c>
      <c r="F101" s="99">
        <v>1</v>
      </c>
      <c r="G101" s="182"/>
      <c r="H101" s="76">
        <f>D101*$G$101</f>
        <v>0</v>
      </c>
      <c r="I101" s="76">
        <f>E101*$G$101</f>
        <v>0</v>
      </c>
      <c r="J101" s="76">
        <f>F101*$G$101</f>
        <v>0</v>
      </c>
    </row>
    <row r="102" spans="1:10" ht="14.25">
      <c r="A102" s="109"/>
      <c r="B102" s="97"/>
      <c r="C102" s="84"/>
      <c r="D102" s="99"/>
      <c r="E102" s="76"/>
      <c r="F102" s="99"/>
      <c r="G102" s="95"/>
      <c r="H102" s="95"/>
      <c r="I102" s="95"/>
      <c r="J102" s="95"/>
    </row>
    <row r="103" spans="1:10" ht="25.5">
      <c r="A103" s="109" t="s">
        <v>138</v>
      </c>
      <c r="B103" s="43" t="s">
        <v>208</v>
      </c>
      <c r="C103" s="84"/>
      <c r="D103" s="197"/>
      <c r="E103" s="76"/>
      <c r="F103" s="99"/>
      <c r="G103" s="95"/>
      <c r="H103" s="95"/>
      <c r="I103" s="95"/>
      <c r="J103" s="95"/>
    </row>
    <row r="104" spans="1:10" ht="14.25">
      <c r="A104" s="109"/>
      <c r="B104" s="97"/>
      <c r="C104" s="84" t="s">
        <v>6</v>
      </c>
      <c r="D104" s="99">
        <v>1</v>
      </c>
      <c r="E104" s="87">
        <f t="shared" ref="E104" si="20">D104-F104</f>
        <v>0</v>
      </c>
      <c r="F104" s="99">
        <v>1</v>
      </c>
      <c r="G104" s="184"/>
      <c r="H104" s="76">
        <f>D104*$G$104</f>
        <v>0</v>
      </c>
      <c r="I104" s="76">
        <f>E104*$G$104</f>
        <v>0</v>
      </c>
      <c r="J104" s="76">
        <f>F104*$G$104</f>
        <v>0</v>
      </c>
    </row>
    <row r="105" spans="1:10" s="9" customFormat="1" ht="15" customHeight="1">
      <c r="A105" s="109"/>
      <c r="B105" s="113"/>
      <c r="C105" s="96"/>
      <c r="D105" s="99"/>
      <c r="E105" s="76"/>
      <c r="F105" s="88"/>
      <c r="G105" s="76"/>
      <c r="H105" s="91"/>
      <c r="I105" s="91"/>
      <c r="J105" s="91"/>
    </row>
    <row r="106" spans="1:10" ht="25.5">
      <c r="A106" s="109" t="s">
        <v>139</v>
      </c>
      <c r="B106" s="43" t="s">
        <v>209</v>
      </c>
      <c r="C106" s="84"/>
      <c r="D106" s="99"/>
      <c r="E106" s="76"/>
      <c r="F106" s="99"/>
      <c r="G106" s="95"/>
      <c r="H106" s="95"/>
      <c r="I106" s="95"/>
      <c r="J106" s="95"/>
    </row>
    <row r="107" spans="1:10" ht="14.25">
      <c r="A107" s="109"/>
      <c r="B107" s="97"/>
      <c r="C107" s="84" t="s">
        <v>6</v>
      </c>
      <c r="D107" s="99">
        <v>2</v>
      </c>
      <c r="E107" s="87">
        <f t="shared" ref="E107" si="21">D107-F107</f>
        <v>2</v>
      </c>
      <c r="F107" s="99">
        <v>0</v>
      </c>
      <c r="G107" s="184"/>
      <c r="H107" s="76">
        <f>D107*$G$107</f>
        <v>0</v>
      </c>
      <c r="I107" s="76">
        <f>E107*$G$107</f>
        <v>0</v>
      </c>
      <c r="J107" s="76">
        <f>F107*$G$107</f>
        <v>0</v>
      </c>
    </row>
    <row r="108" spans="1:10" s="9" customFormat="1" ht="15" customHeight="1">
      <c r="A108" s="109"/>
      <c r="B108" s="113"/>
      <c r="C108" s="96"/>
      <c r="D108" s="99"/>
      <c r="E108" s="76"/>
      <c r="F108" s="88"/>
      <c r="G108" s="76"/>
      <c r="H108" s="91"/>
      <c r="I108" s="91"/>
      <c r="J108" s="91"/>
    </row>
    <row r="109" spans="1:10" ht="25.5">
      <c r="A109" s="109" t="s">
        <v>140</v>
      </c>
      <c r="B109" s="43" t="s">
        <v>210</v>
      </c>
      <c r="C109" s="84"/>
      <c r="D109" s="99"/>
      <c r="E109" s="76"/>
      <c r="F109" s="99"/>
      <c r="G109" s="95"/>
      <c r="H109" s="95"/>
      <c r="I109" s="95"/>
      <c r="J109" s="95"/>
    </row>
    <row r="110" spans="1:10" ht="14.25">
      <c r="A110" s="109"/>
      <c r="B110" s="111" t="s">
        <v>29</v>
      </c>
      <c r="C110" s="84" t="s">
        <v>6</v>
      </c>
      <c r="D110" s="99">
        <v>1</v>
      </c>
      <c r="E110" s="87">
        <f t="shared" ref="E110" si="22">D110-F110</f>
        <v>1</v>
      </c>
      <c r="F110" s="99">
        <v>0</v>
      </c>
      <c r="G110" s="184"/>
      <c r="H110" s="76">
        <f>D110*$G$110</f>
        <v>0</v>
      </c>
      <c r="I110" s="76">
        <f>E110*$G$110</f>
        <v>0</v>
      </c>
      <c r="J110" s="76">
        <f>F110*$G$110</f>
        <v>0</v>
      </c>
    </row>
    <row r="111" spans="1:10" s="9" customFormat="1" ht="14.25">
      <c r="A111" s="109"/>
      <c r="B111" s="43"/>
      <c r="C111" s="90"/>
      <c r="D111" s="88"/>
      <c r="E111" s="87"/>
      <c r="F111" s="88"/>
      <c r="G111" s="76"/>
      <c r="H111" s="91"/>
      <c r="I111" s="91"/>
      <c r="J111" s="91"/>
    </row>
    <row r="112" spans="1:10" ht="25.5">
      <c r="A112" s="109" t="s">
        <v>141</v>
      </c>
      <c r="B112" s="43" t="s">
        <v>211</v>
      </c>
      <c r="C112" s="84"/>
      <c r="D112" s="99"/>
      <c r="E112" s="76"/>
      <c r="F112" s="99"/>
      <c r="G112" s="95"/>
      <c r="H112" s="95"/>
      <c r="I112" s="95"/>
      <c r="J112" s="95"/>
    </row>
    <row r="113" spans="1:10" ht="14.25">
      <c r="A113" s="109"/>
      <c r="B113" s="97"/>
      <c r="C113" s="84" t="s">
        <v>6</v>
      </c>
      <c r="D113" s="99">
        <v>1</v>
      </c>
      <c r="E113" s="87">
        <f t="shared" ref="E113" si="23">D113-F113</f>
        <v>1</v>
      </c>
      <c r="F113" s="99">
        <v>0</v>
      </c>
      <c r="G113" s="184"/>
      <c r="H113" s="76">
        <f>D113*$G$113</f>
        <v>0</v>
      </c>
      <c r="I113" s="76">
        <f>E113*$G$113</f>
        <v>0</v>
      </c>
      <c r="J113" s="76">
        <f>F113*$G$113</f>
        <v>0</v>
      </c>
    </row>
    <row r="114" spans="1:10" s="9" customFormat="1" ht="14.25">
      <c r="A114" s="109"/>
      <c r="B114" s="43"/>
      <c r="C114" s="90"/>
      <c r="D114" s="88"/>
      <c r="E114" s="87"/>
      <c r="F114" s="88"/>
      <c r="G114" s="76"/>
      <c r="H114" s="91"/>
      <c r="I114" s="91"/>
      <c r="J114" s="91"/>
    </row>
    <row r="115" spans="1:10" ht="25.5">
      <c r="A115" s="109" t="s">
        <v>142</v>
      </c>
      <c r="B115" s="43" t="s">
        <v>30</v>
      </c>
      <c r="C115" s="84"/>
      <c r="D115" s="99"/>
      <c r="E115" s="76"/>
      <c r="F115" s="99"/>
      <c r="G115" s="95"/>
      <c r="H115" s="95"/>
      <c r="I115" s="95"/>
      <c r="J115" s="95"/>
    </row>
    <row r="116" spans="1:10" ht="14.25">
      <c r="A116" s="109"/>
      <c r="B116" s="97"/>
      <c r="C116" s="84" t="s">
        <v>6</v>
      </c>
      <c r="D116" s="99">
        <v>2</v>
      </c>
      <c r="E116" s="87">
        <f t="shared" ref="E116" si="24">D116-F116</f>
        <v>2</v>
      </c>
      <c r="F116" s="99">
        <v>0</v>
      </c>
      <c r="G116" s="184"/>
      <c r="H116" s="76">
        <f>D116*$G$116</f>
        <v>0</v>
      </c>
      <c r="I116" s="76">
        <f>E116*$G$116</f>
        <v>0</v>
      </c>
      <c r="J116" s="76">
        <f>F116*$G$116</f>
        <v>0</v>
      </c>
    </row>
    <row r="117" spans="1:10" ht="14.25">
      <c r="A117" s="109"/>
      <c r="B117" s="43"/>
      <c r="C117" s="84"/>
      <c r="D117" s="99"/>
      <c r="E117" s="76"/>
      <c r="F117" s="99"/>
      <c r="G117" s="95"/>
      <c r="H117" s="95"/>
      <c r="I117" s="95"/>
      <c r="J117" s="95"/>
    </row>
    <row r="118" spans="1:10" ht="14.25" customHeight="1">
      <c r="A118" s="109" t="s">
        <v>143</v>
      </c>
      <c r="B118" s="43" t="s">
        <v>212</v>
      </c>
      <c r="C118" s="84"/>
      <c r="D118" s="99"/>
      <c r="E118" s="76"/>
      <c r="F118" s="99"/>
      <c r="G118" s="95"/>
      <c r="H118" s="95"/>
      <c r="I118" s="95"/>
      <c r="J118" s="95"/>
    </row>
    <row r="119" spans="1:10" ht="14.25">
      <c r="A119" s="109"/>
      <c r="B119" s="111" t="s">
        <v>9</v>
      </c>
      <c r="C119" s="94" t="s">
        <v>6</v>
      </c>
      <c r="D119" s="99">
        <v>1</v>
      </c>
      <c r="E119" s="87">
        <f t="shared" ref="E119:E121" si="25">D119-F119</f>
        <v>1</v>
      </c>
      <c r="F119" s="99">
        <v>0</v>
      </c>
      <c r="G119" s="184"/>
      <c r="H119" s="76">
        <f>D119*$G$119</f>
        <v>0</v>
      </c>
      <c r="I119" s="76">
        <f>E119*$G$119</f>
        <v>0</v>
      </c>
      <c r="J119" s="76">
        <f>F119*$G$119</f>
        <v>0</v>
      </c>
    </row>
    <row r="120" spans="1:10" ht="14.25">
      <c r="A120" s="109"/>
      <c r="B120" s="111" t="s">
        <v>8</v>
      </c>
      <c r="C120" s="94" t="s">
        <v>6</v>
      </c>
      <c r="D120" s="99">
        <v>3</v>
      </c>
      <c r="E120" s="87">
        <f t="shared" si="25"/>
        <v>3</v>
      </c>
      <c r="F120" s="99">
        <v>0</v>
      </c>
      <c r="G120" s="185"/>
      <c r="H120" s="76">
        <f>D120*$G$120</f>
        <v>0</v>
      </c>
      <c r="I120" s="76">
        <f>E120*$G$120</f>
        <v>0</v>
      </c>
      <c r="J120" s="76">
        <f>F120*$G$120</f>
        <v>0</v>
      </c>
    </row>
    <row r="121" spans="1:10" ht="14.25">
      <c r="A121" s="109"/>
      <c r="B121" s="111" t="s">
        <v>7</v>
      </c>
      <c r="C121" s="94" t="s">
        <v>6</v>
      </c>
      <c r="D121" s="99">
        <v>1</v>
      </c>
      <c r="E121" s="87">
        <f t="shared" si="25"/>
        <v>1</v>
      </c>
      <c r="F121" s="99">
        <v>0</v>
      </c>
      <c r="G121" s="185"/>
      <c r="H121" s="76">
        <f>D121*$G$121</f>
        <v>0</v>
      </c>
      <c r="I121" s="76">
        <f>E121*$G$121</f>
        <v>0</v>
      </c>
      <c r="J121" s="76">
        <f>F121*$G$121</f>
        <v>0</v>
      </c>
    </row>
    <row r="122" spans="1:10" ht="14.25">
      <c r="A122" s="109"/>
      <c r="B122" s="114"/>
      <c r="C122" s="96"/>
      <c r="D122" s="99"/>
      <c r="E122" s="76"/>
      <c r="F122" s="88"/>
      <c r="G122" s="95"/>
      <c r="H122" s="95"/>
      <c r="I122" s="95"/>
      <c r="J122" s="95"/>
    </row>
    <row r="123" spans="1:10" ht="25.5">
      <c r="A123" s="109" t="s">
        <v>144</v>
      </c>
      <c r="B123" s="43" t="s">
        <v>213</v>
      </c>
      <c r="C123" s="84" t="s">
        <v>6</v>
      </c>
      <c r="D123" s="99">
        <v>8</v>
      </c>
      <c r="E123" s="87">
        <f t="shared" ref="E123" si="26">D123-F123</f>
        <v>8</v>
      </c>
      <c r="F123" s="99">
        <v>0</v>
      </c>
      <c r="G123" s="184"/>
      <c r="H123" s="76">
        <f>D123*$G$123</f>
        <v>0</v>
      </c>
      <c r="I123" s="76">
        <f>E123*$G$123</f>
        <v>0</v>
      </c>
      <c r="J123" s="76">
        <f>F123*$G$123</f>
        <v>0</v>
      </c>
    </row>
    <row r="124" spans="1:10" ht="14.25">
      <c r="A124" s="109"/>
      <c r="B124" s="97"/>
      <c r="C124" s="84"/>
      <c r="D124" s="99"/>
      <c r="E124" s="76"/>
      <c r="F124" s="99"/>
      <c r="G124" s="95"/>
      <c r="H124" s="95"/>
      <c r="I124" s="95"/>
      <c r="J124" s="95"/>
    </row>
    <row r="125" spans="1:10" ht="25.5">
      <c r="A125" s="109" t="s">
        <v>145</v>
      </c>
      <c r="B125" s="43" t="s">
        <v>214</v>
      </c>
      <c r="C125" s="84"/>
      <c r="D125" s="99"/>
      <c r="E125" s="76"/>
      <c r="F125" s="99"/>
      <c r="G125" s="95"/>
      <c r="H125" s="95"/>
      <c r="I125" s="95"/>
      <c r="J125" s="95"/>
    </row>
    <row r="126" spans="1:10" ht="14.25">
      <c r="A126" s="109"/>
      <c r="B126" s="98" t="s">
        <v>31</v>
      </c>
      <c r="C126" s="84" t="s">
        <v>6</v>
      </c>
      <c r="D126" s="99">
        <v>2</v>
      </c>
      <c r="E126" s="87">
        <f t="shared" ref="E126:E127" si="27">D126-F126</f>
        <v>2</v>
      </c>
      <c r="F126" s="99">
        <v>0</v>
      </c>
      <c r="G126" s="184"/>
      <c r="H126" s="76">
        <f>D126*$G$126</f>
        <v>0</v>
      </c>
      <c r="I126" s="76">
        <f>E126*$G$126</f>
        <v>0</v>
      </c>
      <c r="J126" s="76">
        <f>F126*$G$126</f>
        <v>0</v>
      </c>
    </row>
    <row r="127" spans="1:10" ht="14.25">
      <c r="A127" s="109"/>
      <c r="B127" s="98" t="s">
        <v>32</v>
      </c>
      <c r="C127" s="84" t="s">
        <v>6</v>
      </c>
      <c r="D127" s="99">
        <v>2</v>
      </c>
      <c r="E127" s="87">
        <f t="shared" si="27"/>
        <v>2</v>
      </c>
      <c r="F127" s="99">
        <v>0</v>
      </c>
      <c r="G127" s="185"/>
      <c r="H127" s="76">
        <f>D127*$G$127</f>
        <v>0</v>
      </c>
      <c r="I127" s="76">
        <f>E127*$G$127</f>
        <v>0</v>
      </c>
      <c r="J127" s="76">
        <f>F127*$G$127</f>
        <v>0</v>
      </c>
    </row>
    <row r="128" spans="1:10" ht="14.25">
      <c r="A128" s="109"/>
      <c r="B128" s="43"/>
      <c r="C128" s="84"/>
      <c r="D128" s="99"/>
      <c r="E128" s="76"/>
      <c r="F128" s="99"/>
      <c r="G128" s="95"/>
      <c r="H128" s="95"/>
      <c r="I128" s="95"/>
      <c r="J128" s="95"/>
    </row>
    <row r="129" spans="1:10" ht="38.25">
      <c r="A129" s="109" t="s">
        <v>146</v>
      </c>
      <c r="B129" s="43" t="s">
        <v>215</v>
      </c>
      <c r="C129" s="84"/>
      <c r="D129" s="99"/>
      <c r="E129" s="76"/>
      <c r="F129" s="99"/>
      <c r="G129" s="95"/>
      <c r="H129" s="95"/>
      <c r="I129" s="95"/>
      <c r="J129" s="95"/>
    </row>
    <row r="130" spans="1:10" ht="14.25">
      <c r="A130" s="109"/>
      <c r="B130" s="111" t="s">
        <v>9</v>
      </c>
      <c r="C130" s="94" t="s">
        <v>6</v>
      </c>
      <c r="D130" s="99">
        <v>2</v>
      </c>
      <c r="E130" s="87">
        <f t="shared" ref="E130:E133" si="28">D130-F130</f>
        <v>2</v>
      </c>
      <c r="F130" s="99">
        <v>0</v>
      </c>
      <c r="G130" s="184"/>
      <c r="H130" s="76">
        <f>D130*$G$130</f>
        <v>0</v>
      </c>
      <c r="I130" s="76">
        <f>E130*$G$130</f>
        <v>0</v>
      </c>
      <c r="J130" s="76">
        <f>F130*$G$130</f>
        <v>0</v>
      </c>
    </row>
    <row r="131" spans="1:10" ht="14.25">
      <c r="A131" s="109"/>
      <c r="B131" s="111" t="s">
        <v>8</v>
      </c>
      <c r="C131" s="94" t="s">
        <v>6</v>
      </c>
      <c r="D131" s="99">
        <v>11</v>
      </c>
      <c r="E131" s="87">
        <f t="shared" si="28"/>
        <v>11</v>
      </c>
      <c r="F131" s="99">
        <v>0</v>
      </c>
      <c r="G131" s="185"/>
      <c r="H131" s="76">
        <f>D131*$G$131</f>
        <v>0</v>
      </c>
      <c r="I131" s="76">
        <f>E131*$G$131</f>
        <v>0</v>
      </c>
      <c r="J131" s="76">
        <f>F131*$G$131</f>
        <v>0</v>
      </c>
    </row>
    <row r="132" spans="1:10" ht="14.25">
      <c r="A132" s="109"/>
      <c r="B132" s="111" t="s">
        <v>7</v>
      </c>
      <c r="C132" s="94" t="s">
        <v>6</v>
      </c>
      <c r="D132" s="99">
        <v>4</v>
      </c>
      <c r="E132" s="87">
        <f t="shared" si="28"/>
        <v>4</v>
      </c>
      <c r="F132" s="99">
        <v>0</v>
      </c>
      <c r="G132" s="185"/>
      <c r="H132" s="76">
        <f>D132*$G$132</f>
        <v>0</v>
      </c>
      <c r="I132" s="76">
        <f>E132*$G$132</f>
        <v>0</v>
      </c>
      <c r="J132" s="76">
        <f>F132*$G$132</f>
        <v>0</v>
      </c>
    </row>
    <row r="133" spans="1:10" ht="14.25">
      <c r="A133" s="109"/>
      <c r="B133" s="111" t="s">
        <v>12</v>
      </c>
      <c r="C133" s="94" t="s">
        <v>6</v>
      </c>
      <c r="D133" s="99">
        <v>2</v>
      </c>
      <c r="E133" s="87">
        <f t="shared" si="28"/>
        <v>2</v>
      </c>
      <c r="F133" s="99">
        <v>0</v>
      </c>
      <c r="G133" s="185"/>
      <c r="H133" s="76">
        <f>D133*$G$133</f>
        <v>0</v>
      </c>
      <c r="I133" s="76">
        <f>E133*$G$133</f>
        <v>0</v>
      </c>
      <c r="J133" s="76">
        <f>F133*$G$133</f>
        <v>0</v>
      </c>
    </row>
    <row r="134" spans="1:10" ht="14.25">
      <c r="A134" s="109"/>
      <c r="B134" s="114"/>
      <c r="C134" s="96"/>
      <c r="D134" s="99"/>
      <c r="E134" s="76"/>
      <c r="F134" s="88"/>
      <c r="G134" s="95"/>
      <c r="H134" s="95"/>
      <c r="I134" s="95"/>
      <c r="J134" s="95"/>
    </row>
    <row r="135" spans="1:10" ht="38.25">
      <c r="A135" s="109" t="s">
        <v>147</v>
      </c>
      <c r="B135" s="43" t="s">
        <v>216</v>
      </c>
      <c r="C135" s="84"/>
      <c r="D135" s="99"/>
      <c r="E135" s="76"/>
      <c r="F135" s="99"/>
      <c r="G135" s="95"/>
      <c r="H135" s="95"/>
      <c r="I135" s="95"/>
      <c r="J135" s="95"/>
    </row>
    <row r="136" spans="1:10" ht="14.25">
      <c r="A136" s="109"/>
      <c r="B136" s="111" t="s">
        <v>10</v>
      </c>
      <c r="C136" s="94" t="s">
        <v>6</v>
      </c>
      <c r="D136" s="99">
        <v>10</v>
      </c>
      <c r="E136" s="87">
        <f t="shared" ref="E136" si="29">D136-F136</f>
        <v>9</v>
      </c>
      <c r="F136" s="99">
        <v>1</v>
      </c>
      <c r="G136" s="184"/>
      <c r="H136" s="76">
        <f>D136*$G$136</f>
        <v>0</v>
      </c>
      <c r="I136" s="76">
        <f>E136*$G$136</f>
        <v>0</v>
      </c>
      <c r="J136" s="76">
        <f>F136*$G$136</f>
        <v>0</v>
      </c>
    </row>
    <row r="137" spans="1:10" ht="14.25">
      <c r="A137" s="109"/>
      <c r="B137" s="97"/>
      <c r="C137" s="84"/>
      <c r="D137" s="99"/>
      <c r="E137" s="76"/>
      <c r="F137" s="99"/>
      <c r="G137" s="95"/>
      <c r="H137" s="95"/>
      <c r="I137" s="95"/>
      <c r="J137" s="95"/>
    </row>
    <row r="138" spans="1:10" s="12" customFormat="1" ht="25.5">
      <c r="A138" s="109" t="s">
        <v>148</v>
      </c>
      <c r="B138" s="43" t="s">
        <v>217</v>
      </c>
      <c r="C138" s="84"/>
      <c r="D138" s="197"/>
      <c r="E138" s="76"/>
      <c r="F138" s="99"/>
      <c r="G138" s="76"/>
      <c r="H138" s="76"/>
      <c r="I138" s="76"/>
      <c r="J138" s="76"/>
    </row>
    <row r="139" spans="1:10" s="12" customFormat="1" ht="14.25">
      <c r="A139" s="109"/>
      <c r="B139" s="98" t="s">
        <v>33</v>
      </c>
      <c r="C139" s="84" t="s">
        <v>6</v>
      </c>
      <c r="D139" s="99">
        <v>1</v>
      </c>
      <c r="E139" s="87">
        <f t="shared" ref="E139:E141" si="30">D139-F139</f>
        <v>1</v>
      </c>
      <c r="F139" s="99">
        <v>0</v>
      </c>
      <c r="G139" s="182"/>
      <c r="H139" s="76">
        <f>D139*$G$139</f>
        <v>0</v>
      </c>
      <c r="I139" s="76">
        <f>E139*$G$139</f>
        <v>0</v>
      </c>
      <c r="J139" s="76">
        <f>F139*$G$139</f>
        <v>0</v>
      </c>
    </row>
    <row r="140" spans="1:10" s="12" customFormat="1" ht="14.25">
      <c r="A140" s="109"/>
      <c r="B140" s="98" t="s">
        <v>34</v>
      </c>
      <c r="C140" s="84" t="s">
        <v>6</v>
      </c>
      <c r="D140" s="99">
        <v>1</v>
      </c>
      <c r="E140" s="87">
        <f t="shared" si="30"/>
        <v>1</v>
      </c>
      <c r="F140" s="99">
        <v>0</v>
      </c>
      <c r="G140" s="183"/>
      <c r="H140" s="76">
        <f>D140*$G$140</f>
        <v>0</v>
      </c>
      <c r="I140" s="76">
        <f>E140*$G$140</f>
        <v>0</v>
      </c>
      <c r="J140" s="76">
        <f>F140*$G$140</f>
        <v>0</v>
      </c>
    </row>
    <row r="141" spans="1:10" s="12" customFormat="1" ht="14.25">
      <c r="A141" s="109"/>
      <c r="B141" s="98" t="s">
        <v>35</v>
      </c>
      <c r="C141" s="84" t="s">
        <v>6</v>
      </c>
      <c r="D141" s="99">
        <v>1</v>
      </c>
      <c r="E141" s="87">
        <f t="shared" si="30"/>
        <v>1</v>
      </c>
      <c r="F141" s="99">
        <v>0</v>
      </c>
      <c r="G141" s="183"/>
      <c r="H141" s="76">
        <f>D141*$G$141</f>
        <v>0</v>
      </c>
      <c r="I141" s="76">
        <f>E141*$G$141</f>
        <v>0</v>
      </c>
      <c r="J141" s="76">
        <f>F141*$G$141</f>
        <v>0</v>
      </c>
    </row>
    <row r="142" spans="1:10" ht="14.25">
      <c r="A142" s="109"/>
      <c r="B142" s="113"/>
      <c r="C142" s="96"/>
      <c r="D142" s="99"/>
      <c r="E142" s="76"/>
      <c r="F142" s="88"/>
      <c r="G142" s="95"/>
      <c r="H142" s="95"/>
      <c r="I142" s="95"/>
      <c r="J142" s="95"/>
    </row>
    <row r="143" spans="1:10" ht="38.25">
      <c r="A143" s="109" t="s">
        <v>149</v>
      </c>
      <c r="B143" s="43" t="s">
        <v>218</v>
      </c>
      <c r="C143" s="84"/>
      <c r="D143" s="99"/>
      <c r="E143" s="76"/>
      <c r="F143" s="99"/>
      <c r="G143" s="95"/>
      <c r="H143" s="76"/>
      <c r="I143" s="76"/>
      <c r="J143" s="76"/>
    </row>
    <row r="144" spans="1:10" ht="14.25">
      <c r="A144" s="109"/>
      <c r="B144" s="97"/>
      <c r="C144" s="84" t="s">
        <v>6</v>
      </c>
      <c r="D144" s="99">
        <v>3</v>
      </c>
      <c r="E144" s="87">
        <f t="shared" ref="E144" si="31">D144-F144</f>
        <v>3</v>
      </c>
      <c r="F144" s="99">
        <v>0</v>
      </c>
      <c r="G144" s="184"/>
      <c r="H144" s="76">
        <f>D144*$G$144</f>
        <v>0</v>
      </c>
      <c r="I144" s="76">
        <f>E144*$G$144</f>
        <v>0</v>
      </c>
      <c r="J144" s="76">
        <f>F144*$G$144</f>
        <v>0</v>
      </c>
    </row>
    <row r="145" spans="1:10" ht="14.25">
      <c r="A145" s="109"/>
      <c r="B145" s="97"/>
      <c r="C145" s="84"/>
      <c r="D145" s="99"/>
      <c r="E145" s="76"/>
      <c r="F145" s="99"/>
      <c r="G145" s="95"/>
      <c r="H145" s="95"/>
      <c r="I145" s="95"/>
      <c r="J145" s="95"/>
    </row>
    <row r="146" spans="1:10" ht="25.5">
      <c r="A146" s="109" t="s">
        <v>219</v>
      </c>
      <c r="B146" s="43" t="s">
        <v>220</v>
      </c>
      <c r="C146" s="84"/>
      <c r="D146" s="99"/>
      <c r="E146" s="76"/>
      <c r="F146" s="99"/>
      <c r="G146" s="95"/>
      <c r="H146" s="95"/>
      <c r="I146" s="95"/>
      <c r="J146" s="95"/>
    </row>
    <row r="147" spans="1:10" ht="14.25">
      <c r="A147" s="109"/>
      <c r="B147" s="97"/>
      <c r="C147" s="84" t="s">
        <v>6</v>
      </c>
      <c r="D147" s="99">
        <v>1</v>
      </c>
      <c r="E147" s="87">
        <f t="shared" ref="E147" si="32">D147-F147</f>
        <v>1</v>
      </c>
      <c r="F147" s="99">
        <v>0</v>
      </c>
      <c r="G147" s="184"/>
      <c r="H147" s="76">
        <f>D147*$G$147</f>
        <v>0</v>
      </c>
      <c r="I147" s="76">
        <f>E147*$G$147</f>
        <v>0</v>
      </c>
      <c r="J147" s="76">
        <f>F147*$G$147</f>
        <v>0</v>
      </c>
    </row>
    <row r="148" spans="1:10" ht="14.25">
      <c r="A148" s="109"/>
      <c r="B148" s="43"/>
      <c r="C148" s="84"/>
      <c r="D148" s="99"/>
      <c r="E148" s="76"/>
      <c r="F148" s="99"/>
      <c r="G148" s="95"/>
      <c r="H148" s="95"/>
      <c r="I148" s="95"/>
      <c r="J148" s="95"/>
    </row>
    <row r="149" spans="1:10" ht="14.25">
      <c r="A149" s="109" t="s">
        <v>221</v>
      </c>
      <c r="B149" s="43" t="s">
        <v>222</v>
      </c>
      <c r="C149" s="84"/>
      <c r="D149" s="99"/>
      <c r="E149" s="76"/>
      <c r="F149" s="99"/>
      <c r="G149" s="95"/>
      <c r="H149" s="95"/>
      <c r="I149" s="95"/>
      <c r="J149" s="95"/>
    </row>
    <row r="150" spans="1:10" ht="14.25">
      <c r="A150" s="109"/>
      <c r="B150" s="111" t="s">
        <v>9</v>
      </c>
      <c r="C150" s="94" t="s">
        <v>6</v>
      </c>
      <c r="D150" s="99">
        <v>1</v>
      </c>
      <c r="E150" s="87">
        <f t="shared" ref="E150:E153" si="33">D150-F150</f>
        <v>1</v>
      </c>
      <c r="F150" s="99">
        <v>0</v>
      </c>
      <c r="G150" s="184"/>
      <c r="H150" s="76">
        <f>D150*$G$150</f>
        <v>0</v>
      </c>
      <c r="I150" s="76">
        <f>E150*$G$150</f>
        <v>0</v>
      </c>
      <c r="J150" s="76">
        <f>F150*$G$150</f>
        <v>0</v>
      </c>
    </row>
    <row r="151" spans="1:10" ht="14.25">
      <c r="A151" s="109"/>
      <c r="B151" s="111" t="s">
        <v>8</v>
      </c>
      <c r="C151" s="93"/>
      <c r="D151" s="99">
        <v>3</v>
      </c>
      <c r="E151" s="87">
        <f t="shared" si="33"/>
        <v>3</v>
      </c>
      <c r="F151" s="99">
        <v>0</v>
      </c>
      <c r="G151" s="185"/>
      <c r="H151" s="76">
        <f>D151*$G$151</f>
        <v>0</v>
      </c>
      <c r="I151" s="76">
        <f>E151*$G$151</f>
        <v>0</v>
      </c>
      <c r="J151" s="76">
        <f>F151*$G$151</f>
        <v>0</v>
      </c>
    </row>
    <row r="152" spans="1:10" ht="14.25">
      <c r="A152" s="109"/>
      <c r="B152" s="111" t="s">
        <v>7</v>
      </c>
      <c r="C152" s="93"/>
      <c r="D152" s="99">
        <v>1</v>
      </c>
      <c r="E152" s="87">
        <f t="shared" si="33"/>
        <v>1</v>
      </c>
      <c r="F152" s="99">
        <v>0</v>
      </c>
      <c r="G152" s="185"/>
      <c r="H152" s="76">
        <f>D152*$G$152</f>
        <v>0</v>
      </c>
      <c r="I152" s="76">
        <f>E152*$G$152</f>
        <v>0</v>
      </c>
      <c r="J152" s="76">
        <f>F152*$G$152</f>
        <v>0</v>
      </c>
    </row>
    <row r="153" spans="1:10" ht="14.25">
      <c r="A153" s="109"/>
      <c r="B153" s="111" t="s">
        <v>12</v>
      </c>
      <c r="C153" s="93"/>
      <c r="D153" s="99">
        <v>1</v>
      </c>
      <c r="E153" s="87">
        <f t="shared" si="33"/>
        <v>1</v>
      </c>
      <c r="F153" s="99">
        <v>0</v>
      </c>
      <c r="G153" s="185"/>
      <c r="H153" s="76">
        <f>D153*$G$153</f>
        <v>0</v>
      </c>
      <c r="I153" s="76">
        <f>E153*$G$153</f>
        <v>0</v>
      </c>
      <c r="J153" s="76">
        <f>F153*$G$153</f>
        <v>0</v>
      </c>
    </row>
    <row r="154" spans="1:10" ht="15.75" customHeight="1">
      <c r="A154" s="109"/>
      <c r="B154" s="111"/>
      <c r="C154" s="93"/>
      <c r="D154" s="99"/>
      <c r="E154" s="76"/>
      <c r="F154" s="99"/>
      <c r="G154" s="95"/>
      <c r="H154" s="95"/>
      <c r="I154" s="95"/>
      <c r="J154" s="95"/>
    </row>
    <row r="155" spans="1:10" ht="14.25">
      <c r="A155" s="109" t="s">
        <v>223</v>
      </c>
      <c r="B155" s="43" t="s">
        <v>224</v>
      </c>
      <c r="C155" s="84"/>
      <c r="D155" s="99"/>
      <c r="E155" s="76"/>
      <c r="F155" s="99"/>
      <c r="G155" s="95"/>
      <c r="H155" s="95"/>
      <c r="I155" s="95"/>
      <c r="J155" s="95"/>
    </row>
    <row r="156" spans="1:10" ht="14.25">
      <c r="A156" s="109"/>
      <c r="B156" s="97"/>
      <c r="C156" s="94" t="s">
        <v>6</v>
      </c>
      <c r="D156" s="99">
        <v>1</v>
      </c>
      <c r="E156" s="87">
        <f t="shared" ref="E156" si="34">D156-F156</f>
        <v>1</v>
      </c>
      <c r="F156" s="99">
        <v>0</v>
      </c>
      <c r="G156" s="184"/>
      <c r="H156" s="76">
        <f>D156*$G$156</f>
        <v>0</v>
      </c>
      <c r="I156" s="76">
        <f>E156*$G$156</f>
        <v>0</v>
      </c>
      <c r="J156" s="76">
        <f>F156*$G$156</f>
        <v>0</v>
      </c>
    </row>
    <row r="157" spans="1:10" ht="15.75" customHeight="1">
      <c r="A157" s="109"/>
      <c r="B157" s="111"/>
      <c r="C157" s="93"/>
      <c r="D157" s="99"/>
      <c r="E157" s="76"/>
      <c r="F157" s="99"/>
      <c r="G157" s="95"/>
      <c r="H157" s="95"/>
      <c r="I157" s="95"/>
      <c r="J157" s="95"/>
    </row>
    <row r="158" spans="1:10" ht="38.25">
      <c r="A158" s="109" t="s">
        <v>225</v>
      </c>
      <c r="B158" s="43" t="s">
        <v>324</v>
      </c>
      <c r="C158" s="84"/>
      <c r="D158" s="197"/>
      <c r="E158" s="76"/>
      <c r="F158" s="99"/>
      <c r="G158" s="95"/>
      <c r="H158" s="95"/>
      <c r="I158" s="95"/>
      <c r="J158" s="95"/>
    </row>
    <row r="159" spans="1:10" ht="14.25">
      <c r="A159" s="109"/>
      <c r="B159" s="111"/>
      <c r="C159" s="94" t="s">
        <v>6</v>
      </c>
      <c r="D159" s="99">
        <v>1</v>
      </c>
      <c r="E159" s="87">
        <f t="shared" ref="E159" si="35">D159-F159</f>
        <v>1</v>
      </c>
      <c r="F159" s="99">
        <v>0</v>
      </c>
      <c r="G159" s="184"/>
      <c r="H159" s="76">
        <f>D159*$G$159</f>
        <v>0</v>
      </c>
      <c r="I159" s="76">
        <f>E159*$G$159</f>
        <v>0</v>
      </c>
      <c r="J159" s="76">
        <f>F159*$G$159</f>
        <v>0</v>
      </c>
    </row>
    <row r="160" spans="1:10" ht="15.75" customHeight="1">
      <c r="A160" s="109"/>
      <c r="B160" s="111"/>
      <c r="C160" s="93"/>
      <c r="D160" s="99"/>
      <c r="E160" s="76"/>
      <c r="F160" s="99"/>
      <c r="G160" s="95"/>
      <c r="H160" s="95"/>
      <c r="I160" s="95"/>
      <c r="J160" s="95"/>
    </row>
    <row r="161" spans="1:10" ht="25.5">
      <c r="A161" s="109" t="s">
        <v>226</v>
      </c>
      <c r="B161" s="43" t="s">
        <v>325</v>
      </c>
      <c r="C161" s="84"/>
      <c r="D161" s="197"/>
      <c r="E161" s="76"/>
      <c r="F161" s="99"/>
      <c r="G161" s="95"/>
      <c r="H161" s="95"/>
      <c r="I161" s="95"/>
      <c r="J161" s="95"/>
    </row>
    <row r="162" spans="1:10" ht="14.25">
      <c r="A162" s="109"/>
      <c r="B162" s="111"/>
      <c r="C162" s="84" t="s">
        <v>6</v>
      </c>
      <c r="D162" s="99">
        <v>8</v>
      </c>
      <c r="E162" s="87">
        <f t="shared" ref="E162" si="36">D162-F162</f>
        <v>8</v>
      </c>
      <c r="F162" s="99">
        <v>0</v>
      </c>
      <c r="G162" s="184"/>
      <c r="H162" s="76">
        <f>D162*$G$162</f>
        <v>0</v>
      </c>
      <c r="I162" s="76">
        <f>E162*$G$162</f>
        <v>0</v>
      </c>
      <c r="J162" s="76">
        <f>F162*$G$162</f>
        <v>0</v>
      </c>
    </row>
    <row r="163" spans="1:10" ht="14.25">
      <c r="A163" s="109"/>
      <c r="B163" s="111"/>
      <c r="C163" s="93"/>
      <c r="D163" s="99"/>
      <c r="E163" s="76"/>
      <c r="F163" s="99"/>
      <c r="G163" s="95"/>
      <c r="H163" s="95"/>
      <c r="I163" s="95"/>
      <c r="J163" s="95"/>
    </row>
    <row r="164" spans="1:10" ht="25.5">
      <c r="A164" s="109" t="s">
        <v>227</v>
      </c>
      <c r="B164" s="43" t="s">
        <v>326</v>
      </c>
      <c r="C164" s="84"/>
      <c r="D164" s="197"/>
      <c r="E164" s="76"/>
      <c r="F164" s="99"/>
      <c r="G164" s="95"/>
      <c r="H164" s="95"/>
      <c r="I164" s="95"/>
      <c r="J164" s="95"/>
    </row>
    <row r="165" spans="1:10" ht="14.25">
      <c r="A165" s="109"/>
      <c r="B165" s="111"/>
      <c r="C165" s="84" t="s">
        <v>6</v>
      </c>
      <c r="D165" s="99">
        <v>4</v>
      </c>
      <c r="E165" s="87">
        <f t="shared" ref="E165" si="37">D165-F165</f>
        <v>4</v>
      </c>
      <c r="F165" s="99">
        <v>0</v>
      </c>
      <c r="G165" s="184"/>
      <c r="H165" s="76">
        <f>D165*$G$165</f>
        <v>0</v>
      </c>
      <c r="I165" s="76">
        <f>E165*$G$165</f>
        <v>0</v>
      </c>
      <c r="J165" s="76">
        <f>F165*$G$165</f>
        <v>0</v>
      </c>
    </row>
    <row r="166" spans="1:10" ht="15.75" customHeight="1">
      <c r="A166" s="109"/>
      <c r="B166" s="111"/>
      <c r="C166" s="93"/>
      <c r="D166" s="99"/>
      <c r="E166" s="76"/>
      <c r="F166" s="99"/>
      <c r="G166" s="95"/>
      <c r="H166" s="95"/>
      <c r="I166" s="95"/>
      <c r="J166" s="95"/>
    </row>
    <row r="167" spans="1:10" ht="63.75">
      <c r="A167" s="109" t="s">
        <v>228</v>
      </c>
      <c r="B167" s="43" t="s">
        <v>327</v>
      </c>
      <c r="C167" s="84"/>
      <c r="D167" s="76"/>
      <c r="E167" s="76"/>
      <c r="F167" s="99"/>
      <c r="G167" s="95"/>
      <c r="H167" s="95"/>
      <c r="I167" s="95"/>
      <c r="J167" s="95"/>
    </row>
    <row r="168" spans="1:10" ht="14.25">
      <c r="A168" s="109"/>
      <c r="B168" s="73"/>
      <c r="C168" s="94" t="s">
        <v>11</v>
      </c>
      <c r="D168" s="76">
        <v>1</v>
      </c>
      <c r="E168" s="87">
        <f t="shared" ref="E168" si="38">D168-F168</f>
        <v>1</v>
      </c>
      <c r="F168" s="99">
        <v>0</v>
      </c>
      <c r="G168" s="184"/>
      <c r="H168" s="76">
        <f>D168*$G$168</f>
        <v>0</v>
      </c>
      <c r="I168" s="76">
        <f>E168*$G$168</f>
        <v>0</v>
      </c>
      <c r="J168" s="76">
        <f>F168*$G$168</f>
        <v>0</v>
      </c>
    </row>
    <row r="169" spans="1:10" ht="14.25">
      <c r="A169" s="109"/>
      <c r="B169" s="43"/>
      <c r="C169" s="84"/>
      <c r="D169" s="76"/>
      <c r="E169" s="76"/>
      <c r="F169" s="99"/>
      <c r="G169" s="95"/>
      <c r="H169" s="95"/>
      <c r="I169" s="95"/>
      <c r="J169" s="95"/>
    </row>
    <row r="170" spans="1:10" ht="51">
      <c r="A170" s="109" t="s">
        <v>229</v>
      </c>
      <c r="B170" s="43" t="s">
        <v>230</v>
      </c>
      <c r="C170" s="84"/>
      <c r="D170" s="76"/>
      <c r="E170" s="76"/>
      <c r="F170" s="99"/>
      <c r="G170" s="95"/>
      <c r="H170" s="95"/>
      <c r="I170" s="95"/>
      <c r="J170" s="95"/>
    </row>
    <row r="171" spans="1:10" ht="14.25">
      <c r="A171" s="109"/>
      <c r="B171" s="73"/>
      <c r="C171" s="94" t="s">
        <v>11</v>
      </c>
      <c r="D171" s="76">
        <v>2</v>
      </c>
      <c r="E171" s="87">
        <f t="shared" ref="E171" si="39">D171-F171</f>
        <v>2</v>
      </c>
      <c r="F171" s="99">
        <v>0</v>
      </c>
      <c r="G171" s="184"/>
      <c r="H171" s="76">
        <f>D171*$G$171</f>
        <v>0</v>
      </c>
      <c r="I171" s="76">
        <f>E171*$G$171</f>
        <v>0</v>
      </c>
      <c r="J171" s="76">
        <f>F171*$G$171</f>
        <v>0</v>
      </c>
    </row>
    <row r="172" spans="1:10" ht="14.25">
      <c r="A172" s="109"/>
      <c r="B172" s="43"/>
      <c r="C172" s="84"/>
      <c r="D172" s="76"/>
      <c r="E172" s="76"/>
      <c r="F172" s="99"/>
      <c r="G172" s="95"/>
      <c r="H172" s="95"/>
      <c r="I172" s="95"/>
      <c r="J172" s="95"/>
    </row>
    <row r="173" spans="1:10" ht="14.25">
      <c r="A173" s="109" t="s">
        <v>231</v>
      </c>
      <c r="B173" s="43" t="s">
        <v>233</v>
      </c>
      <c r="C173" s="84"/>
      <c r="D173" s="76"/>
      <c r="E173" s="76"/>
      <c r="F173" s="99"/>
      <c r="G173" s="95"/>
      <c r="H173" s="95"/>
      <c r="I173" s="95"/>
      <c r="J173" s="95"/>
    </row>
    <row r="174" spans="1:10" ht="14.25">
      <c r="A174" s="109"/>
      <c r="B174" s="97" t="s">
        <v>36</v>
      </c>
      <c r="C174" s="94" t="s">
        <v>6</v>
      </c>
      <c r="D174" s="76">
        <v>1</v>
      </c>
      <c r="E174" s="87">
        <f t="shared" ref="E174" si="40">D174-F174</f>
        <v>1</v>
      </c>
      <c r="F174" s="99">
        <v>0</v>
      </c>
      <c r="G174" s="184"/>
      <c r="H174" s="76">
        <f>D174*$G$174</f>
        <v>0</v>
      </c>
      <c r="I174" s="76">
        <f>E174*$G$174</f>
        <v>0</v>
      </c>
      <c r="J174" s="76">
        <f>F174*$G$174</f>
        <v>0</v>
      </c>
    </row>
    <row r="175" spans="1:10" ht="15.75" customHeight="1">
      <c r="A175" s="109"/>
      <c r="B175" s="111"/>
      <c r="C175" s="93"/>
      <c r="D175" s="99"/>
      <c r="E175" s="76"/>
      <c r="F175" s="99"/>
      <c r="G175" s="95"/>
      <c r="H175" s="95"/>
      <c r="I175" s="95"/>
      <c r="J175" s="95"/>
    </row>
    <row r="176" spans="1:10" ht="14.25">
      <c r="A176" s="109" t="s">
        <v>232</v>
      </c>
      <c r="B176" s="43" t="s">
        <v>328</v>
      </c>
      <c r="C176" s="84"/>
      <c r="D176" s="76"/>
      <c r="E176" s="76"/>
      <c r="F176" s="99"/>
      <c r="G176" s="95"/>
      <c r="H176" s="95"/>
      <c r="I176" s="95"/>
      <c r="J176" s="95"/>
    </row>
    <row r="177" spans="1:10" ht="14.25">
      <c r="A177" s="109"/>
      <c r="B177" s="97" t="s">
        <v>37</v>
      </c>
      <c r="C177" s="94" t="s">
        <v>6</v>
      </c>
      <c r="D177" s="76">
        <v>2</v>
      </c>
      <c r="E177" s="87">
        <f t="shared" ref="E177" si="41">D177-F177</f>
        <v>2</v>
      </c>
      <c r="F177" s="99">
        <v>0</v>
      </c>
      <c r="G177" s="184"/>
      <c r="H177" s="76">
        <f>D177*$G$177</f>
        <v>0</v>
      </c>
      <c r="I177" s="76">
        <f>E177*$G$177</f>
        <v>0</v>
      </c>
      <c r="J177" s="76">
        <f>F177*$G$177</f>
        <v>0</v>
      </c>
    </row>
    <row r="178" spans="1:10" ht="14.25">
      <c r="A178" s="109"/>
      <c r="B178" s="111"/>
      <c r="C178" s="93"/>
      <c r="D178" s="99"/>
      <c r="E178" s="76"/>
      <c r="F178" s="99"/>
      <c r="G178" s="95"/>
      <c r="H178" s="95"/>
      <c r="I178" s="95"/>
      <c r="J178" s="95"/>
    </row>
    <row r="179" spans="1:10" ht="25.5">
      <c r="A179" s="109" t="s">
        <v>234</v>
      </c>
      <c r="B179" s="43" t="s">
        <v>235</v>
      </c>
      <c r="C179" s="84"/>
      <c r="D179" s="76"/>
      <c r="E179" s="76"/>
      <c r="F179" s="99"/>
      <c r="G179" s="95"/>
      <c r="H179" s="95"/>
      <c r="I179" s="95"/>
      <c r="J179" s="95"/>
    </row>
    <row r="180" spans="1:10" ht="14.25">
      <c r="A180" s="109"/>
      <c r="B180" s="97" t="s">
        <v>179</v>
      </c>
      <c r="C180" s="94" t="s">
        <v>4</v>
      </c>
      <c r="D180" s="76">
        <v>6</v>
      </c>
      <c r="E180" s="87">
        <f t="shared" ref="E180:E181" si="42">D180-F180</f>
        <v>0</v>
      </c>
      <c r="F180" s="99">
        <v>6</v>
      </c>
      <c r="G180" s="184"/>
      <c r="H180" s="76">
        <f>D180*$G$180</f>
        <v>0</v>
      </c>
      <c r="I180" s="76">
        <f>E180*$G$180</f>
        <v>0</v>
      </c>
      <c r="J180" s="76">
        <f>F180*$G$180</f>
        <v>0</v>
      </c>
    </row>
    <row r="181" spans="1:10" ht="14.25">
      <c r="A181" s="109"/>
      <c r="B181" s="97" t="s">
        <v>180</v>
      </c>
      <c r="C181" s="94" t="s">
        <v>4</v>
      </c>
      <c r="D181" s="76">
        <v>6</v>
      </c>
      <c r="E181" s="87">
        <f t="shared" si="42"/>
        <v>0</v>
      </c>
      <c r="F181" s="99">
        <v>6</v>
      </c>
      <c r="G181" s="185"/>
      <c r="H181" s="76">
        <f>D181*$G$181</f>
        <v>0</v>
      </c>
      <c r="I181" s="76">
        <f>E181*$G$181</f>
        <v>0</v>
      </c>
      <c r="J181" s="76">
        <f>F181*$G$181</f>
        <v>0</v>
      </c>
    </row>
    <row r="182" spans="1:10" ht="15.75" customHeight="1">
      <c r="A182" s="109"/>
      <c r="B182" s="111"/>
      <c r="C182" s="93"/>
      <c r="D182" s="99"/>
      <c r="E182" s="76"/>
      <c r="F182" s="99"/>
      <c r="G182" s="95"/>
      <c r="H182" s="95"/>
      <c r="I182" s="95"/>
      <c r="J182" s="95"/>
    </row>
    <row r="183" spans="1:10" ht="25.5">
      <c r="A183" s="109" t="s">
        <v>236</v>
      </c>
      <c r="B183" s="43" t="s">
        <v>329</v>
      </c>
      <c r="C183" s="84"/>
      <c r="D183" s="76"/>
      <c r="E183" s="76"/>
      <c r="F183" s="99"/>
      <c r="G183" s="95"/>
      <c r="H183" s="95"/>
      <c r="I183" s="95"/>
      <c r="J183" s="95"/>
    </row>
    <row r="184" spans="1:10" ht="14.25">
      <c r="A184" s="109"/>
      <c r="B184" s="97" t="s">
        <v>181</v>
      </c>
      <c r="C184" s="94" t="s">
        <v>4</v>
      </c>
      <c r="D184" s="76">
        <v>12</v>
      </c>
      <c r="E184" s="87">
        <f t="shared" ref="E184:E185" si="43">D184-F184</f>
        <v>0</v>
      </c>
      <c r="F184" s="99">
        <v>12</v>
      </c>
      <c r="G184" s="184"/>
      <c r="H184" s="76">
        <f>D184*$G$184</f>
        <v>0</v>
      </c>
      <c r="I184" s="76">
        <f>E184*$G$184</f>
        <v>0</v>
      </c>
      <c r="J184" s="76">
        <f>F184*$G$184</f>
        <v>0</v>
      </c>
    </row>
    <row r="185" spans="1:10" ht="14.25">
      <c r="A185" s="109"/>
      <c r="B185" s="97" t="s">
        <v>182</v>
      </c>
      <c r="C185" s="94" t="s">
        <v>4</v>
      </c>
      <c r="D185" s="76">
        <v>6</v>
      </c>
      <c r="E185" s="87">
        <f t="shared" si="43"/>
        <v>0</v>
      </c>
      <c r="F185" s="99">
        <v>6</v>
      </c>
      <c r="G185" s="185"/>
      <c r="H185" s="76">
        <f>D185*$G$185</f>
        <v>0</v>
      </c>
      <c r="I185" s="76">
        <f>E185*$G$185</f>
        <v>0</v>
      </c>
      <c r="J185" s="76">
        <f>F185*$G$185</f>
        <v>0</v>
      </c>
    </row>
    <row r="186" spans="1:10" ht="14.25">
      <c r="A186" s="109"/>
      <c r="B186" s="111"/>
      <c r="C186" s="93"/>
      <c r="D186" s="99"/>
      <c r="E186" s="76"/>
      <c r="F186" s="99"/>
      <c r="G186" s="95"/>
      <c r="H186" s="95"/>
      <c r="I186" s="95"/>
      <c r="J186" s="95"/>
    </row>
    <row r="187" spans="1:10" ht="14.25">
      <c r="A187" s="109" t="s">
        <v>237</v>
      </c>
      <c r="B187" s="43" t="s">
        <v>238</v>
      </c>
      <c r="C187" s="84"/>
      <c r="D187" s="99"/>
      <c r="E187" s="76"/>
      <c r="F187" s="99"/>
      <c r="G187" s="95"/>
      <c r="H187" s="95"/>
      <c r="I187" s="95"/>
      <c r="J187" s="95"/>
    </row>
    <row r="188" spans="1:10" ht="14.25">
      <c r="A188" s="109"/>
      <c r="B188" s="113" t="s">
        <v>330</v>
      </c>
      <c r="C188" s="94" t="s">
        <v>4</v>
      </c>
      <c r="D188" s="99">
        <f>+D184</f>
        <v>12</v>
      </c>
      <c r="E188" s="87">
        <f t="shared" ref="E188:E189" si="44">D188-F188</f>
        <v>0</v>
      </c>
      <c r="F188" s="88">
        <v>12</v>
      </c>
      <c r="G188" s="184"/>
      <c r="H188" s="76">
        <f>D188*$G$188</f>
        <v>0</v>
      </c>
      <c r="I188" s="76">
        <f>E188*$G$188</f>
        <v>0</v>
      </c>
      <c r="J188" s="76">
        <f>F188*$G$188</f>
        <v>0</v>
      </c>
    </row>
    <row r="189" spans="1:10" ht="14.25">
      <c r="A189" s="109"/>
      <c r="B189" s="113" t="s">
        <v>331</v>
      </c>
      <c r="C189" s="94" t="s">
        <v>4</v>
      </c>
      <c r="D189" s="99">
        <f>+D185+D84</f>
        <v>6</v>
      </c>
      <c r="E189" s="87">
        <f t="shared" si="44"/>
        <v>0</v>
      </c>
      <c r="F189" s="88">
        <v>6</v>
      </c>
      <c r="G189" s="185"/>
      <c r="H189" s="76">
        <f>D189*$G$189</f>
        <v>0</v>
      </c>
      <c r="I189" s="76">
        <f>E189*$G$189</f>
        <v>0</v>
      </c>
      <c r="J189" s="76">
        <f>F189*$G$189</f>
        <v>0</v>
      </c>
    </row>
    <row r="190" spans="1:10" ht="14.25">
      <c r="A190" s="109"/>
      <c r="B190" s="111"/>
      <c r="C190" s="93"/>
      <c r="D190" s="99"/>
      <c r="E190" s="76"/>
      <c r="F190" s="99"/>
      <c r="G190" s="95"/>
      <c r="H190" s="95"/>
      <c r="I190" s="95"/>
      <c r="J190" s="95"/>
    </row>
    <row r="191" spans="1:10" ht="14.25">
      <c r="A191" s="109" t="s">
        <v>239</v>
      </c>
      <c r="B191" s="43" t="s">
        <v>38</v>
      </c>
      <c r="C191" s="84"/>
      <c r="D191" s="76"/>
      <c r="E191" s="197"/>
      <c r="F191" s="99"/>
      <c r="G191" s="95"/>
      <c r="H191" s="95"/>
      <c r="I191" s="95"/>
      <c r="J191" s="95"/>
    </row>
    <row r="192" spans="1:10" ht="14.25">
      <c r="A192" s="109"/>
      <c r="B192" s="97" t="s">
        <v>39</v>
      </c>
      <c r="C192" s="94" t="s">
        <v>15</v>
      </c>
      <c r="D192" s="76">
        <v>5.0999999999999996</v>
      </c>
      <c r="E192" s="87">
        <f t="shared" ref="E192" si="45">D192-F192</f>
        <v>5.0999999999999996</v>
      </c>
      <c r="F192" s="99">
        <v>0</v>
      </c>
      <c r="G192" s="184"/>
      <c r="H192" s="76">
        <f>D192*$G$192</f>
        <v>0</v>
      </c>
      <c r="I192" s="76">
        <f>E192*$G$192</f>
        <v>0</v>
      </c>
      <c r="J192" s="76">
        <f>F192*$G$192</f>
        <v>0</v>
      </c>
    </row>
    <row r="193" spans="1:10" ht="14.25">
      <c r="A193" s="109"/>
      <c r="B193" s="97"/>
      <c r="C193" s="84"/>
      <c r="D193" s="76"/>
      <c r="E193" s="197"/>
      <c r="F193" s="99"/>
      <c r="G193" s="95"/>
      <c r="H193" s="95"/>
      <c r="I193" s="95"/>
      <c r="J193" s="95"/>
    </row>
    <row r="194" spans="1:10" ht="51">
      <c r="A194" s="109" t="s">
        <v>240</v>
      </c>
      <c r="B194" s="43" t="s">
        <v>241</v>
      </c>
      <c r="C194" s="84"/>
      <c r="D194" s="197"/>
      <c r="E194" s="76"/>
      <c r="F194" s="99"/>
      <c r="G194" s="95"/>
      <c r="H194" s="95"/>
      <c r="I194" s="95"/>
      <c r="J194" s="95"/>
    </row>
    <row r="195" spans="1:10" ht="14.25">
      <c r="A195" s="109"/>
      <c r="B195" s="111"/>
      <c r="C195" s="84" t="s">
        <v>11</v>
      </c>
      <c r="D195" s="99">
        <v>1</v>
      </c>
      <c r="E195" s="87">
        <f t="shared" ref="E195" si="46">D195-F195</f>
        <v>1</v>
      </c>
      <c r="F195" s="99">
        <v>0</v>
      </c>
      <c r="G195" s="184"/>
      <c r="H195" s="76">
        <f>D195*$G$195</f>
        <v>0</v>
      </c>
      <c r="I195" s="76">
        <f>E195*$G$195</f>
        <v>0</v>
      </c>
      <c r="J195" s="76">
        <f>F195*$G$195</f>
        <v>0</v>
      </c>
    </row>
    <row r="196" spans="1:10" ht="14.25">
      <c r="A196" s="109"/>
      <c r="B196" s="97"/>
      <c r="C196" s="84"/>
      <c r="D196" s="76"/>
      <c r="E196" s="197"/>
      <c r="F196" s="99"/>
      <c r="G196" s="95"/>
      <c r="H196" s="95"/>
      <c r="I196" s="95"/>
      <c r="J196" s="95"/>
    </row>
    <row r="197" spans="1:10" ht="63.75">
      <c r="A197" s="109" t="s">
        <v>242</v>
      </c>
      <c r="B197" s="43" t="s">
        <v>332</v>
      </c>
      <c r="C197" s="84"/>
      <c r="D197" s="197"/>
      <c r="E197" s="76"/>
      <c r="F197" s="99"/>
      <c r="G197" s="95"/>
      <c r="H197" s="95"/>
      <c r="I197" s="95"/>
      <c r="J197" s="95"/>
    </row>
    <row r="198" spans="1:10" ht="14.25">
      <c r="A198" s="109"/>
      <c r="B198" s="111"/>
      <c r="C198" s="84" t="s">
        <v>11</v>
      </c>
      <c r="D198" s="99">
        <v>1</v>
      </c>
      <c r="E198" s="87">
        <f t="shared" ref="E198" si="47">D198-F198</f>
        <v>1</v>
      </c>
      <c r="F198" s="99">
        <v>0</v>
      </c>
      <c r="G198" s="184"/>
      <c r="H198" s="76">
        <f>D198*$G$198</f>
        <v>0</v>
      </c>
      <c r="I198" s="76">
        <f>E198*$G$198</f>
        <v>0</v>
      </c>
      <c r="J198" s="76">
        <f>F198*$G$198</f>
        <v>0</v>
      </c>
    </row>
    <row r="199" spans="1:10" ht="14.25">
      <c r="A199" s="109"/>
      <c r="B199" s="111"/>
      <c r="C199" s="93"/>
      <c r="D199" s="99"/>
      <c r="E199" s="76"/>
      <c r="F199" s="99"/>
      <c r="G199" s="95"/>
      <c r="H199" s="95"/>
      <c r="I199" s="95"/>
      <c r="J199" s="95"/>
    </row>
    <row r="200" spans="1:10" ht="25.5">
      <c r="A200" s="109" t="s">
        <v>243</v>
      </c>
      <c r="B200" s="43" t="s">
        <v>244</v>
      </c>
      <c r="C200" s="84"/>
      <c r="D200" s="197"/>
      <c r="E200" s="76"/>
      <c r="F200" s="99"/>
      <c r="G200" s="95"/>
      <c r="H200" s="95"/>
      <c r="I200" s="95"/>
      <c r="J200" s="95"/>
    </row>
    <row r="201" spans="1:10" ht="14.25">
      <c r="A201" s="109"/>
      <c r="B201" s="111"/>
      <c r="C201" s="84" t="s">
        <v>11</v>
      </c>
      <c r="D201" s="99">
        <v>1</v>
      </c>
      <c r="E201" s="87">
        <f t="shared" ref="E201" si="48">D201-F201</f>
        <v>1</v>
      </c>
      <c r="F201" s="99">
        <v>0</v>
      </c>
      <c r="G201" s="184"/>
      <c r="H201" s="76">
        <f>D201*$G$201</f>
        <v>0</v>
      </c>
      <c r="I201" s="76">
        <f>E201*$G$201</f>
        <v>0</v>
      </c>
      <c r="J201" s="76">
        <f>F201*$G$201</f>
        <v>0</v>
      </c>
    </row>
    <row r="202" spans="1:10" ht="14.25">
      <c r="A202" s="109"/>
      <c r="B202" s="43"/>
      <c r="C202" s="84"/>
      <c r="D202" s="99"/>
      <c r="E202" s="76"/>
      <c r="F202" s="99"/>
      <c r="G202" s="95"/>
      <c r="H202" s="95"/>
      <c r="I202" s="95"/>
      <c r="J202" s="95"/>
    </row>
    <row r="203" spans="1:10" ht="38.25">
      <c r="A203" s="109" t="s">
        <v>245</v>
      </c>
      <c r="B203" s="43" t="s">
        <v>246</v>
      </c>
      <c r="C203" s="84"/>
      <c r="D203" s="197"/>
      <c r="E203" s="76"/>
      <c r="F203" s="99"/>
      <c r="G203" s="95"/>
      <c r="H203" s="95"/>
      <c r="I203" s="95"/>
      <c r="J203" s="95"/>
    </row>
    <row r="204" spans="1:10" ht="14.25">
      <c r="A204" s="109"/>
      <c r="B204" s="111"/>
      <c r="C204" s="84" t="s">
        <v>11</v>
      </c>
      <c r="D204" s="99">
        <v>1</v>
      </c>
      <c r="E204" s="87">
        <f t="shared" ref="E204" si="49">D204-F204</f>
        <v>1</v>
      </c>
      <c r="F204" s="99">
        <v>0</v>
      </c>
      <c r="G204" s="184"/>
      <c r="H204" s="76">
        <f>D204*$G$204</f>
        <v>0</v>
      </c>
      <c r="I204" s="76">
        <f>E204*$G$204</f>
        <v>0</v>
      </c>
      <c r="J204" s="76">
        <f>F204*$G$204</f>
        <v>0</v>
      </c>
    </row>
    <row r="205" spans="1:10" ht="14.25">
      <c r="A205" s="109"/>
      <c r="B205" s="111"/>
      <c r="C205" s="93"/>
      <c r="D205" s="99"/>
      <c r="E205" s="76"/>
      <c r="F205" s="99"/>
      <c r="G205" s="95"/>
      <c r="H205" s="95"/>
      <c r="I205" s="95"/>
      <c r="J205" s="95"/>
    </row>
    <row r="206" spans="1:10" ht="38.25">
      <c r="A206" s="109" t="s">
        <v>247</v>
      </c>
      <c r="B206" s="43" t="s">
        <v>248</v>
      </c>
      <c r="C206" s="84"/>
      <c r="D206" s="99"/>
      <c r="E206" s="76"/>
      <c r="F206" s="99"/>
      <c r="G206" s="95"/>
      <c r="H206" s="95"/>
      <c r="I206" s="95"/>
      <c r="J206" s="95"/>
    </row>
    <row r="207" spans="1:10" ht="14.25">
      <c r="A207" s="109"/>
      <c r="B207" s="97"/>
      <c r="C207" s="100" t="s">
        <v>4</v>
      </c>
      <c r="D207" s="99">
        <f>1+5+4+8+2+5+3+1+1+1+1+5</f>
        <v>37</v>
      </c>
      <c r="E207" s="87">
        <f t="shared" ref="E207" si="50">D207-F207</f>
        <v>22</v>
      </c>
      <c r="F207" s="99">
        <v>15</v>
      </c>
      <c r="G207" s="184"/>
      <c r="H207" s="76">
        <f>D207*$G$207</f>
        <v>0</v>
      </c>
      <c r="I207" s="76">
        <f>E207*$G$207</f>
        <v>0</v>
      </c>
      <c r="J207" s="76">
        <f>F207*$G$207</f>
        <v>0</v>
      </c>
    </row>
    <row r="208" spans="1:10" ht="14.25">
      <c r="A208" s="109"/>
      <c r="B208" s="111"/>
      <c r="C208" s="93"/>
      <c r="D208" s="99"/>
      <c r="E208" s="76"/>
      <c r="F208" s="99"/>
      <c r="G208" s="95"/>
      <c r="H208" s="76"/>
      <c r="I208" s="76"/>
      <c r="J208" s="76"/>
    </row>
    <row r="209" spans="1:12" ht="63.75">
      <c r="A209" s="109" t="s">
        <v>249</v>
      </c>
      <c r="B209" s="43" t="s">
        <v>250</v>
      </c>
      <c r="C209" s="84"/>
      <c r="D209" s="197"/>
      <c r="E209" s="76"/>
      <c r="F209" s="99"/>
      <c r="G209" s="76"/>
      <c r="H209" s="76"/>
      <c r="I209" s="76"/>
      <c r="J209" s="76"/>
    </row>
    <row r="210" spans="1:12" ht="14.25">
      <c r="A210" s="109"/>
      <c r="B210" s="97"/>
      <c r="C210" s="84" t="s">
        <v>251</v>
      </c>
      <c r="D210" s="99">
        <v>100</v>
      </c>
      <c r="E210" s="87">
        <v>60</v>
      </c>
      <c r="F210" s="99">
        <v>40</v>
      </c>
      <c r="G210" s="182"/>
      <c r="H210" s="76">
        <f>D210*$G$210</f>
        <v>0</v>
      </c>
      <c r="I210" s="76">
        <f>E210*$G$210</f>
        <v>0</v>
      </c>
      <c r="J210" s="76">
        <f>F210*$G$210</f>
        <v>0</v>
      </c>
      <c r="K210" s="2"/>
      <c r="L210" s="2"/>
    </row>
    <row r="211" spans="1:12" ht="14.25">
      <c r="A211" s="109"/>
      <c r="B211" s="111"/>
      <c r="C211" s="93"/>
      <c r="D211" s="99"/>
      <c r="E211" s="76"/>
      <c r="F211" s="99"/>
      <c r="G211" s="95"/>
      <c r="H211" s="76"/>
      <c r="I211" s="76"/>
      <c r="J211" s="76"/>
      <c r="K211" s="2"/>
    </row>
    <row r="212" spans="1:12" ht="25.5" customHeight="1">
      <c r="A212" s="109" t="s">
        <v>252</v>
      </c>
      <c r="B212" s="43" t="s">
        <v>253</v>
      </c>
      <c r="C212" s="90"/>
      <c r="D212" s="99"/>
      <c r="E212" s="76"/>
      <c r="F212" s="99"/>
      <c r="G212" s="95"/>
      <c r="H212" s="76"/>
      <c r="I212" s="76"/>
      <c r="J212" s="76"/>
      <c r="K212" s="2"/>
    </row>
    <row r="213" spans="1:12" ht="14.25">
      <c r="A213" s="109"/>
      <c r="B213" s="97"/>
      <c r="C213" s="84" t="s">
        <v>11</v>
      </c>
      <c r="D213" s="99">
        <v>1</v>
      </c>
      <c r="E213" s="87">
        <f t="shared" ref="E213" si="51">D213-F213</f>
        <v>1</v>
      </c>
      <c r="F213" s="99">
        <v>0</v>
      </c>
      <c r="G213" s="182"/>
      <c r="H213" s="76">
        <f>D213*$G$213</f>
        <v>0</v>
      </c>
      <c r="I213" s="76">
        <f>E213*$G$213</f>
        <v>0</v>
      </c>
      <c r="J213" s="76">
        <f>F213*$G$213</f>
        <v>0</v>
      </c>
      <c r="K213" s="2"/>
    </row>
    <row r="214" spans="1:12" ht="14.25">
      <c r="A214" s="109"/>
      <c r="B214" s="111"/>
      <c r="C214" s="93"/>
      <c r="D214" s="99"/>
      <c r="E214" s="76"/>
      <c r="F214" s="99"/>
      <c r="G214" s="95"/>
      <c r="H214" s="76"/>
      <c r="I214" s="76"/>
      <c r="J214" s="76"/>
      <c r="K214" s="2"/>
    </row>
    <row r="215" spans="1:12" ht="38.25">
      <c r="A215" s="109" t="s">
        <v>254</v>
      </c>
      <c r="B215" s="43" t="s">
        <v>255</v>
      </c>
      <c r="C215" s="84"/>
      <c r="D215" s="99"/>
      <c r="E215" s="76"/>
      <c r="F215" s="99"/>
      <c r="G215" s="95"/>
      <c r="H215" s="76"/>
      <c r="I215" s="76"/>
      <c r="J215" s="76"/>
      <c r="K215" s="2"/>
    </row>
    <row r="216" spans="1:12" ht="14.25">
      <c r="A216" s="109"/>
      <c r="B216" s="97"/>
      <c r="C216" s="84" t="s">
        <v>11</v>
      </c>
      <c r="D216" s="99">
        <v>1</v>
      </c>
      <c r="E216" s="87">
        <f t="shared" ref="E216" si="52">D216-F216</f>
        <v>0.6</v>
      </c>
      <c r="F216" s="99">
        <v>0.4</v>
      </c>
      <c r="G216" s="182"/>
      <c r="H216" s="76">
        <f>D216*$G$216</f>
        <v>0</v>
      </c>
      <c r="I216" s="76">
        <f>E216*$G$216</f>
        <v>0</v>
      </c>
      <c r="J216" s="76">
        <f>F216*$G$216</f>
        <v>0</v>
      </c>
      <c r="K216" s="2"/>
    </row>
    <row r="217" spans="1:12" ht="14.25">
      <c r="A217" s="109"/>
      <c r="B217" s="111"/>
      <c r="C217" s="93"/>
      <c r="D217" s="102"/>
      <c r="E217" s="76"/>
      <c r="F217" s="99"/>
      <c r="G217" s="101"/>
      <c r="H217" s="95"/>
      <c r="I217" s="95"/>
      <c r="J217" s="95"/>
    </row>
    <row r="218" spans="1:12" ht="14.25">
      <c r="A218" s="104"/>
      <c r="B218" s="103" t="s">
        <v>183</v>
      </c>
      <c r="C218" s="104"/>
      <c r="D218" s="105"/>
      <c r="E218" s="106"/>
      <c r="F218" s="107"/>
      <c r="G218" s="107"/>
      <c r="H218" s="107">
        <f>SUM(H13:H217)</f>
        <v>0</v>
      </c>
      <c r="I218" s="107">
        <f t="shared" ref="I218:J218" si="53">SUM(I13:I217)</f>
        <v>0</v>
      </c>
      <c r="J218" s="107">
        <f t="shared" si="53"/>
        <v>0</v>
      </c>
    </row>
    <row r="219" spans="1:12">
      <c r="A219" s="4"/>
      <c r="B219" s="5"/>
      <c r="C219" s="20"/>
    </row>
    <row r="220" spans="1:12">
      <c r="A220" s="4"/>
      <c r="B220" s="5"/>
      <c r="C220" s="20"/>
      <c r="H220" s="2"/>
    </row>
    <row r="221" spans="1:12">
      <c r="A221" s="4"/>
      <c r="B221" s="6"/>
      <c r="C221" s="21"/>
    </row>
    <row r="222" spans="1:12">
      <c r="B222" s="7"/>
      <c r="C222" s="21"/>
    </row>
  </sheetData>
  <sortState xmlns:xlrd2="http://schemas.microsoft.com/office/spreadsheetml/2017/richdata2" ref="B301:N304">
    <sortCondition ref="B301"/>
  </sortState>
  <mergeCells count="4">
    <mergeCell ref="B1:J1"/>
    <mergeCell ref="B8:J8"/>
    <mergeCell ref="B9:J9"/>
    <mergeCell ref="B10:J10"/>
  </mergeCells>
  <phoneticPr fontId="1" type="noConversion"/>
  <printOptions gridLines="1" gridLinesSet="0"/>
  <pageMargins left="0.75" right="0.75" top="1" bottom="1" header="0.5" footer="0.5"/>
  <pageSetup paperSize="9" scale="62" fitToHeight="0" orientation="portrait" horizontalDpi="360" verticalDpi="30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178"/>
  <sheetViews>
    <sheetView view="pageBreakPreview" topLeftCell="A4" zoomScale="130" zoomScaleNormal="100" zoomScaleSheetLayoutView="130" workbookViewId="0">
      <pane ySplit="1890" activePane="bottomLeft"/>
      <selection activeCell="E6" sqref="E6"/>
      <selection pane="bottomLeft" activeCell="J176" sqref="J176"/>
    </sheetView>
  </sheetViews>
  <sheetFormatPr defaultColWidth="9.28515625" defaultRowHeight="15"/>
  <cols>
    <col min="1" max="1" width="5" style="67" customWidth="1"/>
    <col min="2" max="2" width="44.85546875" style="11" customWidth="1"/>
    <col min="3" max="3" width="8.5703125" style="22" customWidth="1"/>
    <col min="4" max="4" width="11.28515625" style="16" customWidth="1"/>
    <col min="5" max="5" width="12.42578125" style="2" customWidth="1"/>
    <col min="6" max="6" width="9.28515625" style="10"/>
    <col min="7" max="7" width="9.28515625" style="25"/>
    <col min="8" max="10" width="11.7109375" style="10" customWidth="1"/>
    <col min="11" max="11" width="9.28515625" style="10"/>
    <col min="12" max="12" width="10.42578125" style="10" bestFit="1" customWidth="1"/>
    <col min="13" max="16384" width="9.28515625" style="10"/>
  </cols>
  <sheetData>
    <row r="1" spans="1:11">
      <c r="B1" s="203" t="str">
        <f>'REKAPITULACIJA S.I.'!A4</f>
        <v>PROSTOR DOŽIVETIJ PEKARSKE IN MLINARSKE TRADICIJE</v>
      </c>
      <c r="C1" s="209"/>
      <c r="D1" s="209"/>
      <c r="E1" s="209"/>
      <c r="F1" s="209"/>
      <c r="G1" s="209"/>
      <c r="H1" s="209"/>
      <c r="I1" s="209"/>
      <c r="J1" s="209"/>
    </row>
    <row r="2" spans="1:11">
      <c r="B2" s="129"/>
    </row>
    <row r="3" spans="1:11">
      <c r="B3" s="129" t="s">
        <v>263</v>
      </c>
    </row>
    <row r="4" spans="1:11" ht="14.25">
      <c r="A4" s="132"/>
      <c r="B4" s="78"/>
      <c r="C4" s="81"/>
      <c r="D4" s="82"/>
      <c r="E4" s="79" t="s">
        <v>89</v>
      </c>
      <c r="F4" s="79" t="s">
        <v>88</v>
      </c>
      <c r="G4" s="48"/>
      <c r="H4" s="47"/>
      <c r="I4" s="79" t="s">
        <v>89</v>
      </c>
      <c r="J4" s="79" t="s">
        <v>88</v>
      </c>
    </row>
    <row r="5" spans="1:11" s="3" customFormat="1" ht="30" customHeight="1">
      <c r="A5" s="72"/>
      <c r="B5" s="119"/>
      <c r="C5" s="120"/>
      <c r="D5" s="121" t="s">
        <v>84</v>
      </c>
      <c r="E5" s="122" t="s">
        <v>320</v>
      </c>
      <c r="F5" s="122" t="s">
        <v>82</v>
      </c>
      <c r="G5" s="122" t="s">
        <v>86</v>
      </c>
      <c r="H5" s="122" t="s">
        <v>87</v>
      </c>
      <c r="I5" s="122" t="s">
        <v>320</v>
      </c>
      <c r="J5" s="122" t="s">
        <v>82</v>
      </c>
    </row>
    <row r="6" spans="1:11" s="3" customFormat="1" ht="14.25">
      <c r="A6" s="133" t="s">
        <v>90</v>
      </c>
      <c r="B6" s="123" t="s">
        <v>91</v>
      </c>
      <c r="C6" s="124" t="s">
        <v>83</v>
      </c>
      <c r="D6" s="125" t="s">
        <v>85</v>
      </c>
      <c r="E6" s="125" t="s">
        <v>85</v>
      </c>
      <c r="F6" s="125" t="s">
        <v>85</v>
      </c>
      <c r="G6" s="126" t="s">
        <v>258</v>
      </c>
      <c r="H6" s="126" t="s">
        <v>259</v>
      </c>
      <c r="I6" s="125" t="s">
        <v>259</v>
      </c>
      <c r="J6" s="125" t="s">
        <v>259</v>
      </c>
    </row>
    <row r="7" spans="1:11" s="9" customFormat="1" ht="14.25">
      <c r="A7" s="136"/>
      <c r="B7" s="186" t="s">
        <v>256</v>
      </c>
      <c r="C7" s="137"/>
      <c r="D7" s="39"/>
      <c r="E7" s="40"/>
      <c r="F7" s="80"/>
      <c r="G7" s="80"/>
      <c r="H7" s="80"/>
      <c r="I7" s="80"/>
      <c r="J7" s="80"/>
    </row>
    <row r="8" spans="1:11" s="9" customFormat="1" ht="14.25">
      <c r="A8" s="136"/>
      <c r="B8" s="210" t="s">
        <v>257</v>
      </c>
      <c r="C8" s="204"/>
      <c r="D8" s="204"/>
      <c r="E8" s="204"/>
      <c r="F8" s="204"/>
      <c r="G8" s="204"/>
      <c r="H8" s="204"/>
      <c r="I8" s="204"/>
      <c r="J8" s="204"/>
    </row>
    <row r="9" spans="1:11" s="9" customFormat="1" ht="25.5" customHeight="1">
      <c r="A9" s="136"/>
      <c r="B9" s="210" t="s">
        <v>266</v>
      </c>
      <c r="C9" s="206"/>
      <c r="D9" s="206"/>
      <c r="E9" s="206"/>
      <c r="F9" s="206"/>
      <c r="G9" s="206"/>
      <c r="H9" s="206"/>
      <c r="I9" s="206"/>
      <c r="J9" s="206"/>
    </row>
    <row r="10" spans="1:11" s="9" customFormat="1" ht="25.5" customHeight="1">
      <c r="A10" s="136"/>
      <c r="B10" s="211" t="s">
        <v>262</v>
      </c>
      <c r="C10" s="206"/>
      <c r="D10" s="206"/>
      <c r="E10" s="206"/>
      <c r="F10" s="206"/>
      <c r="G10" s="206"/>
      <c r="H10" s="206"/>
      <c r="I10" s="206"/>
      <c r="J10" s="206"/>
    </row>
    <row r="11" spans="1:11" s="9" customFormat="1" ht="14.25">
      <c r="A11" s="136"/>
      <c r="B11" s="187"/>
      <c r="C11" s="188"/>
      <c r="D11" s="188"/>
      <c r="E11" s="188"/>
      <c r="F11" s="188"/>
      <c r="G11" s="188"/>
      <c r="H11" s="188"/>
      <c r="I11" s="188"/>
      <c r="J11" s="188"/>
    </row>
    <row r="12" spans="1:11" ht="51">
      <c r="A12" s="71" t="s">
        <v>109</v>
      </c>
      <c r="B12" s="43" t="s">
        <v>333</v>
      </c>
      <c r="C12" s="138"/>
      <c r="D12" s="61"/>
      <c r="E12" s="61"/>
      <c r="F12" s="139"/>
      <c r="G12" s="140"/>
      <c r="H12" s="140"/>
      <c r="I12" s="140"/>
      <c r="J12" s="140"/>
    </row>
    <row r="13" spans="1:11" s="9" customFormat="1" ht="14.25">
      <c r="A13" s="136"/>
      <c r="B13" s="58" t="s">
        <v>68</v>
      </c>
      <c r="C13" s="141"/>
      <c r="D13" s="142"/>
      <c r="E13" s="59"/>
      <c r="F13" s="143"/>
      <c r="G13" s="144"/>
      <c r="H13" s="144"/>
      <c r="I13" s="144"/>
      <c r="J13" s="144"/>
      <c r="K13" s="26"/>
    </row>
    <row r="14" spans="1:11" s="9" customFormat="1" ht="14.25">
      <c r="A14" s="136"/>
      <c r="B14" s="58" t="s">
        <v>69</v>
      </c>
      <c r="C14" s="145"/>
      <c r="D14" s="52"/>
      <c r="E14" s="59"/>
      <c r="F14" s="143"/>
      <c r="G14" s="144"/>
      <c r="H14" s="144"/>
      <c r="I14" s="144"/>
      <c r="J14" s="144"/>
      <c r="K14" s="26"/>
    </row>
    <row r="15" spans="1:11" s="9" customFormat="1" ht="14.25">
      <c r="A15" s="136"/>
      <c r="B15" s="58"/>
      <c r="C15" s="145" t="s">
        <v>11</v>
      </c>
      <c r="D15" s="53">
        <v>1</v>
      </c>
      <c r="E15" s="46">
        <f>+D15-F15</f>
        <v>1</v>
      </c>
      <c r="F15" s="144">
        <v>0</v>
      </c>
      <c r="G15" s="189"/>
      <c r="H15" s="144">
        <f>D15*$G$15</f>
        <v>0</v>
      </c>
      <c r="I15" s="144">
        <f t="shared" ref="I15:J15" si="0">E15*$G$15</f>
        <v>0</v>
      </c>
      <c r="J15" s="144">
        <f t="shared" si="0"/>
        <v>0</v>
      </c>
      <c r="K15" s="26"/>
    </row>
    <row r="16" spans="1:11" ht="14.25">
      <c r="A16" s="146"/>
      <c r="B16" s="147"/>
      <c r="C16" s="81"/>
      <c r="D16" s="194"/>
      <c r="E16" s="49"/>
      <c r="F16" s="49"/>
      <c r="G16" s="49"/>
      <c r="H16" s="144"/>
      <c r="I16" s="144"/>
      <c r="J16" s="144"/>
    </row>
    <row r="17" spans="1:10" ht="51">
      <c r="A17" s="71" t="s">
        <v>110</v>
      </c>
      <c r="B17" s="43" t="s">
        <v>267</v>
      </c>
      <c r="C17" s="148"/>
      <c r="D17" s="53"/>
      <c r="E17" s="46"/>
      <c r="F17" s="49"/>
      <c r="G17" s="49"/>
      <c r="H17" s="144"/>
      <c r="I17" s="144"/>
      <c r="J17" s="144"/>
    </row>
    <row r="18" spans="1:10" ht="25.5">
      <c r="A18" s="71"/>
      <c r="B18" s="43" t="s">
        <v>40</v>
      </c>
      <c r="C18" s="148"/>
      <c r="D18" s="53"/>
      <c r="E18" s="46"/>
      <c r="F18" s="49"/>
      <c r="G18" s="49"/>
      <c r="H18" s="144"/>
      <c r="I18" s="144"/>
      <c r="J18" s="144"/>
    </row>
    <row r="19" spans="1:10" ht="14.25">
      <c r="A19" s="71"/>
      <c r="B19" s="43" t="s">
        <v>16</v>
      </c>
      <c r="C19" s="148"/>
      <c r="D19" s="53"/>
      <c r="E19" s="46"/>
      <c r="F19" s="49"/>
      <c r="G19" s="49"/>
      <c r="H19" s="144"/>
      <c r="I19" s="144"/>
      <c r="J19" s="144"/>
    </row>
    <row r="20" spans="1:10" ht="14.25">
      <c r="A20" s="60"/>
      <c r="B20" s="58" t="s">
        <v>43</v>
      </c>
      <c r="C20" s="148" t="s">
        <v>4</v>
      </c>
      <c r="D20" s="53">
        <v>4</v>
      </c>
      <c r="E20" s="46">
        <f>+D20-F20</f>
        <v>4</v>
      </c>
      <c r="F20" s="49">
        <v>0</v>
      </c>
      <c r="G20" s="190"/>
      <c r="H20" s="144">
        <f>D20*$G20</f>
        <v>0</v>
      </c>
      <c r="I20" s="144">
        <f>E20*$G20</f>
        <v>0</v>
      </c>
      <c r="J20" s="144">
        <f>F20*$G20</f>
        <v>0</v>
      </c>
    </row>
    <row r="21" spans="1:10" ht="14.25">
      <c r="A21" s="60"/>
      <c r="B21" s="58" t="s">
        <v>44</v>
      </c>
      <c r="C21" s="148" t="s">
        <v>4</v>
      </c>
      <c r="D21" s="53">
        <v>12</v>
      </c>
      <c r="E21" s="46">
        <f t="shared" ref="E21:E37" si="1">+D21-F21</f>
        <v>12</v>
      </c>
      <c r="F21" s="49">
        <v>0</v>
      </c>
      <c r="G21" s="191"/>
      <c r="H21" s="144">
        <f t="shared" ref="H21:H37" si="2">D21*$G21</f>
        <v>0</v>
      </c>
      <c r="I21" s="144">
        <f t="shared" ref="I21:I37" si="3">E21*$G21</f>
        <v>0</v>
      </c>
      <c r="J21" s="144">
        <f t="shared" ref="J21:J37" si="4">F21*$G21</f>
        <v>0</v>
      </c>
    </row>
    <row r="22" spans="1:10" ht="14.25">
      <c r="A22" s="60"/>
      <c r="B22" s="58" t="s">
        <v>45</v>
      </c>
      <c r="C22" s="148" t="s">
        <v>4</v>
      </c>
      <c r="D22" s="53">
        <v>1.5</v>
      </c>
      <c r="E22" s="46">
        <f t="shared" si="1"/>
        <v>1.5</v>
      </c>
      <c r="F22" s="49">
        <v>0</v>
      </c>
      <c r="G22" s="191"/>
      <c r="H22" s="144">
        <f t="shared" si="2"/>
        <v>0</v>
      </c>
      <c r="I22" s="144">
        <f t="shared" si="3"/>
        <v>0</v>
      </c>
      <c r="J22" s="144">
        <f t="shared" si="4"/>
        <v>0</v>
      </c>
    </row>
    <row r="23" spans="1:10" ht="14.25">
      <c r="A23" s="60"/>
      <c r="B23" s="58" t="s">
        <v>46</v>
      </c>
      <c r="C23" s="148" t="s">
        <v>4</v>
      </c>
      <c r="D23" s="53">
        <v>3.5</v>
      </c>
      <c r="E23" s="46">
        <f t="shared" si="1"/>
        <v>3.5</v>
      </c>
      <c r="F23" s="49">
        <v>0</v>
      </c>
      <c r="G23" s="191"/>
      <c r="H23" s="144">
        <f t="shared" si="2"/>
        <v>0</v>
      </c>
      <c r="I23" s="144">
        <f t="shared" si="3"/>
        <v>0</v>
      </c>
      <c r="J23" s="144">
        <f t="shared" si="4"/>
        <v>0</v>
      </c>
    </row>
    <row r="24" spans="1:10" ht="14.25">
      <c r="A24" s="60"/>
      <c r="B24" s="58" t="s">
        <v>0</v>
      </c>
      <c r="C24" s="148" t="s">
        <v>4</v>
      </c>
      <c r="D24" s="53">
        <v>5.5</v>
      </c>
      <c r="E24" s="46">
        <f t="shared" si="1"/>
        <v>5.5</v>
      </c>
      <c r="F24" s="49">
        <v>0</v>
      </c>
      <c r="G24" s="191"/>
      <c r="H24" s="144">
        <f t="shared" si="2"/>
        <v>0</v>
      </c>
      <c r="I24" s="144">
        <f t="shared" si="3"/>
        <v>0</v>
      </c>
      <c r="J24" s="144">
        <f t="shared" si="4"/>
        <v>0</v>
      </c>
    </row>
    <row r="25" spans="1:10" ht="14.25">
      <c r="A25" s="60"/>
      <c r="B25" s="58" t="s">
        <v>18</v>
      </c>
      <c r="C25" s="148" t="s">
        <v>4</v>
      </c>
      <c r="D25" s="53">
        <v>11</v>
      </c>
      <c r="E25" s="46">
        <f t="shared" si="1"/>
        <v>6</v>
      </c>
      <c r="F25" s="49">
        <v>5</v>
      </c>
      <c r="G25" s="191"/>
      <c r="H25" s="144">
        <f t="shared" si="2"/>
        <v>0</v>
      </c>
      <c r="I25" s="144">
        <f t="shared" si="3"/>
        <v>0</v>
      </c>
      <c r="J25" s="144">
        <f t="shared" si="4"/>
        <v>0</v>
      </c>
    </row>
    <row r="26" spans="1:10" ht="14.25">
      <c r="A26" s="60"/>
      <c r="B26" s="58" t="s">
        <v>47</v>
      </c>
      <c r="C26" s="148" t="s">
        <v>4</v>
      </c>
      <c r="D26" s="53">
        <v>5</v>
      </c>
      <c r="E26" s="46">
        <f t="shared" si="1"/>
        <v>5</v>
      </c>
      <c r="F26" s="49">
        <v>0</v>
      </c>
      <c r="G26" s="191"/>
      <c r="H26" s="144">
        <f t="shared" si="2"/>
        <v>0</v>
      </c>
      <c r="I26" s="144">
        <f t="shared" si="3"/>
        <v>0</v>
      </c>
      <c r="J26" s="144">
        <f t="shared" si="4"/>
        <v>0</v>
      </c>
    </row>
    <row r="27" spans="1:10" ht="14.25">
      <c r="A27" s="60"/>
      <c r="B27" s="58" t="s">
        <v>48</v>
      </c>
      <c r="C27" s="148" t="s">
        <v>4</v>
      </c>
      <c r="D27" s="53">
        <v>6</v>
      </c>
      <c r="E27" s="46">
        <f t="shared" si="1"/>
        <v>6</v>
      </c>
      <c r="F27" s="49">
        <v>0</v>
      </c>
      <c r="G27" s="191"/>
      <c r="H27" s="144">
        <f t="shared" si="2"/>
        <v>0</v>
      </c>
      <c r="I27" s="144">
        <f t="shared" si="3"/>
        <v>0</v>
      </c>
      <c r="J27" s="144">
        <f t="shared" si="4"/>
        <v>0</v>
      </c>
    </row>
    <row r="28" spans="1:10" ht="14.25">
      <c r="A28" s="60"/>
      <c r="B28" s="58" t="s">
        <v>49</v>
      </c>
      <c r="C28" s="148" t="s">
        <v>4</v>
      </c>
      <c r="D28" s="53">
        <v>9</v>
      </c>
      <c r="E28" s="46">
        <f t="shared" si="1"/>
        <v>0</v>
      </c>
      <c r="F28" s="49">
        <v>9</v>
      </c>
      <c r="G28" s="191"/>
      <c r="H28" s="144">
        <f t="shared" si="2"/>
        <v>0</v>
      </c>
      <c r="I28" s="144">
        <f t="shared" si="3"/>
        <v>0</v>
      </c>
      <c r="J28" s="144">
        <f t="shared" si="4"/>
        <v>0</v>
      </c>
    </row>
    <row r="29" spans="1:10" ht="14.25">
      <c r="A29" s="60"/>
      <c r="B29" s="58" t="s">
        <v>50</v>
      </c>
      <c r="C29" s="148" t="s">
        <v>4</v>
      </c>
      <c r="D29" s="53">
        <v>6</v>
      </c>
      <c r="E29" s="46">
        <f t="shared" si="1"/>
        <v>0</v>
      </c>
      <c r="F29" s="49">
        <v>6</v>
      </c>
      <c r="G29" s="192"/>
      <c r="H29" s="144">
        <f t="shared" si="2"/>
        <v>0</v>
      </c>
      <c r="I29" s="144">
        <f t="shared" si="3"/>
        <v>0</v>
      </c>
      <c r="J29" s="144">
        <f t="shared" si="4"/>
        <v>0</v>
      </c>
    </row>
    <row r="30" spans="1:10" ht="14.25">
      <c r="A30" s="60"/>
      <c r="B30" s="58" t="s">
        <v>41</v>
      </c>
      <c r="C30" s="148" t="s">
        <v>4</v>
      </c>
      <c r="D30" s="53">
        <v>25</v>
      </c>
      <c r="E30" s="46">
        <f t="shared" si="1"/>
        <v>15</v>
      </c>
      <c r="F30" s="49">
        <v>10</v>
      </c>
      <c r="G30" s="190"/>
      <c r="H30" s="144">
        <f t="shared" si="2"/>
        <v>0</v>
      </c>
      <c r="I30" s="144">
        <f t="shared" si="3"/>
        <v>0</v>
      </c>
      <c r="J30" s="144">
        <f t="shared" si="4"/>
        <v>0</v>
      </c>
    </row>
    <row r="31" spans="1:10" ht="14.25">
      <c r="A31" s="60"/>
      <c r="B31" s="58" t="s">
        <v>51</v>
      </c>
      <c r="C31" s="148" t="s">
        <v>4</v>
      </c>
      <c r="D31" s="53">
        <v>5</v>
      </c>
      <c r="E31" s="46">
        <f t="shared" si="1"/>
        <v>5</v>
      </c>
      <c r="F31" s="49">
        <v>0</v>
      </c>
      <c r="G31" s="191"/>
      <c r="H31" s="144">
        <f t="shared" si="2"/>
        <v>0</v>
      </c>
      <c r="I31" s="144">
        <f t="shared" si="3"/>
        <v>0</v>
      </c>
      <c r="J31" s="144">
        <f t="shared" si="4"/>
        <v>0</v>
      </c>
    </row>
    <row r="32" spans="1:10" ht="14.25">
      <c r="A32" s="60"/>
      <c r="B32" s="58" t="s">
        <v>52</v>
      </c>
      <c r="C32" s="148" t="s">
        <v>4</v>
      </c>
      <c r="D32" s="53">
        <v>24</v>
      </c>
      <c r="E32" s="46">
        <f t="shared" si="1"/>
        <v>19</v>
      </c>
      <c r="F32" s="49">
        <v>5</v>
      </c>
      <c r="G32" s="191"/>
      <c r="H32" s="144">
        <f t="shared" si="2"/>
        <v>0</v>
      </c>
      <c r="I32" s="144">
        <f t="shared" si="3"/>
        <v>0</v>
      </c>
      <c r="J32" s="144">
        <f t="shared" si="4"/>
        <v>0</v>
      </c>
    </row>
    <row r="33" spans="1:10" ht="14.25">
      <c r="A33" s="60"/>
      <c r="B33" s="58" t="s">
        <v>53</v>
      </c>
      <c r="C33" s="148" t="s">
        <v>4</v>
      </c>
      <c r="D33" s="53">
        <v>7</v>
      </c>
      <c r="E33" s="46">
        <f t="shared" si="1"/>
        <v>7</v>
      </c>
      <c r="F33" s="49">
        <v>0</v>
      </c>
      <c r="G33" s="191"/>
      <c r="H33" s="144">
        <f t="shared" si="2"/>
        <v>0</v>
      </c>
      <c r="I33" s="144">
        <f t="shared" si="3"/>
        <v>0</v>
      </c>
      <c r="J33" s="144">
        <f t="shared" si="4"/>
        <v>0</v>
      </c>
    </row>
    <row r="34" spans="1:10" ht="14.25">
      <c r="A34" s="60"/>
      <c r="B34" s="58" t="s">
        <v>54</v>
      </c>
      <c r="C34" s="148" t="s">
        <v>4</v>
      </c>
      <c r="D34" s="53">
        <v>16</v>
      </c>
      <c r="E34" s="46">
        <f t="shared" si="1"/>
        <v>13</v>
      </c>
      <c r="F34" s="49">
        <v>3</v>
      </c>
      <c r="G34" s="191"/>
      <c r="H34" s="144">
        <f t="shared" si="2"/>
        <v>0</v>
      </c>
      <c r="I34" s="144">
        <f t="shared" si="3"/>
        <v>0</v>
      </c>
      <c r="J34" s="144">
        <f t="shared" si="4"/>
        <v>0</v>
      </c>
    </row>
    <row r="35" spans="1:10" ht="14.25">
      <c r="A35" s="60"/>
      <c r="B35" s="58" t="s">
        <v>55</v>
      </c>
      <c r="C35" s="148" t="s">
        <v>4</v>
      </c>
      <c r="D35" s="53">
        <v>2</v>
      </c>
      <c r="E35" s="46">
        <f t="shared" si="1"/>
        <v>2</v>
      </c>
      <c r="F35" s="49">
        <v>0</v>
      </c>
      <c r="G35" s="191"/>
      <c r="H35" s="144">
        <f t="shared" si="2"/>
        <v>0</v>
      </c>
      <c r="I35" s="144">
        <f t="shared" si="3"/>
        <v>0</v>
      </c>
      <c r="J35" s="144">
        <f t="shared" si="4"/>
        <v>0</v>
      </c>
    </row>
    <row r="36" spans="1:10" ht="14.25">
      <c r="A36" s="60"/>
      <c r="B36" s="58" t="s">
        <v>56</v>
      </c>
      <c r="C36" s="148" t="s">
        <v>4</v>
      </c>
      <c r="D36" s="53">
        <v>26</v>
      </c>
      <c r="E36" s="46">
        <f t="shared" si="1"/>
        <v>26</v>
      </c>
      <c r="F36" s="49">
        <v>0</v>
      </c>
      <c r="G36" s="191"/>
      <c r="H36" s="144">
        <f t="shared" si="2"/>
        <v>0</v>
      </c>
      <c r="I36" s="144">
        <f t="shared" si="3"/>
        <v>0</v>
      </c>
      <c r="J36" s="144">
        <f t="shared" si="4"/>
        <v>0</v>
      </c>
    </row>
    <row r="37" spans="1:10" ht="14.25">
      <c r="A37" s="60"/>
      <c r="B37" s="58" t="s">
        <v>57</v>
      </c>
      <c r="C37" s="148" t="s">
        <v>4</v>
      </c>
      <c r="D37" s="53">
        <v>11</v>
      </c>
      <c r="E37" s="46">
        <f t="shared" si="1"/>
        <v>2</v>
      </c>
      <c r="F37" s="49">
        <v>9</v>
      </c>
      <c r="G37" s="191"/>
      <c r="H37" s="144">
        <f t="shared" si="2"/>
        <v>0</v>
      </c>
      <c r="I37" s="144">
        <f t="shared" si="3"/>
        <v>0</v>
      </c>
      <c r="J37" s="144">
        <f t="shared" si="4"/>
        <v>0</v>
      </c>
    </row>
    <row r="38" spans="1:10" ht="14.25">
      <c r="A38" s="60"/>
      <c r="B38" s="58"/>
      <c r="C38" s="145"/>
      <c r="D38" s="53"/>
      <c r="E38" s="46"/>
      <c r="F38" s="49"/>
      <c r="G38" s="49"/>
      <c r="H38" s="49"/>
      <c r="I38" s="144"/>
      <c r="J38" s="49"/>
    </row>
    <row r="39" spans="1:10" ht="63.75">
      <c r="A39" s="71" t="s">
        <v>268</v>
      </c>
      <c r="B39" s="43" t="s">
        <v>334</v>
      </c>
      <c r="C39" s="149"/>
      <c r="D39" s="195"/>
      <c r="E39" s="46"/>
      <c r="F39" s="49"/>
      <c r="G39" s="49"/>
      <c r="H39" s="49"/>
      <c r="I39" s="49"/>
      <c r="J39" s="49"/>
    </row>
    <row r="40" spans="1:10" ht="25.5">
      <c r="A40" s="71"/>
      <c r="B40" s="43" t="s">
        <v>40</v>
      </c>
      <c r="C40" s="148"/>
      <c r="D40" s="53"/>
      <c r="E40" s="46"/>
      <c r="F40" s="49"/>
      <c r="G40" s="49"/>
      <c r="H40" s="49"/>
      <c r="I40" s="49"/>
      <c r="J40" s="49"/>
    </row>
    <row r="41" spans="1:10" ht="14.25">
      <c r="A41" s="71"/>
      <c r="B41" s="43" t="s">
        <v>16</v>
      </c>
      <c r="C41" s="148"/>
      <c r="D41" s="53"/>
      <c r="E41" s="46"/>
      <c r="F41" s="49"/>
      <c r="G41" s="49"/>
      <c r="H41" s="49"/>
      <c r="I41" s="49"/>
      <c r="J41" s="49"/>
    </row>
    <row r="42" spans="1:10" ht="14.25">
      <c r="A42" s="60"/>
      <c r="B42" s="58"/>
      <c r="C42" s="148" t="s">
        <v>15</v>
      </c>
      <c r="D42" s="53">
        <v>668.5</v>
      </c>
      <c r="E42" s="46">
        <f t="shared" ref="E42" si="5">+D42-F42</f>
        <v>379.5</v>
      </c>
      <c r="F42" s="49">
        <v>289</v>
      </c>
      <c r="G42" s="190"/>
      <c r="H42" s="144">
        <f>D42*$G$42</f>
        <v>0</v>
      </c>
      <c r="I42" s="144">
        <f t="shared" ref="I42:J42" si="6">E42*$G$42</f>
        <v>0</v>
      </c>
      <c r="J42" s="144">
        <f t="shared" si="6"/>
        <v>0</v>
      </c>
    </row>
    <row r="43" spans="1:10" ht="14.25">
      <c r="A43" s="60"/>
      <c r="B43" s="58"/>
      <c r="C43" s="148"/>
      <c r="D43" s="53"/>
      <c r="E43" s="46"/>
      <c r="F43" s="49"/>
      <c r="G43" s="49"/>
      <c r="H43" s="49"/>
      <c r="I43" s="49"/>
      <c r="J43" s="49"/>
    </row>
    <row r="44" spans="1:10" ht="51">
      <c r="A44" s="71" t="s">
        <v>111</v>
      </c>
      <c r="B44" s="43" t="s">
        <v>335</v>
      </c>
      <c r="C44" s="149"/>
      <c r="D44" s="195"/>
      <c r="E44" s="46"/>
      <c r="F44" s="49"/>
      <c r="G44" s="49"/>
      <c r="H44" s="49"/>
      <c r="I44" s="49"/>
      <c r="J44" s="49"/>
    </row>
    <row r="45" spans="1:10" ht="25.5">
      <c r="A45" s="71"/>
      <c r="B45" s="43" t="s">
        <v>40</v>
      </c>
      <c r="C45" s="148"/>
      <c r="D45" s="53"/>
      <c r="E45" s="46"/>
      <c r="F45" s="49"/>
      <c r="G45" s="49"/>
      <c r="H45" s="49"/>
      <c r="I45" s="49"/>
      <c r="J45" s="49"/>
    </row>
    <row r="46" spans="1:10" ht="14.25">
      <c r="A46" s="71"/>
      <c r="B46" s="43" t="s">
        <v>16</v>
      </c>
      <c r="C46" s="148"/>
      <c r="D46" s="53"/>
      <c r="E46" s="46"/>
      <c r="F46" s="49"/>
      <c r="G46" s="49"/>
      <c r="H46" s="49"/>
      <c r="I46" s="49"/>
      <c r="J46" s="49"/>
    </row>
    <row r="47" spans="1:10" ht="14.25">
      <c r="A47" s="60"/>
      <c r="B47" s="58"/>
      <c r="C47" s="148" t="s">
        <v>6</v>
      </c>
      <c r="D47" s="53">
        <v>38</v>
      </c>
      <c r="E47" s="46">
        <f t="shared" ref="E47" si="7">+D47-F47</f>
        <v>29</v>
      </c>
      <c r="F47" s="49">
        <v>9</v>
      </c>
      <c r="G47" s="190"/>
      <c r="H47" s="144">
        <f>D47*$G$47</f>
        <v>0</v>
      </c>
      <c r="I47" s="144">
        <f t="shared" ref="I47:J47" si="8">E47*$G$47</f>
        <v>0</v>
      </c>
      <c r="J47" s="144">
        <f t="shared" si="8"/>
        <v>0</v>
      </c>
    </row>
    <row r="48" spans="1:10" ht="14.25">
      <c r="A48" s="60"/>
      <c r="B48" s="58"/>
      <c r="C48" s="148"/>
      <c r="D48" s="53"/>
      <c r="E48" s="46"/>
      <c r="F48" s="49"/>
      <c r="G48" s="49"/>
      <c r="H48" s="49"/>
      <c r="I48" s="49"/>
      <c r="J48" s="49"/>
    </row>
    <row r="49" spans="1:10" ht="51">
      <c r="A49" s="71" t="s">
        <v>112</v>
      </c>
      <c r="B49" s="43" t="s">
        <v>336</v>
      </c>
      <c r="C49" s="149"/>
      <c r="D49" s="195"/>
      <c r="E49" s="46"/>
      <c r="F49" s="49"/>
      <c r="G49" s="49"/>
      <c r="H49" s="49"/>
      <c r="I49" s="49"/>
      <c r="J49" s="49"/>
    </row>
    <row r="50" spans="1:10" ht="25.5">
      <c r="A50" s="71"/>
      <c r="B50" s="43" t="s">
        <v>40</v>
      </c>
      <c r="C50" s="148"/>
      <c r="D50" s="53"/>
      <c r="E50" s="46"/>
      <c r="F50" s="49"/>
      <c r="G50" s="49"/>
      <c r="H50" s="49"/>
      <c r="I50" s="49"/>
      <c r="J50" s="49"/>
    </row>
    <row r="51" spans="1:10" ht="14.25">
      <c r="A51" s="71"/>
      <c r="B51" s="43" t="s">
        <v>16</v>
      </c>
      <c r="C51" s="148"/>
      <c r="D51" s="53"/>
      <c r="E51" s="46"/>
      <c r="F51" s="49"/>
      <c r="G51" s="49"/>
      <c r="H51" s="49"/>
      <c r="I51" s="49"/>
      <c r="J51" s="49"/>
    </row>
    <row r="52" spans="1:10" ht="14.25">
      <c r="A52" s="60"/>
      <c r="B52" s="58"/>
      <c r="C52" s="148" t="s">
        <v>6</v>
      </c>
      <c r="D52" s="53">
        <v>7</v>
      </c>
      <c r="E52" s="46">
        <f t="shared" ref="E52" si="9">+D52-F52</f>
        <v>7</v>
      </c>
      <c r="F52" s="49">
        <v>0</v>
      </c>
      <c r="G52" s="190"/>
      <c r="H52" s="144">
        <f>D52*$G$52</f>
        <v>0</v>
      </c>
      <c r="I52" s="144">
        <f t="shared" ref="I52:J52" si="10">E52*$G$52</f>
        <v>0</v>
      </c>
      <c r="J52" s="144">
        <f t="shared" si="10"/>
        <v>0</v>
      </c>
    </row>
    <row r="53" spans="1:10" ht="14.25">
      <c r="A53" s="60"/>
      <c r="B53" s="150"/>
      <c r="C53" s="149"/>
      <c r="D53" s="195"/>
      <c r="E53" s="49"/>
      <c r="F53" s="49"/>
      <c r="G53" s="49"/>
      <c r="H53" s="49"/>
      <c r="I53" s="49"/>
      <c r="J53" s="49"/>
    </row>
    <row r="54" spans="1:10" ht="38.25">
      <c r="A54" s="71" t="s">
        <v>118</v>
      </c>
      <c r="B54" s="43" t="s">
        <v>337</v>
      </c>
      <c r="C54" s="149"/>
      <c r="D54" s="195"/>
      <c r="E54" s="46"/>
      <c r="F54" s="49"/>
      <c r="G54" s="49"/>
      <c r="H54" s="49"/>
      <c r="I54" s="49"/>
      <c r="J54" s="49"/>
    </row>
    <row r="55" spans="1:10" ht="25.5">
      <c r="A55" s="71"/>
      <c r="B55" s="43" t="s">
        <v>40</v>
      </c>
      <c r="C55" s="148"/>
      <c r="D55" s="53"/>
      <c r="E55" s="46"/>
      <c r="F55" s="49"/>
      <c r="G55" s="49"/>
      <c r="H55" s="49"/>
      <c r="I55" s="49"/>
      <c r="J55" s="49"/>
    </row>
    <row r="56" spans="1:10" ht="14.25">
      <c r="A56" s="71"/>
      <c r="B56" s="43" t="s">
        <v>16</v>
      </c>
      <c r="C56" s="148"/>
      <c r="D56" s="53"/>
      <c r="E56" s="46"/>
      <c r="F56" s="49"/>
      <c r="G56" s="49"/>
      <c r="H56" s="49"/>
      <c r="I56" s="49"/>
      <c r="J56" s="49"/>
    </row>
    <row r="57" spans="1:10" ht="14.25">
      <c r="A57" s="60"/>
      <c r="B57" s="97" t="s">
        <v>288</v>
      </c>
      <c r="C57" s="148" t="s">
        <v>6</v>
      </c>
      <c r="D57" s="53">
        <v>4</v>
      </c>
      <c r="E57" s="46">
        <f t="shared" ref="E57:E58" si="11">+D57-F57</f>
        <v>4</v>
      </c>
      <c r="F57" s="49">
        <v>0</v>
      </c>
      <c r="G57" s="190"/>
      <c r="H57" s="144">
        <f>D57*$G$57</f>
        <v>0</v>
      </c>
      <c r="I57" s="144">
        <f t="shared" ref="I57:J57" si="12">E57*$G$57</f>
        <v>0</v>
      </c>
      <c r="J57" s="144">
        <f t="shared" si="12"/>
        <v>0</v>
      </c>
    </row>
    <row r="58" spans="1:10" ht="14.25">
      <c r="A58" s="60"/>
      <c r="B58" s="97" t="s">
        <v>289</v>
      </c>
      <c r="C58" s="148" t="s">
        <v>6</v>
      </c>
      <c r="D58" s="53">
        <v>41</v>
      </c>
      <c r="E58" s="46">
        <f t="shared" si="11"/>
        <v>21</v>
      </c>
      <c r="F58" s="49">
        <v>20</v>
      </c>
      <c r="G58" s="191"/>
      <c r="H58" s="144">
        <f>D58*$G58</f>
        <v>0</v>
      </c>
      <c r="I58" s="144">
        <f>E58*$G58</f>
        <v>0</v>
      </c>
      <c r="J58" s="144">
        <f>F58*$G58</f>
        <v>0</v>
      </c>
    </row>
    <row r="59" spans="1:10" ht="14.25">
      <c r="A59" s="60"/>
      <c r="B59" s="97"/>
      <c r="C59" s="148"/>
      <c r="D59" s="53"/>
      <c r="E59" s="46"/>
      <c r="F59" s="49"/>
      <c r="G59" s="49"/>
      <c r="H59" s="49"/>
      <c r="I59" s="49"/>
      <c r="J59" s="49"/>
    </row>
    <row r="60" spans="1:10" ht="51">
      <c r="A60" s="71" t="s">
        <v>119</v>
      </c>
      <c r="B60" s="43" t="s">
        <v>338</v>
      </c>
      <c r="C60" s="148"/>
      <c r="D60" s="53"/>
      <c r="E60" s="46"/>
      <c r="F60" s="49"/>
      <c r="G60" s="49"/>
      <c r="H60" s="49"/>
      <c r="I60" s="49"/>
      <c r="J60" s="49"/>
    </row>
    <row r="61" spans="1:10" ht="25.5">
      <c r="A61" s="60"/>
      <c r="B61" s="43" t="s">
        <v>40</v>
      </c>
      <c r="C61" s="148"/>
      <c r="D61" s="53"/>
      <c r="E61" s="46"/>
      <c r="F61" s="49"/>
      <c r="G61" s="49"/>
      <c r="H61" s="49"/>
      <c r="I61" s="49"/>
      <c r="J61" s="49"/>
    </row>
    <row r="62" spans="1:10" ht="14.25">
      <c r="A62" s="60"/>
      <c r="B62" s="43" t="s">
        <v>16</v>
      </c>
      <c r="C62" s="148"/>
      <c r="D62" s="53"/>
      <c r="E62" s="46"/>
      <c r="F62" s="49"/>
      <c r="G62" s="49"/>
      <c r="H62" s="49"/>
      <c r="I62" s="49"/>
      <c r="J62" s="49"/>
    </row>
    <row r="63" spans="1:10" ht="14.25">
      <c r="A63" s="60"/>
      <c r="B63" s="97"/>
      <c r="C63" s="148" t="s">
        <v>11</v>
      </c>
      <c r="D63" s="53">
        <v>1</v>
      </c>
      <c r="E63" s="46">
        <f t="shared" ref="E63" si="13">+D63-F63</f>
        <v>1</v>
      </c>
      <c r="F63" s="49">
        <v>0</v>
      </c>
      <c r="G63" s="190"/>
      <c r="H63" s="144">
        <f>D63*$G$63</f>
        <v>0</v>
      </c>
      <c r="I63" s="144">
        <f t="shared" ref="I63:J63" si="14">E63*$G$63</f>
        <v>0</v>
      </c>
      <c r="J63" s="144">
        <f t="shared" si="14"/>
        <v>0</v>
      </c>
    </row>
    <row r="64" spans="1:10" ht="14.25">
      <c r="A64" s="60"/>
      <c r="B64" s="58"/>
      <c r="C64" s="148"/>
      <c r="D64" s="53"/>
      <c r="E64" s="46"/>
      <c r="F64" s="49"/>
      <c r="G64" s="49"/>
      <c r="H64" s="49"/>
      <c r="I64" s="49"/>
      <c r="J64" s="49"/>
    </row>
    <row r="65" spans="1:10" ht="14.25">
      <c r="A65" s="71" t="s">
        <v>120</v>
      </c>
      <c r="B65" s="43" t="s">
        <v>42</v>
      </c>
      <c r="C65" s="148"/>
      <c r="D65" s="53"/>
      <c r="E65" s="46"/>
      <c r="F65" s="49"/>
      <c r="G65" s="49"/>
      <c r="H65" s="49"/>
      <c r="I65" s="49"/>
      <c r="J65" s="49"/>
    </row>
    <row r="66" spans="1:10" ht="14.25">
      <c r="A66" s="71"/>
      <c r="B66" s="98" t="s">
        <v>288</v>
      </c>
      <c r="C66" s="148" t="s">
        <v>4</v>
      </c>
      <c r="D66" s="53">
        <v>10</v>
      </c>
      <c r="E66" s="46">
        <f t="shared" ref="E66:E68" si="15">+D66-F66</f>
        <v>8</v>
      </c>
      <c r="F66" s="49">
        <v>2</v>
      </c>
      <c r="G66" s="190"/>
      <c r="H66" s="144">
        <f>D66*$G$66</f>
        <v>0</v>
      </c>
      <c r="I66" s="144">
        <f t="shared" ref="I66:J66" si="16">E66*$G$66</f>
        <v>0</v>
      </c>
      <c r="J66" s="144">
        <f t="shared" si="16"/>
        <v>0</v>
      </c>
    </row>
    <row r="67" spans="1:10" ht="14.25">
      <c r="A67" s="71"/>
      <c r="B67" s="98" t="s">
        <v>290</v>
      </c>
      <c r="C67" s="148" t="s">
        <v>4</v>
      </c>
      <c r="D67" s="53">
        <v>1.5</v>
      </c>
      <c r="E67" s="46">
        <f t="shared" si="15"/>
        <v>1.5</v>
      </c>
      <c r="F67" s="49">
        <v>0</v>
      </c>
      <c r="G67" s="191"/>
      <c r="H67" s="144">
        <f>D67*$G$67</f>
        <v>0</v>
      </c>
      <c r="I67" s="144">
        <f t="shared" ref="I67:J67" si="17">E67*$G$67</f>
        <v>0</v>
      </c>
      <c r="J67" s="144">
        <f t="shared" si="17"/>
        <v>0</v>
      </c>
    </row>
    <row r="68" spans="1:10" ht="14.25">
      <c r="A68" s="71"/>
      <c r="B68" s="98" t="s">
        <v>291</v>
      </c>
      <c r="C68" s="148" t="s">
        <v>4</v>
      </c>
      <c r="D68" s="53">
        <v>1.5</v>
      </c>
      <c r="E68" s="46">
        <f t="shared" si="15"/>
        <v>1.5</v>
      </c>
      <c r="F68" s="49">
        <v>0</v>
      </c>
      <c r="G68" s="191"/>
      <c r="H68" s="144">
        <f>D68*$G$68</f>
        <v>0</v>
      </c>
      <c r="I68" s="144">
        <f t="shared" ref="I68:J68" si="18">E68*$G$68</f>
        <v>0</v>
      </c>
      <c r="J68" s="144">
        <f t="shared" si="18"/>
        <v>0</v>
      </c>
    </row>
    <row r="69" spans="1:10" ht="14.25">
      <c r="A69" s="71"/>
      <c r="B69" s="98"/>
      <c r="C69" s="145"/>
      <c r="D69" s="53"/>
      <c r="E69" s="46"/>
      <c r="F69" s="49"/>
      <c r="G69" s="49"/>
      <c r="H69" s="49"/>
      <c r="I69" s="49"/>
      <c r="J69" s="49"/>
    </row>
    <row r="70" spans="1:10" ht="38.25">
      <c r="A70" s="71" t="s">
        <v>121</v>
      </c>
      <c r="B70" s="43" t="s">
        <v>269</v>
      </c>
      <c r="C70" s="149"/>
      <c r="D70" s="195"/>
      <c r="E70" s="46"/>
      <c r="F70" s="49"/>
      <c r="G70" s="49"/>
      <c r="H70" s="49"/>
      <c r="I70" s="49"/>
      <c r="J70" s="49"/>
    </row>
    <row r="71" spans="1:10" ht="25.5">
      <c r="A71" s="71"/>
      <c r="B71" s="43" t="s">
        <v>40</v>
      </c>
      <c r="C71" s="148"/>
      <c r="D71" s="53"/>
      <c r="E71" s="46"/>
      <c r="F71" s="49"/>
      <c r="G71" s="49"/>
      <c r="H71" s="49"/>
      <c r="I71" s="49"/>
      <c r="J71" s="49"/>
    </row>
    <row r="72" spans="1:10" ht="14.25">
      <c r="A72" s="71"/>
      <c r="B72" s="43" t="s">
        <v>16</v>
      </c>
      <c r="C72" s="148"/>
      <c r="D72" s="53"/>
      <c r="E72" s="46"/>
      <c r="F72" s="49"/>
      <c r="G72" s="49"/>
      <c r="H72" s="49"/>
      <c r="I72" s="49"/>
      <c r="J72" s="49"/>
    </row>
    <row r="73" spans="1:10" ht="14.25">
      <c r="A73" s="60"/>
      <c r="B73" s="55" t="s">
        <v>292</v>
      </c>
      <c r="C73" s="148" t="s">
        <v>4</v>
      </c>
      <c r="D73" s="53">
        <v>11</v>
      </c>
      <c r="E73" s="46">
        <f t="shared" ref="E73:E80" si="19">+D73-F73</f>
        <v>11</v>
      </c>
      <c r="F73" s="49">
        <v>0</v>
      </c>
      <c r="G73" s="190"/>
      <c r="H73" s="144">
        <f>D73*$G$73</f>
        <v>0</v>
      </c>
      <c r="I73" s="144">
        <f t="shared" ref="I73:J73" si="20">E73*$G$73</f>
        <v>0</v>
      </c>
      <c r="J73" s="144">
        <f t="shared" si="20"/>
        <v>0</v>
      </c>
    </row>
    <row r="74" spans="1:10" ht="14.25">
      <c r="A74" s="60"/>
      <c r="B74" s="55" t="s">
        <v>293</v>
      </c>
      <c r="C74" s="148" t="s">
        <v>4</v>
      </c>
      <c r="D74" s="53">
        <v>12</v>
      </c>
      <c r="E74" s="46">
        <f t="shared" si="19"/>
        <v>12</v>
      </c>
      <c r="F74" s="49">
        <v>0</v>
      </c>
      <c r="G74" s="191"/>
      <c r="H74" s="144">
        <f>D74*$G$74</f>
        <v>0</v>
      </c>
      <c r="I74" s="144">
        <f t="shared" ref="I74:J74" si="21">E74*$G$74</f>
        <v>0</v>
      </c>
      <c r="J74" s="144">
        <f t="shared" si="21"/>
        <v>0</v>
      </c>
    </row>
    <row r="75" spans="1:10" s="12" customFormat="1" ht="14.25">
      <c r="A75" s="60"/>
      <c r="B75" s="55" t="s">
        <v>294</v>
      </c>
      <c r="C75" s="148" t="s">
        <v>4</v>
      </c>
      <c r="D75" s="53">
        <v>30</v>
      </c>
      <c r="E75" s="46">
        <f t="shared" si="19"/>
        <v>16</v>
      </c>
      <c r="F75" s="46">
        <v>14</v>
      </c>
      <c r="G75" s="193"/>
      <c r="H75" s="144">
        <f>D75*$G$75</f>
        <v>0</v>
      </c>
      <c r="I75" s="144">
        <f t="shared" ref="I75:J75" si="22">E75*$G$75</f>
        <v>0</v>
      </c>
      <c r="J75" s="144">
        <f t="shared" si="22"/>
        <v>0</v>
      </c>
    </row>
    <row r="76" spans="1:10" s="12" customFormat="1" ht="14.25">
      <c r="A76" s="60"/>
      <c r="B76" s="55" t="s">
        <v>295</v>
      </c>
      <c r="C76" s="148" t="s">
        <v>4</v>
      </c>
      <c r="D76" s="53">
        <v>2</v>
      </c>
      <c r="E76" s="46">
        <f t="shared" si="19"/>
        <v>2</v>
      </c>
      <c r="F76" s="46">
        <v>0</v>
      </c>
      <c r="G76" s="193"/>
      <c r="H76" s="144">
        <f>D76*$G$76</f>
        <v>0</v>
      </c>
      <c r="I76" s="144">
        <f t="shared" ref="I76:J76" si="23">E76*$G$76</f>
        <v>0</v>
      </c>
      <c r="J76" s="144">
        <f t="shared" si="23"/>
        <v>0</v>
      </c>
    </row>
    <row r="77" spans="1:10" ht="14.25">
      <c r="A77" s="60"/>
      <c r="B77" s="55" t="s">
        <v>296</v>
      </c>
      <c r="C77" s="148" t="s">
        <v>4</v>
      </c>
      <c r="D77" s="53">
        <v>8</v>
      </c>
      <c r="E77" s="46">
        <f t="shared" si="19"/>
        <v>8</v>
      </c>
      <c r="F77" s="49">
        <v>0</v>
      </c>
      <c r="G77" s="191"/>
      <c r="H77" s="144">
        <f>D77*$G$77</f>
        <v>0</v>
      </c>
      <c r="I77" s="144">
        <f t="shared" ref="I77:J77" si="24">E77*$G$77</f>
        <v>0</v>
      </c>
      <c r="J77" s="144">
        <f t="shared" si="24"/>
        <v>0</v>
      </c>
    </row>
    <row r="78" spans="1:10" s="12" customFormat="1" ht="14.25">
      <c r="A78" s="60"/>
      <c r="B78" s="55" t="s">
        <v>297</v>
      </c>
      <c r="C78" s="148" t="s">
        <v>4</v>
      </c>
      <c r="D78" s="53">
        <v>15</v>
      </c>
      <c r="E78" s="46">
        <f t="shared" si="19"/>
        <v>15</v>
      </c>
      <c r="F78" s="46">
        <v>0</v>
      </c>
      <c r="G78" s="193"/>
      <c r="H78" s="144">
        <f>D78*$G$78</f>
        <v>0</v>
      </c>
      <c r="I78" s="144">
        <f t="shared" ref="I78:J78" si="25">E78*$G$78</f>
        <v>0</v>
      </c>
      <c r="J78" s="144">
        <f t="shared" si="25"/>
        <v>0</v>
      </c>
    </row>
    <row r="79" spans="1:10" s="12" customFormat="1" ht="14.25">
      <c r="A79" s="60"/>
      <c r="B79" s="55" t="s">
        <v>298</v>
      </c>
      <c r="C79" s="148" t="s">
        <v>4</v>
      </c>
      <c r="D79" s="53">
        <v>22</v>
      </c>
      <c r="E79" s="46">
        <f t="shared" si="19"/>
        <v>17</v>
      </c>
      <c r="F79" s="46">
        <v>5</v>
      </c>
      <c r="G79" s="193"/>
      <c r="H79" s="144">
        <f>D79*$G$79</f>
        <v>0</v>
      </c>
      <c r="I79" s="144">
        <f t="shared" ref="I79:J79" si="26">E79*$G$79</f>
        <v>0</v>
      </c>
      <c r="J79" s="144">
        <f t="shared" si="26"/>
        <v>0</v>
      </c>
    </row>
    <row r="80" spans="1:10" ht="14.25">
      <c r="A80" s="60"/>
      <c r="B80" s="55" t="s">
        <v>299</v>
      </c>
      <c r="C80" s="148" t="s">
        <v>4</v>
      </c>
      <c r="D80" s="53">
        <v>15</v>
      </c>
      <c r="E80" s="46">
        <f t="shared" si="19"/>
        <v>7</v>
      </c>
      <c r="F80" s="49">
        <v>8</v>
      </c>
      <c r="G80" s="191"/>
      <c r="H80" s="144">
        <f>D80*$G$80</f>
        <v>0</v>
      </c>
      <c r="I80" s="144">
        <f t="shared" ref="I80:J80" si="27">E80*$G$80</f>
        <v>0</v>
      </c>
      <c r="J80" s="144">
        <f t="shared" si="27"/>
        <v>0</v>
      </c>
    </row>
    <row r="81" spans="1:10" s="12" customFormat="1" ht="14.25">
      <c r="A81" s="60"/>
      <c r="B81" s="55"/>
      <c r="C81" s="151"/>
      <c r="D81" s="53"/>
      <c r="E81" s="46"/>
      <c r="F81" s="46"/>
      <c r="G81" s="46"/>
      <c r="H81" s="46"/>
      <c r="I81" s="46"/>
      <c r="J81" s="46"/>
    </row>
    <row r="82" spans="1:10" ht="25.5">
      <c r="A82" s="71" t="s">
        <v>122</v>
      </c>
      <c r="B82" s="43" t="s">
        <v>270</v>
      </c>
      <c r="C82" s="145"/>
      <c r="D82" s="53"/>
      <c r="E82" s="46"/>
      <c r="F82" s="49"/>
      <c r="G82" s="49"/>
      <c r="H82" s="49"/>
      <c r="I82" s="49"/>
      <c r="J82" s="49"/>
    </row>
    <row r="83" spans="1:10" ht="14.25">
      <c r="A83" s="60"/>
      <c r="B83" s="54" t="s">
        <v>339</v>
      </c>
      <c r="C83" s="145" t="s">
        <v>5</v>
      </c>
      <c r="D83" s="53">
        <v>227</v>
      </c>
      <c r="E83" s="46">
        <f t="shared" ref="E83" si="28">+D83-F83</f>
        <v>169</v>
      </c>
      <c r="F83" s="49">
        <v>58</v>
      </c>
      <c r="G83" s="190"/>
      <c r="H83" s="144">
        <f>D83*$G$83</f>
        <v>0</v>
      </c>
      <c r="I83" s="144">
        <f t="shared" ref="I83:J83" si="29">E83*$G$83</f>
        <v>0</v>
      </c>
      <c r="J83" s="144">
        <f t="shared" si="29"/>
        <v>0</v>
      </c>
    </row>
    <row r="84" spans="1:10" s="12" customFormat="1" ht="14.25">
      <c r="A84" s="60"/>
      <c r="B84" s="55"/>
      <c r="C84" s="151"/>
      <c r="D84" s="53"/>
      <c r="E84" s="46"/>
      <c r="F84" s="46"/>
      <c r="G84" s="46"/>
      <c r="H84" s="46"/>
      <c r="I84" s="46"/>
      <c r="J84" s="46"/>
    </row>
    <row r="85" spans="1:10" ht="38.25">
      <c r="A85" s="71" t="s">
        <v>123</v>
      </c>
      <c r="B85" s="43" t="s">
        <v>271</v>
      </c>
      <c r="C85" s="149"/>
      <c r="D85" s="195"/>
      <c r="E85" s="46"/>
      <c r="F85" s="49"/>
      <c r="G85" s="49"/>
      <c r="H85" s="49"/>
      <c r="I85" s="49"/>
      <c r="J85" s="49"/>
    </row>
    <row r="86" spans="1:10" ht="25.5">
      <c r="A86" s="71"/>
      <c r="B86" s="43" t="s">
        <v>40</v>
      </c>
      <c r="C86" s="148"/>
      <c r="D86" s="53"/>
      <c r="E86" s="46"/>
      <c r="F86" s="49"/>
      <c r="G86" s="49"/>
      <c r="H86" s="49"/>
      <c r="I86" s="49"/>
      <c r="J86" s="49"/>
    </row>
    <row r="87" spans="1:10" ht="14.25">
      <c r="A87" s="71"/>
      <c r="B87" s="43" t="s">
        <v>16</v>
      </c>
      <c r="C87" s="148"/>
      <c r="D87" s="53"/>
      <c r="E87" s="46"/>
      <c r="F87" s="49"/>
      <c r="G87" s="49"/>
      <c r="H87" s="49"/>
      <c r="I87" s="49"/>
      <c r="J87" s="49"/>
    </row>
    <row r="88" spans="1:10" ht="14.25">
      <c r="A88" s="71"/>
      <c r="B88" s="55" t="s">
        <v>294</v>
      </c>
      <c r="C88" s="148" t="s">
        <v>6</v>
      </c>
      <c r="D88" s="53">
        <v>8</v>
      </c>
      <c r="E88" s="46">
        <f t="shared" ref="E88:E93" si="30">+D88-F88</f>
        <v>3</v>
      </c>
      <c r="F88" s="46">
        <v>5</v>
      </c>
      <c r="G88" s="190"/>
      <c r="H88" s="144">
        <f>D88*$G$88</f>
        <v>0</v>
      </c>
      <c r="I88" s="144">
        <f t="shared" ref="I88:J88" si="31">E88*$G$88</f>
        <v>0</v>
      </c>
      <c r="J88" s="144">
        <f t="shared" si="31"/>
        <v>0</v>
      </c>
    </row>
    <row r="89" spans="1:10" s="12" customFormat="1" ht="14.25">
      <c r="A89" s="60"/>
      <c r="B89" s="55" t="s">
        <v>295</v>
      </c>
      <c r="C89" s="148" t="s">
        <v>6</v>
      </c>
      <c r="D89" s="53">
        <v>1</v>
      </c>
      <c r="E89" s="46">
        <f t="shared" si="30"/>
        <v>1</v>
      </c>
      <c r="F89" s="46">
        <v>0</v>
      </c>
      <c r="G89" s="193"/>
      <c r="H89" s="144">
        <f>D89*$G$89</f>
        <v>0</v>
      </c>
      <c r="I89" s="144">
        <f t="shared" ref="I89:J89" si="32">E89*$G$89</f>
        <v>0</v>
      </c>
      <c r="J89" s="144">
        <f t="shared" si="32"/>
        <v>0</v>
      </c>
    </row>
    <row r="90" spans="1:10" s="12" customFormat="1" ht="14.25">
      <c r="A90" s="60"/>
      <c r="B90" s="55" t="s">
        <v>296</v>
      </c>
      <c r="C90" s="148" t="s">
        <v>6</v>
      </c>
      <c r="D90" s="53">
        <v>1</v>
      </c>
      <c r="E90" s="46">
        <f t="shared" si="30"/>
        <v>1</v>
      </c>
      <c r="F90" s="46">
        <v>0</v>
      </c>
      <c r="G90" s="193"/>
      <c r="H90" s="144">
        <f>D90*$G$90</f>
        <v>0</v>
      </c>
      <c r="I90" s="144">
        <f t="shared" ref="I90:J90" si="33">E90*$G$90</f>
        <v>0</v>
      </c>
      <c r="J90" s="144">
        <f t="shared" si="33"/>
        <v>0</v>
      </c>
    </row>
    <row r="91" spans="1:10" s="12" customFormat="1" ht="14.25">
      <c r="A91" s="60"/>
      <c r="B91" s="55" t="s">
        <v>297</v>
      </c>
      <c r="C91" s="148" t="s">
        <v>6</v>
      </c>
      <c r="D91" s="53">
        <v>1</v>
      </c>
      <c r="E91" s="46">
        <f t="shared" si="30"/>
        <v>1</v>
      </c>
      <c r="F91" s="46">
        <v>0</v>
      </c>
      <c r="G91" s="193"/>
      <c r="H91" s="144">
        <f>D91*$G$91</f>
        <v>0</v>
      </c>
      <c r="I91" s="144">
        <f t="shared" ref="I91:J91" si="34">E91*$G$91</f>
        <v>0</v>
      </c>
      <c r="J91" s="144">
        <f t="shared" si="34"/>
        <v>0</v>
      </c>
    </row>
    <row r="92" spans="1:10" s="12" customFormat="1" ht="14.25">
      <c r="A92" s="60"/>
      <c r="B92" s="55" t="s">
        <v>298</v>
      </c>
      <c r="C92" s="148" t="s">
        <v>6</v>
      </c>
      <c r="D92" s="53">
        <v>8</v>
      </c>
      <c r="E92" s="46">
        <f t="shared" si="30"/>
        <v>6</v>
      </c>
      <c r="F92" s="46">
        <v>2</v>
      </c>
      <c r="G92" s="193"/>
      <c r="H92" s="144">
        <f>D92*$G$92</f>
        <v>0</v>
      </c>
      <c r="I92" s="144">
        <f t="shared" ref="I92:J92" si="35">E92*$G$92</f>
        <v>0</v>
      </c>
      <c r="J92" s="144">
        <f t="shared" si="35"/>
        <v>0</v>
      </c>
    </row>
    <row r="93" spans="1:10" s="12" customFormat="1" ht="14.25">
      <c r="A93" s="60"/>
      <c r="B93" s="55" t="s">
        <v>299</v>
      </c>
      <c r="C93" s="148" t="s">
        <v>6</v>
      </c>
      <c r="D93" s="53">
        <v>2</v>
      </c>
      <c r="E93" s="46">
        <f t="shared" si="30"/>
        <v>0</v>
      </c>
      <c r="F93" s="46">
        <v>2</v>
      </c>
      <c r="G93" s="193"/>
      <c r="H93" s="144">
        <f>D93*$G$93</f>
        <v>0</v>
      </c>
      <c r="I93" s="144">
        <f t="shared" ref="I93:J93" si="36">E93*$G$93</f>
        <v>0</v>
      </c>
      <c r="J93" s="144">
        <f t="shared" si="36"/>
        <v>0</v>
      </c>
    </row>
    <row r="94" spans="1:10" s="12" customFormat="1" ht="14.25">
      <c r="A94" s="60"/>
      <c r="B94" s="55"/>
      <c r="C94" s="151"/>
      <c r="D94" s="53"/>
      <c r="E94" s="46"/>
      <c r="F94" s="46"/>
      <c r="G94" s="46"/>
      <c r="H94" s="144"/>
      <c r="I94" s="46"/>
      <c r="J94" s="46"/>
    </row>
    <row r="95" spans="1:10" ht="14.25">
      <c r="A95" s="71" t="s">
        <v>124</v>
      </c>
      <c r="B95" s="43" t="s">
        <v>272</v>
      </c>
      <c r="C95" s="152"/>
      <c r="D95" s="196"/>
      <c r="E95" s="46"/>
      <c r="F95" s="49"/>
      <c r="G95" s="49"/>
      <c r="H95" s="144"/>
      <c r="I95" s="49"/>
      <c r="J95" s="49"/>
    </row>
    <row r="96" spans="1:10" ht="14.25">
      <c r="A96" s="60"/>
      <c r="B96" s="58" t="s">
        <v>43</v>
      </c>
      <c r="C96" s="152" t="s">
        <v>6</v>
      </c>
      <c r="D96" s="53">
        <v>1</v>
      </c>
      <c r="E96" s="46">
        <f t="shared" ref="E96:E97" si="37">+D96-F96</f>
        <v>1</v>
      </c>
      <c r="F96" s="49">
        <v>0</v>
      </c>
      <c r="G96" s="190"/>
      <c r="H96" s="144">
        <f>D96*$G$96</f>
        <v>0</v>
      </c>
      <c r="I96" s="144">
        <f>E96*$G96</f>
        <v>0</v>
      </c>
      <c r="J96" s="144">
        <f>F96*$G96</f>
        <v>0</v>
      </c>
    </row>
    <row r="97" spans="1:10" ht="14.25">
      <c r="A97" s="60"/>
      <c r="B97" s="58" t="s">
        <v>71</v>
      </c>
      <c r="C97" s="152" t="s">
        <v>6</v>
      </c>
      <c r="D97" s="53">
        <v>2</v>
      </c>
      <c r="E97" s="46">
        <f t="shared" si="37"/>
        <v>2</v>
      </c>
      <c r="F97" s="49">
        <v>0</v>
      </c>
      <c r="G97" s="191"/>
      <c r="H97" s="144">
        <f>D97*$G$97</f>
        <v>0</v>
      </c>
      <c r="I97" s="144">
        <f t="shared" ref="I97:J97" si="38">E97*$G$97</f>
        <v>0</v>
      </c>
      <c r="J97" s="144">
        <f t="shared" si="38"/>
        <v>0</v>
      </c>
    </row>
    <row r="98" spans="1:10" ht="14.25">
      <c r="A98" s="60"/>
      <c r="B98" s="153"/>
      <c r="C98" s="145"/>
      <c r="D98" s="53"/>
      <c r="E98" s="46"/>
      <c r="F98" s="49"/>
      <c r="G98" s="49"/>
      <c r="H98" s="49"/>
      <c r="I98" s="49"/>
      <c r="J98" s="49"/>
    </row>
    <row r="99" spans="1:10" ht="14.25">
      <c r="A99" s="71" t="s">
        <v>125</v>
      </c>
      <c r="B99" s="43" t="s">
        <v>273</v>
      </c>
      <c r="C99" s="152"/>
      <c r="D99" s="196"/>
      <c r="E99" s="46"/>
      <c r="F99" s="49"/>
      <c r="G99" s="49"/>
      <c r="H99" s="49"/>
      <c r="I99" s="49"/>
      <c r="J99" s="49"/>
    </row>
    <row r="100" spans="1:10" ht="14.25">
      <c r="A100" s="60"/>
      <c r="B100" s="55" t="s">
        <v>300</v>
      </c>
      <c r="C100" s="152" t="s">
        <v>6</v>
      </c>
      <c r="D100" s="53">
        <v>9</v>
      </c>
      <c r="E100" s="46">
        <f t="shared" ref="E100:E101" si="39">+D100-F100</f>
        <v>7</v>
      </c>
      <c r="F100" s="49">
        <v>2</v>
      </c>
      <c r="G100" s="190"/>
      <c r="H100" s="144">
        <f>D100*$G$100</f>
        <v>0</v>
      </c>
      <c r="I100" s="144">
        <f t="shared" ref="I100:J100" si="40">E100*$G$100</f>
        <v>0</v>
      </c>
      <c r="J100" s="144">
        <f t="shared" si="40"/>
        <v>0</v>
      </c>
    </row>
    <row r="101" spans="1:10" ht="14.25">
      <c r="A101" s="60"/>
      <c r="B101" s="55" t="s">
        <v>301</v>
      </c>
      <c r="C101" s="152" t="s">
        <v>6</v>
      </c>
      <c r="D101" s="53">
        <v>1</v>
      </c>
      <c r="E101" s="46">
        <f t="shared" si="39"/>
        <v>1</v>
      </c>
      <c r="F101" s="49">
        <v>0</v>
      </c>
      <c r="G101" s="191"/>
      <c r="H101" s="144">
        <f>D101*$G$101</f>
        <v>0</v>
      </c>
      <c r="I101" s="144">
        <f t="shared" ref="I101:J101" si="41">E101*$G$101</f>
        <v>0</v>
      </c>
      <c r="J101" s="144">
        <f t="shared" si="41"/>
        <v>0</v>
      </c>
    </row>
    <row r="102" spans="1:10" ht="14.25">
      <c r="A102" s="60"/>
      <c r="B102" s="58"/>
      <c r="C102" s="145"/>
      <c r="D102" s="53"/>
      <c r="E102" s="46"/>
      <c r="F102" s="49"/>
      <c r="G102" s="49"/>
      <c r="H102" s="49"/>
      <c r="I102" s="49"/>
      <c r="J102" s="49"/>
    </row>
    <row r="103" spans="1:10" ht="14.25">
      <c r="A103" s="71" t="s">
        <v>126</v>
      </c>
      <c r="B103" s="43" t="s">
        <v>274</v>
      </c>
      <c r="C103" s="152"/>
      <c r="D103" s="196"/>
      <c r="E103" s="46"/>
      <c r="F103" s="49"/>
      <c r="G103" s="49"/>
      <c r="H103" s="49"/>
      <c r="I103" s="49"/>
      <c r="J103" s="49"/>
    </row>
    <row r="104" spans="1:10" ht="14.25">
      <c r="A104" s="60"/>
      <c r="B104" s="55" t="s">
        <v>300</v>
      </c>
      <c r="C104" s="152" t="s">
        <v>6</v>
      </c>
      <c r="D104" s="53">
        <v>3</v>
      </c>
      <c r="E104" s="46">
        <f t="shared" ref="E104" si="42">+D104-F104</f>
        <v>2</v>
      </c>
      <c r="F104" s="49">
        <v>1</v>
      </c>
      <c r="G104" s="190"/>
      <c r="H104" s="144">
        <f>D104*$G$104</f>
        <v>0</v>
      </c>
      <c r="I104" s="144">
        <f t="shared" ref="I104:J104" si="43">E104*$G$104</f>
        <v>0</v>
      </c>
      <c r="J104" s="144">
        <f t="shared" si="43"/>
        <v>0</v>
      </c>
    </row>
    <row r="105" spans="1:10" ht="14.25">
      <c r="A105" s="60"/>
      <c r="B105" s="55"/>
      <c r="C105" s="145"/>
      <c r="D105" s="53"/>
      <c r="E105" s="46"/>
      <c r="F105" s="49"/>
      <c r="G105" s="49"/>
      <c r="H105" s="49"/>
      <c r="I105" s="49"/>
      <c r="J105" s="49"/>
    </row>
    <row r="106" spans="1:10" ht="14.25">
      <c r="A106" s="71" t="s">
        <v>127</v>
      </c>
      <c r="B106" s="43" t="s">
        <v>275</v>
      </c>
      <c r="C106" s="152"/>
      <c r="D106" s="196"/>
      <c r="E106" s="46"/>
      <c r="F106" s="49"/>
      <c r="G106" s="49"/>
      <c r="H106" s="49"/>
      <c r="I106" s="49"/>
      <c r="J106" s="49"/>
    </row>
    <row r="107" spans="1:10" ht="14.25">
      <c r="A107" s="71"/>
      <c r="B107" s="54" t="s">
        <v>302</v>
      </c>
      <c r="C107" s="152" t="s">
        <v>6</v>
      </c>
      <c r="D107" s="53">
        <v>2</v>
      </c>
      <c r="E107" s="46">
        <f t="shared" ref="E107:E109" si="44">+D107-F107</f>
        <v>2</v>
      </c>
      <c r="F107" s="49">
        <v>0</v>
      </c>
      <c r="G107" s="190"/>
      <c r="H107" s="144">
        <f>D107*$G$107</f>
        <v>0</v>
      </c>
      <c r="I107" s="144">
        <f t="shared" ref="I107:J107" si="45">E107*$G$107</f>
        <v>0</v>
      </c>
      <c r="J107" s="144">
        <f t="shared" si="45"/>
        <v>0</v>
      </c>
    </row>
    <row r="108" spans="1:10" ht="14.25">
      <c r="A108" s="60"/>
      <c r="B108" s="54" t="s">
        <v>303</v>
      </c>
      <c r="C108" s="152" t="s">
        <v>6</v>
      </c>
      <c r="D108" s="53">
        <v>1</v>
      </c>
      <c r="E108" s="46">
        <f t="shared" si="44"/>
        <v>1</v>
      </c>
      <c r="F108" s="49">
        <v>0</v>
      </c>
      <c r="G108" s="191"/>
      <c r="H108" s="144">
        <f>D108*$G$108</f>
        <v>0</v>
      </c>
      <c r="I108" s="144">
        <f t="shared" ref="I108:J108" si="46">E108*$G$108</f>
        <v>0</v>
      </c>
      <c r="J108" s="144">
        <f t="shared" si="46"/>
        <v>0</v>
      </c>
    </row>
    <row r="109" spans="1:10" ht="14.25">
      <c r="A109" s="60"/>
      <c r="B109" s="54" t="s">
        <v>304</v>
      </c>
      <c r="C109" s="152" t="s">
        <v>6</v>
      </c>
      <c r="D109" s="53">
        <v>2</v>
      </c>
      <c r="E109" s="46">
        <f t="shared" si="44"/>
        <v>2</v>
      </c>
      <c r="F109" s="49">
        <v>0</v>
      </c>
      <c r="G109" s="191"/>
      <c r="H109" s="144">
        <f>D109*$G$109</f>
        <v>0</v>
      </c>
      <c r="I109" s="144">
        <f t="shared" ref="I109:J109" si="47">E109*$G$109</f>
        <v>0</v>
      </c>
      <c r="J109" s="144">
        <f t="shared" si="47"/>
        <v>0</v>
      </c>
    </row>
    <row r="110" spans="1:10" ht="14.25">
      <c r="A110" s="60"/>
      <c r="B110" s="54"/>
      <c r="C110" s="145"/>
      <c r="D110" s="53"/>
      <c r="E110" s="46"/>
      <c r="F110" s="49"/>
      <c r="G110" s="49"/>
      <c r="H110" s="49"/>
      <c r="I110" s="49"/>
      <c r="J110" s="49"/>
    </row>
    <row r="111" spans="1:10" ht="14.25">
      <c r="A111" s="71" t="s">
        <v>128</v>
      </c>
      <c r="B111" s="43" t="s">
        <v>276</v>
      </c>
      <c r="C111" s="152"/>
      <c r="D111" s="196"/>
      <c r="E111" s="46"/>
      <c r="F111" s="49"/>
      <c r="G111" s="49"/>
      <c r="H111" s="49"/>
      <c r="I111" s="49"/>
      <c r="J111" s="49"/>
    </row>
    <row r="112" spans="1:10" ht="14.25">
      <c r="A112" s="71"/>
      <c r="B112" s="54" t="s">
        <v>58</v>
      </c>
      <c r="C112" s="152" t="s">
        <v>6</v>
      </c>
      <c r="D112" s="53">
        <v>2</v>
      </c>
      <c r="E112" s="46">
        <f t="shared" ref="E112" si="48">+D112-F112</f>
        <v>2</v>
      </c>
      <c r="F112" s="49">
        <v>0</v>
      </c>
      <c r="G112" s="190"/>
      <c r="H112" s="144">
        <f>D112*$G$112</f>
        <v>0</v>
      </c>
      <c r="I112" s="144">
        <f t="shared" ref="I112:J112" si="49">E112*$G$112</f>
        <v>0</v>
      </c>
      <c r="J112" s="144">
        <f t="shared" si="49"/>
        <v>0</v>
      </c>
    </row>
    <row r="113" spans="1:10" ht="14.25">
      <c r="A113" s="71"/>
      <c r="B113" s="54"/>
      <c r="C113" s="145"/>
      <c r="D113" s="53"/>
      <c r="E113" s="46"/>
      <c r="F113" s="49"/>
      <c r="G113" s="49"/>
      <c r="H113" s="49"/>
      <c r="I113" s="49"/>
      <c r="J113" s="49"/>
    </row>
    <row r="114" spans="1:10" ht="38.25">
      <c r="A114" s="71" t="s">
        <v>129</v>
      </c>
      <c r="B114" s="43" t="s">
        <v>277</v>
      </c>
      <c r="C114" s="152"/>
      <c r="D114" s="196"/>
      <c r="E114" s="46"/>
      <c r="F114" s="49"/>
      <c r="G114" s="49"/>
      <c r="H114" s="49"/>
      <c r="I114" s="49"/>
      <c r="J114" s="49"/>
    </row>
    <row r="115" spans="1:10" ht="14.25">
      <c r="A115" s="71"/>
      <c r="B115" s="54" t="s">
        <v>59</v>
      </c>
      <c r="C115" s="152" t="s">
        <v>6</v>
      </c>
      <c r="D115" s="53">
        <v>2</v>
      </c>
      <c r="E115" s="46">
        <f t="shared" ref="E115" si="50">+D115-F115</f>
        <v>2</v>
      </c>
      <c r="F115" s="49">
        <v>0</v>
      </c>
      <c r="G115" s="190"/>
      <c r="H115" s="144">
        <f>D115*$G$115</f>
        <v>0</v>
      </c>
      <c r="I115" s="144">
        <f t="shared" ref="I115:J115" si="51">E115*$G$115</f>
        <v>0</v>
      </c>
      <c r="J115" s="144">
        <f t="shared" si="51"/>
        <v>0</v>
      </c>
    </row>
    <row r="116" spans="1:10" ht="14.25">
      <c r="A116" s="71"/>
      <c r="B116" s="54"/>
      <c r="C116" s="145"/>
      <c r="D116" s="53"/>
      <c r="E116" s="46"/>
      <c r="F116" s="49"/>
      <c r="G116" s="49"/>
      <c r="H116" s="49"/>
      <c r="I116" s="49"/>
      <c r="J116" s="49"/>
    </row>
    <row r="117" spans="1:10" ht="25.5" customHeight="1">
      <c r="A117" s="71" t="s">
        <v>130</v>
      </c>
      <c r="B117" s="147" t="s">
        <v>278</v>
      </c>
      <c r="C117" s="81"/>
      <c r="D117" s="194"/>
      <c r="E117" s="49"/>
      <c r="F117" s="49"/>
      <c r="G117" s="49"/>
      <c r="H117" s="49"/>
      <c r="I117" s="49"/>
      <c r="J117" s="49"/>
    </row>
    <row r="118" spans="1:10" ht="14.25">
      <c r="A118" s="134"/>
      <c r="B118" s="139" t="s">
        <v>60</v>
      </c>
      <c r="C118" s="81" t="s">
        <v>6</v>
      </c>
      <c r="D118" s="195">
        <v>7</v>
      </c>
      <c r="E118" s="46">
        <f t="shared" ref="E118:E120" si="52">+D118-F118</f>
        <v>2</v>
      </c>
      <c r="F118" s="49">
        <v>5</v>
      </c>
      <c r="G118" s="190"/>
      <c r="H118" s="144">
        <f>D118*$G$118</f>
        <v>0</v>
      </c>
      <c r="I118" s="144">
        <f t="shared" ref="I118:J118" si="53">E118*$G$118</f>
        <v>0</v>
      </c>
      <c r="J118" s="144">
        <f t="shared" si="53"/>
        <v>0</v>
      </c>
    </row>
    <row r="119" spans="1:10" ht="14.25">
      <c r="A119" s="134"/>
      <c r="B119" s="139" t="s">
        <v>61</v>
      </c>
      <c r="C119" s="81" t="s">
        <v>6</v>
      </c>
      <c r="D119" s="195">
        <v>3</v>
      </c>
      <c r="E119" s="46">
        <f t="shared" si="52"/>
        <v>0</v>
      </c>
      <c r="F119" s="49">
        <v>3</v>
      </c>
      <c r="G119" s="191"/>
      <c r="H119" s="144">
        <f>D119*$G$119</f>
        <v>0</v>
      </c>
      <c r="I119" s="144">
        <f t="shared" ref="I119:J119" si="54">E119*$G$119</f>
        <v>0</v>
      </c>
      <c r="J119" s="144">
        <f t="shared" si="54"/>
        <v>0</v>
      </c>
    </row>
    <row r="120" spans="1:10" ht="14.25">
      <c r="A120" s="134"/>
      <c r="B120" s="139" t="s">
        <v>62</v>
      </c>
      <c r="C120" s="81" t="s">
        <v>6</v>
      </c>
      <c r="D120" s="195">
        <v>2</v>
      </c>
      <c r="E120" s="46">
        <f t="shared" si="52"/>
        <v>0</v>
      </c>
      <c r="F120" s="49">
        <v>2</v>
      </c>
      <c r="G120" s="191"/>
      <c r="H120" s="144">
        <f>D120*$G120</f>
        <v>0</v>
      </c>
      <c r="I120" s="144">
        <f>E120*$G120</f>
        <v>0</v>
      </c>
      <c r="J120" s="144">
        <f>F120*$G120</f>
        <v>0</v>
      </c>
    </row>
    <row r="121" spans="1:10" ht="14.25">
      <c r="A121" s="134"/>
      <c r="B121" s="139"/>
      <c r="C121" s="149"/>
      <c r="D121" s="195"/>
      <c r="E121" s="49"/>
      <c r="F121" s="49"/>
      <c r="G121" s="49"/>
      <c r="H121" s="49"/>
      <c r="I121" s="49"/>
      <c r="J121" s="49"/>
    </row>
    <row r="122" spans="1:10" ht="25.5">
      <c r="A122" s="71" t="s">
        <v>131</v>
      </c>
      <c r="B122" s="147" t="s">
        <v>305</v>
      </c>
      <c r="C122" s="81"/>
      <c r="D122" s="194"/>
      <c r="E122" s="49"/>
      <c r="F122" s="49"/>
      <c r="G122" s="49"/>
      <c r="H122" s="49"/>
      <c r="I122" s="49"/>
      <c r="J122" s="49"/>
    </row>
    <row r="123" spans="1:10" ht="14.25">
      <c r="A123" s="134"/>
      <c r="B123" s="139"/>
      <c r="C123" s="81" t="s">
        <v>6</v>
      </c>
      <c r="D123" s="195">
        <v>2</v>
      </c>
      <c r="E123" s="46">
        <f t="shared" ref="E123" si="55">+D123-F123</f>
        <v>0</v>
      </c>
      <c r="F123" s="49">
        <v>2</v>
      </c>
      <c r="G123" s="190"/>
      <c r="H123" s="144">
        <f>D123*$G$123</f>
        <v>0</v>
      </c>
      <c r="I123" s="144">
        <f t="shared" ref="I123:J123" si="56">E123*$G$123</f>
        <v>0</v>
      </c>
      <c r="J123" s="144">
        <f t="shared" si="56"/>
        <v>0</v>
      </c>
    </row>
    <row r="124" spans="1:10" ht="14.25">
      <c r="A124" s="134"/>
      <c r="B124" s="139"/>
      <c r="C124" s="149"/>
      <c r="D124" s="195"/>
      <c r="E124" s="49"/>
      <c r="F124" s="49"/>
      <c r="G124" s="49"/>
      <c r="H124" s="49"/>
      <c r="I124" s="49"/>
      <c r="J124" s="49"/>
    </row>
    <row r="125" spans="1:10" ht="38.25">
      <c r="A125" s="71" t="s">
        <v>132</v>
      </c>
      <c r="B125" s="147" t="s">
        <v>340</v>
      </c>
      <c r="C125" s="81"/>
      <c r="D125" s="194"/>
      <c r="E125" s="49"/>
      <c r="F125" s="49"/>
      <c r="G125" s="49"/>
      <c r="H125" s="49"/>
      <c r="I125" s="49"/>
      <c r="J125" s="49"/>
    </row>
    <row r="126" spans="1:10" ht="14.25">
      <c r="A126" s="134"/>
      <c r="B126" s="139"/>
      <c r="C126" s="81" t="s">
        <v>6</v>
      </c>
      <c r="D126" s="195">
        <v>2</v>
      </c>
      <c r="E126" s="46">
        <f t="shared" ref="E126" si="57">+D126-F126</f>
        <v>0</v>
      </c>
      <c r="F126" s="49">
        <v>2</v>
      </c>
      <c r="G126" s="190"/>
      <c r="H126" s="144">
        <f>D126*$G$126</f>
        <v>0</v>
      </c>
      <c r="I126" s="144">
        <f t="shared" ref="I126:J126" si="58">E126*$G$126</f>
        <v>0</v>
      </c>
      <c r="J126" s="144">
        <f t="shared" si="58"/>
        <v>0</v>
      </c>
    </row>
    <row r="127" spans="1:10" ht="14.25">
      <c r="A127" s="134"/>
      <c r="B127" s="139"/>
      <c r="C127" s="149"/>
      <c r="D127" s="195"/>
      <c r="E127" s="49"/>
      <c r="F127" s="49"/>
      <c r="G127" s="49"/>
      <c r="H127" s="49"/>
      <c r="I127" s="49"/>
      <c r="J127" s="49"/>
    </row>
    <row r="128" spans="1:10" ht="38.25">
      <c r="A128" s="71" t="s">
        <v>133</v>
      </c>
      <c r="B128" s="147" t="s">
        <v>306</v>
      </c>
      <c r="C128" s="81"/>
      <c r="D128" s="194"/>
      <c r="E128" s="49"/>
      <c r="F128" s="49"/>
      <c r="G128" s="49"/>
      <c r="H128" s="49"/>
      <c r="I128" s="49"/>
      <c r="J128" s="49"/>
    </row>
    <row r="129" spans="1:10" ht="14.25">
      <c r="A129" s="134"/>
      <c r="B129" s="139"/>
      <c r="C129" s="81" t="s">
        <v>6</v>
      </c>
      <c r="D129" s="195">
        <f>+D118-D126</f>
        <v>5</v>
      </c>
      <c r="E129" s="46">
        <f t="shared" ref="E129" si="59">+D129-F129</f>
        <v>2</v>
      </c>
      <c r="F129" s="49">
        <v>3</v>
      </c>
      <c r="G129" s="190"/>
      <c r="H129" s="144">
        <f>D129*$G$129</f>
        <v>0</v>
      </c>
      <c r="I129" s="144">
        <f t="shared" ref="I129:J129" si="60">E129*$G$129</f>
        <v>0</v>
      </c>
      <c r="J129" s="144">
        <f t="shared" si="60"/>
        <v>0</v>
      </c>
    </row>
    <row r="130" spans="1:10" ht="14.25">
      <c r="A130" s="134"/>
      <c r="B130" s="139"/>
      <c r="C130" s="149"/>
      <c r="D130" s="195"/>
      <c r="E130" s="49"/>
      <c r="F130" s="49"/>
      <c r="G130" s="49"/>
      <c r="H130" s="49"/>
      <c r="I130" s="49"/>
      <c r="J130" s="49"/>
    </row>
    <row r="131" spans="1:10" ht="25.5" customHeight="1">
      <c r="A131" s="71" t="s">
        <v>134</v>
      </c>
      <c r="B131" s="147" t="s">
        <v>279</v>
      </c>
      <c r="C131" s="81"/>
      <c r="D131" s="194"/>
      <c r="E131" s="49"/>
      <c r="F131" s="49"/>
      <c r="G131" s="49"/>
      <c r="H131" s="49"/>
      <c r="I131" s="49"/>
      <c r="J131" s="49"/>
    </row>
    <row r="132" spans="1:10" ht="14.25">
      <c r="A132" s="134"/>
      <c r="B132" s="139" t="s">
        <v>63</v>
      </c>
      <c r="C132" s="81" t="s">
        <v>6</v>
      </c>
      <c r="D132" s="195">
        <v>11</v>
      </c>
      <c r="E132" s="46">
        <f t="shared" ref="E132" si="61">+D132-F132</f>
        <v>6</v>
      </c>
      <c r="F132" s="49">
        <v>5</v>
      </c>
      <c r="G132" s="190"/>
      <c r="H132" s="144">
        <f>D132*$G$132</f>
        <v>0</v>
      </c>
      <c r="I132" s="144">
        <f t="shared" ref="I132:J132" si="62">E132*$G$132</f>
        <v>0</v>
      </c>
      <c r="J132" s="144">
        <f t="shared" si="62"/>
        <v>0</v>
      </c>
    </row>
    <row r="133" spans="1:10" ht="14.25">
      <c r="A133" s="134"/>
      <c r="B133" s="139"/>
      <c r="C133" s="149"/>
      <c r="D133" s="195"/>
      <c r="E133" s="49"/>
      <c r="F133" s="49"/>
      <c r="G133" s="49"/>
      <c r="H133" s="49"/>
      <c r="I133" s="49"/>
      <c r="J133" s="49"/>
    </row>
    <row r="134" spans="1:10" ht="38.25">
      <c r="A134" s="71" t="s">
        <v>135</v>
      </c>
      <c r="B134" s="147" t="s">
        <v>341</v>
      </c>
      <c r="C134" s="81"/>
      <c r="D134" s="194"/>
      <c r="E134" s="49"/>
      <c r="F134" s="49"/>
      <c r="G134" s="49"/>
      <c r="H134" s="49"/>
      <c r="I134" s="49"/>
      <c r="J134" s="49"/>
    </row>
    <row r="135" spans="1:10" ht="14.25">
      <c r="A135" s="134"/>
      <c r="B135" s="139"/>
      <c r="C135" s="81" t="s">
        <v>6</v>
      </c>
      <c r="D135" s="195">
        <f>+D132</f>
        <v>11</v>
      </c>
      <c r="E135" s="46">
        <f t="shared" ref="E135" si="63">+D135-F135</f>
        <v>6</v>
      </c>
      <c r="F135" s="49">
        <v>5</v>
      </c>
      <c r="G135" s="190"/>
      <c r="H135" s="144">
        <f>D135*$G$135</f>
        <v>0</v>
      </c>
      <c r="I135" s="144">
        <f t="shared" ref="I135:J135" si="64">E135*$G$135</f>
        <v>0</v>
      </c>
      <c r="J135" s="144">
        <f t="shared" si="64"/>
        <v>0</v>
      </c>
    </row>
    <row r="136" spans="1:10" ht="14.25">
      <c r="A136" s="134"/>
      <c r="B136" s="139"/>
      <c r="C136" s="149"/>
      <c r="D136" s="195"/>
      <c r="E136" s="49"/>
      <c r="F136" s="49"/>
      <c r="G136" s="49"/>
      <c r="H136" s="49"/>
      <c r="I136" s="49"/>
      <c r="J136" s="49"/>
    </row>
    <row r="137" spans="1:10" ht="14.25">
      <c r="A137" s="71" t="s">
        <v>136</v>
      </c>
      <c r="B137" s="147" t="s">
        <v>280</v>
      </c>
      <c r="C137" s="81"/>
      <c r="D137" s="194"/>
      <c r="E137" s="49"/>
      <c r="F137" s="49"/>
      <c r="G137" s="49"/>
      <c r="H137" s="49"/>
      <c r="I137" s="49"/>
      <c r="J137" s="49"/>
    </row>
    <row r="138" spans="1:10" ht="14.25">
      <c r="A138" s="146"/>
      <c r="B138" s="154" t="s">
        <v>64</v>
      </c>
      <c r="C138" s="81" t="s">
        <v>6</v>
      </c>
      <c r="D138" s="195">
        <v>2</v>
      </c>
      <c r="E138" s="46">
        <f t="shared" ref="E138:E139" si="65">+D138-F138</f>
        <v>2</v>
      </c>
      <c r="F138" s="49">
        <v>0</v>
      </c>
      <c r="G138" s="190"/>
      <c r="H138" s="144">
        <f>D138*$G$138</f>
        <v>0</v>
      </c>
      <c r="I138" s="144">
        <f t="shared" ref="I138:J138" si="66">E138*$G$138</f>
        <v>0</v>
      </c>
      <c r="J138" s="144">
        <f t="shared" si="66"/>
        <v>0</v>
      </c>
    </row>
    <row r="139" spans="1:10" ht="14.25">
      <c r="A139" s="71"/>
      <c r="B139" s="54" t="s">
        <v>65</v>
      </c>
      <c r="C139" s="81" t="s">
        <v>6</v>
      </c>
      <c r="D139" s="53">
        <v>1</v>
      </c>
      <c r="E139" s="46">
        <f t="shared" si="65"/>
        <v>1</v>
      </c>
      <c r="F139" s="49">
        <v>0</v>
      </c>
      <c r="G139" s="191"/>
      <c r="H139" s="144">
        <f>D139*$G$139</f>
        <v>0</v>
      </c>
      <c r="I139" s="144">
        <f t="shared" ref="I139:J139" si="67">E139*$G$139</f>
        <v>0</v>
      </c>
      <c r="J139" s="144">
        <f t="shared" si="67"/>
        <v>0</v>
      </c>
    </row>
    <row r="140" spans="1:10" ht="14.25">
      <c r="A140" s="71"/>
      <c r="B140" s="54"/>
      <c r="C140" s="145"/>
      <c r="D140" s="53"/>
      <c r="E140" s="46"/>
      <c r="F140" s="49"/>
      <c r="G140" s="49"/>
      <c r="H140" s="49"/>
      <c r="I140" s="49"/>
      <c r="J140" s="49"/>
    </row>
    <row r="141" spans="1:10" ht="25.5">
      <c r="A141" s="71" t="s">
        <v>137</v>
      </c>
      <c r="B141" s="147" t="s">
        <v>281</v>
      </c>
      <c r="C141" s="81"/>
      <c r="D141" s="194"/>
      <c r="E141" s="49"/>
      <c r="F141" s="49"/>
      <c r="G141" s="49"/>
      <c r="H141" s="49"/>
      <c r="I141" s="49"/>
      <c r="J141" s="49"/>
    </row>
    <row r="142" spans="1:10" ht="14.25">
      <c r="A142" s="134"/>
      <c r="B142" s="155" t="s">
        <v>307</v>
      </c>
      <c r="C142" s="81" t="s">
        <v>6</v>
      </c>
      <c r="D142" s="53">
        <v>1</v>
      </c>
      <c r="E142" s="46">
        <f t="shared" ref="E142" si="68">+D142-F142</f>
        <v>1</v>
      </c>
      <c r="F142" s="49">
        <v>0</v>
      </c>
      <c r="G142" s="190"/>
      <c r="H142" s="144">
        <f>D142*$G$142</f>
        <v>0</v>
      </c>
      <c r="I142" s="144">
        <f t="shared" ref="I142:J142" si="69">E142*$G$142</f>
        <v>0</v>
      </c>
      <c r="J142" s="144">
        <f t="shared" si="69"/>
        <v>0</v>
      </c>
    </row>
    <row r="143" spans="1:10" ht="14.25">
      <c r="A143" s="134"/>
      <c r="B143" s="155"/>
      <c r="C143" s="145"/>
      <c r="D143" s="53"/>
      <c r="E143" s="49"/>
      <c r="F143" s="49"/>
      <c r="G143" s="49"/>
      <c r="H143" s="49"/>
      <c r="I143" s="49"/>
      <c r="J143" s="49"/>
    </row>
    <row r="144" spans="1:10" ht="14.25">
      <c r="A144" s="71" t="s">
        <v>138</v>
      </c>
      <c r="B144" s="43" t="s">
        <v>282</v>
      </c>
      <c r="C144" s="152"/>
      <c r="D144" s="196"/>
      <c r="E144" s="46"/>
      <c r="F144" s="49"/>
      <c r="G144" s="49"/>
      <c r="H144" s="49"/>
      <c r="I144" s="49"/>
      <c r="J144" s="49"/>
    </row>
    <row r="145" spans="1:10" ht="14.25">
      <c r="A145" s="60"/>
      <c r="B145" s="58" t="s">
        <v>66</v>
      </c>
      <c r="C145" s="152" t="s">
        <v>6</v>
      </c>
      <c r="D145" s="53">
        <v>2</v>
      </c>
      <c r="E145" s="46">
        <f t="shared" ref="E145" si="70">+D145-F145</f>
        <v>2</v>
      </c>
      <c r="F145" s="49">
        <v>0</v>
      </c>
      <c r="G145" s="190"/>
      <c r="H145" s="144">
        <f>D145*$G$145</f>
        <v>0</v>
      </c>
      <c r="I145" s="144">
        <f t="shared" ref="I145:J145" si="71">E145*$G$145</f>
        <v>0</v>
      </c>
      <c r="J145" s="144">
        <f t="shared" si="71"/>
        <v>0</v>
      </c>
    </row>
    <row r="146" spans="1:10" ht="14.25">
      <c r="A146" s="146"/>
      <c r="B146" s="154"/>
      <c r="C146" s="149"/>
      <c r="D146" s="195"/>
      <c r="E146" s="49"/>
      <c r="F146" s="49"/>
      <c r="G146" s="49"/>
      <c r="H146" s="49"/>
      <c r="I146" s="49"/>
      <c r="J146" s="49"/>
    </row>
    <row r="147" spans="1:10" ht="38.25" customHeight="1">
      <c r="A147" s="71" t="s">
        <v>139</v>
      </c>
      <c r="B147" s="43" t="s">
        <v>283</v>
      </c>
      <c r="C147" s="152"/>
      <c r="D147" s="196"/>
      <c r="E147" s="46"/>
      <c r="F147" s="49"/>
      <c r="G147" s="49"/>
      <c r="H147" s="49"/>
      <c r="I147" s="49"/>
      <c r="J147" s="49"/>
    </row>
    <row r="148" spans="1:10" ht="14.25">
      <c r="A148" s="60"/>
      <c r="B148" s="58" t="s">
        <v>67</v>
      </c>
      <c r="C148" s="152" t="s">
        <v>11</v>
      </c>
      <c r="D148" s="53">
        <v>2</v>
      </c>
      <c r="E148" s="46">
        <f t="shared" ref="E148" si="72">+D148-F148</f>
        <v>1</v>
      </c>
      <c r="F148" s="49">
        <v>1</v>
      </c>
      <c r="G148" s="190"/>
      <c r="H148" s="144">
        <f>D148*$G$148</f>
        <v>0</v>
      </c>
      <c r="I148" s="144">
        <f t="shared" ref="I148:J148" si="73">E148*$G$148</f>
        <v>0</v>
      </c>
      <c r="J148" s="144">
        <f t="shared" si="73"/>
        <v>0</v>
      </c>
    </row>
    <row r="149" spans="1:10" ht="14.25">
      <c r="A149" s="71"/>
      <c r="B149" s="43"/>
      <c r="C149" s="152"/>
      <c r="D149" s="196"/>
      <c r="E149" s="46"/>
      <c r="F149" s="49"/>
      <c r="G149" s="49"/>
      <c r="H149" s="49"/>
      <c r="I149" s="49"/>
      <c r="J149" s="49"/>
    </row>
    <row r="150" spans="1:10" ht="25.5">
      <c r="A150" s="71" t="s">
        <v>140</v>
      </c>
      <c r="B150" s="43" t="s">
        <v>284</v>
      </c>
      <c r="C150" s="152"/>
      <c r="D150" s="196"/>
      <c r="E150" s="46"/>
      <c r="F150" s="49"/>
      <c r="G150" s="49"/>
      <c r="H150" s="49"/>
      <c r="I150" s="49"/>
      <c r="J150" s="49"/>
    </row>
    <row r="151" spans="1:10" ht="14.25">
      <c r="A151" s="71"/>
      <c r="B151" s="43"/>
      <c r="C151" s="152" t="s">
        <v>6</v>
      </c>
      <c r="D151" s="196">
        <v>1</v>
      </c>
      <c r="E151" s="46">
        <f t="shared" ref="E151" si="74">+D151-F151</f>
        <v>1</v>
      </c>
      <c r="F151" s="49">
        <v>0</v>
      </c>
      <c r="G151" s="190"/>
      <c r="H151" s="144">
        <f>D151*$G$151</f>
        <v>0</v>
      </c>
      <c r="I151" s="144">
        <f t="shared" ref="I151:J151" si="75">E151*$G$151</f>
        <v>0</v>
      </c>
      <c r="J151" s="144">
        <f t="shared" si="75"/>
        <v>0</v>
      </c>
    </row>
    <row r="152" spans="1:10" ht="14.25">
      <c r="A152" s="60"/>
      <c r="B152" s="58"/>
      <c r="C152" s="145"/>
      <c r="D152" s="53"/>
      <c r="E152" s="46"/>
      <c r="F152" s="49"/>
      <c r="G152" s="49"/>
      <c r="H152" s="49"/>
      <c r="I152" s="49"/>
      <c r="J152" s="49"/>
    </row>
    <row r="153" spans="1:10" ht="51">
      <c r="A153" s="146" t="s">
        <v>141</v>
      </c>
      <c r="B153" s="147" t="s">
        <v>342</v>
      </c>
      <c r="C153" s="81"/>
      <c r="D153" s="194"/>
      <c r="E153" s="49"/>
      <c r="F153" s="49"/>
      <c r="G153" s="49"/>
      <c r="H153" s="49"/>
      <c r="I153" s="49"/>
      <c r="J153" s="49"/>
    </row>
    <row r="154" spans="1:10" ht="14.25">
      <c r="A154" s="71"/>
      <c r="B154" s="154" t="s">
        <v>288</v>
      </c>
      <c r="C154" s="81" t="s">
        <v>6</v>
      </c>
      <c r="D154" s="195">
        <v>1</v>
      </c>
      <c r="E154" s="46">
        <f t="shared" ref="E154" si="76">+D154-F154</f>
        <v>0</v>
      </c>
      <c r="F154" s="49">
        <v>1</v>
      </c>
      <c r="G154" s="190"/>
      <c r="H154" s="144">
        <f>D154*$G$154</f>
        <v>0</v>
      </c>
      <c r="I154" s="144">
        <f t="shared" ref="I154:J154" si="77">E154*$G$154</f>
        <v>0</v>
      </c>
      <c r="J154" s="144">
        <f t="shared" si="77"/>
        <v>0</v>
      </c>
    </row>
    <row r="155" spans="1:10" ht="14.25">
      <c r="A155" s="71"/>
      <c r="B155" s="154"/>
      <c r="C155" s="149"/>
      <c r="D155" s="195"/>
      <c r="E155" s="46"/>
      <c r="F155" s="49"/>
      <c r="G155" s="49"/>
      <c r="H155" s="49"/>
      <c r="I155" s="49"/>
      <c r="J155" s="49"/>
    </row>
    <row r="156" spans="1:10" ht="25.5">
      <c r="A156" s="146" t="s">
        <v>142</v>
      </c>
      <c r="B156" s="147" t="s">
        <v>285</v>
      </c>
      <c r="C156" s="81"/>
      <c r="D156" s="194"/>
      <c r="E156" s="49"/>
      <c r="F156" s="49"/>
      <c r="G156" s="49"/>
      <c r="H156" s="49"/>
      <c r="I156" s="49"/>
      <c r="J156" s="49"/>
    </row>
    <row r="157" spans="1:10" ht="14.25">
      <c r="A157" s="134"/>
      <c r="B157" s="139" t="s">
        <v>286</v>
      </c>
      <c r="C157" s="81" t="s">
        <v>6</v>
      </c>
      <c r="D157" s="195">
        <v>8</v>
      </c>
      <c r="E157" s="46">
        <f t="shared" ref="E157" si="78">+D157-F157</f>
        <v>5</v>
      </c>
      <c r="F157" s="49">
        <v>3</v>
      </c>
      <c r="G157" s="190"/>
      <c r="H157" s="144">
        <f>D157*$G$157</f>
        <v>0</v>
      </c>
      <c r="I157" s="144">
        <f t="shared" ref="I157:J157" si="79">E157*$G$157</f>
        <v>0</v>
      </c>
      <c r="J157" s="144">
        <f t="shared" si="79"/>
        <v>0</v>
      </c>
    </row>
    <row r="158" spans="1:10" ht="15" customHeight="1">
      <c r="A158" s="134"/>
      <c r="B158" s="139"/>
      <c r="C158" s="156"/>
      <c r="D158" s="195"/>
      <c r="E158" s="49"/>
      <c r="F158" s="49"/>
      <c r="G158" s="49"/>
      <c r="H158" s="49"/>
      <c r="I158" s="49"/>
      <c r="J158" s="49"/>
    </row>
    <row r="159" spans="1:10" ht="38.25">
      <c r="A159" s="146" t="s">
        <v>143</v>
      </c>
      <c r="B159" s="147" t="s">
        <v>287</v>
      </c>
      <c r="C159" s="81"/>
      <c r="D159" s="194"/>
      <c r="E159" s="49"/>
      <c r="F159" s="49"/>
      <c r="G159" s="49"/>
      <c r="H159" s="49"/>
      <c r="I159" s="49"/>
      <c r="J159" s="49"/>
    </row>
    <row r="160" spans="1:10" ht="14.25">
      <c r="A160" s="134"/>
      <c r="B160" s="154" t="s">
        <v>288</v>
      </c>
      <c r="C160" s="81" t="s">
        <v>6</v>
      </c>
      <c r="D160" s="195">
        <v>1</v>
      </c>
      <c r="E160" s="46">
        <f t="shared" ref="E160" si="80">+D160-F160</f>
        <v>0</v>
      </c>
      <c r="F160" s="49">
        <v>1</v>
      </c>
      <c r="G160" s="190"/>
      <c r="H160" s="144">
        <f>D160*$G$160</f>
        <v>0</v>
      </c>
      <c r="I160" s="144">
        <f t="shared" ref="I160:J160" si="81">E160*$G$160</f>
        <v>0</v>
      </c>
      <c r="J160" s="144">
        <f t="shared" si="81"/>
        <v>0</v>
      </c>
    </row>
    <row r="161" spans="1:12" ht="14.25">
      <c r="A161" s="134"/>
      <c r="B161" s="154"/>
      <c r="C161" s="149"/>
      <c r="D161" s="195"/>
      <c r="E161" s="46"/>
      <c r="F161" s="49"/>
      <c r="G161" s="49"/>
      <c r="H161" s="49"/>
      <c r="I161" s="49"/>
      <c r="J161" s="49"/>
    </row>
    <row r="162" spans="1:12" ht="25.5">
      <c r="A162" s="71" t="s">
        <v>144</v>
      </c>
      <c r="B162" s="43" t="s">
        <v>343</v>
      </c>
      <c r="C162" s="157"/>
      <c r="D162" s="53"/>
      <c r="E162" s="53"/>
      <c r="F162" s="49"/>
      <c r="G162" s="49"/>
      <c r="H162" s="49"/>
      <c r="I162" s="49"/>
      <c r="J162" s="49"/>
    </row>
    <row r="163" spans="1:12" ht="14.25">
      <c r="A163" s="71"/>
      <c r="B163" s="54"/>
      <c r="C163" s="157" t="s">
        <v>4</v>
      </c>
      <c r="D163" s="53">
        <v>24</v>
      </c>
      <c r="E163" s="46">
        <f t="shared" ref="E163" si="82">+D163-F163</f>
        <v>20</v>
      </c>
      <c r="F163" s="49">
        <v>4</v>
      </c>
      <c r="G163" s="190"/>
      <c r="H163" s="144">
        <f>D163*$G$163</f>
        <v>0</v>
      </c>
      <c r="I163" s="144">
        <f t="shared" ref="I163:J163" si="83">E163*$G$163</f>
        <v>0</v>
      </c>
      <c r="J163" s="144">
        <f t="shared" si="83"/>
        <v>0</v>
      </c>
    </row>
    <row r="164" spans="1:12" ht="14.25">
      <c r="A164" s="71"/>
      <c r="B164" s="58"/>
      <c r="C164" s="158"/>
      <c r="D164" s="53"/>
      <c r="E164" s="53"/>
      <c r="F164" s="49"/>
      <c r="G164" s="49"/>
      <c r="H164" s="49"/>
      <c r="I164" s="49"/>
      <c r="J164" s="49"/>
    </row>
    <row r="165" spans="1:12" ht="25.5">
      <c r="A165" s="71" t="s">
        <v>145</v>
      </c>
      <c r="B165" s="43" t="s">
        <v>344</v>
      </c>
      <c r="C165" s="157"/>
      <c r="D165" s="53"/>
      <c r="E165" s="53"/>
      <c r="F165" s="49"/>
      <c r="G165" s="49"/>
      <c r="H165" s="49"/>
      <c r="I165" s="49"/>
      <c r="J165" s="49"/>
    </row>
    <row r="166" spans="1:12" ht="14.25">
      <c r="A166" s="71"/>
      <c r="B166" s="54"/>
      <c r="C166" s="157" t="s">
        <v>4</v>
      </c>
      <c r="D166" s="53">
        <v>9</v>
      </c>
      <c r="E166" s="46">
        <f t="shared" ref="E166" si="84">+D166-F166</f>
        <v>5</v>
      </c>
      <c r="F166" s="49">
        <v>4</v>
      </c>
      <c r="G166" s="190"/>
      <c r="H166" s="144">
        <f>D166*$G$166</f>
        <v>0</v>
      </c>
      <c r="I166" s="144">
        <f>E166*$G$166</f>
        <v>0</v>
      </c>
      <c r="J166" s="144">
        <f>F166*$G$166</f>
        <v>0</v>
      </c>
    </row>
    <row r="167" spans="1:12" ht="38.25">
      <c r="A167" s="71" t="s">
        <v>146</v>
      </c>
      <c r="B167" s="43" t="s">
        <v>165</v>
      </c>
      <c r="C167" s="177"/>
      <c r="D167" s="74"/>
      <c r="E167" s="46"/>
      <c r="F167" s="46"/>
      <c r="G167" s="75"/>
      <c r="H167" s="144"/>
      <c r="I167" s="144"/>
      <c r="J167" s="144"/>
    </row>
    <row r="168" spans="1:12" ht="14.25">
      <c r="A168" s="72"/>
      <c r="B168" s="43" t="s">
        <v>164</v>
      </c>
      <c r="C168" s="178" t="s">
        <v>6</v>
      </c>
      <c r="D168" s="46">
        <v>1</v>
      </c>
      <c r="E168" s="46">
        <v>0</v>
      </c>
      <c r="F168" s="46">
        <v>1</v>
      </c>
      <c r="G168" s="182"/>
      <c r="H168" s="144">
        <f>D168*$G$168</f>
        <v>0</v>
      </c>
      <c r="I168" s="144">
        <f>E168*$G$168</f>
        <v>0</v>
      </c>
      <c r="J168" s="144">
        <f>F168*$G$168</f>
        <v>0</v>
      </c>
    </row>
    <row r="169" spans="1:12" ht="14.25">
      <c r="A169" s="71"/>
      <c r="B169" s="54"/>
      <c r="C169" s="157"/>
      <c r="D169" s="53"/>
      <c r="E169" s="53"/>
      <c r="F169" s="49"/>
      <c r="G169" s="49"/>
      <c r="H169" s="144"/>
      <c r="I169" s="144"/>
      <c r="J169" s="144"/>
      <c r="K169" s="2"/>
      <c r="L169" s="2"/>
    </row>
    <row r="170" spans="1:12" ht="63.75">
      <c r="A170" s="71" t="s">
        <v>147</v>
      </c>
      <c r="B170" s="43" t="s">
        <v>250</v>
      </c>
      <c r="C170" s="84"/>
      <c r="D170" s="197"/>
      <c r="E170" s="76"/>
      <c r="F170" s="99"/>
      <c r="G170" s="76"/>
      <c r="H170" s="144"/>
      <c r="I170" s="144"/>
      <c r="J170" s="144"/>
    </row>
    <row r="171" spans="1:12" ht="14.25">
      <c r="A171" s="71"/>
      <c r="B171" s="97"/>
      <c r="C171" s="84" t="s">
        <v>251</v>
      </c>
      <c r="D171" s="99">
        <v>100</v>
      </c>
      <c r="E171" s="87">
        <v>60</v>
      </c>
      <c r="F171" s="99">
        <v>40</v>
      </c>
      <c r="G171" s="182"/>
      <c r="H171" s="144">
        <f>D171*$G$171</f>
        <v>0</v>
      </c>
      <c r="I171" s="144">
        <f>E171*$G$171</f>
        <v>0</v>
      </c>
      <c r="J171" s="144">
        <f>F171*$G$171</f>
        <v>0</v>
      </c>
    </row>
    <row r="172" spans="1:12" ht="14.25">
      <c r="A172" s="146"/>
      <c r="B172" s="147"/>
      <c r="C172" s="149"/>
      <c r="D172" s="49"/>
      <c r="E172" s="49"/>
      <c r="F172" s="49"/>
      <c r="G172" s="49"/>
      <c r="H172" s="144"/>
      <c r="I172" s="144"/>
      <c r="J172" s="144"/>
      <c r="K172" s="2"/>
    </row>
    <row r="173" spans="1:12" ht="38.25">
      <c r="A173" s="146" t="s">
        <v>148</v>
      </c>
      <c r="B173" s="147" t="s">
        <v>345</v>
      </c>
      <c r="C173" s="149"/>
      <c r="D173" s="49"/>
      <c r="E173" s="49"/>
      <c r="F173" s="49"/>
      <c r="G173" s="49"/>
      <c r="H173" s="144"/>
      <c r="I173" s="144"/>
      <c r="J173" s="144"/>
    </row>
    <row r="174" spans="1:12" ht="14.25">
      <c r="A174" s="71"/>
      <c r="B174" s="97"/>
      <c r="C174" s="152" t="s">
        <v>11</v>
      </c>
      <c r="D174" s="46">
        <v>1</v>
      </c>
      <c r="E174" s="46">
        <v>0.6</v>
      </c>
      <c r="F174" s="46">
        <v>0.4</v>
      </c>
      <c r="G174" s="198"/>
      <c r="H174" s="144">
        <f>D174*$G$174</f>
        <v>0</v>
      </c>
      <c r="I174" s="144">
        <f>E174*$G$174</f>
        <v>0</v>
      </c>
      <c r="J174" s="144">
        <f>F174*$G$174</f>
        <v>0</v>
      </c>
      <c r="L174" s="2"/>
    </row>
    <row r="175" spans="1:12" ht="14.25">
      <c r="A175" s="146"/>
      <c r="B175" s="150"/>
      <c r="C175" s="159"/>
      <c r="D175" s="160"/>
      <c r="E175" s="49"/>
      <c r="F175" s="49"/>
      <c r="G175" s="49"/>
      <c r="H175" s="49"/>
      <c r="I175" s="49"/>
      <c r="J175" s="49"/>
    </row>
    <row r="176" spans="1:12" ht="14.25">
      <c r="A176" s="65"/>
      <c r="B176" s="64" t="s">
        <v>265</v>
      </c>
      <c r="C176" s="161"/>
      <c r="D176" s="64"/>
      <c r="E176" s="66"/>
      <c r="F176" s="66"/>
      <c r="G176" s="66"/>
      <c r="H176" s="66">
        <f>SUM(H13:H175)</f>
        <v>0</v>
      </c>
      <c r="I176" s="66">
        <f>SUM(I13:I175)</f>
        <v>0</v>
      </c>
      <c r="J176" s="66">
        <f>SUM(J13:J175)</f>
        <v>0</v>
      </c>
    </row>
    <row r="177" spans="1:10" ht="14.25">
      <c r="A177" s="72"/>
      <c r="B177" s="54"/>
      <c r="C177" s="162"/>
      <c r="D177" s="74"/>
      <c r="E177" s="46"/>
      <c r="F177" s="47"/>
      <c r="G177" s="48"/>
      <c r="H177" s="47"/>
      <c r="I177" s="47"/>
      <c r="J177" s="47"/>
    </row>
    <row r="178" spans="1:10">
      <c r="A178" s="135"/>
      <c r="B178" s="131"/>
      <c r="C178" s="23"/>
      <c r="D178" s="24"/>
      <c r="E178" s="13"/>
      <c r="H178" s="2"/>
      <c r="J178" s="2"/>
    </row>
  </sheetData>
  <mergeCells count="4">
    <mergeCell ref="B1:J1"/>
    <mergeCell ref="B8:J8"/>
    <mergeCell ref="B9:J9"/>
    <mergeCell ref="B10:J10"/>
  </mergeCells>
  <phoneticPr fontId="1" type="noConversion"/>
  <printOptions gridLines="1" gridLinesSet="0"/>
  <pageMargins left="0.7" right="0.7" top="0.75" bottom="0.75" header="0.3" footer="0.3"/>
  <pageSetup paperSize="9" scale="65" fitToHeight="0" orientation="portrait" horizontalDpi="4294967293"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130"/>
  <sheetViews>
    <sheetView view="pageBreakPreview" topLeftCell="A115" zoomScale="130" zoomScaleNormal="70" zoomScaleSheetLayoutView="130" workbookViewId="0">
      <selection activeCell="J129" sqref="J129"/>
    </sheetView>
  </sheetViews>
  <sheetFormatPr defaultColWidth="9.28515625" defaultRowHeight="15"/>
  <cols>
    <col min="1" max="1" width="5" style="67" customWidth="1"/>
    <col min="2" max="2" width="42" style="11" customWidth="1"/>
    <col min="3" max="3" width="9.28515625" style="17" customWidth="1"/>
    <col min="4" max="4" width="11.28515625" style="16" customWidth="1"/>
    <col min="5" max="5" width="12.42578125" style="2" customWidth="1"/>
    <col min="6" max="6" width="9.28515625" style="10"/>
    <col min="7" max="7" width="9.28515625" style="25"/>
    <col min="8" max="10" width="11.7109375" style="10" customWidth="1"/>
    <col min="11" max="11" width="10.140625" style="10" bestFit="1" customWidth="1"/>
    <col min="12" max="16384" width="9.28515625" style="10"/>
  </cols>
  <sheetData>
    <row r="1" spans="1:10">
      <c r="B1" s="203" t="str">
        <f>'REKAPITULACIJA S.I.'!A4</f>
        <v>PROSTOR DOŽIVETIJ PEKARSKE IN MLINARSKE TRADICIJE</v>
      </c>
      <c r="C1" s="204"/>
      <c r="D1" s="204"/>
      <c r="E1" s="204"/>
      <c r="F1" s="204"/>
      <c r="G1" s="204"/>
      <c r="H1" s="204"/>
      <c r="I1" s="204"/>
      <c r="J1" s="204"/>
    </row>
    <row r="2" spans="1:10">
      <c r="B2" s="129"/>
    </row>
    <row r="3" spans="1:10">
      <c r="B3" s="129" t="s">
        <v>264</v>
      </c>
    </row>
    <row r="4" spans="1:10">
      <c r="D4" s="29"/>
      <c r="E4" s="30" t="s">
        <v>89</v>
      </c>
      <c r="F4" s="30" t="s">
        <v>88</v>
      </c>
      <c r="G4" s="31"/>
      <c r="H4" s="32"/>
      <c r="I4" s="30" t="s">
        <v>89</v>
      </c>
      <c r="J4" s="30" t="s">
        <v>88</v>
      </c>
    </row>
    <row r="5" spans="1:10" s="3" customFormat="1" ht="30" customHeight="1" thickBot="1">
      <c r="A5" s="68"/>
      <c r="B5" s="15"/>
      <c r="C5" s="27"/>
      <c r="D5" s="33" t="s">
        <v>84</v>
      </c>
      <c r="E5" s="28" t="s">
        <v>320</v>
      </c>
      <c r="F5" s="28" t="s">
        <v>82</v>
      </c>
      <c r="G5" s="28" t="s">
        <v>86</v>
      </c>
      <c r="H5" s="28" t="s">
        <v>87</v>
      </c>
      <c r="I5" s="28" t="s">
        <v>320</v>
      </c>
      <c r="J5" s="28" t="s">
        <v>82</v>
      </c>
    </row>
    <row r="6" spans="1:10" s="3" customFormat="1" ht="14.25">
      <c r="A6" s="69" t="s">
        <v>90</v>
      </c>
      <c r="B6" s="130" t="s">
        <v>91</v>
      </c>
      <c r="C6" s="35" t="s">
        <v>83</v>
      </c>
      <c r="D6" s="34" t="s">
        <v>85</v>
      </c>
      <c r="E6" s="34" t="s">
        <v>85</v>
      </c>
      <c r="F6" s="34" t="s">
        <v>85</v>
      </c>
      <c r="G6" s="36" t="s">
        <v>258</v>
      </c>
      <c r="H6" s="36" t="s">
        <v>260</v>
      </c>
      <c r="I6" s="34" t="s">
        <v>260</v>
      </c>
      <c r="J6" s="34" t="s">
        <v>260</v>
      </c>
    </row>
    <row r="7" spans="1:10" s="3" customFormat="1" ht="14.25">
      <c r="A7" s="70"/>
      <c r="B7" s="179" t="s">
        <v>256</v>
      </c>
      <c r="C7" s="38"/>
      <c r="D7" s="39"/>
      <c r="E7" s="40"/>
      <c r="F7" s="41"/>
      <c r="G7" s="41"/>
      <c r="H7" s="41"/>
      <c r="I7" s="41"/>
      <c r="J7" s="41"/>
    </row>
    <row r="8" spans="1:10" s="3" customFormat="1" ht="14.25">
      <c r="A8" s="70"/>
      <c r="B8" s="210" t="s">
        <v>257</v>
      </c>
      <c r="C8" s="206"/>
      <c r="D8" s="206"/>
      <c r="E8" s="206"/>
      <c r="F8" s="206"/>
      <c r="G8" s="206"/>
      <c r="H8" s="206"/>
      <c r="I8" s="206"/>
      <c r="J8" s="206"/>
    </row>
    <row r="9" spans="1:10" s="3" customFormat="1" ht="25.5" customHeight="1">
      <c r="A9" s="70"/>
      <c r="B9" s="210" t="s">
        <v>261</v>
      </c>
      <c r="C9" s="206"/>
      <c r="D9" s="206"/>
      <c r="E9" s="206"/>
      <c r="F9" s="206"/>
      <c r="G9" s="206"/>
      <c r="H9" s="206"/>
      <c r="I9" s="206"/>
      <c r="J9" s="206"/>
    </row>
    <row r="10" spans="1:10" s="3" customFormat="1" ht="25.5" customHeight="1">
      <c r="A10" s="70"/>
      <c r="B10" s="210" t="s">
        <v>262</v>
      </c>
      <c r="C10" s="204"/>
      <c r="D10" s="204"/>
      <c r="E10" s="204"/>
      <c r="F10" s="204"/>
      <c r="G10" s="204"/>
      <c r="H10" s="204"/>
      <c r="I10" s="204"/>
      <c r="J10" s="204"/>
    </row>
    <row r="11" spans="1:10" s="3" customFormat="1" ht="14.25">
      <c r="A11" s="70"/>
      <c r="B11" s="37"/>
      <c r="C11" s="38"/>
      <c r="D11" s="39"/>
      <c r="E11" s="40"/>
      <c r="F11" s="42"/>
      <c r="G11" s="42"/>
      <c r="H11" s="42"/>
      <c r="I11" s="42"/>
      <c r="J11" s="42"/>
    </row>
    <row r="12" spans="1:10" ht="165.75">
      <c r="A12" s="71" t="s">
        <v>109</v>
      </c>
      <c r="B12" s="43" t="s">
        <v>346</v>
      </c>
      <c r="C12" s="44"/>
      <c r="D12" s="45"/>
      <c r="E12" s="46"/>
      <c r="F12" s="47"/>
      <c r="G12" s="48"/>
      <c r="H12" s="49"/>
      <c r="I12" s="49"/>
      <c r="J12" s="49"/>
    </row>
    <row r="13" spans="1:10" ht="14.25">
      <c r="A13" s="72"/>
      <c r="B13" s="50"/>
      <c r="C13" s="51" t="s">
        <v>6</v>
      </c>
      <c r="D13" s="53">
        <v>2</v>
      </c>
      <c r="E13" s="46">
        <f>+D13-F13</f>
        <v>1</v>
      </c>
      <c r="F13" s="49">
        <v>1</v>
      </c>
      <c r="G13" s="190"/>
      <c r="H13" s="49">
        <f>D13*G13</f>
        <v>0</v>
      </c>
      <c r="I13" s="49">
        <f>E13*G13</f>
        <v>0</v>
      </c>
      <c r="J13" s="49">
        <f>F13*G13</f>
        <v>0</v>
      </c>
    </row>
    <row r="14" spans="1:10" ht="14.25">
      <c r="A14" s="72"/>
      <c r="B14" s="43"/>
      <c r="C14" s="53"/>
      <c r="D14" s="53"/>
      <c r="E14" s="46"/>
      <c r="F14" s="49"/>
      <c r="G14" s="48"/>
      <c r="H14" s="49"/>
      <c r="I14" s="49"/>
      <c r="J14" s="49"/>
    </row>
    <row r="15" spans="1:10" ht="165.75">
      <c r="A15" s="71" t="s">
        <v>110</v>
      </c>
      <c r="B15" s="43" t="s">
        <v>347</v>
      </c>
      <c r="C15" s="51"/>
      <c r="D15" s="49"/>
      <c r="E15" s="46"/>
      <c r="F15" s="49"/>
      <c r="G15" s="48"/>
      <c r="H15" s="49"/>
      <c r="I15" s="49"/>
      <c r="J15" s="49"/>
    </row>
    <row r="16" spans="1:10" ht="14.25">
      <c r="A16" s="72"/>
      <c r="B16" s="54"/>
      <c r="C16" s="51" t="s">
        <v>6</v>
      </c>
      <c r="D16" s="53">
        <v>2</v>
      </c>
      <c r="E16" s="46">
        <f>+D16-F16</f>
        <v>2</v>
      </c>
      <c r="F16" s="49">
        <v>0</v>
      </c>
      <c r="G16" s="190"/>
      <c r="H16" s="49">
        <f t="shared" ref="H16:H76" si="0">D16*G16</f>
        <v>0</v>
      </c>
      <c r="I16" s="49">
        <f t="shared" ref="I16:I76" si="1">E16*G16</f>
        <v>0</v>
      </c>
      <c r="J16" s="49">
        <f t="shared" ref="J16:J76" si="2">F16*G16</f>
        <v>0</v>
      </c>
    </row>
    <row r="17" spans="1:10" ht="14.25">
      <c r="A17" s="72"/>
      <c r="B17" s="54"/>
      <c r="C17" s="53"/>
      <c r="D17" s="53"/>
      <c r="E17" s="46"/>
      <c r="F17" s="49"/>
      <c r="G17" s="49"/>
      <c r="H17" s="49"/>
      <c r="I17" s="49"/>
      <c r="J17" s="49"/>
    </row>
    <row r="18" spans="1:10" ht="153">
      <c r="A18" s="71" t="s">
        <v>111</v>
      </c>
      <c r="B18" s="43" t="s">
        <v>348</v>
      </c>
      <c r="C18" s="51"/>
      <c r="D18" s="196"/>
      <c r="E18" s="46"/>
      <c r="F18" s="49"/>
      <c r="G18" s="49"/>
      <c r="H18" s="49"/>
      <c r="I18" s="49"/>
      <c r="J18" s="49"/>
    </row>
    <row r="19" spans="1:10" ht="14.25">
      <c r="A19" s="71"/>
      <c r="B19" s="54"/>
      <c r="C19" s="51" t="s">
        <v>6</v>
      </c>
      <c r="D19" s="53">
        <v>1</v>
      </c>
      <c r="E19" s="46">
        <f>+D19-F19</f>
        <v>1</v>
      </c>
      <c r="F19" s="49">
        <v>0</v>
      </c>
      <c r="G19" s="190"/>
      <c r="H19" s="49">
        <f t="shared" si="0"/>
        <v>0</v>
      </c>
      <c r="I19" s="49">
        <f t="shared" si="1"/>
        <v>0</v>
      </c>
      <c r="J19" s="49">
        <f t="shared" si="2"/>
        <v>0</v>
      </c>
    </row>
    <row r="20" spans="1:10" ht="14.25">
      <c r="A20" s="71"/>
      <c r="B20" s="54"/>
      <c r="C20" s="53"/>
      <c r="D20" s="53"/>
      <c r="E20" s="46"/>
      <c r="F20" s="49"/>
      <c r="G20" s="49"/>
      <c r="H20" s="49"/>
      <c r="I20" s="49"/>
      <c r="J20" s="49"/>
    </row>
    <row r="21" spans="1:10" ht="191.25">
      <c r="A21" s="71" t="s">
        <v>112</v>
      </c>
      <c r="B21" s="43" t="s">
        <v>349</v>
      </c>
      <c r="C21" s="51"/>
      <c r="D21" s="49"/>
      <c r="E21" s="46"/>
      <c r="F21" s="49"/>
      <c r="G21" s="49"/>
      <c r="H21" s="49"/>
      <c r="I21" s="49"/>
      <c r="J21" s="49"/>
    </row>
    <row r="22" spans="1:10" ht="14.25">
      <c r="A22" s="71"/>
      <c r="B22" s="54"/>
      <c r="C22" s="51" t="s">
        <v>6</v>
      </c>
      <c r="D22" s="53">
        <v>2</v>
      </c>
      <c r="E22" s="46">
        <f>+D22-F22</f>
        <v>2</v>
      </c>
      <c r="F22" s="49">
        <v>0</v>
      </c>
      <c r="G22" s="190"/>
      <c r="H22" s="49">
        <f t="shared" si="0"/>
        <v>0</v>
      </c>
      <c r="I22" s="49">
        <f t="shared" si="1"/>
        <v>0</v>
      </c>
      <c r="J22" s="49">
        <f t="shared" si="2"/>
        <v>0</v>
      </c>
    </row>
    <row r="23" spans="1:10" ht="14.25">
      <c r="A23" s="71"/>
      <c r="B23" s="54"/>
      <c r="C23" s="53"/>
      <c r="D23" s="53"/>
      <c r="E23" s="46"/>
      <c r="F23" s="49"/>
      <c r="G23" s="49"/>
      <c r="H23" s="49"/>
      <c r="I23" s="49"/>
      <c r="J23" s="49"/>
    </row>
    <row r="24" spans="1:10" ht="102">
      <c r="A24" s="71" t="s">
        <v>118</v>
      </c>
      <c r="B24" s="43" t="s">
        <v>113</v>
      </c>
      <c r="C24" s="51"/>
      <c r="D24" s="49"/>
      <c r="E24" s="46"/>
      <c r="F24" s="49"/>
      <c r="G24" s="49"/>
      <c r="H24" s="49"/>
      <c r="I24" s="49"/>
      <c r="J24" s="49"/>
    </row>
    <row r="25" spans="1:10" ht="14.25">
      <c r="A25" s="71"/>
      <c r="B25" s="54"/>
      <c r="C25" s="51" t="s">
        <v>6</v>
      </c>
      <c r="D25" s="53">
        <v>6</v>
      </c>
      <c r="E25" s="46">
        <f>+D25-F25</f>
        <v>5</v>
      </c>
      <c r="F25" s="49">
        <v>1</v>
      </c>
      <c r="G25" s="190"/>
      <c r="H25" s="49">
        <f t="shared" si="0"/>
        <v>0</v>
      </c>
      <c r="I25" s="49">
        <f t="shared" si="1"/>
        <v>0</v>
      </c>
      <c r="J25" s="49">
        <f t="shared" si="2"/>
        <v>0</v>
      </c>
    </row>
    <row r="26" spans="1:10" ht="14.25">
      <c r="A26" s="71"/>
      <c r="B26" s="54"/>
      <c r="C26" s="53"/>
      <c r="D26" s="53"/>
      <c r="E26" s="46"/>
      <c r="F26" s="49"/>
      <c r="G26" s="49"/>
      <c r="H26" s="49"/>
      <c r="I26" s="49"/>
      <c r="J26" s="49"/>
    </row>
    <row r="27" spans="1:10" ht="140.25">
      <c r="A27" s="71" t="s">
        <v>119</v>
      </c>
      <c r="B27" s="43" t="s">
        <v>350</v>
      </c>
      <c r="C27" s="51"/>
      <c r="D27" s="49"/>
      <c r="E27" s="46"/>
      <c r="F27" s="49"/>
      <c r="G27" s="49"/>
      <c r="H27" s="49"/>
      <c r="I27" s="49"/>
      <c r="J27" s="49"/>
    </row>
    <row r="28" spans="1:10" ht="14.25">
      <c r="A28" s="71"/>
      <c r="B28" s="54"/>
      <c r="C28" s="51" t="s">
        <v>6</v>
      </c>
      <c r="D28" s="53">
        <v>1</v>
      </c>
      <c r="E28" s="46">
        <f>+D28-F28</f>
        <v>1</v>
      </c>
      <c r="F28" s="49">
        <v>0</v>
      </c>
      <c r="G28" s="190"/>
      <c r="H28" s="49">
        <f t="shared" si="0"/>
        <v>0</v>
      </c>
      <c r="I28" s="49">
        <f t="shared" si="1"/>
        <v>0</v>
      </c>
      <c r="J28" s="49">
        <f t="shared" si="2"/>
        <v>0</v>
      </c>
    </row>
    <row r="29" spans="1:10" ht="14.25">
      <c r="A29" s="71"/>
      <c r="B29" s="54"/>
      <c r="C29" s="53"/>
      <c r="D29" s="53"/>
      <c r="E29" s="46"/>
      <c r="F29" s="49"/>
      <c r="G29" s="49"/>
      <c r="H29" s="49"/>
      <c r="I29" s="49"/>
      <c r="J29" s="49"/>
    </row>
    <row r="30" spans="1:10" ht="25.5">
      <c r="A30" s="71" t="s">
        <v>120</v>
      </c>
      <c r="B30" s="43" t="s">
        <v>73</v>
      </c>
      <c r="C30" s="51"/>
      <c r="D30" s="49"/>
      <c r="E30" s="46"/>
      <c r="F30" s="49"/>
      <c r="G30" s="49"/>
      <c r="H30" s="49"/>
      <c r="I30" s="49"/>
      <c r="J30" s="49"/>
    </row>
    <row r="31" spans="1:10" ht="14.25">
      <c r="A31" s="71"/>
      <c r="B31" s="54"/>
      <c r="C31" s="51" t="s">
        <v>6</v>
      </c>
      <c r="D31" s="53">
        <v>4</v>
      </c>
      <c r="E31" s="46">
        <f>+D31-F31</f>
        <v>0</v>
      </c>
      <c r="F31" s="49">
        <v>4</v>
      </c>
      <c r="G31" s="190"/>
      <c r="H31" s="49">
        <f t="shared" si="0"/>
        <v>0</v>
      </c>
      <c r="I31" s="49">
        <f t="shared" si="1"/>
        <v>0</v>
      </c>
      <c r="J31" s="49">
        <f t="shared" si="2"/>
        <v>0</v>
      </c>
    </row>
    <row r="32" spans="1:10" ht="14.25">
      <c r="A32" s="71"/>
      <c r="B32" s="43"/>
      <c r="C32" s="53"/>
      <c r="D32" s="53"/>
      <c r="E32" s="46"/>
      <c r="F32" s="49"/>
      <c r="G32" s="49"/>
      <c r="H32" s="49"/>
      <c r="I32" s="49"/>
      <c r="J32" s="49"/>
    </row>
    <row r="33" spans="1:10" ht="25.5">
      <c r="A33" s="71" t="s">
        <v>121</v>
      </c>
      <c r="B33" s="43" t="s">
        <v>74</v>
      </c>
      <c r="C33" s="51"/>
      <c r="D33" s="49"/>
      <c r="E33" s="46"/>
      <c r="F33" s="49"/>
      <c r="G33" s="49"/>
      <c r="H33" s="49"/>
      <c r="I33" s="49"/>
      <c r="J33" s="49"/>
    </row>
    <row r="34" spans="1:10" ht="14.25">
      <c r="A34" s="71"/>
      <c r="B34" s="54" t="s">
        <v>75</v>
      </c>
      <c r="C34" s="51" t="s">
        <v>6</v>
      </c>
      <c r="D34" s="53">
        <v>1</v>
      </c>
      <c r="E34" s="46">
        <f>+D34-F34</f>
        <v>0</v>
      </c>
      <c r="F34" s="49">
        <v>1</v>
      </c>
      <c r="G34" s="190"/>
      <c r="H34" s="49">
        <f t="shared" si="0"/>
        <v>0</v>
      </c>
      <c r="I34" s="49">
        <f t="shared" si="1"/>
        <v>0</v>
      </c>
      <c r="J34" s="49">
        <f t="shared" si="2"/>
        <v>0</v>
      </c>
    </row>
    <row r="35" spans="1:10" ht="14.25">
      <c r="A35" s="71"/>
      <c r="B35" s="43"/>
      <c r="C35" s="53"/>
      <c r="D35" s="53"/>
      <c r="E35" s="46"/>
      <c r="F35" s="49"/>
      <c r="G35" s="49"/>
      <c r="H35" s="49"/>
      <c r="I35" s="49"/>
      <c r="J35" s="49"/>
    </row>
    <row r="36" spans="1:10" ht="25.5">
      <c r="A36" s="71" t="s">
        <v>122</v>
      </c>
      <c r="B36" s="43" t="s">
        <v>76</v>
      </c>
      <c r="C36" s="51"/>
      <c r="D36" s="49"/>
      <c r="E36" s="46"/>
      <c r="F36" s="49"/>
      <c r="G36" s="49"/>
      <c r="H36" s="49"/>
      <c r="I36" s="49"/>
      <c r="J36" s="49"/>
    </row>
    <row r="37" spans="1:10" ht="14.25">
      <c r="A37" s="71"/>
      <c r="B37" s="54" t="s">
        <v>77</v>
      </c>
      <c r="C37" s="51" t="s">
        <v>6</v>
      </c>
      <c r="D37" s="53">
        <v>3</v>
      </c>
      <c r="E37" s="46">
        <f>+D37-F37</f>
        <v>0</v>
      </c>
      <c r="F37" s="49">
        <v>3</v>
      </c>
      <c r="G37" s="190"/>
      <c r="H37" s="49">
        <f t="shared" si="0"/>
        <v>0</v>
      </c>
      <c r="I37" s="49">
        <f t="shared" si="1"/>
        <v>0</v>
      </c>
      <c r="J37" s="49">
        <f t="shared" si="2"/>
        <v>0</v>
      </c>
    </row>
    <row r="38" spans="1:10" ht="14.25">
      <c r="A38" s="71"/>
      <c r="B38" s="43"/>
      <c r="C38" s="53"/>
      <c r="D38" s="53"/>
      <c r="E38" s="46"/>
      <c r="F38" s="49"/>
      <c r="G38" s="49"/>
      <c r="H38" s="49"/>
      <c r="I38" s="49"/>
      <c r="J38" s="49"/>
    </row>
    <row r="39" spans="1:10" ht="76.5">
      <c r="A39" s="71" t="s">
        <v>123</v>
      </c>
      <c r="B39" s="43" t="s">
        <v>351</v>
      </c>
      <c r="C39" s="51"/>
      <c r="D39" s="49"/>
      <c r="E39" s="46"/>
      <c r="F39" s="49"/>
      <c r="G39" s="49"/>
      <c r="H39" s="49"/>
      <c r="I39" s="49"/>
      <c r="J39" s="49"/>
    </row>
    <row r="40" spans="1:10" ht="14.25">
      <c r="A40" s="71"/>
      <c r="B40" s="50"/>
      <c r="C40" s="51" t="s">
        <v>6</v>
      </c>
      <c r="D40" s="53">
        <v>1</v>
      </c>
      <c r="E40" s="46">
        <f>+D40-F40</f>
        <v>0</v>
      </c>
      <c r="F40" s="49">
        <v>1</v>
      </c>
      <c r="G40" s="190"/>
      <c r="H40" s="49">
        <f t="shared" si="0"/>
        <v>0</v>
      </c>
      <c r="I40" s="49">
        <f t="shared" si="1"/>
        <v>0</v>
      </c>
      <c r="J40" s="49">
        <f t="shared" si="2"/>
        <v>0</v>
      </c>
    </row>
    <row r="41" spans="1:10" ht="14.25">
      <c r="A41" s="71"/>
      <c r="B41" s="43"/>
      <c r="C41" s="53"/>
      <c r="D41" s="53"/>
      <c r="E41" s="46"/>
      <c r="F41" s="49"/>
      <c r="G41" s="49"/>
      <c r="H41" s="49"/>
      <c r="I41" s="49"/>
      <c r="J41" s="49"/>
    </row>
    <row r="42" spans="1:10" ht="38.25">
      <c r="A42" s="71" t="s">
        <v>124</v>
      </c>
      <c r="B42" s="43" t="s">
        <v>114</v>
      </c>
      <c r="C42" s="51"/>
      <c r="D42" s="49"/>
      <c r="E42" s="46"/>
      <c r="F42" s="49"/>
      <c r="G42" s="49"/>
      <c r="H42" s="49"/>
      <c r="I42" s="49"/>
      <c r="J42" s="49"/>
    </row>
    <row r="43" spans="1:10" ht="14.25">
      <c r="A43" s="71"/>
      <c r="B43" s="55" t="s">
        <v>92</v>
      </c>
      <c r="C43" s="51" t="s">
        <v>4</v>
      </c>
      <c r="D43" s="201">
        <f>53+45+28+5</f>
        <v>131</v>
      </c>
      <c r="E43" s="46">
        <f>+D43-F43</f>
        <v>41</v>
      </c>
      <c r="F43" s="49">
        <v>90</v>
      </c>
      <c r="G43" s="190"/>
      <c r="H43" s="49">
        <f t="shared" si="0"/>
        <v>0</v>
      </c>
      <c r="I43" s="49">
        <f t="shared" si="1"/>
        <v>0</v>
      </c>
      <c r="J43" s="49">
        <f t="shared" si="2"/>
        <v>0</v>
      </c>
    </row>
    <row r="44" spans="1:10" ht="14.25">
      <c r="A44" s="71"/>
      <c r="B44" s="55" t="s">
        <v>93</v>
      </c>
      <c r="C44" s="51" t="s">
        <v>4</v>
      </c>
      <c r="D44" s="53">
        <v>16</v>
      </c>
      <c r="E44" s="46">
        <f>+D44-F44</f>
        <v>8</v>
      </c>
      <c r="F44" s="49">
        <v>8</v>
      </c>
      <c r="G44" s="191"/>
      <c r="H44" s="49">
        <f t="shared" si="0"/>
        <v>0</v>
      </c>
      <c r="I44" s="49">
        <f t="shared" si="1"/>
        <v>0</v>
      </c>
      <c r="J44" s="49">
        <f t="shared" si="2"/>
        <v>0</v>
      </c>
    </row>
    <row r="45" spans="1:10" ht="14.25">
      <c r="A45" s="71"/>
      <c r="B45" s="55" t="s">
        <v>94</v>
      </c>
      <c r="C45" s="51" t="s">
        <v>4</v>
      </c>
      <c r="D45" s="53">
        <v>42</v>
      </c>
      <c r="E45" s="46">
        <f>+D45-F45</f>
        <v>6</v>
      </c>
      <c r="F45" s="49">
        <v>36</v>
      </c>
      <c r="G45" s="191"/>
      <c r="H45" s="49">
        <f t="shared" si="0"/>
        <v>0</v>
      </c>
      <c r="I45" s="49">
        <f t="shared" si="1"/>
        <v>0</v>
      </c>
      <c r="J45" s="49">
        <f t="shared" si="2"/>
        <v>0</v>
      </c>
    </row>
    <row r="46" spans="1:10" ht="14.25">
      <c r="A46" s="71"/>
      <c r="B46" s="55" t="s">
        <v>95</v>
      </c>
      <c r="C46" s="51" t="s">
        <v>4</v>
      </c>
      <c r="D46" s="53">
        <v>12</v>
      </c>
      <c r="E46" s="46">
        <f>+D46-F46</f>
        <v>12</v>
      </c>
      <c r="F46" s="49">
        <v>0</v>
      </c>
      <c r="G46" s="191"/>
      <c r="H46" s="49">
        <f t="shared" si="0"/>
        <v>0</v>
      </c>
      <c r="I46" s="49">
        <f t="shared" si="1"/>
        <v>0</v>
      </c>
      <c r="J46" s="49">
        <f t="shared" si="2"/>
        <v>0</v>
      </c>
    </row>
    <row r="47" spans="1:10" ht="14.25">
      <c r="A47" s="71"/>
      <c r="B47" s="55"/>
      <c r="C47" s="56"/>
      <c r="D47" s="53"/>
      <c r="E47" s="46"/>
      <c r="F47" s="49"/>
      <c r="G47" s="49"/>
      <c r="H47" s="49"/>
      <c r="I47" s="49"/>
      <c r="J47" s="49"/>
    </row>
    <row r="48" spans="1:10" ht="38.25">
      <c r="A48" s="71" t="s">
        <v>125</v>
      </c>
      <c r="B48" s="43" t="s">
        <v>115</v>
      </c>
      <c r="C48" s="51"/>
      <c r="D48" s="49"/>
      <c r="E48" s="46"/>
      <c r="F48" s="49"/>
      <c r="G48" s="49"/>
      <c r="H48" s="49"/>
      <c r="I48" s="49"/>
      <c r="J48" s="49"/>
    </row>
    <row r="49" spans="1:10" ht="14.25">
      <c r="A49" s="71"/>
      <c r="B49" s="55" t="s">
        <v>96</v>
      </c>
      <c r="C49" s="51" t="s">
        <v>4</v>
      </c>
      <c r="D49" s="53">
        <v>25</v>
      </c>
      <c r="E49" s="46">
        <f>+D49-F49</f>
        <v>8</v>
      </c>
      <c r="F49" s="49">
        <v>17</v>
      </c>
      <c r="G49" s="190"/>
      <c r="H49" s="49">
        <f t="shared" si="0"/>
        <v>0</v>
      </c>
      <c r="I49" s="49">
        <f t="shared" si="1"/>
        <v>0</v>
      </c>
      <c r="J49" s="49">
        <f t="shared" si="2"/>
        <v>0</v>
      </c>
    </row>
    <row r="50" spans="1:10" ht="14.25">
      <c r="A50" s="71"/>
      <c r="B50" s="55" t="s">
        <v>97</v>
      </c>
      <c r="C50" s="51" t="s">
        <v>4</v>
      </c>
      <c r="D50" s="53">
        <v>37</v>
      </c>
      <c r="E50" s="46">
        <f>+D50-F50</f>
        <v>6</v>
      </c>
      <c r="F50" s="49">
        <v>31</v>
      </c>
      <c r="G50" s="191"/>
      <c r="H50" s="49">
        <f t="shared" si="0"/>
        <v>0</v>
      </c>
      <c r="I50" s="49">
        <f t="shared" si="1"/>
        <v>0</v>
      </c>
      <c r="J50" s="49">
        <f t="shared" si="2"/>
        <v>0</v>
      </c>
    </row>
    <row r="51" spans="1:10" ht="14.25">
      <c r="A51" s="71"/>
      <c r="B51" s="43"/>
      <c r="C51" s="53"/>
      <c r="D51" s="53"/>
      <c r="E51" s="46"/>
      <c r="F51" s="49"/>
      <c r="G51" s="49"/>
      <c r="H51" s="49"/>
      <c r="I51" s="49"/>
      <c r="J51" s="49"/>
    </row>
    <row r="52" spans="1:10" ht="51">
      <c r="A52" s="71" t="s">
        <v>126</v>
      </c>
      <c r="B52" s="43" t="s">
        <v>116</v>
      </c>
      <c r="C52" s="51"/>
      <c r="D52" s="49"/>
      <c r="E52" s="46"/>
      <c r="F52" s="49"/>
      <c r="G52" s="49"/>
      <c r="H52" s="49"/>
      <c r="I52" s="49"/>
      <c r="J52" s="49"/>
    </row>
    <row r="53" spans="1:10" ht="14.25">
      <c r="A53" s="71"/>
      <c r="B53" s="55" t="s">
        <v>98</v>
      </c>
      <c r="C53" s="51" t="s">
        <v>4</v>
      </c>
      <c r="D53" s="53">
        <v>12</v>
      </c>
      <c r="E53" s="46">
        <f>+D53-F53</f>
        <v>0</v>
      </c>
      <c r="F53" s="49">
        <v>12</v>
      </c>
      <c r="G53" s="190"/>
      <c r="H53" s="49">
        <f t="shared" si="0"/>
        <v>0</v>
      </c>
      <c r="I53" s="49">
        <f t="shared" si="1"/>
        <v>0</v>
      </c>
      <c r="J53" s="49">
        <f t="shared" si="2"/>
        <v>0</v>
      </c>
    </row>
    <row r="54" spans="1:10" ht="14.25">
      <c r="A54" s="71"/>
      <c r="B54" s="55"/>
      <c r="C54" s="56"/>
      <c r="D54" s="53"/>
      <c r="E54" s="46"/>
      <c r="F54" s="49"/>
      <c r="G54" s="49"/>
      <c r="H54" s="49"/>
      <c r="I54" s="49"/>
      <c r="J54" s="49"/>
    </row>
    <row r="55" spans="1:10" ht="25.5">
      <c r="A55" s="71" t="s">
        <v>127</v>
      </c>
      <c r="B55" s="43" t="s">
        <v>117</v>
      </c>
      <c r="C55" s="56"/>
      <c r="D55" s="49"/>
      <c r="E55" s="46"/>
      <c r="F55" s="49"/>
      <c r="G55" s="49"/>
      <c r="H55" s="49"/>
      <c r="I55" s="49"/>
      <c r="J55" s="49"/>
    </row>
    <row r="56" spans="1:10" ht="14.25">
      <c r="A56" s="71"/>
      <c r="B56" s="57" t="s">
        <v>99</v>
      </c>
      <c r="C56" s="56" t="s">
        <v>4</v>
      </c>
      <c r="D56" s="53">
        <f>D53</f>
        <v>12</v>
      </c>
      <c r="E56" s="46">
        <f>+D56-F56</f>
        <v>0</v>
      </c>
      <c r="F56" s="49">
        <v>12</v>
      </c>
      <c r="G56" s="190"/>
      <c r="H56" s="49">
        <f t="shared" si="0"/>
        <v>0</v>
      </c>
      <c r="I56" s="49">
        <f t="shared" si="1"/>
        <v>0</v>
      </c>
      <c r="J56" s="49">
        <f t="shared" si="2"/>
        <v>0</v>
      </c>
    </row>
    <row r="57" spans="1:10" ht="14.25">
      <c r="A57" s="71"/>
      <c r="B57" s="55"/>
      <c r="C57" s="56"/>
      <c r="D57" s="53"/>
      <c r="E57" s="46"/>
      <c r="F57" s="49"/>
      <c r="G57" s="49"/>
      <c r="H57" s="49"/>
      <c r="I57" s="49"/>
      <c r="J57" s="49"/>
    </row>
    <row r="58" spans="1:10" ht="38.25">
      <c r="A58" s="71" t="s">
        <v>128</v>
      </c>
      <c r="B58" s="43" t="s">
        <v>163</v>
      </c>
      <c r="C58" s="53"/>
      <c r="D58" s="49"/>
      <c r="E58" s="46"/>
      <c r="F58" s="49"/>
      <c r="G58" s="49"/>
      <c r="H58" s="49"/>
      <c r="I58" s="49"/>
      <c r="J58" s="49"/>
    </row>
    <row r="59" spans="1:10" ht="14.25">
      <c r="A59" s="71"/>
      <c r="B59" s="58" t="s">
        <v>78</v>
      </c>
      <c r="C59" s="53" t="s">
        <v>4</v>
      </c>
      <c r="D59" s="53">
        <v>15</v>
      </c>
      <c r="E59" s="46">
        <f>+D59-F59</f>
        <v>0</v>
      </c>
      <c r="F59" s="49">
        <v>15</v>
      </c>
      <c r="G59" s="190"/>
      <c r="H59" s="49">
        <f t="shared" si="0"/>
        <v>0</v>
      </c>
      <c r="I59" s="49">
        <f t="shared" si="1"/>
        <v>0</v>
      </c>
      <c r="J59" s="49">
        <f t="shared" si="2"/>
        <v>0</v>
      </c>
    </row>
    <row r="60" spans="1:10" ht="14.25">
      <c r="A60" s="71"/>
      <c r="B60" s="57"/>
      <c r="C60" s="56"/>
      <c r="D60" s="53"/>
      <c r="E60" s="59"/>
      <c r="F60" s="49"/>
      <c r="G60" s="49"/>
      <c r="H60" s="49"/>
      <c r="I60" s="49"/>
      <c r="J60" s="49"/>
    </row>
    <row r="61" spans="1:10" ht="102">
      <c r="A61" s="71" t="s">
        <v>129</v>
      </c>
      <c r="B61" s="43" t="s">
        <v>352</v>
      </c>
      <c r="C61" s="53"/>
      <c r="D61" s="49"/>
      <c r="E61" s="46"/>
      <c r="F61" s="49"/>
      <c r="G61" s="49"/>
      <c r="H61" s="49"/>
      <c r="I61" s="49"/>
      <c r="J61" s="49"/>
    </row>
    <row r="62" spans="1:10" ht="14.25">
      <c r="A62" s="71"/>
      <c r="B62" s="55" t="s">
        <v>100</v>
      </c>
      <c r="C62" s="53" t="s">
        <v>4</v>
      </c>
      <c r="D62" s="201">
        <v>16</v>
      </c>
      <c r="E62" s="46">
        <f>+D62-F62</f>
        <v>9</v>
      </c>
      <c r="F62" s="49">
        <v>7</v>
      </c>
      <c r="G62" s="190"/>
      <c r="H62" s="49">
        <f t="shared" si="0"/>
        <v>0</v>
      </c>
      <c r="I62" s="49">
        <f t="shared" si="1"/>
        <v>0</v>
      </c>
      <c r="J62" s="49">
        <f t="shared" si="2"/>
        <v>0</v>
      </c>
    </row>
    <row r="63" spans="1:10" ht="14.25">
      <c r="A63" s="71"/>
      <c r="B63" s="55" t="s">
        <v>101</v>
      </c>
      <c r="C63" s="53" t="s">
        <v>4</v>
      </c>
      <c r="D63" s="201">
        <v>10</v>
      </c>
      <c r="E63" s="46">
        <f t="shared" ref="E63:E65" si="3">+D63-F63</f>
        <v>5</v>
      </c>
      <c r="F63" s="49">
        <v>5</v>
      </c>
      <c r="G63" s="191"/>
      <c r="H63" s="49">
        <f t="shared" si="0"/>
        <v>0</v>
      </c>
      <c r="I63" s="49">
        <f t="shared" si="1"/>
        <v>0</v>
      </c>
      <c r="J63" s="49">
        <f t="shared" si="2"/>
        <v>0</v>
      </c>
    </row>
    <row r="64" spans="1:10" ht="14.25">
      <c r="A64" s="71"/>
      <c r="B64" s="55" t="s">
        <v>102</v>
      </c>
      <c r="C64" s="53" t="s">
        <v>4</v>
      </c>
      <c r="D64" s="201">
        <v>55</v>
      </c>
      <c r="E64" s="46">
        <f t="shared" si="3"/>
        <v>11</v>
      </c>
      <c r="F64" s="49">
        <v>44</v>
      </c>
      <c r="G64" s="191"/>
      <c r="H64" s="49">
        <f t="shared" si="0"/>
        <v>0</v>
      </c>
      <c r="I64" s="49">
        <f t="shared" si="1"/>
        <v>0</v>
      </c>
      <c r="J64" s="49">
        <f t="shared" si="2"/>
        <v>0</v>
      </c>
    </row>
    <row r="65" spans="1:10" ht="14.25">
      <c r="A65" s="71"/>
      <c r="B65" s="55" t="s">
        <v>103</v>
      </c>
      <c r="C65" s="53" t="s">
        <v>4</v>
      </c>
      <c r="D65" s="201">
        <v>71</v>
      </c>
      <c r="E65" s="46">
        <f t="shared" si="3"/>
        <v>43</v>
      </c>
      <c r="F65" s="49">
        <v>28</v>
      </c>
      <c r="G65" s="191"/>
      <c r="H65" s="49">
        <f t="shared" si="0"/>
        <v>0</v>
      </c>
      <c r="I65" s="49">
        <f t="shared" si="1"/>
        <v>0</v>
      </c>
      <c r="J65" s="49">
        <f t="shared" si="2"/>
        <v>0</v>
      </c>
    </row>
    <row r="66" spans="1:10" ht="14.25">
      <c r="A66" s="71"/>
      <c r="B66" s="55"/>
      <c r="C66" s="60"/>
      <c r="D66" s="201"/>
      <c r="E66" s="61"/>
      <c r="F66" s="49"/>
      <c r="G66" s="49"/>
      <c r="H66" s="49"/>
      <c r="I66" s="49"/>
      <c r="J66" s="49"/>
    </row>
    <row r="67" spans="1:10" ht="102">
      <c r="A67" s="71" t="s">
        <v>130</v>
      </c>
      <c r="B67" s="43" t="s">
        <v>353</v>
      </c>
      <c r="C67" s="53"/>
      <c r="D67" s="49"/>
      <c r="E67" s="46"/>
      <c r="F67" s="49"/>
      <c r="G67" s="49"/>
      <c r="H67" s="49"/>
      <c r="I67" s="49"/>
      <c r="J67" s="49"/>
    </row>
    <row r="68" spans="1:10" ht="14.25">
      <c r="A68" s="71"/>
      <c r="B68" s="55" t="s">
        <v>104</v>
      </c>
      <c r="C68" s="53" t="s">
        <v>4</v>
      </c>
      <c r="D68" s="201">
        <v>29</v>
      </c>
      <c r="E68" s="46">
        <f t="shared" ref="E68:E69" si="4">+D68-F68</f>
        <v>17</v>
      </c>
      <c r="F68" s="49">
        <v>12</v>
      </c>
      <c r="G68" s="190"/>
      <c r="H68" s="49">
        <f t="shared" si="0"/>
        <v>0</v>
      </c>
      <c r="I68" s="49">
        <f t="shared" si="1"/>
        <v>0</v>
      </c>
      <c r="J68" s="49">
        <f t="shared" si="2"/>
        <v>0</v>
      </c>
    </row>
    <row r="69" spans="1:10" ht="14.25">
      <c r="A69" s="71"/>
      <c r="B69" s="55" t="s">
        <v>105</v>
      </c>
      <c r="C69" s="53" t="s">
        <v>4</v>
      </c>
      <c r="D69" s="201">
        <v>4</v>
      </c>
      <c r="E69" s="46">
        <f t="shared" si="4"/>
        <v>0</v>
      </c>
      <c r="F69" s="49">
        <v>4</v>
      </c>
      <c r="G69" s="191"/>
      <c r="H69" s="49">
        <f t="shared" si="0"/>
        <v>0</v>
      </c>
      <c r="I69" s="49">
        <f t="shared" si="1"/>
        <v>0</v>
      </c>
      <c r="J69" s="49">
        <f t="shared" si="2"/>
        <v>0</v>
      </c>
    </row>
    <row r="70" spans="1:10" ht="14.25">
      <c r="A70" s="71"/>
      <c r="B70" s="55"/>
      <c r="C70" s="60"/>
      <c r="D70" s="201"/>
      <c r="E70" s="61"/>
      <c r="F70" s="49"/>
      <c r="G70" s="49"/>
      <c r="H70" s="49"/>
      <c r="I70" s="49"/>
      <c r="J70" s="49"/>
    </row>
    <row r="71" spans="1:10" ht="38.25">
      <c r="A71" s="71" t="s">
        <v>131</v>
      </c>
      <c r="B71" s="43" t="s">
        <v>162</v>
      </c>
      <c r="C71" s="53"/>
      <c r="D71" s="49"/>
      <c r="E71" s="46"/>
      <c r="F71" s="49"/>
      <c r="G71" s="49"/>
      <c r="H71" s="49"/>
      <c r="I71" s="49"/>
      <c r="J71" s="49"/>
    </row>
    <row r="72" spans="1:10" ht="14.25">
      <c r="A72" s="71"/>
      <c r="B72" s="54"/>
      <c r="C72" s="53" t="s">
        <v>6</v>
      </c>
      <c r="D72" s="53">
        <v>2</v>
      </c>
      <c r="E72" s="46">
        <f t="shared" ref="E72" si="5">+D72-F72</f>
        <v>0</v>
      </c>
      <c r="F72" s="49">
        <v>2</v>
      </c>
      <c r="G72" s="190"/>
      <c r="H72" s="49">
        <f t="shared" si="0"/>
        <v>0</v>
      </c>
      <c r="I72" s="49">
        <f t="shared" si="1"/>
        <v>0</v>
      </c>
      <c r="J72" s="49">
        <f t="shared" si="2"/>
        <v>0</v>
      </c>
    </row>
    <row r="73" spans="1:10" ht="14.25">
      <c r="A73" s="71"/>
      <c r="B73" s="54"/>
      <c r="C73" s="53"/>
      <c r="D73" s="53"/>
      <c r="E73" s="46"/>
      <c r="F73" s="49"/>
      <c r="G73" s="49"/>
      <c r="H73" s="49"/>
      <c r="I73" s="49"/>
      <c r="J73" s="49"/>
    </row>
    <row r="74" spans="1:10" ht="51">
      <c r="A74" s="71" t="s">
        <v>132</v>
      </c>
      <c r="B74" s="43" t="s">
        <v>161</v>
      </c>
      <c r="C74" s="53"/>
      <c r="D74" s="49"/>
      <c r="E74" s="46"/>
      <c r="F74" s="49"/>
      <c r="G74" s="49"/>
      <c r="H74" s="49"/>
      <c r="I74" s="49"/>
      <c r="J74" s="49"/>
    </row>
    <row r="75" spans="1:10" ht="14.25">
      <c r="A75" s="71"/>
      <c r="B75" s="58" t="s">
        <v>106</v>
      </c>
      <c r="C75" s="53" t="s">
        <v>6</v>
      </c>
      <c r="D75" s="53">
        <v>1</v>
      </c>
      <c r="E75" s="46">
        <f t="shared" ref="E75:E76" si="6">+D75-F75</f>
        <v>1</v>
      </c>
      <c r="F75" s="49">
        <v>0</v>
      </c>
      <c r="G75" s="190"/>
      <c r="H75" s="49">
        <f t="shared" si="0"/>
        <v>0</v>
      </c>
      <c r="I75" s="49">
        <f t="shared" si="1"/>
        <v>0</v>
      </c>
      <c r="J75" s="49">
        <f t="shared" si="2"/>
        <v>0</v>
      </c>
    </row>
    <row r="76" spans="1:10" ht="14.25">
      <c r="A76" s="71"/>
      <c r="B76" s="58" t="s">
        <v>107</v>
      </c>
      <c r="C76" s="53" t="s">
        <v>6</v>
      </c>
      <c r="D76" s="53">
        <v>1</v>
      </c>
      <c r="E76" s="46">
        <f t="shared" si="6"/>
        <v>1</v>
      </c>
      <c r="F76" s="49">
        <v>0</v>
      </c>
      <c r="G76" s="191"/>
      <c r="H76" s="49">
        <f t="shared" si="0"/>
        <v>0</v>
      </c>
      <c r="I76" s="49">
        <f t="shared" si="1"/>
        <v>0</v>
      </c>
      <c r="J76" s="49">
        <f t="shared" si="2"/>
        <v>0</v>
      </c>
    </row>
    <row r="77" spans="1:10" ht="14.25">
      <c r="A77" s="71"/>
      <c r="B77" s="54"/>
      <c r="C77" s="53"/>
      <c r="D77" s="53"/>
      <c r="E77" s="46"/>
      <c r="F77" s="49"/>
      <c r="G77" s="49"/>
      <c r="H77" s="49"/>
      <c r="I77" s="49"/>
      <c r="J77" s="49"/>
    </row>
    <row r="78" spans="1:10" ht="63.75">
      <c r="A78" s="71" t="s">
        <v>133</v>
      </c>
      <c r="B78" s="43" t="s">
        <v>160</v>
      </c>
      <c r="C78" s="51"/>
      <c r="D78" s="49"/>
      <c r="E78" s="46"/>
      <c r="F78" s="49"/>
      <c r="G78" s="49"/>
      <c r="H78" s="49"/>
      <c r="I78" s="49"/>
      <c r="J78" s="49"/>
    </row>
    <row r="79" spans="1:10" ht="14.25">
      <c r="A79" s="71"/>
      <c r="B79" s="54"/>
      <c r="C79" s="51" t="s">
        <v>6</v>
      </c>
      <c r="D79" s="53">
        <v>4</v>
      </c>
      <c r="E79" s="46">
        <f t="shared" ref="E79" si="7">+D79-F79</f>
        <v>2</v>
      </c>
      <c r="F79" s="49">
        <v>2</v>
      </c>
      <c r="G79" s="190"/>
      <c r="H79" s="49">
        <f t="shared" ref="H79:H128" si="8">D79*G79</f>
        <v>0</v>
      </c>
      <c r="I79" s="49">
        <f t="shared" ref="I79:I128" si="9">E79*G79</f>
        <v>0</v>
      </c>
      <c r="J79" s="49">
        <f t="shared" ref="J79:J128" si="10">F79*G79</f>
        <v>0</v>
      </c>
    </row>
    <row r="80" spans="1:10" ht="14.25">
      <c r="A80" s="71"/>
      <c r="B80" s="54"/>
      <c r="C80" s="53"/>
      <c r="D80" s="53"/>
      <c r="E80" s="46"/>
      <c r="F80" s="49"/>
      <c r="G80" s="49"/>
      <c r="H80" s="49"/>
      <c r="I80" s="49"/>
      <c r="J80" s="49"/>
    </row>
    <row r="81" spans="1:10" ht="14.25">
      <c r="A81" s="71" t="s">
        <v>134</v>
      </c>
      <c r="B81" s="43" t="s">
        <v>108</v>
      </c>
      <c r="C81" s="51"/>
      <c r="D81" s="49"/>
      <c r="E81" s="46"/>
      <c r="F81" s="49"/>
      <c r="G81" s="49"/>
      <c r="H81" s="49"/>
      <c r="I81" s="49"/>
      <c r="J81" s="49"/>
    </row>
    <row r="82" spans="1:10" ht="14.25">
      <c r="A82" s="71"/>
      <c r="B82" s="62" t="s">
        <v>79</v>
      </c>
      <c r="C82" s="51" t="s">
        <v>6</v>
      </c>
      <c r="D82" s="53">
        <v>8</v>
      </c>
      <c r="E82" s="46">
        <f t="shared" ref="E82" si="11">+D82-F82</f>
        <v>0</v>
      </c>
      <c r="F82" s="49">
        <v>8</v>
      </c>
      <c r="G82" s="190"/>
      <c r="H82" s="49">
        <f t="shared" si="8"/>
        <v>0</v>
      </c>
      <c r="I82" s="49">
        <f t="shared" si="9"/>
        <v>0</v>
      </c>
      <c r="J82" s="49">
        <f t="shared" si="10"/>
        <v>0</v>
      </c>
    </row>
    <row r="83" spans="1:10" ht="14.25">
      <c r="A83" s="71"/>
      <c r="B83" s="43"/>
      <c r="C83" s="53"/>
      <c r="D83" s="53"/>
      <c r="E83" s="46"/>
      <c r="F83" s="49"/>
      <c r="G83" s="49"/>
      <c r="H83" s="49"/>
      <c r="I83" s="49"/>
      <c r="J83" s="49"/>
    </row>
    <row r="84" spans="1:10" ht="14.25">
      <c r="A84" s="71" t="s">
        <v>135</v>
      </c>
      <c r="B84" s="43" t="s">
        <v>158</v>
      </c>
      <c r="C84" s="53"/>
      <c r="D84" s="49"/>
      <c r="E84" s="46"/>
      <c r="F84" s="49"/>
      <c r="G84" s="49"/>
      <c r="H84" s="49"/>
      <c r="I84" s="49"/>
      <c r="J84" s="49"/>
    </row>
    <row r="85" spans="1:10" ht="14.25">
      <c r="A85" s="71"/>
      <c r="B85" s="62" t="s">
        <v>159</v>
      </c>
      <c r="C85" s="53" t="s">
        <v>6</v>
      </c>
      <c r="D85" s="53">
        <v>4</v>
      </c>
      <c r="E85" s="46">
        <f t="shared" ref="E85" si="12">+D85-F85</f>
        <v>0</v>
      </c>
      <c r="F85" s="49">
        <v>4</v>
      </c>
      <c r="G85" s="190"/>
      <c r="H85" s="49">
        <f t="shared" si="8"/>
        <v>0</v>
      </c>
      <c r="I85" s="49">
        <f t="shared" si="9"/>
        <v>0</v>
      </c>
      <c r="J85" s="49">
        <f t="shared" si="10"/>
        <v>0</v>
      </c>
    </row>
    <row r="86" spans="1:10" ht="14.25">
      <c r="A86" s="71"/>
      <c r="B86" s="54"/>
      <c r="C86" s="53"/>
      <c r="D86" s="53"/>
      <c r="E86" s="46"/>
      <c r="F86" s="49"/>
      <c r="G86" s="49"/>
      <c r="H86" s="49"/>
      <c r="I86" s="49"/>
      <c r="J86" s="49"/>
    </row>
    <row r="87" spans="1:10" ht="51">
      <c r="A87" s="71" t="s">
        <v>136</v>
      </c>
      <c r="B87" s="43" t="s">
        <v>157</v>
      </c>
      <c r="C87" s="53"/>
      <c r="D87" s="49"/>
      <c r="E87" s="46"/>
      <c r="F87" s="49"/>
      <c r="G87" s="49"/>
      <c r="H87" s="49"/>
      <c r="I87" s="49"/>
      <c r="J87" s="49"/>
    </row>
    <row r="88" spans="1:10" ht="14.25">
      <c r="A88" s="71"/>
      <c r="B88" s="54"/>
      <c r="C88" s="53" t="s">
        <v>6</v>
      </c>
      <c r="D88" s="53">
        <v>1</v>
      </c>
      <c r="E88" s="46">
        <f t="shared" ref="E88" si="13">+D88-F88</f>
        <v>0</v>
      </c>
      <c r="F88" s="49">
        <v>1</v>
      </c>
      <c r="G88" s="190"/>
      <c r="H88" s="49">
        <f t="shared" si="8"/>
        <v>0</v>
      </c>
      <c r="I88" s="49">
        <f t="shared" si="9"/>
        <v>0</v>
      </c>
      <c r="J88" s="49">
        <f t="shared" si="10"/>
        <v>0</v>
      </c>
    </row>
    <row r="89" spans="1:10" ht="14.25">
      <c r="A89" s="71"/>
      <c r="B89" s="50"/>
      <c r="C89" s="53"/>
      <c r="D89" s="53"/>
      <c r="E89" s="46"/>
      <c r="F89" s="49"/>
      <c r="G89" s="49"/>
      <c r="H89" s="49"/>
      <c r="I89" s="49"/>
      <c r="J89" s="49"/>
    </row>
    <row r="90" spans="1:10" ht="14.25">
      <c r="A90" s="71" t="s">
        <v>137</v>
      </c>
      <c r="B90" s="43" t="s">
        <v>156</v>
      </c>
      <c r="C90" s="53"/>
      <c r="D90" s="49"/>
      <c r="E90" s="46"/>
      <c r="F90" s="49"/>
      <c r="G90" s="49"/>
      <c r="H90" s="49"/>
      <c r="I90" s="49"/>
      <c r="J90" s="49"/>
    </row>
    <row r="91" spans="1:10" ht="14.25">
      <c r="A91" s="71"/>
      <c r="B91" s="62" t="s">
        <v>10</v>
      </c>
      <c r="C91" s="53" t="s">
        <v>6</v>
      </c>
      <c r="D91" s="53">
        <v>3</v>
      </c>
      <c r="E91" s="46">
        <f t="shared" ref="E91" si="14">+D91-F91</f>
        <v>1</v>
      </c>
      <c r="F91" s="49">
        <v>2</v>
      </c>
      <c r="G91" s="190"/>
      <c r="H91" s="49">
        <f t="shared" si="8"/>
        <v>0</v>
      </c>
      <c r="I91" s="49">
        <f t="shared" si="9"/>
        <v>0</v>
      </c>
      <c r="J91" s="49">
        <f t="shared" si="10"/>
        <v>0</v>
      </c>
    </row>
    <row r="92" spans="1:10" ht="14.25">
      <c r="A92" s="71"/>
      <c r="B92" s="43"/>
      <c r="C92" s="53"/>
      <c r="D92" s="53"/>
      <c r="E92" s="46"/>
      <c r="F92" s="49"/>
      <c r="G92" s="49"/>
      <c r="H92" s="49"/>
      <c r="I92" s="49"/>
      <c r="J92" s="49"/>
    </row>
    <row r="93" spans="1:10" ht="38.25" customHeight="1">
      <c r="A93" s="71" t="s">
        <v>138</v>
      </c>
      <c r="B93" s="43" t="s">
        <v>14</v>
      </c>
      <c r="C93" s="53"/>
      <c r="D93" s="49"/>
      <c r="E93" s="46"/>
      <c r="F93" s="49"/>
      <c r="G93" s="49"/>
      <c r="H93" s="49"/>
      <c r="I93" s="49"/>
      <c r="J93" s="49"/>
    </row>
    <row r="94" spans="1:10" ht="14.25">
      <c r="A94" s="71"/>
      <c r="B94" s="58" t="s">
        <v>10</v>
      </c>
      <c r="C94" s="53" t="s">
        <v>6</v>
      </c>
      <c r="D94" s="53">
        <v>1</v>
      </c>
      <c r="E94" s="46">
        <f>+D94-F94</f>
        <v>0</v>
      </c>
      <c r="F94" s="49">
        <v>1</v>
      </c>
      <c r="G94" s="190"/>
      <c r="H94" s="49">
        <f t="shared" si="8"/>
        <v>0</v>
      </c>
      <c r="I94" s="49">
        <f t="shared" si="9"/>
        <v>0</v>
      </c>
      <c r="J94" s="49">
        <f t="shared" si="10"/>
        <v>0</v>
      </c>
    </row>
    <row r="95" spans="1:10" ht="14.25">
      <c r="A95" s="71"/>
      <c r="B95" s="58" t="s">
        <v>9</v>
      </c>
      <c r="C95" s="53" t="s">
        <v>6</v>
      </c>
      <c r="D95" s="53">
        <v>1</v>
      </c>
      <c r="E95" s="46">
        <f>+D95-F95</f>
        <v>0</v>
      </c>
      <c r="F95" s="49">
        <v>1</v>
      </c>
      <c r="G95" s="191"/>
      <c r="H95" s="49">
        <f t="shared" si="8"/>
        <v>0</v>
      </c>
      <c r="I95" s="49">
        <f t="shared" si="9"/>
        <v>0</v>
      </c>
      <c r="J95" s="49">
        <f t="shared" si="10"/>
        <v>0</v>
      </c>
    </row>
    <row r="96" spans="1:10" ht="14.25">
      <c r="A96" s="71"/>
      <c r="B96" s="58" t="s">
        <v>8</v>
      </c>
      <c r="C96" s="53" t="s">
        <v>6</v>
      </c>
      <c r="D96" s="53">
        <v>1</v>
      </c>
      <c r="E96" s="46">
        <f>+D96-F96</f>
        <v>0</v>
      </c>
      <c r="F96" s="49">
        <v>1</v>
      </c>
      <c r="G96" s="191"/>
      <c r="H96" s="49">
        <f t="shared" si="8"/>
        <v>0</v>
      </c>
      <c r="I96" s="49">
        <f t="shared" si="9"/>
        <v>0</v>
      </c>
      <c r="J96" s="49">
        <f t="shared" si="10"/>
        <v>0</v>
      </c>
    </row>
    <row r="97" spans="1:10" ht="14.25">
      <c r="A97" s="71"/>
      <c r="B97" s="58"/>
      <c r="C97" s="63"/>
      <c r="D97" s="53"/>
      <c r="E97" s="46"/>
      <c r="F97" s="49"/>
      <c r="G97" s="49"/>
      <c r="H97" s="49"/>
      <c r="I97" s="49"/>
      <c r="J97" s="49"/>
    </row>
    <row r="98" spans="1:10" ht="25.5">
      <c r="A98" s="71" t="s">
        <v>139</v>
      </c>
      <c r="B98" s="43" t="s">
        <v>80</v>
      </c>
      <c r="C98" s="53"/>
      <c r="D98" s="49"/>
      <c r="E98" s="46"/>
      <c r="F98" s="49"/>
      <c r="G98" s="49"/>
      <c r="H98" s="49"/>
      <c r="I98" s="49"/>
      <c r="J98" s="49"/>
    </row>
    <row r="99" spans="1:10" ht="14.25">
      <c r="A99" s="71"/>
      <c r="B99" s="54"/>
      <c r="C99" s="53" t="s">
        <v>6</v>
      </c>
      <c r="D99" s="53">
        <v>1</v>
      </c>
      <c r="E99" s="46">
        <f>+D99-F99</f>
        <v>0</v>
      </c>
      <c r="F99" s="49">
        <v>1</v>
      </c>
      <c r="G99" s="190"/>
      <c r="H99" s="49">
        <f t="shared" si="8"/>
        <v>0</v>
      </c>
      <c r="I99" s="49">
        <f t="shared" si="9"/>
        <v>0</v>
      </c>
      <c r="J99" s="49">
        <f t="shared" si="10"/>
        <v>0</v>
      </c>
    </row>
    <row r="100" spans="1:10" ht="14.25">
      <c r="A100" s="71"/>
      <c r="B100" s="54"/>
      <c r="C100" s="53"/>
      <c r="D100" s="53"/>
      <c r="E100" s="46"/>
      <c r="F100" s="49"/>
      <c r="G100" s="49"/>
      <c r="H100" s="49"/>
      <c r="I100" s="49"/>
      <c r="J100" s="49"/>
    </row>
    <row r="101" spans="1:10" ht="14.25">
      <c r="A101" s="71" t="s">
        <v>140</v>
      </c>
      <c r="B101" s="62" t="s">
        <v>356</v>
      </c>
      <c r="C101" s="53" t="s">
        <v>6</v>
      </c>
      <c r="D101" s="53">
        <v>1</v>
      </c>
      <c r="E101" s="46">
        <f>+D101-F101</f>
        <v>0</v>
      </c>
      <c r="F101" s="49">
        <v>1</v>
      </c>
      <c r="G101" s="190"/>
      <c r="H101" s="49">
        <f t="shared" si="8"/>
        <v>0</v>
      </c>
      <c r="I101" s="49">
        <f t="shared" si="9"/>
        <v>0</v>
      </c>
      <c r="J101" s="49">
        <f t="shared" si="10"/>
        <v>0</v>
      </c>
    </row>
    <row r="102" spans="1:10" ht="14.25">
      <c r="A102" s="71"/>
      <c r="B102" s="58"/>
      <c r="C102" s="63"/>
      <c r="D102" s="53"/>
      <c r="E102" s="46"/>
      <c r="F102" s="49"/>
      <c r="G102" s="49"/>
      <c r="H102" s="49"/>
      <c r="I102" s="49"/>
      <c r="J102" s="49"/>
    </row>
    <row r="103" spans="1:10" ht="14.25">
      <c r="A103" s="71" t="s">
        <v>141</v>
      </c>
      <c r="B103" s="58" t="s">
        <v>155</v>
      </c>
      <c r="C103" s="53"/>
      <c r="D103" s="49"/>
      <c r="E103" s="46"/>
      <c r="F103" s="49"/>
      <c r="G103" s="49"/>
      <c r="H103" s="49"/>
      <c r="I103" s="49"/>
      <c r="J103" s="49"/>
    </row>
    <row r="104" spans="1:10" ht="14.25">
      <c r="A104" s="71"/>
      <c r="B104" s="54"/>
      <c r="C104" s="53" t="s">
        <v>6</v>
      </c>
      <c r="D104" s="53">
        <v>1</v>
      </c>
      <c r="E104" s="46">
        <f>+D104-F104</f>
        <v>0</v>
      </c>
      <c r="F104" s="49">
        <v>1</v>
      </c>
      <c r="G104" s="190"/>
      <c r="H104" s="49">
        <f t="shared" si="8"/>
        <v>0</v>
      </c>
      <c r="I104" s="49">
        <f t="shared" si="9"/>
        <v>0</v>
      </c>
      <c r="J104" s="49">
        <f t="shared" si="10"/>
        <v>0</v>
      </c>
    </row>
    <row r="105" spans="1:10" ht="14.25">
      <c r="A105" s="71"/>
      <c r="B105" s="54"/>
      <c r="C105" s="53"/>
      <c r="D105" s="53"/>
      <c r="E105" s="46"/>
      <c r="F105" s="49"/>
      <c r="G105" s="49"/>
      <c r="H105" s="49"/>
      <c r="I105" s="49"/>
      <c r="J105" s="49"/>
    </row>
    <row r="106" spans="1:10" ht="14.25">
      <c r="A106" s="71" t="s">
        <v>142</v>
      </c>
      <c r="B106" s="58" t="s">
        <v>154</v>
      </c>
      <c r="C106" s="53"/>
      <c r="D106" s="49"/>
      <c r="E106" s="46"/>
      <c r="F106" s="49"/>
      <c r="G106" s="49"/>
      <c r="H106" s="49"/>
      <c r="I106" s="49"/>
      <c r="J106" s="49"/>
    </row>
    <row r="107" spans="1:10" ht="14.25">
      <c r="A107" s="71"/>
      <c r="B107" s="54"/>
      <c r="C107" s="53" t="s">
        <v>6</v>
      </c>
      <c r="D107" s="53">
        <v>1</v>
      </c>
      <c r="E107" s="46">
        <f>+D107-F107</f>
        <v>0</v>
      </c>
      <c r="F107" s="49">
        <v>1</v>
      </c>
      <c r="G107" s="190"/>
      <c r="H107" s="49">
        <f t="shared" si="8"/>
        <v>0</v>
      </c>
      <c r="I107" s="49">
        <f t="shared" si="9"/>
        <v>0</v>
      </c>
      <c r="J107" s="49">
        <f t="shared" si="10"/>
        <v>0</v>
      </c>
    </row>
    <row r="108" spans="1:10" ht="14.25">
      <c r="A108" s="71"/>
      <c r="B108" s="62"/>
      <c r="C108" s="53"/>
      <c r="D108" s="53"/>
      <c r="E108" s="46"/>
      <c r="F108" s="49"/>
      <c r="G108" s="49"/>
      <c r="H108" s="49"/>
      <c r="I108" s="49"/>
      <c r="J108" s="49"/>
    </row>
    <row r="109" spans="1:10" ht="15" customHeight="1">
      <c r="A109" s="71" t="s">
        <v>143</v>
      </c>
      <c r="B109" s="43" t="s">
        <v>153</v>
      </c>
      <c r="C109" s="53"/>
      <c r="D109" s="49"/>
      <c r="E109" s="46"/>
      <c r="F109" s="49"/>
      <c r="G109" s="49"/>
      <c r="H109" s="49"/>
      <c r="I109" s="49"/>
      <c r="J109" s="49"/>
    </row>
    <row r="110" spans="1:10" ht="14.25">
      <c r="A110" s="71"/>
      <c r="B110" s="54" t="s">
        <v>81</v>
      </c>
      <c r="C110" s="53" t="s">
        <v>6</v>
      </c>
      <c r="D110" s="53">
        <v>1</v>
      </c>
      <c r="E110" s="46">
        <f>+D110-F110</f>
        <v>0</v>
      </c>
      <c r="F110" s="49">
        <v>1</v>
      </c>
      <c r="G110" s="190"/>
      <c r="H110" s="49">
        <f t="shared" si="8"/>
        <v>0</v>
      </c>
      <c r="I110" s="49">
        <f t="shared" si="9"/>
        <v>0</v>
      </c>
      <c r="J110" s="49">
        <f t="shared" si="10"/>
        <v>0</v>
      </c>
    </row>
    <row r="111" spans="1:10" ht="14.25">
      <c r="A111" s="71"/>
      <c r="B111" s="54"/>
      <c r="C111" s="53"/>
      <c r="D111" s="53"/>
      <c r="E111" s="46"/>
      <c r="F111" s="49"/>
      <c r="G111" s="49"/>
      <c r="H111" s="49"/>
      <c r="I111" s="49"/>
      <c r="J111" s="49"/>
    </row>
    <row r="112" spans="1:10" ht="25.5">
      <c r="A112" s="71" t="s">
        <v>144</v>
      </c>
      <c r="B112" s="50" t="s">
        <v>152</v>
      </c>
      <c r="C112" s="53"/>
      <c r="D112" s="49"/>
      <c r="E112" s="46"/>
      <c r="F112" s="49"/>
      <c r="G112" s="49"/>
      <c r="H112" s="49"/>
      <c r="I112" s="49"/>
      <c r="J112" s="49"/>
    </row>
    <row r="113" spans="1:10" ht="14.25">
      <c r="A113" s="71"/>
      <c r="B113" s="54"/>
      <c r="C113" s="53" t="s">
        <v>6</v>
      </c>
      <c r="D113" s="53">
        <v>9</v>
      </c>
      <c r="E113" s="46">
        <f>+D113-F113</f>
        <v>3</v>
      </c>
      <c r="F113" s="49">
        <v>6</v>
      </c>
      <c r="G113" s="190"/>
      <c r="H113" s="49">
        <f t="shared" si="8"/>
        <v>0</v>
      </c>
      <c r="I113" s="49">
        <f t="shared" si="9"/>
        <v>0</v>
      </c>
      <c r="J113" s="49">
        <f t="shared" si="10"/>
        <v>0</v>
      </c>
    </row>
    <row r="114" spans="1:10" ht="14.25">
      <c r="A114" s="71"/>
      <c r="B114" s="43"/>
      <c r="C114" s="53"/>
      <c r="D114" s="53"/>
      <c r="E114" s="46"/>
      <c r="F114" s="49"/>
      <c r="G114" s="49"/>
      <c r="H114" s="49"/>
      <c r="I114" s="49"/>
      <c r="J114" s="49"/>
    </row>
    <row r="115" spans="1:10" ht="25.5">
      <c r="A115" s="71" t="s">
        <v>145</v>
      </c>
      <c r="B115" s="43" t="s">
        <v>354</v>
      </c>
      <c r="C115" s="53"/>
      <c r="D115" s="49"/>
      <c r="E115" s="46"/>
      <c r="F115" s="49"/>
      <c r="G115" s="49"/>
      <c r="H115" s="49"/>
      <c r="I115" s="49"/>
      <c r="J115" s="49"/>
    </row>
    <row r="116" spans="1:10" ht="14.25">
      <c r="A116" s="71"/>
      <c r="B116" s="54"/>
      <c r="C116" s="53" t="s">
        <v>4</v>
      </c>
      <c r="D116" s="53">
        <v>42</v>
      </c>
      <c r="E116" s="46">
        <f>+D116-F116</f>
        <v>19</v>
      </c>
      <c r="F116" s="49">
        <v>23</v>
      </c>
      <c r="G116" s="190"/>
      <c r="H116" s="49">
        <f t="shared" si="8"/>
        <v>0</v>
      </c>
      <c r="I116" s="49">
        <f t="shared" si="9"/>
        <v>0</v>
      </c>
      <c r="J116" s="49">
        <f t="shared" si="10"/>
        <v>0</v>
      </c>
    </row>
    <row r="117" spans="1:10" ht="14.25">
      <c r="A117" s="71"/>
      <c r="B117" s="43"/>
      <c r="C117" s="53"/>
      <c r="D117" s="53"/>
      <c r="E117" s="46"/>
      <c r="F117" s="49"/>
      <c r="G117" s="49"/>
      <c r="H117" s="49"/>
      <c r="I117" s="49"/>
      <c r="J117" s="49"/>
    </row>
    <row r="118" spans="1:10" ht="25.5">
      <c r="A118" s="71" t="s">
        <v>146</v>
      </c>
      <c r="B118" s="43" t="s">
        <v>355</v>
      </c>
      <c r="C118" s="53"/>
      <c r="D118" s="49"/>
      <c r="E118" s="46"/>
      <c r="F118" s="49"/>
      <c r="G118" s="49"/>
      <c r="H118" s="49"/>
      <c r="I118" s="49"/>
      <c r="J118" s="49"/>
    </row>
    <row r="119" spans="1:10" ht="14.25">
      <c r="A119" s="71"/>
      <c r="B119" s="54"/>
      <c r="C119" s="53" t="s">
        <v>4</v>
      </c>
      <c r="D119" s="53">
        <v>19.5</v>
      </c>
      <c r="E119" s="46">
        <f>+D119-F119</f>
        <v>8.5</v>
      </c>
      <c r="F119" s="49">
        <v>11</v>
      </c>
      <c r="G119" s="190"/>
      <c r="H119" s="49">
        <f t="shared" si="8"/>
        <v>0</v>
      </c>
      <c r="I119" s="49">
        <f t="shared" si="9"/>
        <v>0</v>
      </c>
      <c r="J119" s="49">
        <f t="shared" si="10"/>
        <v>0</v>
      </c>
    </row>
    <row r="120" spans="1:10" ht="14.25">
      <c r="A120" s="71"/>
      <c r="B120" s="54"/>
      <c r="C120" s="53"/>
      <c r="D120" s="53"/>
      <c r="E120" s="46"/>
      <c r="F120" s="49"/>
      <c r="G120" s="49"/>
      <c r="H120" s="49"/>
      <c r="I120" s="49"/>
      <c r="J120" s="49"/>
    </row>
    <row r="121" spans="1:10" ht="38.25">
      <c r="A121" s="71" t="s">
        <v>147</v>
      </c>
      <c r="B121" s="43" t="s">
        <v>151</v>
      </c>
      <c r="C121" s="53"/>
      <c r="D121" s="49"/>
      <c r="E121" s="46"/>
      <c r="F121" s="49"/>
      <c r="G121" s="49"/>
      <c r="H121" s="49"/>
      <c r="I121" s="49"/>
      <c r="J121" s="49"/>
    </row>
    <row r="122" spans="1:10" ht="14.25">
      <c r="A122" s="71"/>
      <c r="B122" s="54"/>
      <c r="C122" s="53" t="s">
        <v>6</v>
      </c>
      <c r="D122" s="53">
        <v>1</v>
      </c>
      <c r="E122" s="46">
        <f>+D122-F122</f>
        <v>0</v>
      </c>
      <c r="F122" s="49">
        <v>1</v>
      </c>
      <c r="G122" s="190"/>
      <c r="H122" s="49">
        <f t="shared" si="8"/>
        <v>0</v>
      </c>
      <c r="I122" s="49">
        <f t="shared" si="9"/>
        <v>0</v>
      </c>
      <c r="J122" s="49">
        <f t="shared" si="10"/>
        <v>0</v>
      </c>
    </row>
    <row r="123" spans="1:10" ht="14.25">
      <c r="A123" s="71"/>
      <c r="B123" s="54"/>
      <c r="C123" s="53"/>
      <c r="D123" s="53"/>
      <c r="E123" s="46"/>
      <c r="F123" s="49"/>
      <c r="G123" s="49"/>
      <c r="H123" s="49"/>
      <c r="I123" s="49"/>
      <c r="J123" s="49"/>
    </row>
    <row r="124" spans="1:10" ht="63.75">
      <c r="A124" s="71" t="s">
        <v>148</v>
      </c>
      <c r="B124" s="43" t="s">
        <v>250</v>
      </c>
      <c r="C124" s="84"/>
      <c r="D124" s="197"/>
      <c r="E124" s="76"/>
      <c r="F124" s="99"/>
      <c r="G124" s="76"/>
      <c r="H124" s="46"/>
      <c r="I124" s="46"/>
      <c r="J124" s="46"/>
    </row>
    <row r="125" spans="1:10" ht="14.25">
      <c r="A125" s="71"/>
      <c r="B125" s="97"/>
      <c r="C125" s="84" t="s">
        <v>251</v>
      </c>
      <c r="D125" s="99">
        <v>100</v>
      </c>
      <c r="E125" s="87">
        <v>60</v>
      </c>
      <c r="F125" s="99">
        <v>40</v>
      </c>
      <c r="G125" s="182"/>
      <c r="H125" s="46">
        <f t="shared" si="8"/>
        <v>0</v>
      </c>
      <c r="I125" s="46">
        <f t="shared" si="9"/>
        <v>0</v>
      </c>
      <c r="J125" s="46">
        <f t="shared" si="10"/>
        <v>0</v>
      </c>
    </row>
    <row r="126" spans="1:10" ht="14.25">
      <c r="A126" s="71"/>
      <c r="B126" s="54"/>
      <c r="C126" s="53"/>
      <c r="D126" s="53"/>
      <c r="E126" s="46"/>
      <c r="F126" s="49"/>
      <c r="G126" s="49"/>
      <c r="H126" s="49"/>
      <c r="I126" s="49"/>
      <c r="J126" s="49"/>
    </row>
    <row r="127" spans="1:10" ht="25.5">
      <c r="A127" s="71" t="s">
        <v>149</v>
      </c>
      <c r="B127" s="43" t="s">
        <v>150</v>
      </c>
      <c r="C127" s="53"/>
      <c r="D127" s="49"/>
      <c r="E127" s="46"/>
      <c r="F127" s="49"/>
      <c r="G127" s="49"/>
      <c r="H127" s="49"/>
      <c r="I127" s="49"/>
      <c r="J127" s="49"/>
    </row>
    <row r="128" spans="1:10" ht="14.25">
      <c r="A128" s="71"/>
      <c r="B128" s="54"/>
      <c r="C128" s="53" t="s">
        <v>6</v>
      </c>
      <c r="D128" s="53">
        <v>1</v>
      </c>
      <c r="E128" s="46">
        <v>0.4</v>
      </c>
      <c r="F128" s="49">
        <v>0.6</v>
      </c>
      <c r="G128" s="190"/>
      <c r="H128" s="49">
        <f t="shared" si="8"/>
        <v>0</v>
      </c>
      <c r="I128" s="49">
        <f t="shared" si="9"/>
        <v>0</v>
      </c>
      <c r="J128" s="49">
        <f t="shared" si="10"/>
        <v>0</v>
      </c>
    </row>
    <row r="129" spans="1:11" ht="14.25">
      <c r="A129" s="65"/>
      <c r="B129" s="64" t="s">
        <v>166</v>
      </c>
      <c r="C129" s="65"/>
      <c r="D129" s="65"/>
      <c r="E129" s="66"/>
      <c r="F129" s="66"/>
      <c r="G129" s="66"/>
      <c r="H129" s="66">
        <f>SUM(H12:H128)</f>
        <v>0</v>
      </c>
      <c r="I129" s="66">
        <f>SUM(I12:I128)</f>
        <v>0</v>
      </c>
      <c r="J129" s="66">
        <f>SUM(J12:J128)</f>
        <v>0</v>
      </c>
      <c r="K129" s="2"/>
    </row>
    <row r="130" spans="1:11">
      <c r="E130" s="8"/>
    </row>
  </sheetData>
  <mergeCells count="4">
    <mergeCell ref="B1:J1"/>
    <mergeCell ref="B8:J8"/>
    <mergeCell ref="B9:J9"/>
    <mergeCell ref="B10:J10"/>
  </mergeCells>
  <phoneticPr fontId="1" type="noConversion"/>
  <pageMargins left="0.70866141732283472" right="0.70866141732283472" top="0.74803149606299213" bottom="0.74803149606299213" header="0.31496062992125984" footer="0.31496062992125984"/>
  <pageSetup paperSize="9" scale="66" fitToHeight="0" orientation="portrait"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REKAPITULACIJA S.I.</vt:lpstr>
      <vt:lpstr>OGREVANJE</vt:lpstr>
      <vt:lpstr>PREZRACEVANJE</vt:lpstr>
      <vt:lpstr>VODOVOD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Meke Borut</dc:creator>
  <cp:lastModifiedBy>Boštjan Kravos</cp:lastModifiedBy>
  <cp:lastPrinted>2020-06-29T06:25:59Z</cp:lastPrinted>
  <dcterms:created xsi:type="dcterms:W3CDTF">1997-05-05T15:25:04Z</dcterms:created>
  <dcterms:modified xsi:type="dcterms:W3CDTF">2021-09-03T11:39:33Z</dcterms:modified>
</cp:coreProperties>
</file>