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58" activeTab="0"/>
  </bookViews>
  <sheets>
    <sheet name="REKAPITULACIJA" sheetId="1" r:id="rId1"/>
    <sheet name="GRAD.DELA" sheetId="2" r:id="rId2"/>
    <sheet name="predd." sheetId="3" r:id="rId3"/>
    <sheet name="zem.d." sheetId="4" r:id="rId4"/>
    <sheet name="bet.d." sheetId="5" r:id="rId5"/>
    <sheet name="tes.d." sheetId="6" r:id="rId6"/>
    <sheet name="zid.d." sheetId="7" r:id="rId7"/>
    <sheet name="kanal." sheetId="8" r:id="rId8"/>
    <sheet name="OBRT.DELA" sheetId="9" r:id="rId9"/>
    <sheet name="krov." sheetId="10" r:id="rId10"/>
    <sheet name="fasad." sheetId="11" r:id="rId11"/>
    <sheet name="keram." sheetId="12" r:id="rId12"/>
    <sheet name="tlak." sheetId="13" r:id="rId13"/>
    <sheet name="mav." sheetId="14" r:id="rId14"/>
    <sheet name="slik." sheetId="15" r:id="rId15"/>
    <sheet name="miz." sheetId="16" r:id="rId16"/>
    <sheet name="alu" sheetId="17" r:id="rId17"/>
    <sheet name="ključ." sheetId="18" r:id="rId18"/>
    <sheet name="ZU" sheetId="19" r:id="rId19"/>
    <sheet name="S.I." sheetId="20" r:id="rId20"/>
    <sheet name="E.I." sheetId="21" r:id="rId21"/>
    <sheet name="el.inst." sheetId="22" r:id="rId22"/>
    <sheet name="NN prikl. in JR" sheetId="23" r:id="rId23"/>
    <sheet name="TK prikljucek" sheetId="24" r:id="rId24"/>
  </sheets>
  <externalReferences>
    <externalReference r:id="rId27"/>
    <externalReference r:id="rId28"/>
    <externalReference r:id="rId29"/>
  </externalReferences>
  <definedNames>
    <definedName name="_xlnm.Print_Area_1" localSheetId="16">#REF!</definedName>
    <definedName name="_xlnm.Print_Area_1" localSheetId="15">#REF!</definedName>
    <definedName name="_xlnm.Print_Area_1">'[1].xls].xls].xls].xls].xls].xls].xls].'!$A$1:$F$71</definedName>
    <definedName name="_xlnm.Print_Area_2" localSheetId="16">#REF!</definedName>
    <definedName name="_xlnm.Print_Area_2" localSheetId="15">#REF!</definedName>
    <definedName name="_xlnm.Print_Area_2">'[1].xls].xls].xls].xls].xls].xls].xls].'!$A$1:$F$62</definedName>
    <definedName name="Excel_BuiltIn_Print_Area_2" localSheetId="16">#REF!</definedName>
    <definedName name="Excel_BuiltIn_Print_Area_2" localSheetId="17">#REF!</definedName>
    <definedName name="Excel_BuiltIn_Print_Area_2" localSheetId="15">#REF!</definedName>
    <definedName name="Excel_BuiltIn_Print_Area_2" localSheetId="0">#REF!</definedName>
    <definedName name="Excel_BuiltIn_Print_Area_2">#REF!</definedName>
    <definedName name="_xlnm.Print_Area" localSheetId="17">'ključ.'!$A$1:$F$17</definedName>
    <definedName name="_xlnm.Print_Area" localSheetId="8">'OBRT.DELA'!$A$1:$F$16</definedName>
  </definedNames>
  <calcPr fullCalcOnLoad="1"/>
</workbook>
</file>

<file path=xl/sharedStrings.xml><?xml version="1.0" encoding="utf-8"?>
<sst xmlns="http://schemas.openxmlformats.org/spreadsheetml/2006/main" count="1440" uniqueCount="781">
  <si>
    <t>Skupaj slikopleskarska dela:</t>
  </si>
  <si>
    <t>1</t>
  </si>
  <si>
    <t>2</t>
  </si>
  <si>
    <t>Skupaj mavčnokartonska dela:</t>
  </si>
  <si>
    <t>Skupaj tlakarska dela:</t>
  </si>
  <si>
    <t>Skupaj keramičarska dela:</t>
  </si>
  <si>
    <t>TLAKARSKA  DELA</t>
  </si>
  <si>
    <t>KERAMIČARSKA DELA</t>
  </si>
  <si>
    <t>TLAKARSKA DELA</t>
  </si>
  <si>
    <t>MAVČNOKARTONSKA DELA</t>
  </si>
  <si>
    <t>SLIKOPLESKARSKA DELA</t>
  </si>
  <si>
    <t>FASADERSKA DELA</t>
  </si>
  <si>
    <t>KROVSKO KLEPARSKA DELA</t>
  </si>
  <si>
    <t>Zakoličba kanalizacije</t>
  </si>
  <si>
    <t>ZIDARSKA DELA</t>
  </si>
  <si>
    <t>kg</t>
  </si>
  <si>
    <t>Skupaj betonsla dela</t>
  </si>
  <si>
    <t>TESARSKA DELA</t>
  </si>
  <si>
    <t>Skupaj zemeljska dela</t>
  </si>
  <si>
    <t>BETONSKA DELA</t>
  </si>
  <si>
    <t>m3</t>
  </si>
  <si>
    <t>m2</t>
  </si>
  <si>
    <t>ZEMELJSKA DELA</t>
  </si>
  <si>
    <t>REKAPITULACIJA – GRADBENA DELA</t>
  </si>
  <si>
    <t>skupaj</t>
  </si>
  <si>
    <t>KANALIZACIJA</t>
  </si>
  <si>
    <t>OBRTNIŠKA DELA SKUPAJ</t>
  </si>
  <si>
    <t>kos</t>
  </si>
  <si>
    <t>m1</t>
  </si>
  <si>
    <t>3</t>
  </si>
  <si>
    <t>Dobava in vgradnja vertikalnih odtočnih cevi iz barvane pločevine premera 150 mm. Skupaj z navezavo na peskolove. Z vsem prtrdilnim materilom, koleni.</t>
  </si>
  <si>
    <t>Skupaj krovsko kleparska dela</t>
  </si>
  <si>
    <t>Skupaj fasaderska dela</t>
  </si>
  <si>
    <t>SKUPNA REKAPITULACIJA</t>
  </si>
  <si>
    <t>A</t>
  </si>
  <si>
    <t>GRADBENA DELA</t>
  </si>
  <si>
    <t>B</t>
  </si>
  <si>
    <t>OBRTNIŠKA DELA</t>
  </si>
  <si>
    <t>SKUPAJ</t>
  </si>
  <si>
    <t>SKUPAJ Z DDV</t>
  </si>
  <si>
    <t>Skupaj preddela:</t>
  </si>
  <si>
    <t>PREDDELA</t>
  </si>
  <si>
    <t>Ročno planiranje in utrjevanje dna izkopa za pasovne temelje v terenu III. - IV. ktg.</t>
  </si>
  <si>
    <t>Izkop za pasovne temelje v terenu III. - IV. ktg.</t>
  </si>
  <si>
    <t>Široki izkop v terenu III. - IV. ktg.</t>
  </si>
  <si>
    <t>Zasip za zidovi s kamnitim materialom 0/63, komplet z utrjevanjem po plasteh v debelini 20 cm. Utrjevanje  do predpisane nosilnosti, kot je opredeljena v načrtu gradbenih konstrukcij.</t>
  </si>
  <si>
    <t>Nakladanje in odvoz materiala od izkopa, komplet z vsemi stroški deponiranja</t>
  </si>
  <si>
    <t>DDV 22%</t>
  </si>
  <si>
    <t>Dobava in vgrajevanje betona C 25/30, k.pr. 0,12 - 0,20 m3/m1,  atika</t>
  </si>
  <si>
    <t xml:space="preserve">Dobava in vgradnja horizontalne hidroizolacije pod opečnimi zidovi iz plastomernih bitumenskih trakov kot npr. IZOTEKT T4 plus, vključno z izvedbo osnovnega premaza, predhodno pripravo površine in izdelavo preklopov, spojev in zavihkov. </t>
  </si>
  <si>
    <t xml:space="preserve">Dobava in vgradnja horizontalne hidroizolacije pod tlaki iz plastomernih bitumenskih trakov kot npr. IZOTEKT T4 plus, vključno z izvedbo osnovnega premaza, predhodno pripravo površine in izdelavo preklopov, spojev in zavihkov. </t>
  </si>
  <si>
    <t>Dobava in vgradnja vertikalne toplotne na obodnih  stenah, iz plošč XPS deb. 8 cm, komplet z zaščito s čepasto folijo</t>
  </si>
  <si>
    <t>Izdelava ravne strehe S3 v sestavi:
- mikroarmiran naklonski estrih 4 -10 cm
- premaz ibitol
- bitumenska hidroizolacija + ALU folija
- toplotna izolacija EPS deb. 20 cm
 - filc
- drenažni sloj
- ločilni sloj, poliesterski filc 200 g/m3 deb. 0,5 cm
- prodec 16/32, deb. 6 cm</t>
  </si>
  <si>
    <t>ALU STAVBNO POHIŠTVO</t>
  </si>
  <si>
    <t>Skupaj ALU stavbno pohištvo</t>
  </si>
  <si>
    <r>
      <t xml:space="preserve">Notranja enokrilna vrata z lesenim krilom in kovinskim podbojem, prašno barvano, barva po izboru projektanta, polno leseno krilo obdelano z HP laminatom z vsemi tesnili in zaustavljalci zapiranja, s kljuko po izboru projektanta
</t>
    </r>
    <r>
      <rPr>
        <b/>
        <sz val="10"/>
        <rFont val="Calibri"/>
        <family val="2"/>
      </rPr>
      <t>V2, 0,80/2,55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</si>
  <si>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ter z rešetko za prezračevanje
</t>
    </r>
    <r>
      <rPr>
        <b/>
        <sz val="10"/>
        <rFont val="Calibri"/>
        <family val="2"/>
      </rPr>
      <t>V3(r), 0,90/2,10 m</t>
    </r>
  </si>
  <si>
    <t>Pokrivanje strehe z opečnimi strešniki (npr. Tondach)</t>
  </si>
  <si>
    <t>Pokrivanje strehe z opečnimi strešniki - slemenjaki (npr. Tondach)</t>
  </si>
  <si>
    <t>MIZARSKA DELA</t>
  </si>
  <si>
    <t>Skupaj mizarska dela</t>
  </si>
  <si>
    <t>ALU DELA</t>
  </si>
  <si>
    <t>DOM KRAJANOV PLAČE</t>
  </si>
  <si>
    <t>OBČINA AJDOVŠČINA</t>
  </si>
  <si>
    <t>Cesta 5. maja 6a, 5270 Ajdovščina</t>
  </si>
  <si>
    <t>KLJUČAVNIČARSKA DELA</t>
  </si>
  <si>
    <t>Skupaj ključavničarska dela:</t>
  </si>
  <si>
    <t>Dobava in vgradnja talne zvočne izolacije iz plošč EPS deb. 3 cm, kot npr. Stiroestrih</t>
  </si>
  <si>
    <t>Dobava in vgradnja zidne obrobe atike ravne strehe iz barvane pločevine, r. šir. 65 cm</t>
  </si>
  <si>
    <t xml:space="preserve">Dobava in vgradnja vertikalne hidroizolacije na obodnih  stenah iz dvoplastnih plastomernih bitumenskih trakov kot npr.2* IZOTEKT V4 plus, vključno z izvedbo osnovnega premaza, predhodno pripravo površine in izdelavo preklopov, spojev in zavihkov. </t>
  </si>
  <si>
    <r>
      <t xml:space="preserve">Notranja enokrilna vrata dvorane,  z ALU podbojem, prašno barvan,  barva po izboru projektanta, z vsemi tesnili in zaustavljalci zapiranja, s kljuko po izboru projektanta, s ključavnico z istim ključem za več prostorov, na notranji strani zaščitna kovinska mreža. Vratno krilo je polno, obdelano z laminatno oblogo
</t>
    </r>
    <r>
      <rPr>
        <b/>
        <sz val="10"/>
        <rFont val="Calibri"/>
        <family val="2"/>
      </rPr>
      <t>V1, 0,90/2,55 m</t>
    </r>
  </si>
  <si>
    <r>
      <t xml:space="preserve">Notranja enokrilna vrata z lesenim krilom in kovinskim podbojem, prašno barvano, barva po izboru projektanta, polno leseno krilo obdelano z HP laminatom z vsemi tesnili in samozapiralo na vratih WC, talni zaustavljelec vrat, s kljuko po izboru projektanta, cilindrična ključavnica z istim ključem za več prostorov ter z rešetko za prezračevanje
</t>
    </r>
    <r>
      <rPr>
        <b/>
        <sz val="10"/>
        <rFont val="Calibri"/>
        <family val="2"/>
      </rPr>
      <t>V2(r), 0,80/2,10 m</t>
    </r>
  </si>
  <si>
    <t>Zakoličba objekta z izdelavo zapisnika.</t>
  </si>
  <si>
    <t>Zakoličba osi objekta.</t>
  </si>
  <si>
    <t>Postavitev in zavarovanje gradbenih profilov.</t>
  </si>
  <si>
    <t>Pregled tal s strani geomehanika z izdelavo poročila.</t>
  </si>
  <si>
    <t>Postavitev gradbiščne table.</t>
  </si>
  <si>
    <t>Ureditev gradbišča v skladu z načrtom ureditve gradbišča.</t>
  </si>
  <si>
    <t>Nakladanje in odvoz materiala od izkopa na stalno deponijo, vključno s plačilom vseh taks.</t>
  </si>
  <si>
    <t>Dobava in vgrajevanje betona za pasovne temelje, C25/30, k.pr. nad  0,30 m3/m1.</t>
  </si>
  <si>
    <t>Dobava in vgrajevanje betona v stene, C25/30, prereza 0,20 - 0,30 m3/m2.</t>
  </si>
  <si>
    <t>Dobava in vgrajevanje betona C 25/30 v konstrukcije prereza 0,08 - 0,12 m3/m1,  vertikalne vezi v opečnih zidovih.</t>
  </si>
  <si>
    <t>Dobava in vgrajevanje betona C 25/30, k.pr. 0,04 - 0,08 m3/m1,  horizontalne vezi v opečnih zidovih.</t>
  </si>
  <si>
    <t>Dobava in vgrajevanje betona C 25/30, k.pr. 0,08 - 0,12 m3/m1,  atika.</t>
  </si>
  <si>
    <t>Dobava in vgrajevanje betona C 25/30, k.pr. 0,12 - 0,20 m3/m1,  nosilci.</t>
  </si>
  <si>
    <t>Dobava in vgrajevanje betona C 25/30, k.pr. 0,04 - 0,08 m3/m1,  preklade v opečnih zidovih.</t>
  </si>
  <si>
    <t>Dobava in vgrajevanje betona C 25/30, k.pr. 0,12 - 0,20 m3/m2,  betonska plošča deb. 15 cm.</t>
  </si>
  <si>
    <t>Dobava in vgrajevanje betona C 25/30,  betonske dvoramne stopnice.</t>
  </si>
  <si>
    <t>Dobava in vgrajevanje armature, do fi 12, S 500 B.</t>
  </si>
  <si>
    <t>Dobava in vgrajevanje armature, nad fi 12, S 500 B.</t>
  </si>
  <si>
    <t>Dobava in vgrajevanje armature, armaturne mreže, MA 500/560.</t>
  </si>
  <si>
    <t>Izdelava opaža pasovnih temeljev.</t>
  </si>
  <si>
    <t>Izdelava opaža betonskih sten, deb. 30 cm.</t>
  </si>
  <si>
    <t>Izdelava opaža čela betonskih sten, deb. 30 cm.</t>
  </si>
  <si>
    <t>Izdelava opaža odprtin v betonskih stenah, deb. 30 cm, merjeno po robu odprtine.</t>
  </si>
  <si>
    <t>Izdelava opaža betonskih vertikalnih vezi v novih opečnih zidovih.</t>
  </si>
  <si>
    <t>Izdelava opaža betonskih horizontalnih  vezi v novih opečnih zidovih.</t>
  </si>
  <si>
    <t>Izdelava opaža betonske atike.</t>
  </si>
  <si>
    <t>Izdelava opaža betonskih nosilcev, višina podpiranja do 3,00 m.</t>
  </si>
  <si>
    <t>Izdelava opaža betonskih plošč deb. 15 cm, višina podpiranja do 3,00 m.</t>
  </si>
  <si>
    <t>Izdelava opaža roba betonskih plošč, deb. 15 cm.</t>
  </si>
  <si>
    <t>Izdelava opaža betonskih preklad.</t>
  </si>
  <si>
    <t>Izdelava opaža dvoramnih betonskih stopnic, rama, stopnice in podest.</t>
  </si>
  <si>
    <t>Dobava in vgradnja lepljenega nosilca dim. 18/28 cm, dolžine 9,50 m, komplet z jekleno zatego fi 26 in z ustrezno zaščito.</t>
  </si>
  <si>
    <t>Dobava in vgradnja lesenega ostrešja, les smreka II. ktg., sestavljeno iz 2 x kapna lega 16/16 cm, sleme 20/28 cm, špirovci 14/18, poraba lesa do 0,04 m3/m2, obračun tlorisna projekcija ostrešja, komplet z ustrezno zaščito.</t>
  </si>
  <si>
    <t>Dobava in vgradnja lesenega opaža ostrešja, les smreka II. ktg., deb. 2,5 cm, komplet z ustrezno zaščito.</t>
  </si>
  <si>
    <t>Dobava in vgradnja lesenih letev ostrešja, les smreka II. ktg.,dvojno letvanje dim. 5/4 cm in 4/5 cm, komplet z ustrezno zaščito.</t>
  </si>
  <si>
    <t>Montaža in demontaža notranjega delovnega odra, za zidanje, ometavanje (obračun: tlorisna površina prostorov).</t>
  </si>
  <si>
    <t>Zidanje nosilnih zidov iz opečenega bloka, deb. 30 cm.</t>
  </si>
  <si>
    <t>Zidanje predelnih zidov iz opečenega bloka, deb. 12 cm.</t>
  </si>
  <si>
    <t>Zidanje predelnih zidov iz opečenega bloka, deb. 15 cm.</t>
  </si>
  <si>
    <t>Grobi in fini omet s podaljšano apnenocementno malto na opečne površine.</t>
  </si>
  <si>
    <t>Grobi in fini omet s podaljšano apnenocementno malto na betonske površine.</t>
  </si>
  <si>
    <t>Grobi in fini omet s podaljšano apnenocementno malto na betonske površine, nove plošče.</t>
  </si>
  <si>
    <t>Dobava in vgradnja toplotne izolacije atike iz plošč XPS deb. 8 cm.</t>
  </si>
  <si>
    <t>Dobava in naprava mikroarmiranega cementnega estriha deb. 5,5 cm vključno z obzidno dilatacijo deb. 0,5 cm in potrebnimi talnimi dilatacijami.</t>
  </si>
  <si>
    <t>Dobava in naprava mikroarmiranega cementnega estriha deb. 5 cm vključno z obzidno dilatacijo deb. 0,5 cm in potrebnimi talnimi dilatacijami.</t>
  </si>
  <si>
    <t>Dobava in vgradnja PVC fi 100, odušnik iz sanitarij, vse komplet s PVC kapo na strehi.</t>
  </si>
  <si>
    <t>Zakoličba, postavitev in zaščita prečnih profilov.</t>
  </si>
  <si>
    <t>Izkop za kanalizacijo v terenu III. ktg. ter odvoz na deponijo.</t>
  </si>
  <si>
    <t>Planiranje in utrjevanje dna izkopa za kanalizacijo.</t>
  </si>
  <si>
    <t>Zasip kanalizacije s tamponskim materialom 0/32, komplet z utrjevanjem po plasteh.</t>
  </si>
  <si>
    <t>Dobava in vgrajevanje smradotesnega INOX pokrova dim. 60/60 cm, za vgrajevanje tlaka, fekalna kanalizacija.</t>
  </si>
  <si>
    <t>Dobava in vgrajevanje strešnega točkovnega svetlobnika, fi 60 cm (kot npr. Solatube), vse komplet.</t>
  </si>
  <si>
    <t>Dobava in vgrajevanje žlebov iz barvane pločevine.</t>
  </si>
  <si>
    <t>Dobava in vgrajevanje odtočnih kotličkov za izliv iz barvane pločevine, ravna streha.</t>
  </si>
  <si>
    <t>Dobava in vgradnja strešne obrobe - atika na dvokapni strehi iz barvane pločevine, r. šir. 50 cm.</t>
  </si>
  <si>
    <t>Dobava in vgradnja melaminske akustične obloge, obloge v dvorani, deb. 5 cm, komplet z ustrezno podkonstrukcijo, po detajlu.</t>
  </si>
  <si>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z rešetko za prezračevanje
</t>
    </r>
    <r>
      <rPr>
        <b/>
        <sz val="10"/>
        <rFont val="Calibri"/>
        <family val="2"/>
      </rPr>
      <t>V5(r), 0,70/2,10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</si>
  <si>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
    </r>
    <r>
      <rPr>
        <b/>
        <sz val="10"/>
        <rFont val="Calibri"/>
        <family val="2"/>
      </rPr>
      <t>V5, 0,70/2,10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</si>
  <si>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
    </r>
    <r>
      <rPr>
        <b/>
        <sz val="10"/>
        <rFont val="Calibri"/>
        <family val="2"/>
      </rPr>
      <t>V4, 1,20/2,35 m.</t>
    </r>
  </si>
  <si>
    <t>Dobava in vgradnja kaljenega, tiskanega in neprosojnega stekla na jekleni nadstrešek, po detajlu.</t>
  </si>
  <si>
    <t>Dobava in vgrajevanje podložnega betona pod pasovnimi temelji, deb. 10 cm, beton C 12/15.</t>
  </si>
  <si>
    <t>Dobava in vgrajevanje betona za AB talno ploščo, deb. 10 cm, beton C 25/30, komplet z zaglajevanjem površine za polaganje  hidroizolacije.</t>
  </si>
  <si>
    <t>Izdelava opaža odprtin v temeljih, za prehod kanalizacije, dim. 15/15 cm.</t>
  </si>
  <si>
    <t>11a</t>
  </si>
  <si>
    <t>Izdelava opaža odprtine dim. 60/60 cm za revizijskih jašek v talni plošči.</t>
  </si>
  <si>
    <t>11b</t>
  </si>
  <si>
    <t>Izdelava opaža točkovnega temelja za steber badminton mreže.</t>
  </si>
  <si>
    <t>Montaža in demontaža fasadnega delovnega odra, višine do 6,00 m, za zidanje in izdelavo fasade.</t>
  </si>
  <si>
    <t>13a.</t>
  </si>
  <si>
    <t>Izdelava betonskega podstavka, dim 3.0x0.8.x0.4m za montažo zunanjih enot  toplotnih naprav, vključno s hidroizolacijo.</t>
  </si>
  <si>
    <t>Dobava in vgrajevanje PVC DN 75 cevi na betonsko posteljico in polno obbetoniranje - fekalna kanalizacija.</t>
  </si>
  <si>
    <t>Dobava in vgrajevanje PE DN 110 cevi na betonsko posteljico in polno obbetoniranje - fekalna kanalizacija.</t>
  </si>
  <si>
    <t>Dobava in polaganje  talne keramike za notranjo uporabo, retificirane, debeline 10 mm, velikoformatni granitogres 60x60cm, protidrsni razred  R9, položene na kislinsko odporno epoxi lepilo, fuge zapolnjene s fugirno maso enake strukture kot lepilo. Barva po izboru projektanta. Vključno z izvedbo dilatacij na celotni ploskvi z vstavljavljenim dilatacijskim profilom po navodilu ponudnika. Vključno z nizkostensko obrobo višine 8 cm iz enakega materiala. Stik cokla s steno je zaključen s trajnoelastičnim kitom.</t>
  </si>
  <si>
    <t>Dobava in polaganje  talne keramike za notranjo uporabo, retificirane, debeline 10 mm - obloga stopnic in podesta, velikoformatni granitogres 60x30cm, protidrsni razred  R9, položene na kislinsko odporno epoxi lepilo, fuge zapolnjene s fugirno maso enake strukture kot lepilo. Barva po izboru projektanta. Vključno z nizkostensko obrobo višine 8 cm iz enakega materiala. Vključno z inox kotnim protizdrsnim profilom z vgrajeno gumo na robovih stopnic.</t>
  </si>
  <si>
    <r>
      <t xml:space="preserve">Dobava in polaganje stenske keramike debeline 10 mm, format 20x20cm (kot npr. Vogue sistem), polaganje na lepilo, vključno s fugiranjem stikov. </t>
    </r>
    <r>
      <rPr>
        <sz val="10"/>
        <color indexed="8"/>
        <rFont val="Calibri"/>
        <family val="2"/>
      </rPr>
      <t>Vsi vogali obdelani s PVC zaokrožnicami oziroma RF zaokrožnicami na izpostavljenih mestih. Stenska keramika se polaga do višine spuščenega stropa oziroma na do višine 2,00m. Keramika in barve fug po izboru projektanta.</t>
    </r>
  </si>
  <si>
    <t xml:space="preserve">Ponudbena cena zajema:  
 -  pregled in čiščenje podlog;
-  vsa potrebna preddela za pripravo površin;
-  izvedbo parne zapore v kolikor je v predvidenem času izvajanja vlažnost prekomerna;
-  dobavo osnovnega materiala za talne obloge;
 - dobavo ostalega materiala za izvedbo;
 - masa za izravnavo podloge;
 - lepilo za lepljenje talnih oblog;
 - obrobne letve oziroma zaključne trakove;
 - pritrdilni material za obrobne letve;
 - nanašanje izravnalne mase;
 - vsa predhodna dela v delavnici in na objektu;
 - prevoz materjala in orodja na objekt, z nakladanjem, razkladanjem, skladiščenjem ter notranjimi transporti do mesta vgraditve;
 - polaganje, prikrojitev in lepljenje talne obloge;
 - pritrjevanje obrob;
 - kitanje in brušenje in lakiranje parketa;
- izvedbo obrob na mestih prebojev in vgarjenih talnih elementov;
- izvesti začito oblog z impregnacijo (guma in pvc);
- čiščenje prostorov in izdelkov po opravljenem delu in zaščita do predaje naročniku;
</t>
  </si>
  <si>
    <r>
      <rPr>
        <i/>
        <sz val="10"/>
        <color indexed="12"/>
        <rFont val="Calibri"/>
        <family val="2"/>
      </rPr>
      <t xml:space="preserve">Ponudba mora zajemati: 
- vse </t>
    </r>
    <r>
      <rPr>
        <i/>
        <sz val="10"/>
        <color indexed="12"/>
        <rFont val="Calibri"/>
        <family val="2"/>
      </rPr>
      <t xml:space="preserve">zaheve iz prejšnjega odstavka;
- snemanje mer na objektu;
- v vseh mokrih prostorih morajo biti stene iz vodoodpornih mavčnih plošč; 
- izvedbo jeklene podkonstrukcije za  zagotavljanje stabilnosti mavčnokartosnkih sten in oblog;
- izvedbo dodatnih ojačitev pri notranjih vratih in steklenih stenah  ter pri spuščenih stropovih zaradi velikih višin;
- kompletno izdelavo izrezov in prebojev zaradi strojnih in elektro instalacij;
- vgradnjo vogalnikov in obdelavo špalet;
- ves pritrdilni in vezni material;
- vsa pripravljalna in zaključna dela, vsa dela se izvaja po zahtevah projektanta in naročnika;
- bandažiranje vseh stikov plošč z mrežico in kitom;
- vodoodporni kit za bandažiranje v mokrih prostorih;
- pomične in fiksne odre za izvedbo del;
- dobavo osnovnega, pritrdilnega in pomožnega materiala, z vsemi transportnimi in manipulativnimi stroški;
- delo v delavnici in na objektu, z vsemi dajatvami; 
- prevoz izdelkov in materiala na objekt  z nakladanjem, razkladanjem, skladiščenjem in vsemi prenosi;
- čiščenje izdelkov in prostorov po končanem delu; 
- vsa dela in ukrepe po določilih elaborata o varstvu pri delu;
</t>
    </r>
    <r>
      <rPr>
        <i/>
        <sz val="10"/>
        <color indexed="12"/>
        <rFont val="Calibri"/>
        <family val="2"/>
      </rPr>
      <t xml:space="preserve">Obračun del se vrši v merskih enotah, ki so označene v posamezni postavki. Odprtine večje od 3m se odbijajo v celoti.
</t>
    </r>
  </si>
  <si>
    <t>Izdelava stropa v dvorani iz akustičnih plošč (kot npr. Rigiton R8/18 ) 1,25cm, komplet s podkonstrukcijo.</t>
  </si>
  <si>
    <t xml:space="preserve">Izdelava, dobava in montaža obloge stropa:
- enojna kovinska podkonstrukcija iz sistemskih profilov (npr. knauf  CD 30) ali enakovredno, vijačena z distančniki (s togimi vešalkami) v AB ploščo; 
-  enoslojno oblogo iz mavčnokartonskih plošč debeline 15 mm;
Stiki plošč so kitani in bandažirani. V ceni za enoto je zajeti tudi vse potrebne izreze in ojačitve za vgradna stropna svetila (glej načrt elektro instalacij) in vgradne ogrevalno-hladilne in ventilacijske naprave (glej načrt strojnih instalacij). </t>
  </si>
  <si>
    <t xml:space="preserve">Izdelava, dobava in montaža obloge stropa:
- enojna kovinska podkonstrukcija iz sistemskih profilov (npr. knauf  CD 30) ali enakovredno, vijačena z distančniki (s togimi vešalkami) v AB ploščo; 
-  enoslojno oblogo iz vodoodpornih mavčnokartonskih plošč debeline 15 mm;
Stiki plošč so kitani in bandažirani. V ceni za enoto je zajeti tudi vse potrebne izreze in ojačitve za vgradna stropna svetila (glej načrt elektro instalacij) in vgradne ogrevalno-hladilne in ventilacijske naprave (glej načrt strojnih instalacij). </t>
  </si>
  <si>
    <r>
      <t>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 ustrezati zahtevam iz projekta.
Posebne zahteve: 
- izvajalec mora z glavnim izvajalcem uskladiti pogoje za primerno izvedbo površin za izvedbo del in izvesti pregled že izvedenih površin;
- izvesti mora vsa potrebna preddela za pripravo površin za pleskanje;
- opleskane površine morajo biti enotnega tona, ne smejo se poznati sledovi od slikopleskarskega orodja;
- barvo določi odgovorni projektant arhitekture;</t>
    </r>
    <r>
      <rPr>
        <i/>
        <sz val="10"/>
        <color indexed="12"/>
        <rFont val="Calibri"/>
        <family val="2"/>
      </rPr>
      <t xml:space="preserve"> 
- izvajalec je dolžan izvesti zaščito vseh vgrajenih materialov in izdelkov ob izvajanju pleskanja in izvesti čiščenje po delih;
- delovne odre za izvedbo pleskarskih del je dolžan zagotoviti izvajalec slikopleskarskih del skladno s pogoji za zagotavljanje varnosti pri delu;
Ponudba mora zajemati: 
- vse zaheve iz prejšnjega odstavka;
-  pregled površin in snemanje mer na objektu;
- vsa pripravljalna dela za pripravo površin za pleskanje, čiščenje in nanašanje emulzij;
- predhodno zaščito prostorov, vgrajenih materialov in izdelkov;
- izvedbo delovnih fiksnih in pomičnih odrov;
- dobavo materiala in pomožnega materiala ter izvedbo pleskanja;
- odstranjevanje zaščite;
- čiščenje prostorov po pleskanju;
</t>
    </r>
    <r>
      <rPr>
        <i/>
        <sz val="10"/>
        <color indexed="12"/>
        <rFont val="Calibri"/>
        <family val="2"/>
      </rPr>
      <t>Obračun del se vrši v merskih enotah, ki so označene v posamezni postavki. Odprtine večje od 3m se odbijajo v celoti.</t>
    </r>
  </si>
  <si>
    <t>Pleskanje obstoječih ometanih sten in stropov z  2x  poldisperzijsko barvo v tonu po izboru projektanta s predhodno pripravo podlage ter čiščenjem obstoječih površin. Barva po izboru projektanta.</t>
  </si>
  <si>
    <t>Gletanje mavčnih stropov vključno s predhodno pripravo podlage ter 2x pleskanje s poldisperzijsko barvo v tonu po izboru projektanta.</t>
  </si>
  <si>
    <t>2x pleskanje akustičnega stropa iz mavčnokartonskih plošč s poldisperzijsko barvo v tonu po izboru projektanta.</t>
  </si>
  <si>
    <t xml:space="preserve">Ponudba mora zajemati: 
- vse zaheve iz prejšnjega odstavka;
- snemanje izmer na licu mesta;
- izdelavo delavniških risb in elaborata z detajli vgardnje in potrjenimi predvidenimi obdelavami;
- izdelavo vzorčnih kosov;
- dobavo vsega osnovnega in pomožnega materiala ter okovja, kljuk in ključavnic, z vsemi transportnimi in
manipulativnimi stroški;
- vse delo v delavnici in na objektu z vsemi dajatvami;
- gradbeno pomoč na objektu;
- prevoz izdelkov na objekt, z nakladanjem, razkladanjem, skladiščenjem in prenosi do mesta vgraditve oz. montaže; vsi izdelki morajo biti ustrezno zaščiteni, da se med transporti in prenosi ne poškodujejo;
- čiščenje po izvršeni montaži in zaščita do predaje naročniku;
- vse potrebne tesnitve notranjih in zunanjih zapir; 
- dobava vse pripadajoče kovinske podkonstrukcije, slepih podbojev in okvirjev; 
- dobava in vgrajevanje stekla;
- vsa dela in ukrepi po predpisih varstva pri delu.
</t>
  </si>
  <si>
    <t>Dobava in vgradnja oblazinjene stenske obloge v dvorani, deb. 10 cm, do višine 2,60 m (npr. Elan) po detajlu.</t>
  </si>
  <si>
    <t>Dobava in vgradnja lesene akustične obloge 0,60/1,20 m, npr. Varion Fleks, obloge v dvorani, deb. 10 cm, komplet z ustrezno podkonstrukcijo, po detajlu.</t>
  </si>
  <si>
    <r>
      <t xml:space="preserve">Notranja predelna stena v sanitarijah iz HP laminatnih plošč, vratno krilo je polno iz HP laminatnih plošč, s PVC distančniki cca 150 cm od tal, z vsemi tesnili in zaustavljalci zapiranja, PVC kljuka z zaklepanjem brez ključa, barva po izboru projektanta 
</t>
    </r>
    <r>
      <rPr>
        <b/>
        <sz val="10"/>
        <rFont val="Calibri"/>
        <family val="2"/>
      </rPr>
      <t>S1, 1,56/1,85 m, vrata 0,60/1,85 m.</t>
    </r>
  </si>
  <si>
    <r>
      <t xml:space="preserve">Notranja predelna stena v sanitarijah iz HP laminatnih plošč, vratno krilo je polno iz HP laminatnih plošč, s PVC distančniki cca 150 cm od tal, z vsemi tesnili in zaustavljalci zapiranja, PVC kljuka z zaklepanjem brez ključa, barva po izboru projektanta 
</t>
    </r>
    <r>
      <rPr>
        <b/>
        <sz val="10"/>
        <rFont val="Calibri"/>
        <family val="2"/>
      </rPr>
      <t>S2, 1,79/1,85 m, vrata 0,60/1,85 m.</t>
    </r>
  </si>
  <si>
    <r>
      <t xml:space="preserve">Notranja fiksna zasteklitev iz ALU profilov, prašno barvan, barva po izbiri projektanta, zasteklitev kaljeno lepljeno steklo, vključno z zunanjo in notranjo ALU  polico, z vsemi potrebnimi tesnili in pritrjevalnimi elementi
</t>
    </r>
    <r>
      <rPr>
        <b/>
        <sz val="10"/>
        <rFont val="Calibri"/>
        <family val="2"/>
      </rPr>
      <t>O8, 1,00/3,30 m.</t>
    </r>
  </si>
  <si>
    <r>
      <t xml:space="preserve">Jeklena konstrukcija: 
Izdelava, dobava in montaža jeklene konstrukcije nadstreška iz nosilcev IPE 100 in pravokotnih cevi, vključno s predhodno izvedbo sidernih plošč in vgrajevanjem v betonske grede. Siderne plošče antikorozijsko zaščitene. 
Vključno z izdelavo vseh spojnih elementov, z vsemi potrebnimi ojačitvami, vsi elementi kovinske konstrukcijei vroče cinkani in barvani v treh nanosih z epoksidno barvo, ki zagotavlja trajno odpornost v okolju. Kovinski izdelki se predhodno zaščitijo in barvajo v delavnici in se na gradbišču montirajo z vijačnimi zvezami.
S predhodno izdelavo delavniške dokumentacije in elaborata montaže jeklene konstrukcije </t>
    </r>
    <r>
      <rPr>
        <sz val="10"/>
        <color indexed="8"/>
        <rFont val="Calibri"/>
        <family val="2"/>
      </rPr>
      <t xml:space="preserve">(skladno s posebnimi zahtevami iz uvodnih določi). </t>
    </r>
  </si>
  <si>
    <t>Ponudba mora zajemati: 
- snemanje potrebnih izmer na objektu;
- pregled pripravljene podloge – konstrukcije, čiščenje in kompletna predpriprava za izvedbo;
- predhodno usklajevanje z izvajalcem osnovne konstrukcije, pravočasna dobava in vgradnja sider in pritrdil v osnovno konstrukcijo;
- izdelavo delavniških načrtov pred začetkom del;
- dobavo, transport, skladiščenje in vgradnjo vsega osnovnega, pritrdilnega, spojnega in pomožnega materiala;
- izdelavo izdelkov v delavnici, transport do objekta, skladiščenje in prenosi do mesta vgraditve; 
- čiščenje kovinskih izdelkov in izvedbo antikorozijske zaščite 2xminiziranje, v kolikor ni v posamezni postavki drugače zahtevano;
- čiščenje izdelkov in prostorov po izvršeni montaži ter zavarovanje le-teh do predaje naročniku;
- vsa dela in ukrepe po določilih veljavnih predpisov varstva pri delu;
- izvedbo redne konstrole del in pridobitev potrdila o ustreznosti kovinske konstrukcije s strani pooblaščene institucije;
- vsa gradbena dela pri vgradnji kovinskih izdelkov;
Obračun del se vrši v merskih enotah, ki so označene v posamezni postavki.</t>
  </si>
  <si>
    <t>C</t>
  </si>
  <si>
    <t>ELEKTROINSTALACIJE</t>
  </si>
  <si>
    <t>D</t>
  </si>
  <si>
    <t>STROJNE INSTALACIJE</t>
  </si>
  <si>
    <t>E</t>
  </si>
  <si>
    <t>ZUNANJA UREDITEV</t>
  </si>
  <si>
    <t>ZUNANJA UREDITEV IN ZUNANJA IGRALA</t>
  </si>
  <si>
    <t>A.</t>
  </si>
  <si>
    <t>B.</t>
  </si>
  <si>
    <t>SPODNJI USTROJ</t>
  </si>
  <si>
    <t>C.</t>
  </si>
  <si>
    <t>ZGORNJI USTROJ</t>
  </si>
  <si>
    <t>D.</t>
  </si>
  <si>
    <t>UREDITVENA DELA</t>
  </si>
  <si>
    <t>E:</t>
  </si>
  <si>
    <t>PODPORNI ZIDOVI</t>
  </si>
  <si>
    <t>F.</t>
  </si>
  <si>
    <t>PROMETNA UREDITEV</t>
  </si>
  <si>
    <t>G.</t>
  </si>
  <si>
    <t>ZUNANJA KANALIZACIJA</t>
  </si>
  <si>
    <t>SKUPAJ EUR</t>
  </si>
  <si>
    <t>PREDDELA :</t>
  </si>
  <si>
    <t>Zakoličba vseh karakterističnih točk, linij in višin (dostopna pot dolžine 34.7m, utrjenih površin 660 m2, 18 jaškov kanalizacije).</t>
  </si>
  <si>
    <t>kom</t>
  </si>
  <si>
    <t>SKUPAJ  EUR:</t>
  </si>
  <si>
    <t>SPODNJI USTROJ - ZEMELJSKA DELA :</t>
  </si>
  <si>
    <t>Širok strojni izkop zemljine I. ktg. (humus)</t>
  </si>
  <si>
    <t>z odrivom v začasno deponijo ob gradbišču,</t>
  </si>
  <si>
    <t>za kasnejšo uporabo. Deb. sloja cca 20cm.</t>
  </si>
  <si>
    <t xml:space="preserve">m3 </t>
  </si>
  <si>
    <t>Dobava in vgrajevanje gramoza D32 za tampon deb. 30 cm pod asfaltno površino vozišč, dostopno potjo, pod tlakovanimi površinami in parkirišči, utrjevanje do predpisane zbitosti</t>
  </si>
  <si>
    <t xml:space="preserve">Fino planiranje planuma spodnjega ustroja, </t>
  </si>
  <si>
    <t xml:space="preserve">m2 </t>
  </si>
  <si>
    <t>ZGORNJI USTROJ :</t>
  </si>
  <si>
    <t>Dobava in polaganje betonskih tlakovcev dim. 20/20cm, svetlo - sive barve na podložno plast peska (0-4mm), deb. 5cm,  na že prej pripravljeno tamponsko podlago z vsemi pomožnimi deli</t>
  </si>
  <si>
    <t xml:space="preserve">Dobava in vgrajevanje betonskih robnikov </t>
  </si>
  <si>
    <t>15/25cm v betonski temelj C 12/15, z izkopom</t>
  </si>
  <si>
    <t>za temelje, izdelavo dvojnega opaža,</t>
  </si>
  <si>
    <t>betoniranjem, polaganjem robnikov in zalivanjem.</t>
  </si>
  <si>
    <t xml:space="preserve">m    </t>
  </si>
  <si>
    <t>UREDITVENA DELA :</t>
  </si>
  <si>
    <t xml:space="preserve">Razgrinjanje humusa in grobo planiranje vseh </t>
  </si>
  <si>
    <t>površin zelenic.</t>
  </si>
  <si>
    <t xml:space="preserve">Fino planiranje površin zelenic in dvakratna zasaditev s travnim semenom, vključno z valjanjem in setev z vsemi potrebnimi deli. </t>
  </si>
  <si>
    <t>Dobava in zasaditev dreves, vključno z izkopom</t>
  </si>
  <si>
    <t>sadilnih jam, dodatkom gnojila in zasipom po</t>
  </si>
  <si>
    <t>končani zasaditvi.</t>
  </si>
  <si>
    <t>Cupressus sempervirens L. (vednozelena cipresa)</t>
  </si>
  <si>
    <t>d-Tilia olatyphyllos (Navadna lipa)</t>
  </si>
  <si>
    <t>Morus Olatanifoglia (murva)</t>
  </si>
  <si>
    <t>Dobava in zasaditev grmovnic, vključno z izkopom sadilnih jam, dodatkom gnojila in zasipom po končani zasaditvi</t>
  </si>
  <si>
    <t>Rosmarinus officinalis (navadni rožmarin)</t>
  </si>
  <si>
    <t>Lavandula (sivka)</t>
  </si>
  <si>
    <t>Nerium oleander (navadni oleander)</t>
  </si>
  <si>
    <t>Photinia Red Robin Hedging (fotinija)</t>
  </si>
  <si>
    <t>Izdelava klančine iz metličenega betona, deb.10 cm, beton C25/30, na podlagi iz drobljenca, deb. 20 cm, z izvedbo ustreznih diletacij in vsemi potrebnimi deli.</t>
  </si>
  <si>
    <t>Izdelava ploščadi iz metličnega betona C25/30,</t>
  </si>
  <si>
    <t>deb. 10 cm, na podlagi iz drobljenca, deb. 20cm, z izvedbo ustreznih diletacij ter vsemi potrebnimi deli.</t>
  </si>
  <si>
    <t>Dobava in vgradnja opranega prodca v debelini 20 cm na geotekstilu (politlak 200g/m2).</t>
  </si>
  <si>
    <t>Dobava in vgrajevanje betonskih robnikov</t>
  </si>
  <si>
    <t>5/20 cm, vključno z izkopom in temeljenjem</t>
  </si>
  <si>
    <t>Dobava in vgradnja lesenih desk - impregniran sibirski macesen, širine 10cm in debeline 25mm, na betonsko podlago s primerno pritrditvijo (2*4kom*9.4m)</t>
  </si>
  <si>
    <t>m</t>
  </si>
  <si>
    <t>Dobava in postavitev panelne (žične) ograje .</t>
  </si>
  <si>
    <t>Višina panela je 1 m, standardne zelene barve</t>
  </si>
  <si>
    <t xml:space="preserve">RAL 6005. s stebri (palice premera 50mm), </t>
  </si>
  <si>
    <t>vključno z izvedbo temeljev stebričkov.</t>
  </si>
  <si>
    <t>SKUPAJ:</t>
  </si>
  <si>
    <t>E.</t>
  </si>
  <si>
    <t xml:space="preserve">PODPORNI ZIDOVI </t>
  </si>
  <si>
    <t>Izkop za pasovne temelje v terenu III. kat.</t>
  </si>
  <si>
    <t>Planiranje in utrjevanje dna izkopa za pasovne temelje.</t>
  </si>
  <si>
    <t>Dvostranski opaž pasovnih temeljev zidov.</t>
  </si>
  <si>
    <t>Dvostranski opaž betonskih zidov do h = 1.8 m.</t>
  </si>
  <si>
    <t>Dobava in vgrajevanje podložnega betona C8/10, v debelini 10 cm, pod temelji zidov.</t>
  </si>
  <si>
    <t>Dobava in vgrajevanje betona pasovnih temeljev, beton C25/30, XC4, PV-II, prerez 0,20-0,30 m3/m1.</t>
  </si>
  <si>
    <t>Dobava in vgrajevanje betona pasovnih temeljev, beton C25/30, XC4, PV-II, prerez nad 0,30 m3/m1.</t>
  </si>
  <si>
    <t>Dobava in vgrajevanje betona zidov, beton C25/30, XC4, PV-II.</t>
  </si>
  <si>
    <t xml:space="preserve">Dobava in vgrajevanje armature do fi 12 S 500B. </t>
  </si>
  <si>
    <t>Dobava in vgrajevanje armaturnih mrež.</t>
  </si>
  <si>
    <t>Dobava in vgradnja drenažne cevi DN 110.</t>
  </si>
  <si>
    <t>Dobava in vgradnja drenažnega zasipa.</t>
  </si>
  <si>
    <t>Dobava in vgradnja politlaka med drenažnim zasipom in zasipom iz izkopa.</t>
  </si>
  <si>
    <t>Dobava in vgradnja barbakan (fi 50mm).</t>
  </si>
  <si>
    <t>PROMETNA UREDITEV :</t>
  </si>
  <si>
    <t>Izdelava tankoslojne črte šir.10 cm, ročno v beli barvi - ločilna črta.</t>
  </si>
  <si>
    <t>Izdelava tankoslojne talne označbe mesta za invalide (rumena barva znak za invalida in šrafure).</t>
  </si>
  <si>
    <t>Zakoličba jaškov .</t>
  </si>
  <si>
    <t>Zavarovanje dna kadunjastega jarka s plastjo bitumenskega betona, debelo 5 cm, široko 50 cm - mulda                                              op.: vključno z dobavo, prevozom in vgradnjo</t>
  </si>
  <si>
    <t>Strojni izkop jarka za kanale v zemlji III.- IV.ktg., začasno deponiranje na gradbišču. Globina izkopa od 0.6 do 4,0 m.</t>
  </si>
  <si>
    <t xml:space="preserve">     </t>
  </si>
  <si>
    <t>Planiranje in uvaljanje dna jarka.</t>
  </si>
  <si>
    <t xml:space="preserve">Dobava peska in izdelava peščene posteljice </t>
  </si>
  <si>
    <t>za kanalizacijske cevi, d=20 cm.</t>
  </si>
  <si>
    <t>Stopnja zgoščenosti 97% standardnega Proctorja.</t>
  </si>
  <si>
    <t>a)</t>
  </si>
  <si>
    <t>fi 150</t>
  </si>
  <si>
    <t>b)</t>
  </si>
  <si>
    <t>fi 200</t>
  </si>
  <si>
    <t>Dobava in vgradnja jaška iz B.C. fi50cm, do globine 1.5 m, z vsemi potrebnimi priključki - požiralnik.</t>
  </si>
  <si>
    <t>Dobava in vgradnja kaskadnega jaška iz PE, fi 80cm,  h = 2 do 2. 5m, z vsemi potrebnimi priključki in deli po navodilih proizvajalca.</t>
  </si>
  <si>
    <t>Dobava in vgradnja litoželeznih pokrovov nosilnost 400 kN, premera 60 cm.</t>
  </si>
  <si>
    <t>Dobava in vgradnja litoželeznih pokrovov nosilnost 150 kN, premera 60 cm.</t>
  </si>
  <si>
    <t>Dobava in vgradnja litoželezne rešetke 40/40cm, 400 kN.</t>
  </si>
  <si>
    <t>Dobava in vgraditev rešetke s kanaleto, iz duktilne litine, z nosilnostjo 250 kN, s prerezom 650/200 mm, z vsemi potrebnimi deli.</t>
  </si>
  <si>
    <t>Dobava  in vgradnja peščenega materiala za</t>
  </si>
  <si>
    <t xml:space="preserve"> zasip kanalizacije v coni kanala (30 cm nad</t>
  </si>
  <si>
    <t xml:space="preserve">      </t>
  </si>
  <si>
    <t>temenom cevi). Komprimacija z lahkimi</t>
  </si>
  <si>
    <t>komprimacijskimi sredstvi.</t>
  </si>
  <si>
    <t>Stopnja zgoščenosti 97% po Proctorju.</t>
  </si>
  <si>
    <t xml:space="preserve">Dokončni zasip kanalizacije z izkopanim </t>
  </si>
  <si>
    <t xml:space="preserve">materialom.Komprimacija v plasteh s </t>
  </si>
  <si>
    <t>srednjetežkimi komprimacijskimi sredstvi.</t>
  </si>
  <si>
    <t>Stopnja zgoščenosti 95-98% po Proctorju.</t>
  </si>
  <si>
    <t>Ustreznost zasipnega materiala potrdi geomehanik.</t>
  </si>
  <si>
    <t>Preizkus vodotesnosti kanalizacije, čiščenje in snemanje kanalizacije.</t>
  </si>
  <si>
    <t>EM</t>
  </si>
  <si>
    <t>Količina</t>
  </si>
  <si>
    <t>Cena</t>
  </si>
  <si>
    <t>Znesek</t>
  </si>
  <si>
    <t>VODOVOD</t>
  </si>
  <si>
    <t xml:space="preserve">1. 0. </t>
  </si>
  <si>
    <t>Zarisovanje napeljave vodovoda po stenah in izdelava utorov in prebojev za instalacije vodovoda.</t>
  </si>
  <si>
    <t>h</t>
  </si>
  <si>
    <t>1.1.</t>
  </si>
  <si>
    <t>Prehod vodovodne cevi DN 25 skozi temelj v zaščitni cevi DN 75, komplet z zatesnitvijo.</t>
  </si>
  <si>
    <t>2.1.</t>
  </si>
  <si>
    <t>Cevovodi iz srednjetežkih vroče pocinkanih navojnih cevi DIN 2440, za vodo, DN 15, spajanje z navoji, vključno navojni fitingi po DIN 2950. Vklj. dodatna korozijska zaščita z 2x bitumenskim trakom.</t>
  </si>
  <si>
    <t>2.2.</t>
  </si>
  <si>
    <t>Enako, razen DN 20,</t>
  </si>
  <si>
    <t>2.3.</t>
  </si>
  <si>
    <t>Enako, razen DN 25,</t>
  </si>
  <si>
    <t>3.1.</t>
  </si>
  <si>
    <t>Cevovodi iz srednjetežkih vroče pocinkanih navojnih cevi DIN 2440, za vodo, DN 15, spajanje z navoji, vključno navojni fitingi po DIN 2950. Vklj. zaščita za podometno vgradnjo.</t>
  </si>
  <si>
    <t>3.2.</t>
  </si>
  <si>
    <t>4.1.</t>
  </si>
  <si>
    <t>Cevovodi iz PE cevi za pitno vodo zunanjega premera 20 mm, z vsemi fitingi kolen , odcepov in navojnimi priključki za priključitev porabnikov vode, komplet z zaščito iz žlebakov ustreznega premera.</t>
  </si>
  <si>
    <t>4.2.</t>
  </si>
  <si>
    <t>Enako, razen premera 25 mm.</t>
  </si>
  <si>
    <t>5.1.</t>
  </si>
  <si>
    <t>Krogelna pipa, z navojnim priključkom, PN 16, ohišje iz prešane medenine, z ročico, DN 20.</t>
  </si>
  <si>
    <t>5.2.</t>
  </si>
  <si>
    <t>Enako, razen DN 15</t>
  </si>
  <si>
    <t>6.0.</t>
  </si>
  <si>
    <t>Dezinfekcija in spiranje cevovodov za vodo, z vodo, dezinfekcijsko sredstvo klor ter izdelava poročila.</t>
  </si>
  <si>
    <t>kpl</t>
  </si>
  <si>
    <t>7.0.</t>
  </si>
  <si>
    <t>Tlačni preizkus tesnjenja cevovoda z vodo, preizkusni tlak je 1,3 kratni delovni tlak, vključno s potrebnimi čepi ter njihovo odstranitvijo po tlačnem preizkusu.</t>
  </si>
  <si>
    <t>8. 0.</t>
  </si>
  <si>
    <t>ODTOČNA KANALIZACIJA</t>
  </si>
  <si>
    <t>...</t>
  </si>
  <si>
    <t>8.1.</t>
  </si>
  <si>
    <t>Cevovodi za odpadno vodo iz trdega PVC, z natičnimi obojkami DIN 19531, DN  32, tesnjeno s tesnilnim obročkom, polaganje v poslopjih.</t>
  </si>
  <si>
    <t>8.2.</t>
  </si>
  <si>
    <t>Enako, razen DN  50,</t>
  </si>
  <si>
    <t>8.3.</t>
  </si>
  <si>
    <t>Enako, razen DN  75,</t>
  </si>
  <si>
    <t>8.4.</t>
  </si>
  <si>
    <t>Enako, razen DN 100,</t>
  </si>
  <si>
    <t>8.5.</t>
  </si>
  <si>
    <t>Spojnik za odtočne cevi iz trdega PVC DIN 19531,-kot koleno, 87°, DN 100</t>
  </si>
  <si>
    <t>8.6.</t>
  </si>
  <si>
    <t>Enako, razen 45°,DN 100</t>
  </si>
  <si>
    <t>8.7.</t>
  </si>
  <si>
    <t>Spojnik za odtočne cevi iz trdega PVC DIN 19531,-kot koleno, 87°, DN  50</t>
  </si>
  <si>
    <t>8.8.</t>
  </si>
  <si>
    <t>Enako, razen 45°,DN  50</t>
  </si>
  <si>
    <t>8.9.</t>
  </si>
  <si>
    <t>Enako, razen 87°,DN 32</t>
  </si>
  <si>
    <t>8.10.</t>
  </si>
  <si>
    <t>Enako, razen 45°,DN 32</t>
  </si>
  <si>
    <t>8.11.</t>
  </si>
  <si>
    <t>Spojnik za odtočne cevi iz trdega PVC DIN 19531,-kot enojni odcep, 45°, DN  50 x  50</t>
  </si>
  <si>
    <t>8.12.</t>
  </si>
  <si>
    <t>Enako, razen 87°,DN 100 x  50</t>
  </si>
  <si>
    <t>8.13.</t>
  </si>
  <si>
    <t>Spojnik za odtočne cevi iz trdega PVC DIN 19531,-kot enojni odcep, DN 100 x  100</t>
  </si>
  <si>
    <t>8.14.</t>
  </si>
  <si>
    <t>Strešna kapa DN 100 iz nerjavečega materiala.</t>
  </si>
  <si>
    <t>9.9.</t>
  </si>
  <si>
    <t>Spojnik za odtočne cevi iz POLO-KAL,-kot čistilni kos, DN 100</t>
  </si>
  <si>
    <t>9.0.</t>
  </si>
  <si>
    <t>Talni odtok iz plastike, s sifonom, iztok  3°, priključek DN 50, rešetka iz nerjavnega jekla. Nazivne mere okvirja rešetke 100 x 100 mm.</t>
  </si>
  <si>
    <t>10. 0.</t>
  </si>
  <si>
    <t>Podometni ventil, z navojnim priključkom DN 15, iz medenine, s pokromanim ročajem in rozeto.</t>
  </si>
  <si>
    <t>11. 0.</t>
  </si>
  <si>
    <t>Komplet umivalnik postavljen na normalno višino, sestavljen iz: opremo predhodno potrdi investitor</t>
  </si>
  <si>
    <t>11.1.</t>
  </si>
  <si>
    <t>Umivalnik iz sanitarne keramike, proizv. DOLOMITE tip PERLA, širina umivalnika 500X355, barvni odtenek bel. Pritrditev z vijaki.</t>
  </si>
  <si>
    <t>11. 2.</t>
  </si>
  <si>
    <t>Enoročna stoječa armatura za umivalnik, proizv…tip…, s pokromano površino. Z odtočnim ventilom s čepom na vzvod. Vključno s kotnimi ventili in sifonom.</t>
  </si>
  <si>
    <t>12. 0.</t>
  </si>
  <si>
    <t>Komplet oprema enojnega pomivalnega korita, sestavljena iz: (korito v opremi čajne kuhinje)</t>
  </si>
  <si>
    <t>12. 1.</t>
  </si>
  <si>
    <t>Odtočna garnitura za enojno pomivalno korito, iz plastike, odporne na vročo vodo, s sifonom, s priključnim kolenom.</t>
  </si>
  <si>
    <t>12. 2.</t>
  </si>
  <si>
    <t>Enoročna stoječa armatura za pomivalno korito za pretočni bojler, proizv. ………………., s pokromano površino. Vključno s kotnimi ventili.</t>
  </si>
  <si>
    <t>13.0.</t>
  </si>
  <si>
    <t>Komplet WC sestavljen iz: opremo predhodno potrdi investitor</t>
  </si>
  <si>
    <t>13.1.</t>
  </si>
  <si>
    <t>Straniščna školjka iz sanitarne keramike, viseča z nosilno konstrukcijo in podometnim kotličkom, odtok zadaj, proizv.             ……………….. Tip…………., vključno s sedežno desko s pokrovom, školjka v beli barvi. Pritrditev z vijaki.</t>
  </si>
  <si>
    <t>14.0.</t>
  </si>
  <si>
    <t>WC INVALIDI</t>
  </si>
  <si>
    <t>14. 1.</t>
  </si>
  <si>
    <t>Umivalnik za invalide, iz sanitarne keramike, proizv. DOLOMITE tip ATLANTIS, vključno z odtočnim ventilom in sifonom za nadometno vgradnjo, širina umivalnika 67 cm, barvni odtenek bel. Pritrditev s konzolo z ročnim pomikom.</t>
  </si>
  <si>
    <t>14. 2.</t>
  </si>
  <si>
    <t>Enoročna stoječa armatura za umivalnik, za pretočni bojler, proizv. tip, s pokromano površino. Vključno s kotnimi ventili.</t>
  </si>
  <si>
    <t>14. 3.</t>
  </si>
  <si>
    <t>Straniščna školjka s prigrajenim splakovalnikom, iz sanitarne keramike, stoječa na tleh, odtok v tla, proizv. DOLOMITE tip ATLANTIS, tip..., vključno s sedežno desko za invalide, barvni odtenek bel. Pritrditev z vijaki.</t>
  </si>
  <si>
    <t>14. 4.</t>
  </si>
  <si>
    <t>Oprijemalo za invalide, za montažo ob umivalniku, proizv./tip DOLOMITE ATLANTIS S1, cev in stenski nosilec iz nerjavnega jekla, s poliamidno prevleko, pritrditev v steno in tla, fiksno,</t>
  </si>
  <si>
    <t>14. 5.</t>
  </si>
  <si>
    <t>Oprijemalo za invalide, za montažo ob WC školjki, proizv./tip DOLOMITE ATLANTIS S1, cev in stenski nosilec iz nerjavnega jekla, s poliamidno prevleko, pritrditev v steno, fiksno, z možnostjo preklopa, dolžina...</t>
  </si>
  <si>
    <t>14. 6.</t>
  </si>
  <si>
    <t>Ogledalo iz stekla, proizv./tip DOLOMITE ALANTIS, kvadratno, 650 x 650 mm, s konzolo za nagibanje ogledala, z okvirjem iz kovine.</t>
  </si>
  <si>
    <t>15.0.</t>
  </si>
  <si>
    <t>Komplet pisoar, sestavljen iz:  opremo predhodno potrdi investitor</t>
  </si>
  <si>
    <t>15.1.</t>
  </si>
  <si>
    <t>Pisoarna školjka iz sanitarne keramike, za stensko montažo,proizv. ……………..., vključno s pokromanim sifonom, dotok zgoraj, odtok spodaj, barvni odtenek bel. Pritrditev z vijaki.</t>
  </si>
  <si>
    <t>15. 2.</t>
  </si>
  <si>
    <t>Brezkontaktna elektronsko krmiljena naprava za splakovanje pisoarjev, proizv./tip ……………..., v kompaktni izvedbi za podometno montažo, senzor v krmilni napravi,</t>
  </si>
  <si>
    <t>16.0.</t>
  </si>
  <si>
    <t>Komplet prha z oblogo sestavljena iz:</t>
  </si>
  <si>
    <t>16.1.</t>
  </si>
  <si>
    <t>Kad za tuširanje, iz akrilnega stekla (PMMA), s predfabricirano stransko oblogo, proizv. … tip …, dim. 80x80cm, barvni odtenek bel. Vključno z odtočno garnituro.</t>
  </si>
  <si>
    <t>16.2.</t>
  </si>
  <si>
    <t>Enoročna armatura za prho, DN 15, proizv. ARMAL tip 58-770-130, s pokromano površino. Z ročno prho in gibko cevjo iz kovine, pokromano, S pomično konzolo za prho.</t>
  </si>
  <si>
    <t>16.3.</t>
  </si>
  <si>
    <t>Stenska obloga tuš kade višine 2 m iz delno prosojnega materila, komplet z nosilci, pritrdilnim materialom z drsnimi vratai kotne izvedbe.</t>
  </si>
  <si>
    <t>17.0.</t>
  </si>
  <si>
    <t>Komplet oprema trokadera, sestavljena iz:</t>
  </si>
  <si>
    <t>17.1.</t>
  </si>
  <si>
    <t>Trokadero iz sanitarne keramike, odtok DN 100 spodaj, proizvajalca DOLOMITE, pokromano rešetko iz medenine, ...</t>
  </si>
  <si>
    <t>17.2.</t>
  </si>
  <si>
    <t>Enoročna stenska baterija za kopalno kad, DN 15, ARMAL 58-189-260, z ročno prho in gibko cevjo.</t>
  </si>
  <si>
    <t>17.3.</t>
  </si>
  <si>
    <t>Visokomontažni kotliček za trokadero s sprožilnim mehanizmom za sprožitev dotoka vode.</t>
  </si>
  <si>
    <t>18.0.</t>
  </si>
  <si>
    <t>Tlačni bojler volumna 100 l s spiralo za toplovodno ogrevanje, komplet s priključnim materialom, povezovalne fleksibilne cevi, varnostno nepovratna loputa.</t>
  </si>
  <si>
    <t>18.1.</t>
  </si>
  <si>
    <t>Pretočni bojler za spodnjo montažo, komplet s priključnim materialom, povezovalne fleksibilne cevi.</t>
  </si>
  <si>
    <t>19.0.</t>
  </si>
  <si>
    <t>Ogledalo iz stekla, pravokotno,  600 x  400 mm, z brušenimi robovi. Pritrditev s pokromanimi sponkami.</t>
  </si>
  <si>
    <t>19.1.</t>
  </si>
  <si>
    <t>Držalo za tekoče  milo, stenski nosilec iz medenine, pokroman, pritrditev z skritimi vijaki, komplet z milnikom.</t>
  </si>
  <si>
    <t>19.2.</t>
  </si>
  <si>
    <t>Držalo za papirnate brisače, stenski nosilec iz medenine, pokroman, roka iz medenine, pokromana.</t>
  </si>
  <si>
    <t>19.3.</t>
  </si>
  <si>
    <t>Držalo za toaletni papir, iz plastike, barvni odtenek bel, proizv./tip, zaprta oblika, za montažo na steno.</t>
  </si>
  <si>
    <t>20.0.</t>
  </si>
  <si>
    <t>Prenosni gasilni aparat, za večkratno polnjenje, gasilno sredstvo ABC-prah, vsebine  6 kg. S stenskim držalom.</t>
  </si>
  <si>
    <t>21.0.</t>
  </si>
  <si>
    <t>Iztočni ventil DN 15, proizv.  iz medenine, s pokromano površino, s pokromanim ročajem, z navojem za gibko cev R 3/4</t>
  </si>
  <si>
    <t>21.1.</t>
  </si>
  <si>
    <t>Enako, razen DN 20</t>
  </si>
  <si>
    <t>22.0.</t>
  </si>
  <si>
    <t>Notranji nadometni hidrant s priključnim ventilom DN 25 ter gibljivo cevjo DN 25 na kolutu  s cevjo, dolžine 30 m, komplet z onačbami in pritrjen na steno. Primeren E740/25/25/30 s kapaciteto 1,1 l/s minimalno 2,5 bar</t>
  </si>
  <si>
    <t>22.1.</t>
  </si>
  <si>
    <t>Preizkus notranjih hidrantov s strani pooblaščene organizacije komplet z izdelavo poročila in zapisnika meritev.</t>
  </si>
  <si>
    <t>23.0.</t>
  </si>
  <si>
    <t>Gradbena pomoč instalaterjem</t>
  </si>
  <si>
    <t>%</t>
  </si>
  <si>
    <t>24.0.</t>
  </si>
  <si>
    <t>Pripravljalna in zaključna dela za vse opisane storitve....</t>
  </si>
  <si>
    <t>SKUPAJ VODOVOD</t>
  </si>
  <si>
    <t>OGREVANJE</t>
  </si>
  <si>
    <t>Toplotna črpalka z zunanjo in notranjo enoto, nazivne grelne moči 5 kW, električna priključna moč 1,08 kW in priključna napetost 230 V. Sitem obratovanja 50/40°C za ogrevanje. Naprava ima kompletno regulacijo za krmiljenje in nadziranje zunanje enote za ogrevanje glede na potrebe ogrevanja iz vodilnega prostora, ki jo upravlajmo preko notranjega krmilnika.   Naprava je opremljena z notranjo razteznostno posodo volumna 1,5 l, obtočno črpalko z volumenskim pretokom 1,6 m3/h in razpoložljivim tlako 55 kPa ter pritrdilno konstrukcijo. V ceni je vključen zagon. Priključena je na notranjo napeljavo in odtok kondenza                                 Primerna naprava je za zunanjo enoto WH-UD05EE5 in notranjo enoto WH-SDF05E3E5 proizvod PANASONIC.</t>
  </si>
  <si>
    <t>1.2.</t>
  </si>
  <si>
    <t>Žični LCD termostat s tedensko programsko uro. Primeren PAW-A2W-RTWIRED.</t>
  </si>
  <si>
    <t>1.3.</t>
  </si>
  <si>
    <t>Avtomatski odzračevalnik, s plovcem iz plastike, okrov iz medi, PN 16, z navojnim priključkom vključno z varilno obojko, R 3/8</t>
  </si>
  <si>
    <t>2.0.</t>
  </si>
  <si>
    <t>Krogelna pipa za praznjenje, z zaporno kapo na verižici, vključno z vijačnim spojem za gibko cev, okrov iz medi, PN 10, vključno z varilno obojko, DN 15</t>
  </si>
  <si>
    <t>3.0.</t>
  </si>
  <si>
    <t>Termometer od 0-100°C</t>
  </si>
  <si>
    <t>4.0.</t>
  </si>
  <si>
    <t>Manometer od 0 do 6 bar</t>
  </si>
  <si>
    <t>5.0.</t>
  </si>
  <si>
    <t>CEVOVODI  ZA OGREVANJE</t>
  </si>
  <si>
    <t>Cevovodi vključno s fazoni in cevnimi pritrdili, iz srednje težkih navojnih cevi DIN 2440, varjenih črnih, DN  20, spajanje z varjenjem.</t>
  </si>
  <si>
    <t>Cevovodi iz večplastnih cevi iz PE in aluminija v zaščitni rebrasti cevi, v kolutu, premer d 16 mm, spajanje s stisljivimi fitingi, vključno s spojnimi elementi.</t>
  </si>
  <si>
    <t>5.3.</t>
  </si>
  <si>
    <t>Cevovodi za odpadno vodo iz trdega PVC, z natičnimi obojkami DIN 19531, DN  32, tesnjeno s tesnilnim obročkom, polaganje v poslopjih. Vključno s fazonskimi kosi. Vključno pritrditev cevi.</t>
  </si>
  <si>
    <t>Predtočni in povratvi razdelilec za ogrevanje za  osem grelnih krogov, komplet z ventili DN 15 in nastavljaniki diferenčnega tlaka ter omarico</t>
  </si>
  <si>
    <t>IZOLACIJA</t>
  </si>
  <si>
    <t>7.1.</t>
  </si>
  <si>
    <t>Toplotna izolacija cevovodov izvedena iz gibkih cevi iz sintetičnega kavčuka, območje uporabe 0 do 105°C, koefic. parozapornosti min. 3000, debeline 6 mm, za cev premera 16 mm.</t>
  </si>
  <si>
    <t>7.2.</t>
  </si>
  <si>
    <t>Enako, samo za DN 60.</t>
  </si>
  <si>
    <t>8.0.</t>
  </si>
  <si>
    <t>PLOČEVINASTI RADIATORJI z vgrajenim termostatskim ventilom s spodnjim priključkom</t>
  </si>
  <si>
    <t>Jekleno ploščno grelo, toplotna moč preizkušena po EN 442, končno lakiran, barva RAL 9010, s priključkom spodaj in vgrajenim termostatskim ventilom, vključno z nosilci za pritrditev. Primeren proizv. VOGEL&amp;NOT, tip 22 VM 600 dolžine 400 mm.</t>
  </si>
  <si>
    <t>Enako, razen tip 22 VM 600 dolžine 500 mm.</t>
  </si>
  <si>
    <t>Enako, razen tip 22 VM 600 dolžine 600 mm.</t>
  </si>
  <si>
    <t>Enako, razen tip 22 VM 600 dolžine 800 mm.</t>
  </si>
  <si>
    <t>Enako, razen tip 22 VM 600 dolžine 1000 mm.</t>
  </si>
  <si>
    <t>Postavitev in priključitev ploščatih grel.</t>
  </si>
  <si>
    <t>Termostatska glava z vgrajenim tipalom, proizv./tip THERA 3, s plinskim polnjenjem, zaščita pred odtujitvijo z varnostnim obročem, vgrajena na grelo z integriranim ventilom.</t>
  </si>
  <si>
    <t>Priključek za grelo z vgrajenim ventilom, proizv. kot dvojni ventil, osni razmik 50 mm, kotne oblike, iz medi, s priključkom za polnjenje in praznenje, navojni priključek DN 15,</t>
  </si>
  <si>
    <t>Odzračevalnik za grelo, za vodo do maks. 110°C, kot odzračevalni čep, iz medi, R 1/2</t>
  </si>
  <si>
    <t>Zaporni čep za grelo, DN 15</t>
  </si>
  <si>
    <t>Konstrukcija iz profilnega jekla za podpore in obešala, vključno s pritrdilnim materialom, z osnovnim premazom.</t>
  </si>
  <si>
    <t>9.1.</t>
  </si>
  <si>
    <t>Pleskanje cevovodov, konzol , dvakrat z osnovnim premazom po predhodnem čiščenju.</t>
  </si>
  <si>
    <t>9.2.</t>
  </si>
  <si>
    <t>Pleskanje cevovodov, konzol , Dvakrat z lakom odpornim proti visoki temperaturi.</t>
  </si>
  <si>
    <t>10.1.</t>
  </si>
  <si>
    <t>Cevna prekrivna rozeta, iz plastike, dvodelna, za dve cevi.</t>
  </si>
  <si>
    <t>10.2.</t>
  </si>
  <si>
    <t>Cevna prekrivna rozeta, iz medenine, pokromana, dvodelna, za cev DN 20</t>
  </si>
  <si>
    <t>11.0.</t>
  </si>
  <si>
    <t>Tlačni preizkus tesnjenja notranjega cevovoda z vodo, preizkusni tlak = 1,3 kratni delovni tlak, vključno s potrebnimi čepi ter njihovo odstranitvijo po tlačnem preizkusu.</t>
  </si>
  <si>
    <t>12.0.</t>
  </si>
  <si>
    <t>Shema vezav z navodili za obratovanje, na papirju, zaščitena s steklom, vložena v okvir in pritrjena na steno.</t>
  </si>
  <si>
    <t>Naprava za hlajenje in ogrevanje, komplet z zunanjo enoto in notranjo  enoto, stenske izvedbe, s cevno povezavo plinaste in tekoče povezave hladilnega sredstva ter električno in krmilno povezavo in daljinskim nastavljalnikom. Podatki za napravo: Qh=2,5 kW, Qg=3,4 kW, P=1130 W, U=230V.          Primerna: ZUNANJA ENOTA CU-E9PKE komplet s konzolami, NOTRANJA ENOTA CS-E9PKEW, ŽIČNI DALJINSKI UPRAVLJALNIK S TEDENSKIM ČASOVNIKOM ZA ETHEREA CZ-RD514C, komplet z zagonom, atestno dokumentacijo ter navodili. Razdalja med zunanjo in notranjo enoto do 12 m. Zagon pooblaščenega serviserja in podučitev ravnanja z napravo.</t>
  </si>
  <si>
    <t>Primeren sistem PANASONIC</t>
  </si>
  <si>
    <t>Naprava za hlajenje in ogrevanje, komplet z zunanjo enoto in notranjo  enoto, stenske izvedbe, s cevno povezavo plinaste in tekoče povezave hladilnega sredstva ter električno in krmilno povezavo in daljinskim nastavljalnikom. Podatki za napravo: Qh=7,65 kW, Qg=9,6 kW, P=450-3700 W, U=230V.          Primerna: ZUNANJA ENOTA CU-E28PKE komplet s konzolami, NOTRANJA ENOTA CS-E28PKES, ŽIČNI DALJINSKI UPRAVLJALNIK S TEDENSKIM ČASOVNIKOM
ZA ETHEREA CZ-RD514C, komplet z zagonom, atestno dokumentacijo ter navodili. Razdalja med zunanjo in notranjo enoto do 12 m. Zagon pooblaščenega serviserja in podučitev ravnanja z napravo.</t>
  </si>
  <si>
    <t>Stropni ventilator za kapacitero 13500 m3/h. Primeren Nordik Intenational Plus 140/56"z električno močjo 70 W in priključno napetostjo 230 V.</t>
  </si>
  <si>
    <t>14.1.</t>
  </si>
  <si>
    <t>Regulator za regulacijo stropnega ventilatorja. Primeren SCNRL5</t>
  </si>
  <si>
    <t>14.2.</t>
  </si>
  <si>
    <t>Žična zaščita stropnih ventilatorjev iz mreže. Velikost zaščite 1,5x1,5x1 m. Velikost rastra 10x10 cm. Debelina žice 5 mm.</t>
  </si>
  <si>
    <t>Pripravljalna in zaključna dela za vse opisane storitve.</t>
  </si>
  <si>
    <t>SKUPAJ OGREVANJE</t>
  </si>
  <si>
    <t>PREZRAČEVANJE</t>
  </si>
  <si>
    <t>1.0.</t>
  </si>
  <si>
    <t>VERVENT CEVI</t>
  </si>
  <si>
    <t>Cevni ventilator za odvod zraka komplet z regulatorjem za nastavitev hitrosti vrtenja kapacitete 400 m3/h tlačno razliko 200 Pa električna moč 180 W električna napetost 230. Primeren CA 160.</t>
  </si>
  <si>
    <t xml:space="preserve">Aksialni ventilator za transport zraka iz dvorane s podatki: V = 950 m3/h, P = 335 W,  U = 220 V , komplet s samodvižno žaluzijo. Primeren MPC 254 M.              </t>
  </si>
  <si>
    <t xml:space="preserve">Regulator za brezstopenjsko delovanje ventilatorjev, regulatorjem hitrosti vrtenja. </t>
  </si>
  <si>
    <t>Okrogli zračni kanali iz spiralno robljenih cevi, izdelani iz jeklene pocinkane pločevine, komplet z oblikovnimi kosi, pritrdilnim, spojnim in tesnilnim materialom, premer 100 mm.</t>
  </si>
  <si>
    <t>Enako, razen premer 160 mm</t>
  </si>
  <si>
    <t>Rešetka za prehod zraka med prostori za vgradnjo v vrata, izdelana iz vlečenih Al profilov, v barvi po izboru projektanta, BxH=325x125 mm.</t>
  </si>
  <si>
    <t>Zaščitna rešetka premera 160 mm iz nerjavečega materiala.</t>
  </si>
  <si>
    <t>Zaščitna rešetka premera 200 mm iz nerjavečega materiala.</t>
  </si>
  <si>
    <t>Izdelava odprtin velikosti premera do 250 mm v zid debeline 30 cm.</t>
  </si>
  <si>
    <t>Sesalni prezračevalni ventil PV-1/100.</t>
  </si>
  <si>
    <t>8.0</t>
  </si>
  <si>
    <t>Pripravljalna dela, zarisovanje, poskusno obratovanje in zaključna dela</t>
  </si>
  <si>
    <t>SKUPAJ PREZRAČEVANJE</t>
  </si>
  <si>
    <t>ZUNANJI VODOVOD</t>
  </si>
  <si>
    <t>Podzemni ventil DN 25 NP 10, komplet s teleskopskim drogom in cestno kapo.</t>
  </si>
  <si>
    <t>3.0</t>
  </si>
  <si>
    <t>4. 0.</t>
  </si>
  <si>
    <t>Krogelna pipa z navojem DN 25 NP 16.</t>
  </si>
  <si>
    <t>Protipovratni ventil, z navojnim  priključkom, PN 16, ohišje iz prešane medenine, kovinsko tesnilo, DN 25.</t>
  </si>
  <si>
    <t>Vodomer turbinski, proizv. Po izbiri koncesionarja, mokre izvedbe za vodo do 40°C, za vodoravno vgradnjo, z navojnim priključkom, vključno priključne vijačne zveze, DN 25 ter nadzradnjo za radiski prenos podatka porabe.</t>
  </si>
  <si>
    <t>Lovilnik nesnage, ohišje iz sive litine, poševne oblike, s prirobničnim priključkom, PN 16, DN 25.</t>
  </si>
  <si>
    <t>Izpustni ventil DN 20.</t>
  </si>
  <si>
    <t>Geodetski posnetek vodovoda.</t>
  </si>
  <si>
    <t>10.0</t>
  </si>
  <si>
    <t>Dezinfekcija in spiranje cevovodov za vodo, z vodo, dezinfekcijsko sredstvo klor, vključno z izdelavo poročila.</t>
  </si>
  <si>
    <t>SKUPAJ ZUNANJI VODOVOD</t>
  </si>
  <si>
    <t>GRADBENA DELA ZA ZUNANJI VODOVOD</t>
  </si>
  <si>
    <t>Zakoličba trase za zunanji vodovod.</t>
  </si>
  <si>
    <t>Zarezovanje asfalta.</t>
  </si>
  <si>
    <t>Strojni izkop jarka širine 0,6 m, globine do 1,5 m, nakladanje in odvoz izkopanega materiala v stalno deponijo vključno s plačilom vseh taks.</t>
  </si>
  <si>
    <t>Ročni izkop jarka.</t>
  </si>
  <si>
    <t>Planiranje dna jarka.</t>
  </si>
  <si>
    <t>Izdelava peščene posteljice za polaganje cevi (100-150 mm)ter zasutje s peskom granulacije 0-4mm do debeline 10cm nad cevjo.</t>
  </si>
  <si>
    <t>Zasipavanje jarka s tamponom ter utrjevanje z nabijanjem v jarku širine 0,6 m, debeline do 30 cm.</t>
  </si>
  <si>
    <t>Ročni zasip jarka.</t>
  </si>
  <si>
    <t>Zaščitna cev obstoječih instalacij s cevjo 10 cm komplet z obbetonažo.</t>
  </si>
  <si>
    <t>10.0.</t>
  </si>
  <si>
    <t>Obbetoniranje krivin, odcepov, podstavkov z betonom C25/30.</t>
  </si>
  <si>
    <t>Vodomerni jašek notranje mere 100x100x120 cm, komplet s pokrovom velikosti 60x60 cm za promet jašek izdelan iz betona stene  debeline 20 cm armiran z mrežo Q...ter ojačan z vogalniki iz rebrastega železa premera 12 mm komplet z opažem.</t>
  </si>
  <si>
    <t>EUR</t>
  </si>
  <si>
    <t>ZUNANJI VODOVOD - STROJNA DELA</t>
  </si>
  <si>
    <t>ZUNANJI VODOVOD - GRADBENA DELA</t>
  </si>
  <si>
    <t>REKAPITULACIJA</t>
  </si>
  <si>
    <t>ELEKTROINSTALACIJE - OBJEKT</t>
  </si>
  <si>
    <t>NN PRIKLJUČEK IN JR</t>
  </si>
  <si>
    <t>TK PRIKLJUČEK</t>
  </si>
  <si>
    <t>ELEKTRIČNE INSTALACIJE</t>
  </si>
  <si>
    <t>1.</t>
  </si>
  <si>
    <t>Instalacijski vodnik NYY-J položen v ceveh, naslednjih prerezov:</t>
  </si>
  <si>
    <t>-</t>
  </si>
  <si>
    <t>3x1,5 mm2</t>
  </si>
  <si>
    <r>
      <rPr>
        <sz val="7"/>
        <rFont val="Times New Roman"/>
        <family val="1"/>
      </rPr>
      <t xml:space="preserve"> </t>
    </r>
    <r>
      <rPr>
        <sz val="10"/>
        <rFont val="Arial"/>
        <family val="2"/>
      </rPr>
      <t>4x1,5 mm2</t>
    </r>
  </si>
  <si>
    <t>5x1,5 mm2</t>
  </si>
  <si>
    <r>
      <rPr>
        <sz val="7"/>
        <rFont val="Times New Roman"/>
        <family val="1"/>
      </rPr>
      <t xml:space="preserve"> </t>
    </r>
    <r>
      <rPr>
        <sz val="10"/>
        <rFont val="Arial"/>
        <family val="2"/>
      </rPr>
      <t>7x1,5 mm2</t>
    </r>
  </si>
  <si>
    <r>
      <rPr>
        <sz val="7"/>
        <rFont val="Times New Roman"/>
        <family val="1"/>
      </rPr>
      <t xml:space="preserve"> </t>
    </r>
    <r>
      <rPr>
        <sz val="10"/>
        <rFont val="Arial"/>
        <family val="2"/>
      </rPr>
      <t>3x2,5 mm2</t>
    </r>
  </si>
  <si>
    <r>
      <rPr>
        <sz val="7"/>
        <rFont val="Times New Roman"/>
        <family val="1"/>
      </rPr>
      <t xml:space="preserve"> </t>
    </r>
    <r>
      <rPr>
        <sz val="10"/>
        <rFont val="Arial"/>
        <family val="2"/>
      </rPr>
      <t>5x2,5 mm2</t>
    </r>
  </si>
  <si>
    <t>3x4    mm2</t>
  </si>
  <si>
    <t>5x6    mm2</t>
  </si>
  <si>
    <t>5x16  mm2</t>
  </si>
  <si>
    <t>2.</t>
  </si>
  <si>
    <t>Instalacijski vodnik LYCY položen v ceveh, , naslednjih prerezov:</t>
  </si>
  <si>
    <t>7x1,5 mm2</t>
  </si>
  <si>
    <t>3.</t>
  </si>
  <si>
    <t>Vodnik za izenačevanje potencialov N2HX-J položen v ceveh, naslednjih prerezov:</t>
  </si>
  <si>
    <t>4 mm2</t>
  </si>
  <si>
    <t>6 mm2</t>
  </si>
  <si>
    <t>16 mm2</t>
  </si>
  <si>
    <t>4.</t>
  </si>
  <si>
    <t>Instalacijske cevi RB naslednjih notranjih premerov:</t>
  </si>
  <si>
    <t>16  mm</t>
  </si>
  <si>
    <t>26  mm</t>
  </si>
  <si>
    <t>36  mm</t>
  </si>
  <si>
    <t>5.</t>
  </si>
  <si>
    <t>Instalacijske cevi PN, pritrjene na objemkah, naslednjih notranjih premerov:</t>
  </si>
  <si>
    <t>,</t>
  </si>
  <si>
    <t>29  mm</t>
  </si>
  <si>
    <t>6.</t>
  </si>
  <si>
    <t>Stikala modularne izvedbe (kot na primer VIMAR: Idea Rondo), komplet z dozo, nosilcem in okrasnim pokrovom (barvo izbere arhitekt), (če je na istem mestu več stikal so vgrajena v isto dozo), naslednjih tipov:</t>
  </si>
  <si>
    <t>navadno 16A</t>
  </si>
  <si>
    <t>navadno 16A z lučko</t>
  </si>
  <si>
    <t>izmenično</t>
  </si>
  <si>
    <t>križno</t>
  </si>
  <si>
    <t>tipkalo</t>
  </si>
  <si>
    <t>tipkalo gor dol</t>
  </si>
  <si>
    <t>7.</t>
  </si>
  <si>
    <t>Vtičnice modularne izvedbe (kot na primer VIMAR: Idea Rondo), komplet z dozo, nosilcem in okrasnim pokrovom (barvo izbere arhitekt), (če sta na istem mestu dve vtičnici sta vgrajeni v isto dozo), naslednjih tipov:</t>
  </si>
  <si>
    <t>16A 250V</t>
  </si>
  <si>
    <t>fiksni priključek</t>
  </si>
  <si>
    <t>komunikacijska vtičnica RJ45 k6</t>
  </si>
  <si>
    <t>pokrov IP65</t>
  </si>
  <si>
    <t>8.</t>
  </si>
  <si>
    <t>Doza PS49 z zbiralko za izenačevanje potencialov</t>
  </si>
  <si>
    <t>9.</t>
  </si>
  <si>
    <t xml:space="preserve">Svetilka tip 1, nadgradna z zaščitnim steklom in zaščitno mrežo, s širokim kotom sevanja, 4x54W, T16, z elektronsko dušilko in regulacijo svetlobnega toka Dali, komplet s sijalkami, pritrjena na strop,                                   kot npr. Arago 4x54W T16 DEB-DALI, 15.8141.4420.1 (Intra) </t>
  </si>
  <si>
    <t>9a.</t>
  </si>
  <si>
    <t xml:space="preserve">Svetilka tip 1A, nadgradna z zaščitnim steklom in zaščitno mrežo, s širokim kotom sevanja, 4x54W, T16, z elektronsko dušilko in regulacijo svetlobnega toka Dali, komplet s sijalkami, pritrjena na strop,                                   kot npr. Arago 4x54W T16 DEB-DALI, 15.8141.4420.1 (Intra) </t>
  </si>
  <si>
    <t>10.</t>
  </si>
  <si>
    <t>Svetilka tip 2, nadgradna IP65, 2x54W, z elektronsko dušilko, komplet s sijalkami, pritrjena na strop, kot npr. 5700 2x54W T16 EB, 5.7004.2543.0  (Intra)</t>
  </si>
  <si>
    <t>11.</t>
  </si>
  <si>
    <t>Svetilka tip 3, okrogla, vgradna IP44, s steklom, 2x18W, z elektronsko dušilko, komplet s sijalkami, pritrjena na strop, kot npr. Nitor Kit RV-CL 2x18W TC-DE EB, 4.8112.5218.0  (Intra)</t>
  </si>
  <si>
    <t>Svetilka tip 4, okrogla, nadgradna IP21,  2x13W, z elektronsko dušilko, komplet s sijalkami, vgrajena v strop, kot npr. Nitor C-OL 2x13W TC-DE EB, 4.8310.2213.0  (Intra)</t>
  </si>
  <si>
    <t>13.</t>
  </si>
  <si>
    <t>Svetilke tip 5, vgradna, okrogla, IP21, 2x26W, z elektronsko dušilko, komplet s sijalkami, vgrajena v spuščeni strop, kot npr. Nitor RV-OL 2x26W TC DE EB, 4.8110.2226.0  (Intra)</t>
  </si>
  <si>
    <t>14.</t>
  </si>
  <si>
    <t>Svetilke tip 6, svetilka na fasadi, IP65, 2x18W, komplet s sijalkami, pritrjena na fasado, kot npr. Vela Top 400 2x18W TC TE, HF8931G (Intra)</t>
  </si>
  <si>
    <t>15.</t>
  </si>
  <si>
    <t>Svetilke tip 7, za varnostno razsvetljavo, LED, pritrjena na strop ali steno, kot npr. Exit Lite SA 1N/RM (Begehlli)</t>
  </si>
  <si>
    <t>16.</t>
  </si>
  <si>
    <t>Svetike tip 8, reflektor, IP65, z metalhalogenidno sijalko moči 250W, z asimetrično karakteristiko in širokim snopom, pritrjen na steno, kot npr. Mach 5 Asymetrical 1x250W HPI-T-E40 Wide Beam, FA30504 (Intra)</t>
  </si>
  <si>
    <t>17.</t>
  </si>
  <si>
    <t>Svetilka tip 9, okrogla, vgradna IP44, s steklom, 2x18W, z elektronsko dušilko, komplet s sijalkami, pritrjena na strop, kot npr. Nitor C-CL 2x18W TC-DE EB, 4.8350.2218.1  (Intra)</t>
  </si>
  <si>
    <t>18.</t>
  </si>
  <si>
    <t>Razdelilna omara R1 izdelana iz tipske pločevinaste omare tip GW46035 (Gewiss), IP55, 515x650x250mm, s sistemsko ključavnico, vzidana do pokrova z vgrajenim:</t>
  </si>
  <si>
    <t xml:space="preserve">35 ks inst. odklopniki ST68B </t>
  </si>
  <si>
    <t xml:space="preserve">  2 ks inst. odklopniki ST68B/3</t>
  </si>
  <si>
    <t xml:space="preserve">  1 ks var. Podnožje Hager 32/3</t>
  </si>
  <si>
    <t xml:space="preserve">  1 ks stikalo ES68 63A 3p</t>
  </si>
  <si>
    <t xml:space="preserve">  1 ks komb. zašč. stikalo KZS 10/0,03A</t>
  </si>
  <si>
    <t xml:space="preserve">  9 ks stikalni rele 20.22 (Finder)</t>
  </si>
  <si>
    <t xml:space="preserve">  5 ks impulzni rele 22.22 (Finder)</t>
  </si>
  <si>
    <t xml:space="preserve">  1 ks krmilno stikalo zas. razsv. Inibit </t>
  </si>
  <si>
    <t xml:space="preserve">  3 ks odvodnik pren. Protec C</t>
  </si>
  <si>
    <t>drobni,spojni in vezni material</t>
  </si>
  <si>
    <t>19.</t>
  </si>
  <si>
    <t>Priključno merilna omara PMO izdelana iz tipske omare PMO3K (prebilplast), z vgrajenim:</t>
  </si>
  <si>
    <t xml:space="preserve"> 1 ks ključavnica EP</t>
  </si>
  <si>
    <t xml:space="preserve"> 2 ks var. podnožje Efen100/3</t>
  </si>
  <si>
    <t>1 ks stikalo ES68 63A 3p</t>
  </si>
  <si>
    <t>1 ks trif. dvotar. števec 10-63A s tarifnim odklopnikom in plc modemom,</t>
  </si>
  <si>
    <t>3 ks odvodnik pren. Protec B</t>
  </si>
  <si>
    <t>20.</t>
  </si>
  <si>
    <t>Priključna omara za prireditve PRI izdelana iz tipske omare tip GW46004 (Gewiss), IP65, 405x650x200mm, s sistemsko ključavnico, vzidana do pokrova z vgrajenim:</t>
  </si>
  <si>
    <t>1 ks inst. odklopniki ST68B/3</t>
  </si>
  <si>
    <t xml:space="preserve">  1 ks stikalo ES68 40A 3p</t>
  </si>
  <si>
    <t xml:space="preserve">  3 ks komb. zašč. stikalo KZS 10/0,03A</t>
  </si>
  <si>
    <t xml:space="preserve">  1 ks zašč. stikalo FID 25/0,03A 4p </t>
  </si>
  <si>
    <t xml:space="preserve">  3 ks enofazna vtičnica IEC L+N+PE</t>
  </si>
  <si>
    <t xml:space="preserve">  1 ks trifazna vtičnica IEC 3L+N+PE</t>
  </si>
  <si>
    <t>21.</t>
  </si>
  <si>
    <t>Omarica z glavno zbiralko za izenačevanje potencialov, izdelana iz tipske podometne omarice tip RTP PA1 (Prebilplast) z napisom EC, z vgrajenimi sponkami za priklop vodnikov za izenačevanje potencialov, označitvijo sponk in vodnikov ter tabelo nalepljeno na notranjo stran vrat omarice s seznamom vodnikov in naprav priključenih na zbiralko</t>
  </si>
  <si>
    <t>22.</t>
  </si>
  <si>
    <t>Priklop strojev in naprav.</t>
  </si>
  <si>
    <t>23.</t>
  </si>
  <si>
    <t>Izdelava spojev za izenačevanje potencialov z očiščenjem stičnih površin, izdelavo kabelskega čevlja na priključnem vodniku, izdelavo spoja z objemko, privijačenjem objemke in vodnika ter antikorozivnim premazom z ibitolom - material in delo (ocenjena količina)</t>
  </si>
  <si>
    <t>24.</t>
  </si>
  <si>
    <t>Instalacijski vodniki položeni podometno v ceveh, naslednjih tipov:</t>
  </si>
  <si>
    <t>UTP 4x2x0,6 kat 6</t>
  </si>
  <si>
    <t>25.</t>
  </si>
  <si>
    <t>Priklučna telefonska omara KO1, tip RTO PA6 (Prebilplast), komplet z 10 parno letvico tip Krone, s prenapetostno zaščito ter ranžiranjem kablov, vgrajena do pokrova</t>
  </si>
  <si>
    <t>26.</t>
  </si>
  <si>
    <t>Drobni material, transportni in ostali splošni stroški, meritve (električne, razsvetljave, varnostne razsvetljave) in funkcionalni preizskus.</t>
  </si>
  <si>
    <t>Skupaj</t>
  </si>
  <si>
    <t>STRELOVOD</t>
  </si>
  <si>
    <t>Lovilni vod strelovodne naprave, Al žica, premera 10mm, pritrjena na strešnih držalih, komplet z držali in izdelavo spojev.</t>
  </si>
  <si>
    <t>Odvodni vod strelovodne naprave, Al žica, premera 10mm, pritrjena na stenskih držalih, komplet z držali in izdelavo spojev.</t>
  </si>
  <si>
    <t>Nerjaveči valjanec 30x3,5mm (zemljovodi) pritrjen na stenskih držalih in priključen na temeljno ozemljilo, komplet z držali.</t>
  </si>
  <si>
    <t>Nerjaveči valjanec 30x3,5mm (temeljno ozemljilo) položen po armaturi temeljev in vsake 2 m zavarjen na armaturo.</t>
  </si>
  <si>
    <t>Objemke za žlebove in odtoke.</t>
  </si>
  <si>
    <t>Merilni spoji z zaščitnim prekritjem.</t>
  </si>
  <si>
    <t>Meritve in izpis merilnih protokolov.</t>
  </si>
  <si>
    <t>NIZKONAPETOSTNI PRIKLJUČEK IN JAVNA RAZSVETLJAVA</t>
  </si>
  <si>
    <t xml:space="preserve"> ELEKTROMONTAŽNA DELA</t>
  </si>
  <si>
    <t xml:space="preserve">Kabel NAYY-J položen v kabelski kanalizaciji, naslednjih prerezov: </t>
  </si>
  <si>
    <t>4x  16mm2</t>
  </si>
  <si>
    <t>4x  35+2,5mm2</t>
  </si>
  <si>
    <t>4x  70+2,5mm2</t>
  </si>
  <si>
    <t xml:space="preserve">Dobava in izdelava samoskrčne kabelske glave tip Raychem za montažo s segrevanjem za kable naslednjih prerezov:  </t>
  </si>
  <si>
    <t>4x  16m2</t>
  </si>
  <si>
    <t>Priklop kabla na obstoječe nizkonapetostno omrežje, 4ks tokovno izoliranimi sponkami</t>
  </si>
  <si>
    <t>Prostostoječa razdelilna omara PSRO1, velikosti 700x900x400mm, izdelana iz nerjaveče pločevine, po tipizaciji Elektro Koper, z vrati spredaj in zadaj, pritrjena na betonski temelj, z vgrajeno naslednjo opremo:</t>
  </si>
  <si>
    <t xml:space="preserve">  2 ks ključavnica EG</t>
  </si>
  <si>
    <t xml:space="preserve">  4 ks zbiralke iz ploščatega bakra 400A</t>
  </si>
  <si>
    <t xml:space="preserve">  3 ks varovalnih podnožij Efen 100/3</t>
  </si>
  <si>
    <t>Ozemljilo drogov svetilk javne razsvetljave, izdelano iz nerjavečega valjanca velikosti 30x3,5mm, dolžine 15m, položenega v izkopan jarek, s priključno sponko in priključkom na drog svetilke.</t>
  </si>
  <si>
    <t>Ozemljilo prostosotječe razdelilne omare PSRO1, izdelano iz nerjavečega valjanca velikosti 30x3,5mm, dolžine 25 m, položenega v izkopan jarek, s priključno sponko in priključkom na omaro.</t>
  </si>
  <si>
    <t>Izklop napetosti in vzpostavitev breznapetostnega stanja pred pričetkom del, pregled in priklop napetosti po končanih delih.</t>
  </si>
  <si>
    <t>Drobni material, transportni in ostali splošni stroški, meritve ter funkcionalni preizskus.</t>
  </si>
  <si>
    <t>1x 50mm</t>
  </si>
  <si>
    <t>2x 75mm</t>
  </si>
  <si>
    <t>1,0x1,0x1,0m</t>
  </si>
  <si>
    <t>Izdelava geodetskega posnetka po končanih delih.</t>
  </si>
  <si>
    <t>TELEFONSKI PRIKLJUČEK</t>
  </si>
  <si>
    <t>Dobava in polaganje v že pripravljen jarek ozemljitveni trak Fe/Zn 25x4 mm dolžine 25 m. Spajanje s Cu pletenico 16mm2 na ozemljitveno zbiralko v KO.</t>
  </si>
  <si>
    <t>Stroški izvedbe zaščite skladno z zahtevami upravljalcev ostalih podzemnih komunalnih naprav.</t>
  </si>
  <si>
    <t>KABELSKO MONTAŽNA DELA</t>
  </si>
  <si>
    <t>Dobava in uvlačenje TK kabla tipa TK59 5x4x0,6 M v PVC kabelsko kanalizacijo.</t>
  </si>
  <si>
    <t>Dobava in uvlačenje TK kabla tipa TK33-AP 3x4x0,6 M v PVC kabelsko kanalizacijo.</t>
  </si>
  <si>
    <t>Dobava in montaža ranžirne letvice 10x2 tip Krone opremljene s prenapetostno zaščito 230V/5kA, ozemljitvenim trakom, tipskim kovinskim nosilcem in napisno letvico. Vezava kabelskih vodnikov za kapaciteto 10 priključkov z zaključevanjem kabelskih vodov in vezavo na ozemljitveno zbiralko.</t>
  </si>
  <si>
    <t>Izdelava dvorazcepne kabelske spojke na kablu TK59 5x4x0,6 M z dobavo spojno montažnega materiala.</t>
  </si>
  <si>
    <t>Preizkusne električne meritve dobavljenih kablov kapacitete do 5x4, pred polaganjem.</t>
  </si>
  <si>
    <t>Preizkusne električne meritve vgrajenih kablov kapacitete do 5x4, pred spajanjem.</t>
  </si>
  <si>
    <t>Končne električne meritve vgrajenih kablov z izdelavo elaborata električnih meritev.</t>
  </si>
  <si>
    <t>Izdelava električnih meritev ponikalne upornosti ozemljitvene naprave z izdelavo elaborata merilnih rezultatov.</t>
  </si>
  <si>
    <t xml:space="preserve">Splošne zahteve in določila: 
Splošna določila veljavna v RS mora izvajalec del upoštevati v ponudbi in pri izvajanju del, dela je potrebno izvajati po določilih veljavnih tehničnih predpisov. 
Posebne zahteve:
- Vsa zemeljska dela kot so izkopi, zasipi in podobno, se morajo izvajati skladno s sprotno geotehnično kontrolo, ki je vključena v izvajanje teh del;
- izvajalec je dolžan zagotoviti pripravljalna in pospravljalna dela, zakoličbe, montažo in demontažo profilov za izvedbo izkopov, prenose višinskih točk, zaščita višinskih točk in podobno;
- izvajalec je dolžan preveriti pred začetkom izkopnih del, če je zemljišče prosto vseh komunalnih  vodov kot je elektrika, voda, kanalizacija, telekomunikacije, ...;
- morebitna prestavitev komunalnih vodov se obračunava po dejansko izvršenih delih in so predmet posebnega predračuna in projekta;
- izvajalec je dolžan upoštevati standardie, ki se nanašajo zemeljska dela, oziroma materiale, ki se uporabljajo pri zemeljskih delih;
- izvajalec je dolžan uporabljati kamnite agregate iz certificiranih kamnolov skladno z SIST EN 12620:2002
- viške izkopnega materiala je izvajalec dolžan odpeljati na deponijo gradbenega materiala z ustreznim certifikatom;
- izjalec je dolžan vršiti kontrolo zbitosti oziroma drugih zahtev vgrajevanja in izdelavo poročil o preizkusih med gradnjo;
Ponubena mora zajemati:
- določila iz prejšnjega odstavka;
- vsa potrebna pripravljalna in pospravljalna dela;
- snemanje potrebnih izmer na gradbišču in po načrtih, prenos višinskih točk, potrebnih za izvedbo zemeljskih del in podobno;
- ustrezno začasno skladiščenje na delovišču;
- uporabo vse potrebne mehanizacije ali drugih delovnih sredstev z vsemi stroški povezanimi s tem;
- vsa potrebna dokazovanja kakovosti materiala, pravilnega načina izvedbe in izvedenih del (certifikati uporabljenih materialov, meritve zbitosti, dokazila o certifikatu  poročila, itd.).- plačilo komunalnega prispevka za stalno deponijo odpadnega materiala;
- vsi ukrepi za zaščito delavcev na gradbišču, skladno z veljavnimi predpisi s področja varnosti in zdravja pri delu.
</t>
  </si>
  <si>
    <t>Izkop humusa v deb. 20 cm, z deponiranjem na gradbišču za kasnejše humuziranje.</t>
  </si>
  <si>
    <t>Zasip pasovnih temeljev z materialom od izkopa, komplet z utrjevanjem v plasteh do predpisane zbitosti.</t>
  </si>
  <si>
    <r>
      <t>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
Splošne zahteve glede betonov in armature: 
- konstrukcije iz betona morajo biti ravne, izdelane po opažnem načrtu, brez votlih mest in brez iztekanj cementnega mleka na stikih opažev; 
- nega betona vsebuje zaščito vgrajenega betona do polne trdnosti pred prevelikim izhlapevanjem vode iz betona, kakor tudi zaščito pred nizkimi temperaturami;  
- izvajalec mora pustiti v vseh betonskih konstrukcijah odprtine za prehode instalacij;
- vsi betoni morajo biti izdelani v  kvalitetnem opažu in ravni, izgled betona mora slediti določilom, ki izhajajo iz smernic DBV/BDZ, osnova pa po DIN 18217 in DIN 18500, zatevani razred določen pri posameznih postavkah; 
- pred pričetkom del priložiti projekt izvajanja betonskih konstrukcij potrjenega s strani odgovornega projektanta konstrukcij;
- betonska dela se morajo izvajati po določilih veljavnih tehničnih predpisih in normativih v soglasju s SIST EN 206-1 (uporaba skupaj s SIST 1026);
- kvaliteta betona mora ustrezati zahtevam splošnih določil za betonska dela in opisu del;
- kot vidne konstrukcije se smatrajo vse tiste konstrukcije iz betona, ki ostanejo po izdelavi neometane ali neobložene, betonske površine morajo biti ravne in vertikalne skladno z DIN normativi za ustrezne objekte (DIN 18802), vidne betonske površine ne smejo biti krpane ali kako drugače zidarsko obdelane, dopustna je samo obdelava odprtin za vezanje opažev in sicer tako,  da se jih zapre s plastičnimi čepi;
Posebne zahteve glede betonov in armature: 
- AB plošče in stene morajo dosegati požarno odpornost REI 60;
- vse betonske površine mora izvajalec predati popolnoma ravne, vse neravnine, ki bi jih bilo eventuelno potrebno izravnati bodo upoštevane kot nekvalitetne  in gredo na račun izvajalca betonskih del;
- za obliko in mesto morebitne delovne rege oz. prekinitve betoniranja se je treba predhodno dogovoriti s projektantom – statikom;
Ponudba mora zajemati: 
- vse točke iz prejšnjega odstavka 'Posebne zahteve';
- dela in ukrepe po določilih veljavnih predpisih varstva pri delu;
- čiščenje in močenje opažev neposredno pred betoniranjem;
- čiščenje betonskega železa od blata, maščob in rje, ki se lušči, postavljanje podložk in začasno vezanje armature k opažu;
- razna popravila opažev pri betoniranju;
- vmetavanje betona v opaže, premeščanje lijaka med betoniranjem, premeščanje vibratorjev, ipd.
- čiščenje prostorov in delovnih naprav po končanem delu;
- nega betona (zaščita in močenje betona) skladno s projektom betona.
Obračun del se vrši v merskih enotah, ki so označene v posamezni postavki. 
a./ vgrajevanje betona se obračunava v m</t>
    </r>
    <r>
      <rPr>
        <i/>
        <vertAlign val="superscript"/>
        <sz val="10"/>
        <color indexed="12"/>
        <rFont val="Calibri"/>
        <family val="2"/>
      </rPr>
      <t>3</t>
    </r>
    <r>
      <rPr>
        <i/>
        <sz val="10"/>
        <color indexed="12"/>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</si>
  <si>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t>Izdelava kabelske kanalizacije komplet s strojnim izkopom jarka v terenu IV ktg., dobavo in nasutjem peska v sloju 10cm pod in nad cevmi, dobavo in polaganje cevi, zasutje jarka z utrditvijo ter odvozom odvečnega materiala, s cevmi Stigmaflex:</t>
  </si>
  <si>
    <t>Izdelava betonskega kabelskega jaška z LTŽ pokrovom 400 kN z napisom ELEKTRIKA, komplet z izkopom v IV ktg., planiranjem dna jarka, izvedbo betonskega jaška in zasutjem v plasteh z utrditvijo, očiščenjem terena in odvozom odvečnega materiala, dim.:</t>
  </si>
  <si>
    <t>Izdelava betonskega temelja droga svetilke, velikosti 700x700x1100mm, komplet z izkopom v IV ktg., planiranjem dna, izdelavo dvostranskega opaža, dobavo in vgradnjo armature, dobavo in vgradnjo sider, dobavo in vgradnjo betona C25/30, odstranitvijo opaža, zasutjem v plasteh z utrditvijo, očiščenjem terena in odvozom odvečnega materiala.</t>
  </si>
  <si>
    <t>Izgradnja eno cevne kabelske kanalizacije z cevjo tipa Stigmaflex premera 50 mm. Strojni izkop jarka dimenzij 0,3x0,8m v zemljišču IV ktg. Dobava in polaganje cevi PVC opozorilnega traku, dobava in vgradnja peska granulacije do 3 mm, 10 cm pod in 10 cm nad cevjo, zasutje jarka z izkopanim materialom, plastno utrjevanje, odvoz odvečnega materiala na deponijo odpadnega gradbenega materiala in ureditev terena.</t>
  </si>
  <si>
    <t>Izdelava kabelskega jaška iz betonske cevi premera 60 cm, opremljenega z tipskim ltž pokrovom 125 kN. Odvoz odvečnega materiala na deponijo odpadnega gradbenega materiala in ureditev terena.</t>
  </si>
  <si>
    <t>Izdelava odprtine na obstoječem betonskem kabelskem jašku za uvod PEHD cevi 2x50mm.</t>
  </si>
  <si>
    <t>Dobava in vgradnja kabelske omarice tipa ZTO- AA (150x190x70 mm) v kamniti zid z vgradnjo v zidu 2x stigma cevi premera 50 mm do kabelskega jaška. Ureditev poškodbe zida v prvotno stanje (kamnita obloga). Kabelska omarica je opremljena s tipsko ključavnico in ozemljitveno Cu/Ni zbiralko dimenzij 25x5 mm dolžine 80 mm.</t>
  </si>
  <si>
    <t>Dobava in vgrajevanje toplotne izolacije, kamena volna, deb. 24 cm, komplet s parno zaporo (npr. Riwega usb micro 110/20).</t>
  </si>
  <si>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Posebne zahteve: 
- predhdono je potrebno izdelati izračun pritrdilnih sredstev glede na tehnologijo ponudnika za dano vetrovno cono, z upoštevanjem hitrosti vetra do 200 km/h;
- vse stike in zatesnitve oblikovati tako, da je zagotovljena trajnost za predvideno garancijsko dobo;
- vi materiali, ki so v stiku z zunanjim okoljem morajo zagotavljati odportnost proti zunanjim vplivom  na dani lokaciji; 
- po končanih delih je potrebno izvedti preizkus zrakotesnoti in vodotesnosti strehe;
- vgradnjo kleparskih elementov je potrebno koordinirati z izvjalci drugih del;
Ponudba mora zajemati: 
- vse točke iz prejšnjega odstavka 'Posebne zahteve';
- snemanje potrebnih izmer na objektu; 
- predhodno izdelavo tehničnega elaborata za izvedbo;
- dobavo osnovnega, pritrdilnega in pomožnega materiala, z vsemi transportnimi in manipulativnimi stroški;
- prevoz izdelkov in materiala na objekt, z nakladanjem, razkladanjem, skladiščenjem in prenosi do mesta vgraditve; 
- zatesnitev vseh stikov;
- čiščenje izdelkov po končanem delu in podobno; 
- izvedba preizkusa zrakotesnosti in vodotesnosti celotne izvedene strehe;
- vsa dela in ukrepe po določilih zakona o varstvu pri delu.
</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</si>
  <si>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
Ponudba mora zajemati:  
- snemanje potrebnih izmer na objektu in poročilo o merah pred začetkom del;
- priprava (kataloških) detajlov za izvedbo okpanih profilov, obdelavo špalet, stikov s stavbnim pohištvom;  
- čiščenje in pripravo površin pred pričetkom dela;  
- izvedbo vseh pripravljalnih del na objektu;
- izvedbo premičnih odrov;
- dobavo, transport, skladiščenje in vgradnjo vsega osnovnega, pritrdilnega, spojnega in pomožnega materiala;
- čiščenje izdelkov in prostorov po izvršeni montaži ter zavarovanje do predaje naročniku;
- vsa dela in ukrepe po določilih veljavnih predpisov varstva pri delu;
</t>
    </r>
    <r>
      <rPr>
        <i/>
        <sz val="10"/>
        <color indexed="12"/>
        <rFont val="Calibri"/>
        <family val="2"/>
      </rPr>
      <t xml:space="preserve">- izvedbo zaključkov ob okenskih špaletah;
- izvedbo zaključkov na stiku z okenskimi policami; 
- vgradnjo dilatacijskih profilov na stiku s fasado iz drugih materialov;
</t>
    </r>
    <r>
      <rPr>
        <i/>
        <sz val="10"/>
        <color indexed="12"/>
        <rFont val="Calibri"/>
        <family val="2"/>
      </rPr>
      <t xml:space="preserve">- izvedbo zaključnih odkapnih letev na stiku s coklom;
- izvedbo ojačitev vogalov na okenskih odprtinah;
- izvedbo pokrivnih sistemskih letev na stiku s stavbnim pohištvom;
- izvedbo dilatacijskih stikov, kjer je to potrebno zaradi večjih dimenzij;
</t>
    </r>
    <r>
      <rPr>
        <i/>
        <sz val="10"/>
        <color indexed="12"/>
        <rFont val="Calibri"/>
        <family val="2"/>
      </rPr>
      <t xml:space="preserve">Izvajalec naj predhodno pripravi variantne vzorce fasade (barva in granulacija) po zahtevi projektanta v velikosti 1m/1m. Vse materiale mora pred vgradnjo potrditi odgovorni projektant arhitekture;
</t>
    </r>
    <r>
      <rPr>
        <i/>
        <sz val="10"/>
        <color indexed="12"/>
        <rFont val="Calibri"/>
        <family val="2"/>
      </rPr>
      <t>Obračun del se vrši v merskih enotah, ki so označene v posamezni postavki. V navedenih površinah fasad so upoštevani odbitki okenskih in vratnih odprtin večji od 3m2.</t>
    </r>
  </si>
  <si>
    <t>Dobava in izdelava fasadnega sistema v sestavi (od zunaj navznoter) ;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armirna mrežica po sistemski reštvi proizvajalca
- EPS fasadna izolacija; EN 13613,  ρ=min. 35 kg/m3, λ= 0,038, upogibna trdnost BS&gt; 115, dimenzijska stabilnost DS(N)2, natezna trdnost TR150, lepljena in mehansko pritrjena debeline 22 cm, lepljena in mehansko pritrjena na betonsko ploščo - nadstrešek nad vhodom 
Upoštevati izvedbo s poglobljenimi sidri s pokrovi iz izolativnega materiala. Upoštevati minimalne zahteve gorljivosti oblog zunanjih sten B-d1.</t>
  </si>
  <si>
    <t>Dobava in izdelava fasadnega sistema v sestavi (od zunaj navznoter) ;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2x armirna mrežica po sistemski reštvi proizvajalca
- EPS fasadna izolacija; EN 13613,  ρ=min. 35 kg/m3, λ= 0,038, upogibna trdnost BS&gt; 115, dimenzijska stabilnost DS(N)2, natezna trdnost TR150, lepljena in mehansko pritrjena debeline 12 cm. 
Upoštevati izvedbo s poglobljenimi sidri s pokrovi iz izolativnega materiala. Upoštevati minimalne zahteve gorljivosti oblog zunanjih sten B-d1.</t>
  </si>
  <si>
    <t>Cokel:
- silikonski premaz proti odbojni vodi.Barva silikonskega premaza v barvi izbrane fasade ali aplikacija brezbarvnega premaza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2x armirna mrežica po sistemski reštvi proizvajalca
- XPS fasadna izolacija; EN 13164, ρ=min. 35 kg/m3, λ= 0,038, CS (10/y) ≥ 300, FT2,  navzemanje vode WL(T) &lt; 0,7, izvedba v dveh slojih. Lepljena in mehansko pritjena debeline 12 cm 
Upoštevati minimalne zahteve gorljivosti oblog zunanjih sten B-d1.</t>
  </si>
  <si>
    <t xml:space="preserve">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Ves vgrajeni material mora imeti vstrezne ateste, kvaliteta materialov morajo ustrezati zahtevam iz projekta.
Posebne zahteve:
- izvajalec mora z glavnim izvajalcem uskladiti pogoje za primerno izvedbo površin za polaganje;
- izvesti pregled že izvedenih površin;
- izvajalec mora predhodno zagotoviti vzorce keramike, vzorce potrdi projektant;
- fuge stenske in talne keramika se morajo v največji možni meri ujemati;
- debelina fug naj ne presega 1,5mm oziroma debeline, ki jo določi odgvorni projektant arhitekture;
- v mokrih prostorih je potrebno uporabiti fugirni materila na silikonski osnovi;
- pred polaganjem izvajalec skupaj z nadzorom in projektantom pregleda površine oblaganja in določi lokacije oblaganja sten in tlaka in izhodiščne točke in smeri za polaganje;
- pred polaganjem talne keramike v lepilno malto v mokrih prostorih, kjer je izvedena hidroizolacija s polimercementno maso je preveriti stanje omenjene hidroizolacije, pri polaganju pa dela izvajati tako, da se le-ta ne poškoduje;
- polaganje keramike ob vodovodnih in elektro priključkih izvesti tako, da so stiki pokriti s rozetami;
- izvajalec mora zagotoviti dodatno keramiko za morebitno menjavo v času uporabe objekta (1-3% površine);
</t>
  </si>
  <si>
    <t>Ponudbena cena zajema:
- pregled površin in izmere;
- vsa potrebna preddela za pripravo površin;
 - dobavo vsega materjala z vsemi transporti in manipulativnimi stroški: keramične ploščice, material za malte, lepilo za keramiko, masa za stičenje;
- pripravo malte, lepila in mase za stičenje;
- v sklopu posamezne postavke talne keramike so vključene tudi nizkostenske obrobe iz enake keramike;
- v sklopu posamezne postavke talne keramike je potrebno vključiti kitanje spoja z vertikalno površino s trajno elastičnim kitom;
- v sklopu posamezne stenske keramike je potrebno zajeti obdelave zunanjih robov s PVC vogalniki;
- v sklopu posamezne postavke stenske keramike je potrebno zajeti obdelavo špalet v okenskih odprtinah;
- prevoz izdelkov na objekt, z nakladanjem, razkladanjem, skladiščenjem in prenosi do mesta vgraditve;
- izvedbo dilatacij v keramiki z namenskimi kovinskimi elementi;
- čiščenje prostorov in izdelkov po opravljenem delu in zaščita do predaje naročniku;
Obračun del se vrši v merskih enotah, ki so označene v posamezni postavki.</t>
  </si>
  <si>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ves vgrajeni material mora imeti ustrezne ateste, kvaliteta materialov mora ustrezati zahtevam iz projekta.
Posebne zahteve:
- izvajalec mora z glavnim izvajalcem uskladiti pogoje za primerno izvedbo površin za polaganje;
- izvesti pregled že izvedenih površin;
- izvajalec mora predhodno zagotoviti vzorce talne obloge, vzorce potrdi odgovorni projektant arhitekture;
- pred polaganjem izvajalec skupaj z nadzorom in projektantom pregleda površine oblaganja in določi lokacije oblaganja in izhodiščne točke ter smeri za polaganje;
- pred polaganjem je potrebno izvesti meritve vlažnosti tlakov in zagotoviti premaz s parno zaporo v primeru prekoračene vlažnosti;
- pri parketih mora izvajalec zagotoviti material primerne trdote za uporabo v javnih objektih;
- zaključne obrobe iz enakega materiala kot talna obloga;
- izvajalec mora zagotoviti dodatno površine oblog za morebitno menjavo v času uporabe objekta (1-3% površine);
</t>
  </si>
  <si>
    <t>Dobava in vgradnja športnega poda s finalnim slojem iz parketa, na leseni podni podkonstrukciji, katera je položena na gumijaste distančnike. Skupna debelina 6,5 cm (kot npr. športni pod Elan), vse komplet s polaganjem na distančnike.</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</si>
  <si>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kvaliteta materialov morajo ustrezati zahtevam iz projekta.
Posebne zahteve: 
- vse stene in stropovi morajo zadostiti zahtevam, ki izhajajo iz študije požarne varnosti in zvočnega elaborata;
- izvajalec mora predhodno predstaviti materiale in tehnične kataloške rešitve za vgradnjo v obliki tehničnega izvedbenega elaborta, odgovorni projektant arhitekture mora pred pričetkom del ta elaborat odobriti;
</t>
    </r>
    <r>
      <rPr>
        <i/>
        <sz val="10"/>
        <color indexed="12"/>
        <rFont val="Calibri"/>
        <family val="2"/>
      </rPr>
      <t xml:space="preserve">- izvajalec mora zagotoviti tehnično pravilno vgradnjo mavčnokartonskih predelnih sten, da ne prihaja do zvočnih mostov, kar je potrebno uskladiti z glavnim izvajalcem pri izvedbi zidarskih del;
</t>
    </r>
    <r>
      <rPr>
        <i/>
        <sz val="10"/>
        <color indexed="12"/>
        <rFont val="Calibri"/>
        <family val="2"/>
      </rPr>
      <t>- zvočna izolacija v mavčnih stenah mora zagotavljati zadovoljivo trdnost, da se ne sesede;
- izvajalec mora zagotoviti tehnično pravilno obdelavo prebojev na mavčnokartonskih predelnih stenah in spuščenih stropovih, da je le ta skladna z zasnovo požarne varnosti;
- izvajalec mora uskladiti in zagotoviti vgradnjo podkonstrukcije notranjih vrat in steklenih sten;
- izvajalec mora zagotoviti obdelavo stikov mavčnokatronskih oblog z drugimi stenami in s stropovi z izvedbo senčnih fug (zunanja plošča prekinjena 2cm pred robom) in obdelavo z akrilnim kitom;
- izvedbo mehkih stikov, na stikih med fasado in mavčno oblogo z vgradnjo podložnih trakov iz penjenega polietilena ali nabrekaojočih tesnilnih trakov debeline 5 mm;
- vgradnjo kovinskih vogalnikov in obdelavo špalet;
- mavčnokartonska dela se morajo izvajati po tehničnih detajlih in navodilih proizvajalca Knauf, odstopanja od detajlov mora izvajalec tolmačiti v izvedbenem elaboratu (kot je predvideno v drugi alineji);
- izvedbene detalje kot so stiki, dilatacije mora izvajalec uskladiti s tehnologijo proizvajalca in jih predhodno ustrezno prikazati v izvedbenem elaboratu (kot je predvideno v drugi alineji);
- za izvedbo stropov mora izvajalec upoštevati izvedbo s primerno togimi pritrdili ali jekleno podkonstrucijo  v primeru večjih višin;</t>
    </r>
  </si>
  <si>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vsi izdelki predvidenu za vgradnjo morajo imeti vstrezne ateste in certifikate.
</t>
  </si>
  <si>
    <t xml:space="preserve">Posebne zahteve: 
- vse mere navedene v popisu so zidarske in jih je treba obvezno kontrolirati na licu mesta, izvajalec mora z glavnim izvajalcem ob izvedbi betonskih in zidarskih uskaditi izvedbo za primerno vgradnjo;
- stavbno pohištvo in pripradajoča oprema (kljuke, ključavnice, odbojniki,...) se izdeluje po potrjenih shemah iz projekta usklajenih z izmerami na objektu oziroma skladno z dogovorjenimi detajli vgradnje, izvajalec predhodno izdela delavniške risbe, ki jih potrdi projektant arhitekture;
- vsi izdelki morajo zadostiti zahtevam, ki izhajajo iz študije požarne varnosti in zvočnega elaborata za posamezno pozicijo;
- barve profilov, zaključne obloge in tipe kljuk ter ključavnic določi odgovorni projektant arhitekture;
- izvajalec mora predhodno predstaviti materiale, obdelave v obliki vzorcev in detajle vgradnje in ostale tehnične rešitve za vgradnjo v obliki tehničnega izvedbenega elaborta, odgovorni projektant arhitekture mora pred pričetkom del ta elaborat odobriti;
- izvajalec je dolžan izdelati protokol odpiranja vrat s sistemskimi ključi in ga uskladiti z naročnikom;
- pri vgradnji je potrebno zagotoviti ves ojačitveni material (ojačitve v mavčnih stenah, kovinske podkonstrukcije, kovinska pritrdila in konzole...,) za vgradnjo stavbnega pohištva, kovinski izdelki, ki so v stiku z vlago morajo biti antikorozijsko zaščiteni;
- vgrajeno okovje mora biti primerno za javne objekte in zagotavljati trajnost pri manipulaciji;
- pri vratih kjer je navedeno naj se vgradi talni odbojnik je porebno upoštevati inox polkrožni talni odbojnik;
- pri vratih, kjer so predvidene talne pripire mora izvajalec uskladiti pozicije pripir ali ločilnih letvic;
- pri pozicijah kjer je navedena rešetka je potrebno upoštevati vgradnjo alu prezračevalne rešetke velikosti po projektu strojnih instalacij skupaj z izvedbo izreza;
- izvajalec je dolžan za pozicije vezane na požarno centralo in opremljene z električnimi / magnetnimi ključavnicami ali držali zagotoviti ustrezno elektro opremo in povezavo;
</t>
  </si>
  <si>
    <t>Fasadno okno iz ALU profilov (kot npr. Schuco AWS 75.SI+) s termo členom, prašno barvan, barva po izbiri projektanta, zunanja obloga stene z ALU razširitvenim profilom,  vgradnja s podaljšanim profilom, višine 2cm na zgornji strani, spodnji sistemski profil (kot npr. Schuco „Basis“ profil) za priključitev zunanje in notranje police, zasteklitev: dvoslojno termopan steklo Umax. = 1,20 Wm2K, satinirano steklo, vgradnja  vključno z zunanjo in notranjo ALU polico, prašno barvana, z bočnim zaključkom za izvedbo kontaktne fasade, z vsemi potrebnimi tesnili in pritrjevalnimi elementi, nevidno okovje (kot npr. Schuco AvanTec), kljuka po izboru projektanta
O1, 1,55/0,75 m</t>
  </si>
  <si>
    <t xml:space="preserve">Splošne zahteve in določila: 
Splošna določila veljavna v RS, mora izvajalec del upoštevati v ponudbi in pri izvajanju del. Dela je potrebno izvajati po določilih veljavnih tehničnih predpisih za izvajanje. 
Posebne zahteve: 
- posebne zahteve za posamezne elemente stavbnega pohištva so podane v shemah in jih je ponudnik / izvajalec dolžan upoštevati;
- ponudnik mora v sklopu posamezne postavke zejeti vso navedeno opremo stavbnega elementa opisano v shemi, zunanjo in notranjo polico ter pripadajoče senčilo;
</t>
  </si>
  <si>
    <t>Fasadno okno iz ALU profilov (kot npr. Schuco AWS 75.SI+) s termo členom, prašno barvan, barva po izbiri projektanta, vgradnja okna na Fe kotne profile, montaža z ustreznimi tesnilnimi folijami po obodu, preko vogala zunanje steklo polnilo s stikom brez vogalneg aprofila, statični ojačitveni profil na notranji strani 15x70mm,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kontaktne fasade, z vsemi potrebnimi tesnili in pritrjevalnimi elementi, kljuka po izboru projektanta, električno odpiranje, ter notranje žaluzije, vse komplet
O2(e), 2,40/2,40 m</t>
  </si>
  <si>
    <t>Fasadno okno iz ALU profilov (kot npr. Schuco AWS 75.SI+), s termo členom, prašno barvan, barva po izbiri projektanta, spodnji sistemski profil (kot npr. Schuco „Basis“) za priključitev zunanje in notranje police, zasteklitev: dvoslojno termopan steklo Umax. = 1,20 Wm2K, s premazom na notranji površini zunanjega stekla kot npr. Sunguard HP50/32,  s faktorjem prehoda celotnega sončnega sevanja v vrednosti g&lt;30% , vgradnja vključno z zunanjo in notranjo  in ALU polico,prašno barvana z bočnim zaključkom za izvedbo kontaktne fasade,  z vsemi potrebnimi tesnili in pritrjevalnimi elementi, kljuka po izboru projektanta, ter notranje žaluzije
O3, 1,00/1,00 m</t>
  </si>
  <si>
    <t>Fasadno okno iz ALU profilov (kot npr. Schuco AWS 75.SI+) s termo členom, prašno barvan, barva po izbiri projektanta, spodnji sistemski profil (kot npr. Schuco“Basis“) za priključitev zunanje in notranje police,  zasteklitev:  dvoslojno termopan steklo Umax. = 1,20 Wm2K, lepljeno steklo,  profili naj omogočajo vgradnjo zunanje  in notranje ALU police, prašno barvane z bočnimi zaključki za izvedbo kontaktne fasade, vključno z vsemi potrebnimi tesnili in pritrjevalnimi elementi, kljuka po izboru projektanta, električno odpiranje, mehatronično nevidno okovje z zapirnimi elementi po celotnem obodu krila (kot npr. Schuco Tip Tronik)
O3(e), 1,00/1,00 m</t>
  </si>
  <si>
    <t>Fasadno okno iz ALU profilov (kot npr. Schuco AWS 75.SI+) s termo členom, prašno barvan, barva po izbiri projektanta,  spodnji sistemski profil (kot npr. Schuco“Basis“) za priključitev zunanje in notranje police, zasteklitev: dvoslojno termopan steklo Umax. = 1,20 Wm2K, lepljeno steklo, profili naj omogočajo vgradnjo zunanje in notranje ALU police, prašno barvane z bočnimi zaključki za izvedbo kontaktne fasade, z vsemi potrebnimi tesnili in pritrjevalnimi elementi, kljuka po izboru projektanta, električno odpiranje, mehatronično nevidno okovje z zapirnimi elementi po celotnem obodu krila (kot npr. Schuco Tip Tronik)
O4(e), 1,25/2,35 m</t>
  </si>
  <si>
    <t>Fasadno okno iz ALU profilov (kot npr. Schuco AWS 75.SI+) s termo členom - fiksna zasteklitev, prašno barvan, barva po izbiri projektanta,  spodnji sistemski profil (kot npr. Schuco“Basis“) za priključitev zunanje in notranje police, zasteklitev; dvoslojno termopan steklo Umax. = 1,20 Wm2K, zunanje kaljeno steklo, notranje lepljeno steklo,  profili naj omogočajo vgradnjo zunanje in notranje ALU police, prašno barvane z bočnimi zaključki za izvedbo kontaktne fasade, z vsemi potrebnimi tesnili in pritrjevalnimi elementi, kljuka po izboru projektanta
O5, 1,50/2,62 m</t>
  </si>
  <si>
    <t>Fasadno okno iz ALU profilov (kot npr. Schuco AWS 75.SI+)  s termo členom, prašno barvan, barva po izbiri projektanta, statični ojačitveni profil na notranji strani 15x70mm,  spodnji sistemski profil (kot npr. Schuco“Basis“) za priključitev zunanje in notranje police,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kontakzne fasade, z vsemi potrebnimi tesnili in pritrjevalnimi elementi, nevidno okovje (kot npr. Schuco Avan Tec) kljuka po izboru projektanta, notranje žaluzije in varovalna prečka na zunanji strani
O6, 3,00/2,24 m</t>
  </si>
  <si>
    <t>Fasadno okno iz ALU profilov (kot npr. Schuco AWS 75.SI+)  s termo členom, prašno barvan, barva po izbiri projektanta, statični ojačitveni profil na notranji strani 15x70mm,  spodnji sistemski profil (kot npr. Schuco“Basis“) za priključitev zunanje in notranje police,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kontakzne fasade, z vsemi potrebnimi tesnili in pritrjevalnimi elementi, nevidno okovje (kot npr. Schuco Avan Tec) kljuka po izboru projektanta, notranje žaluzije in varovalna prečka na zunanji strani
O7, 1,00/2,24 m</t>
  </si>
  <si>
    <t>Glavna vhodna vrata iz ALU profilov (kot npr. Schuco AWS 75.SI+, ADS 75HD.HI), s termo členom, prašno barvani, barva po izbiri projektanta, enokrilna „panik“ vrata, panik drog na notranji strani, obvezna CE oznaka in izjava o lastnostih po EN 1125, podaljšan profil podboja na stiku s steno FZ2, zasteklitev: dvoslojno termopan steklo Umax.=1,20 Wm2K, zunanje steklo kaljeno ESG, notranje steklo lepljenoVSG,  steklo s premazom na notranji površini zunanjega kaljenega stekla, kot npr. Sunguard HP50/32 , s faktorjem prehoda celotnega sončnega sevanja v vrednosti g&lt;30%, sistemska  cilindrična nasadila, večtočkovna „panik“ ključavnica, , kljuka na zunanji strani (kot npr. Schuco 240160), samozapiralo, sistemski prag iz Alu ali umetne mae, višine 20mm, opremljen s sistemskim tesnenjem,  talni zaustavljelec vrat, vključno z vsemi potrebnimi tesnili in pritrjevalnimi elementi
VV1, 1,65/2,68 m</t>
  </si>
  <si>
    <t>Dobava in vgrajevanje zunanjih ALU okenskih polic, šir. 18 cm, prašno barvane, barva po izbiri projektanta,  vključno z vsemi potrebnimi tesnili in pritrjevalnimi elementi.</t>
  </si>
  <si>
    <t>Dobava in vgrajevanje notranjih ALU  okenskih polic, šir.28-34 cm, prašno barvane, barva po izbiri projektanta,  vključno z vsemi potrebnimi tesnili in pritrjevalnimi elementi.</t>
  </si>
  <si>
    <t>Dobava in vgrajevanje ALU talnih pripir.</t>
  </si>
  <si>
    <t>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 ustrezati zahtevam iz projekta.
Posebne zahteve za kovinske in pasarske izdelke: 
-  pred začetkom del je potrebno izdelati delavniški načrt kovinskih izdelkov, katere potrdi odgovorni projektant gradbenih konstrukcij;
- pred začetkom del je potrebno izdelati elaborat montaže, ki ga potrdi odgovorni projektant gradbenih konstrukcij  in odgovorni nadzornik;
- za vidne kovinske izdelke je potrebno predhodno dostaviti vzorce primerne velikosti skladno z obdelavo, kot je zahtevana v posamzeni postavki;
- dela na izvedbi kovinskih konstrukcij lahko izvajajo le pooblaščeni delavci (varilci z veljavnimi dokazili);
- izvajalec mora zagotavljati redni nadzor izvedbe kovinskih konstrukci in pridobitve potrdila o ustreznosti izvedbe kovinskih konstrukcij;
- prašno barvanje notranjih kovinskih izdelkov se vrši v delavnici, na objektu se vrši montaža gotovih izdelkov;
- vse kovinske konstrukcije morajo zaščitene s protipožarnimi premazi, da dosegajo karakteritike iz študije požarne varnosti;
- vse kovinske konstrukcije morajo biti finalno zaščitene z vročim cinkanjem in barvanjem z namenskimi epoksidnimi barvami, da se zagotovi trajna obstojnost na prisotnost klora in soli;
- izvajalec je dolžan zagotoviti tako tehnično rešitev, da se izdelki v celoti izdelajo in zaščitijo v delavnicah, na gradbišču se vrši montaža s spajanjem, mesta na spojih je potrebno s premazi ali drugo zaščito zavarovati pred agresivno klimo;
- vsi izdelko iz nerjavečeha jekla morajo biti iz materiala brez vsebnosti nečistoč in drugih primesi, ki bi lahko v agresivni klimi korodirale;
- vsi spoji med izdelki morajo biti zagotvljeni tako, da ne prihaja do galvanskih členov.</t>
  </si>
  <si>
    <t>4</t>
  </si>
  <si>
    <t>Dobava in vgradnja notranjega vgradnega predpražnika, dim 160x140cm (kot npr. Emco, Diplomat z gumo in krtačo).</t>
  </si>
  <si>
    <t>Dobava in vgrajevanje betona za točkovni temelj za steber badmington mreže, C25/30, k.pr. nad  0,30 m3/m1.</t>
  </si>
  <si>
    <r>
      <t>Posebne zahteve glede betonov in armature: 
- AB plošče in stene morajo dosegati požarna odpornost REI 60.
- Izvajalec je dolžan izdelati projekt btona pred izvajanjem betonerskih del. Projekt betona potrdi projektant gradbeni konstrukcij
- Vse betonske površine mora izvajalec predati popolnoma ravne, vse neravnine, ki bi jih bilo eventuelno potrebno izravnati bodo upoštevane kot nekvalitetne  in gredo na račun izvajalca betonskih del. 
- Za obliko in mesto morebitne delovne rege oz. prekinitve betoniranja se je treba predhodno dogovoriti s projektantom – statikom.
Za izvajalca del so merodajne marke betonov, ki so navedene v posamezni postavki popisa oziroma v statičnem računu in armaturnih načrtih. V primeru neskladnosti velja tolmačenje statika.
Ponudba mora zajemati: 
- vse točke iz prejšnjega odstavka 'Posebne zahteve';
- dela in ukrepe po določilih veljavnih predpisih varstva pri delu;
- čiščenje in močenje opažev neposredno pred betoniranjem;
- čiščenje betonskega železa, postavljanje podložk in začasno vezanje armature k opažu;
- čiščenje prostorov in delovnih naprav po končanem delu;
- nega betona (zaščita in močenje betona) skladno s projektom betona;
Obračun del se vrši v merskih enotah, ki so označene v posamezni postavki. 
a./ vgrajevanje betona se obračunava v m</t>
    </r>
    <r>
      <rPr>
        <i/>
        <vertAlign val="superscript"/>
        <sz val="10"/>
        <color indexed="12"/>
        <rFont val="Calibri"/>
        <family val="2"/>
      </rPr>
      <t>3</t>
    </r>
    <r>
      <rPr>
        <i/>
        <sz val="10"/>
        <color indexed="12"/>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</si>
  <si>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t xml:space="preserve">Splošne zahteve in določila: 
Pri izvajanju tesarskih del je upoštevati vsa pripravljalna dela pri opažih, razopaževanje in zlaganje lesa in opažev. 
- Opaži morajo biti pred uporabo pravilno negovani s premazi in odstranitev premazov upoštevana v posameznih cenah E.M. 
-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
- opaži morajo biti izdelani točno po merah v načrtu, z vsemi potrebnimi podporami, horizontalno in vertikalno povezavo, tako da so stabilni in sposobni za obtežbo z betonom. Notranje površine morajo biti čiste in ravne.
- opaži morajo biti izdelani tako da se razopaževanje opravi brez pretresov in poškodovanja konstrukcije in opažev samih.
- obračun se vrši po opisu v posamezni postavki, s tem da se upoštevajo pri obračunu notranje površine opažev, to je vidne površine konstrukcije.
- Standardi za tesarska dela vsebujejo poleg izdelave same, po opisu v posameznem opisu, še vsa potrebna pomožna dela, zlasti:
a.) dela in ukrepe po določilih veljavnih predpisov varstva pri delu;
b.) snemanje potrebnih izmer na mestu samem;
c.) postavitev, premeščanje in odstranitev premičnih odrov višine do 2 m2, potrebnih za napravo tesarskih del;
d.) zbiranje in sortiranje lesa po dimenzijah;
Opis dela: kulkulativni elementi - kar mora biti zajeto v cenah posameznih postavk za izvedbo tesarskih del.
a.) naprava opažev po opisu v posamezni postavki z vsemi prenosi in transporti vsega potrebnega materiala do mesta opaževanja in pospravljanje po končanih delih, vključno z nakladanjem in odvozom vsega opažnega in drugega materiala potrebnega za izvedbo tesarskih del po opisu;
b.) podpiranje, zavetrovanje in vezanje opažev;
c.) razopaževanje;
d.) ruvanje žičnikov, čiščenje opažev, odnos lesa v deponijo ter sortiranje po dimenzijah;
e.) vsa pomožna dela potrebna za izvedbo tesarskih del po opisu ( kot je npr: zarisovanje, obeleževanje in prenos višinskih točk in podobno, montaža in demontaža raznih profilov, montaža in demontaža vseh pomožnih odrov za izvedbo tesarksih del…) ter odovoz vsega opažnega materiala v deponijo izvajalca.
</t>
  </si>
  <si>
    <t xml:space="preserve">Ravnost in vertikalnost betonskih konstrukcij po DIN normah za tovrstne objekte. V ceni za enoto je treba poleg del, ki so opisana v posamezni postavki ter del in ukrepov iz točke 4. tega splošnega opisa, upoštevati še:
 - dobavo lesa in opažnih elementov, pritrdilnega, veznega in pomožnega materjala, z vsemi transporti in manipulativnimi stroški;
 - vse notranje transporte;
- Istočasno z izdelavo opažev se polagajo v opaže tudi razvodi in doze za elektroinstalacije.
Odri:
- za vse odre je izdelati statični izračun;
- odre se izdeluje v skladu s predpisi o varstvu pri delu in morajo biti pregledani  strani koordinatorja za varstvo pri delu;
Pred uporabo ter vsaj enkrat tedensko med uporabo in pred ponovno uporabo po daljši prekinitvi del, mora  vse odre pregledati odgovorna strokovna oseba.
V primeru da posamezne postavke v popisu ne zajemajo celotnega opisa potrebnega za funkcionalno dokončanje dela, mora ponudnik izvedbo le tega vključiti v ceno na enoto!
Pred izvedbo opažev je preveriti in upoštevati vsa navodila in opombe, ki so navedene pri AB delih..
Eventuelne distančne cevke je potrebno po odstranitvi opaža izbiti in zatesniti z materialom, ki zagotavlja vodotesnost.
V primeru da posamezne postavke v popisu ne zajemajo celotnega opisa potrebnega za funkcionalno dokončanje dela, mora ponudnik izvedbo le tega vključiti v ceno na enoto!
</t>
  </si>
  <si>
    <t xml:space="preserve">Enotne cene morajo vsebovati:
 - vsa potrebna dokumentacija za začetek del;
 - vsa potrebna pripravljalna in pospravljalna dela;
  - snemanje potrebnih izmer na gradbišču in po načrtih;
 - prenos in obeleževanje višinskih točk na objektu;
 - ves potrebni material: glavni, pomožni, pritrdilni in vezni material;
 - vse potrebne transporte in prenose;
 - vsa potrebna pomožna sredstva za montažo in demontažo na objektu;
 - vsi ukrepi za zaščito delavcev na gradbišču, skladno z veljavnimi predpisi s področja varnosti in zdravja pri delu;
</t>
  </si>
  <si>
    <t>Dobava in naprava horizontalne hidroizolacije s 3x premazom s hidrostopom nad AB temelji pod AB zidovi.</t>
  </si>
  <si>
    <t xml:space="preserve">Splošne zahteve:
- Izvajalec je pred pričetkom izvedbe estrihov dolžan predložiti projekt estrihov, v katerem bo prikazan način zagotavljanja kvalitete vgrajenih estrihov  ter njihovo negovanje do dosežene dokončne predpisane kvalitete, stroške negovanja estrihov je vkalkulirati v ceno po enoti mere in pri sami izvedbi estrihov obvezno izvesti vsa dela po popisu vključno s potrebno  dobavo in polaganjem robnih trakov  v višini celotne podne konstrukcije + 2 cm. Višek trakov se po končanih delih odstrani, v ceno enote mere izvedbe estriha je vkalkulirati tudi izvedbo morebitnih muld in grebenov; delovne stike in dilatacije, dopustna odstopanja za pravokotnost , površinsko ravnost in dimenzije gradbenih elementov veljajo določila DIN 18202. 
- V ponudbenih  cenah je zajeti tudi strošek zaščite izvedenih del med posameznimi fazami del (hidroizolacija, estrihi,  polaganje keramike/kamna ter drugih talnih in stenskih oblog) in pri izdelavi horizontalne in vertikalne hidroizolacije obvezno upoštevati in v e.m. vkalkulirati vsa predhodna dela: izdelava zaokrožnic na stikih vertikal in horizontal ipd.
- V ceni postavke upoštevati  izvedbo, material, vse zunanje in notranje transporte, ter vsa pomožna dela skladno z normativi v gradbeništvu.
Zidarska dela se morajo izvajati po določilih veljavnih statičnih predpisov in normativov. Za vse vgrajene materiale se zahteva ustrezne ateste, izjave o skladnosti in poročila.
Zidarska dela se morajo izvajati po določilih veljavnih tehničnih predpisov in normativov.
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
Vgrajeni material za ta dela mora po kvaliteti ustrezati določilom veljavnih tehničnih predpisov
Vgrajeni materjali za zidarska dela morajo po kvaliteti ustrezati določilom veljavnih tehničnih predpisov:
5.1./ malta za grobi in fini omet: SIST EN 998-1
5.2./ malta za zidanje: SIST EN 998-2
5.3./ zidarski cement: SIST EN 413-1
5.4./ gradbeno apno: SIST EN 459-1
5.4./ opečni zidaki: SIST EN 771-1
</t>
  </si>
  <si>
    <t xml:space="preserve">Cene za zidarska dela vsebujejo poleg izdelave opisane v posamezni postavki, še vsa potrebna pomožna dela in sicer:
- dela in ukrepe po določilih veljavnih predpisov varstva pri delu;
- postavitev, premeščanje in odstranitev premičnih odrov višine do 2,00 m;
- prenos in obeleževanje višinskih točk na objektu;
- čiščenje prostorov, izdelkov in delovnih priprav med delom in po končanem delu;
</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</si>
  <si>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t>
    </r>
    <r>
      <rPr>
        <i/>
        <sz val="10"/>
        <color indexed="12"/>
        <rFont val="Calibri"/>
        <family val="2"/>
      </rPr>
      <t>Obračun po m položenih cevi, fazonske komade se ne obračunava posebej. V ceni zajeto cevi, fazonski komadi, bet. podloga, obbetoniranje in opažanje. v tem popisu zajeta kanalizacija v objektu in do prvega zbirnega revizijskega jaška, rev. jaški in peskolovi. Pri polaganju cevi v objektu pod talno ploščo je potrebna dodatna ojačitev z armaturnim jeklom po navodilih statika.</t>
    </r>
    <r>
      <rPr>
        <i/>
        <sz val="9"/>
        <color indexed="25"/>
        <rFont val="Calibri"/>
        <family val="2"/>
      </rPr>
      <t xml:space="preserve">
</t>
    </r>
    <r>
      <rPr>
        <i/>
        <sz val="10"/>
        <color indexed="12"/>
        <rFont val="Calibri"/>
        <family val="2"/>
      </rPr>
      <t xml:space="preserve">Ponudba mora zajemati: 
- vse točke iz prejšnjega odstavka 'Posebne zahteve';
- snemanje potrebnih izmer na objektu; 
- prevoz izdelkov in materiala na objekt, z nakladanjem, razkladanjem, skladiščenjem in prenosi do mesta vgraditve; 
- vsa dela in ukrepe po določilih zakona o varstvu pri delu.
</t>
    </r>
  </si>
  <si>
    <t xml:space="preserve"> REKAPITULACIJA - OBRTNIŠKA DELA</t>
  </si>
  <si>
    <t>Skupaj tesarska dela:</t>
  </si>
  <si>
    <t>Skupaj zidarska dela:</t>
  </si>
  <si>
    <t>Skupaj kanalizacija:</t>
  </si>
  <si>
    <t>Široki strojni izkop zemlje III.- IV.kategorije, nakladanje in odvoz v trajno deponijo vključno z plačilom vseh taks.</t>
  </si>
  <si>
    <t>Dobava in vgrajevanje sloja kamnite grede,  deb. 30 cm pod asfaltno površino vozišč, dostopno potjo, pod tlakovanimi površinami in parkirišči, utrejavnje do predpisane zbitosti.</t>
  </si>
  <si>
    <t>s točnostjo  ± 2cm in komprimiranje do  predpisane zbitosti.</t>
  </si>
  <si>
    <t>Izdelava nosilne plasti bitumizirane zmesi AC Surf B50/70, A5  deb. 6 cm, op.: vključno z dobavo, prevozom in vgradnjo.</t>
  </si>
  <si>
    <t>Olea (oljka)</t>
  </si>
  <si>
    <t>Dobava in polaganje PVC kanalizacijskih cevi SN8 vključno s tesnilnim materialom, fazonskimi komadi in vsemi pomožnimi deli.</t>
  </si>
  <si>
    <t>Izdelava ponikovalnice iz perforiranih betonskih cevi fi 1200 , višine 3m, vključno z dobavo in vgradnjo drenažnega zasipa ter geološkega nadzora</t>
  </si>
  <si>
    <t>Izdelava zunanjih AB stopnic, širine 1.5 m -1,4 m3 beton C25/30, armatura 26 kg, pozidava čelne strani s siporex zidaki ter izvedba zaključnega ometa ter dobava in montaža kovinske prašno barvane ograje (po detajlu arhitekta).</t>
  </si>
  <si>
    <t>Dobava in vgradnja betona C25/30 v zunanje tribune (vključno z opažem).</t>
  </si>
  <si>
    <t>Dobava in montaža masivne AB klopi brez naslona, sedalna ploskev obložena z letvami iz tropskega lesa (vključno z podkonstrukcijo iz vročecinkanih profilov in inox veznimi sredstvi), dim. 200x70 cm (po detajlu arhitekta), vključno z izvedbo temelja klopi.</t>
  </si>
  <si>
    <t>c)</t>
  </si>
  <si>
    <t>fi 120</t>
  </si>
  <si>
    <t>Dobava in vgradnja jaška iz B.C. fi40cm, z izvedbo priključka žleba, h=1,2 m.</t>
  </si>
  <si>
    <t>Dobava in vgradnja jaška iz B.C. fi60cm, z izvedbo priključka žleba, h=1,7 m.</t>
  </si>
  <si>
    <t>Dobava in vgradnja revizijskega vodotesnega jaška iz PE, fi 80 cm, h=1m, z vsemi potrebnimi priključki in deli po navodilih proizvajalca</t>
  </si>
  <si>
    <t>Dobava in vgradnja litoželeznih pokrovov nosilnost 400 kN, premera 80 cm.</t>
  </si>
  <si>
    <t>Dobava in vgradnja betonskega pokrova 40x40 cm.</t>
  </si>
  <si>
    <t>Dobava in vgradnja betonskega pokrova 60x60 cm.</t>
  </si>
  <si>
    <t>SKUPAJ KANALIZACIJA:</t>
  </si>
  <si>
    <t>6a</t>
  </si>
  <si>
    <t>Dobava in polaganje PVC cevi fi100 - fekalna kanalizacija.</t>
  </si>
  <si>
    <t>Dobava in vgradnja  revizijskega vodotesnega jaška B.C. fi 60cm, h = do 1.5m, z vsemi potrebnimi priključki in deli.</t>
  </si>
  <si>
    <t>Dobava in vgradnja revizijskega vodotesnega jaška iz PE, fi 60cm, h=1.5 do 2m, z vsemi potrebnimi priključki in deli po navodilih proizvajalca.</t>
  </si>
  <si>
    <t>Dobava in vgradnja  revizijskega jaška iz B.C. fi 60cm, h = do 1.0m, z vsemi potrebnimi priključki in deli - fek.kanalizacija.</t>
  </si>
  <si>
    <t>Izvedba drenaže z drenažno cevjo fi 110 mm na podložni beton, vključno z drenažnim zasipom in zaščito s filcem.</t>
  </si>
  <si>
    <t>Sidra in pritrdilni elementi vgrajeni v AB konstrukcije.</t>
  </si>
  <si>
    <t>5</t>
  </si>
  <si>
    <t>Dobava in montaža alu varovalnih prečk na oknih z nižjimi parapeti, alu profili 25/50mm, pritrjeni na okenske profile, prašno barvani, barva po izboru projektanta.</t>
  </si>
  <si>
    <t>Dobava in vgradnja stopniščne kovinske ograje, višine 100cm, dolžine 5 m, iz Fe profilov - okvir 25/50 mm, vertikale iz lamel deb. 5mm v rastru na razdalji 12 cm, Fe profili prašno barvani, barva po izboru projektanta.</t>
  </si>
  <si>
    <t>6</t>
  </si>
  <si>
    <t>Izdelava, dobava in montaža stopniščnega držala ob steni iz Fe cevi Ф 40 mm na  distančnikih, obdelava prašna barva za kovino po izbiri projektanta, vključni z vsemi pritrdilnimi sredstvi.</t>
  </si>
  <si>
    <t>Izdelava geodetskega posnetka za evidenco podzemnega katastra komunalnih naprav.</t>
  </si>
  <si>
    <t>Ponudba mora zajemati:
- dobavo materiala in izdelavo stavbnega pohištva v delavnici (okvirji, okovje in zasteklitev po specifikaciji);
- transport pohištva na objekt;
- vsa pomožna, pripravljalna dela, vse transporte in prenose potrebne za vgradnjo stavbnega pohištva;
- ves pomožni in pritrdilni material;
- kovinsko podkonstrukcijo za večje steklene stene, kjer je ta konstrukcija potrebna;
- kovinske slepe okvirje, kjer so ti potrebni;
- ves material potreben za zatesnitev stikov okvirjev stavbnega pohištva s stenami;
- material za izvedbo hidroizolacije, kjer je to potrebno;
- izvedbo zatesnitve spojev okvirjev in fasade po končanih fasaderskih in pleskarskih delih skladno s standardi  RAL montaže oken;
- dobavo in vgradnjo zunanje in notranje okenske police;
- dobavo in vgradnjo podometne škatle za senčila;
- predhodno prilagoditev okenskega okvirja za namen senčil;
- dobavo in vgradnjo polken z ustreznimi nasadili in pritrdili na fasadi, kjer je to potrebno;
- ograjo na oknih, v kolikor je ta potrebna;
- zaščitne kovinske letve za preprečitev proti padcu z notranje strani, kjer je to potrebno;
- blokirne ročice in zaustavljači pri večjih steklenih stenah z vrati;                                                                                       
- vsa okna in vrata morajo imeti TPS distančnik stekla;</t>
  </si>
  <si>
    <t>Ročno planiranje in utrjevanje dna izkopa pod talnimi ploščami v terenu III. - IV.ktg, na ustrezno tlačno trdnost Evd 40MPa.</t>
  </si>
  <si>
    <t>Izdelava ravne strehe S2 in S2.a v sestavi:
- parna zapora (kombinirani nosilec, ALU folija in stekleni voal, npr. Bitalbit
- EPS 100, deb.14cm
- EPS 100 v naklonu, deb.2-19cm
- bitumenski trak na polisterskem nosilcu (npr. Izoself P3) 3mm
- elastomerni polimerni bitumenski trak na poliesterskem nosilcu (npr. Izoelast P5) 5mm
- XPS izolacija na preklop, deb. 4cm, filtrirna koprena min. 200g/m2
- prodec 16/32, deb. 6 cm</t>
  </si>
  <si>
    <t>Dobava in vgradnja talne toplotne izolacije iz plošč EPS (tlačne trdnosti 150 kPa) deb. 10 cm, komplet s parno zaporo.</t>
  </si>
  <si>
    <t>Dobava in vgradnja talne toplotne izolacije iz kamene volne deb. 10 cm (kot npr. Knauf Insulation večnamenska plošča DP3), komplet s parno zaporo.</t>
  </si>
  <si>
    <t>Izdelava jaška iz B.C. fi60cm, globine do 1,0 m - fekalna kanalizacija.</t>
  </si>
  <si>
    <t>Dobava in vgradnja male biološke čistilne naprave s kapaciteto 5PE, komplet z vsemi montažnimi in zemeljskimi deli (kot npr. Prosigma, tip Solido 5PE).</t>
  </si>
  <si>
    <t>Priključitev na obstoječi vodovod - zapiranje sekcijskih ventilov, praznenje cevovoda ter priključitev novega cevovoda DN 32.</t>
  </si>
  <si>
    <t>Cevovodi iz srednjetežkih vroče pocinkanih navojnih cevi DIN 2440, za vodo, spajanje z navoji, vključno navojni fitingi po DIN 2950, vključno z dodatno korozijsko zaščita z bitumenskim trakom.</t>
  </si>
  <si>
    <r>
      <t xml:space="preserve">Fasadna zasteklitev z dvokrilnimi vrati in segmenti fiksne zasteklitve iz ALU profilov (kot npr. Schuco AWS 75.SI+, ADS 75HD.HI) ), s termo členom, prašno barvani, barva po izbiri projektanta, statični ojačitveni profil na notranji strani 15x70mm,  dvokrilna „full panic“ vrata (obe krili opremljeni s panik drogom na notranji strani) , obvezna  CE oznaka in izjava o lastnostih po EN 1125, zasteklitev:  dvoslojno termopan steklo Umax.=1,20 Wm2K, zunanje steklo kaljeno ESG, notranje steklo lepljenoVSG,  steklo s premazom na notranji površini zunanjega kaljenega stekla, kot npr. Sunguard HP50/32 , s faktorjem prehoda celotnega sončnega sevanja v vrednosti g&lt;30%, sistemska  cilindrična nasadila, večtočkovna „full panik“ ključavnica za dvokrilna vrata , kljuka na prednostnem krilu na zunanji strani (kot npr. Schuco 240160), samozapiralo, sistemski prag iz Alu ali umetne mae, višine 20mm, opremljen s sistemskim tesnenjem,  talni zaustavljelec vrat,  spodnji sistemski profil ( kot npr. Schuco „Basis“ profil), notranje žaluzije, vključno z vsemi potrebnimi tesnili in pritrjevalnimi elementi.                                                 </t>
    </r>
    <r>
      <rPr>
        <b/>
        <sz val="10"/>
        <rFont val="Calibri"/>
        <family val="2"/>
      </rPr>
      <t>FZ1, 4,05/2,68 m</t>
    </r>
  </si>
  <si>
    <r>
      <t xml:space="preserve">Fasadna fiksna zasteklitev z ALU profilov (kot npr. Schuco AWS 75.SI+ ), s termo členom, prašno barvani, barva po izbiri projektanta, zasteklitev:  dvoslojno termopan steklo Umax.=1,20 Wm2K, zunanje steklo kaljeno ESG, notranje steklo lepljenoVSG,  steklo s premazom na notranji površini zunanjega kaljenega stekla, kot npr. Sunguard HP50/32 , s faktorjem prehoda celotnega sončnega sevanja v vrednosti g&lt;30%,  spodnji sistemski profil (kot npr. Schuco „Basis“ profil), notranje žaluzije, vključno z vsemi potrebnimi tesnili in pritrjevalnimi elementi.
</t>
    </r>
    <r>
      <rPr>
        <b/>
        <sz val="10"/>
        <rFont val="Calibri"/>
        <family val="2"/>
      </rPr>
      <t>FZ2, 1,75/2,68 m</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</si>
</sst>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 _S_I_T_-;\-* #,##0.00\ _S_I_T_-;_-* \-??\ _S_I_T_-;_-@_-"/>
    <numFmt numFmtId="173" formatCode="#,##0.00\ [$€-424];[Red]\-#,##0.00\ [$€-424]"/>
    <numFmt numFmtId="174" formatCode="#,###.00"/>
    <numFmt numFmtId="175" formatCode="&quot; &quot;#,##0.00&quot;       &quot;;&quot;-&quot;#,##0.00&quot;       &quot;;&quot; -&quot;#&quot;       &quot;;&quot; &quot;@&quot; &quot;"/>
    <numFmt numFmtId="176" formatCode="#,##0.00&quot; &quot;[$€-424];[Red]&quot;-&quot;#,##0.00&quot; &quot;[$€-424]"/>
    <numFmt numFmtId="177" formatCode="&quot; &quot;#,##0.00&quot; SIT &quot;;&quot;-&quot;#,##0.00&quot; SIT &quot;;&quot; -&quot;#&quot; SIT &quot;;&quot; &quot;@&quot; &quot;"/>
    <numFmt numFmtId="178" formatCode="#,##0.00\ [$€-1]"/>
    <numFmt numFmtId="179" formatCode="#,##0.00\ _S_I_T"/>
    <numFmt numFmtId="180" formatCode="#,##0.00_ ;\-#,##0.00\ "/>
    <numFmt numFmtId="181" formatCode="&quot;True&quot;;&quot;True&quot;;&quot;False&quot;"/>
    <numFmt numFmtId="182" formatCode="&quot;On&quot;;&quot;On&quot;;&quot;Off&quot;"/>
    <numFmt numFmtId="183" formatCode="[$€-2]\ #,##0.00_);[Red]\([$€-2]\ #,##0.00\)"/>
  </numFmts>
  <fonts count="86">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Narrow"/>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12"/>
      <name val="Calibri"/>
      <family val="2"/>
    </font>
    <font>
      <b/>
      <sz val="14"/>
      <name val="Calibri"/>
      <family val="2"/>
    </font>
    <font>
      <b/>
      <i/>
      <sz val="10"/>
      <name val="Calibri"/>
      <family val="2"/>
    </font>
    <font>
      <i/>
      <sz val="10"/>
      <name val="Calibri"/>
      <family val="2"/>
    </font>
    <font>
      <sz val="11"/>
      <name val="Calibri"/>
      <family val="2"/>
    </font>
    <font>
      <b/>
      <sz val="11"/>
      <name val="Calibri"/>
      <family val="2"/>
    </font>
    <font>
      <i/>
      <sz val="10"/>
      <color indexed="12"/>
      <name val="Calibri"/>
      <family val="2"/>
    </font>
    <font>
      <b/>
      <sz val="12"/>
      <name val="Calibri"/>
      <family val="2"/>
    </font>
    <font>
      <b/>
      <sz val="10"/>
      <name val="Calibri"/>
      <family val="2"/>
    </font>
    <font>
      <b/>
      <sz val="10"/>
      <name val="Arial CE"/>
      <family val="2"/>
    </font>
    <font>
      <sz val="10"/>
      <color indexed="8"/>
      <name val="Calibri"/>
      <family val="2"/>
    </font>
    <font>
      <i/>
      <sz val="9"/>
      <color indexed="25"/>
      <name val="Calibri"/>
      <family val="2"/>
    </font>
    <font>
      <i/>
      <sz val="10"/>
      <color indexed="25"/>
      <name val="Calibri"/>
      <family val="2"/>
    </font>
    <font>
      <i/>
      <vertAlign val="superscript"/>
      <sz val="10"/>
      <color indexed="12"/>
      <name val="Calibri"/>
      <family val="2"/>
    </font>
    <font>
      <sz val="12"/>
      <name val="Arial Narrow"/>
      <family val="2"/>
    </font>
    <font>
      <i/>
      <sz val="10"/>
      <name val="Arial CE"/>
      <family val="2"/>
    </font>
    <font>
      <b/>
      <i/>
      <sz val="12"/>
      <name val="Calibri"/>
      <family val="2"/>
    </font>
    <font>
      <i/>
      <sz val="12"/>
      <name val="Calibri"/>
      <family val="2"/>
    </font>
    <font>
      <sz val="12"/>
      <name val="Arial CE"/>
      <family val="2"/>
    </font>
    <font>
      <b/>
      <sz val="12"/>
      <name val="Arial CE"/>
      <family val="2"/>
    </font>
    <font>
      <sz val="10"/>
      <color indexed="8"/>
      <name val="Arial CE"/>
      <family val="2"/>
    </font>
    <font>
      <sz val="8"/>
      <name val="Arial CE"/>
      <family val="2"/>
    </font>
    <font>
      <sz val="10"/>
      <name val="Helv"/>
      <family val="0"/>
    </font>
    <font>
      <sz val="10"/>
      <color indexed="12"/>
      <name val="Calibri"/>
      <family val="2"/>
    </font>
    <font>
      <b/>
      <sz val="10"/>
      <color indexed="8"/>
      <name val="Calibri"/>
      <family val="2"/>
    </font>
    <font>
      <b/>
      <sz val="10"/>
      <name val="Arial"/>
      <family val="2"/>
    </font>
    <font>
      <b/>
      <sz val="10"/>
      <name val="Arial Narrow"/>
      <family val="2"/>
    </font>
    <font>
      <sz val="9"/>
      <name val="Arial Narrow"/>
      <family val="2"/>
    </font>
    <font>
      <i/>
      <sz val="8"/>
      <name val="Arial CE"/>
      <family val="0"/>
    </font>
    <font>
      <sz val="8"/>
      <name val="Symbol"/>
      <family val="1"/>
    </font>
    <font>
      <sz val="7"/>
      <name val="Times New Roman"/>
      <family val="1"/>
    </font>
    <font>
      <i/>
      <sz val="9"/>
      <name val="Arial CE"/>
      <family val="0"/>
    </font>
    <font>
      <sz val="9"/>
      <name val="Arial CE"/>
      <family val="0"/>
    </font>
    <font>
      <b/>
      <sz val="9"/>
      <name val="Arial CE"/>
      <family val="0"/>
    </font>
    <font>
      <sz val="10"/>
      <color indexed="8"/>
      <name val="Arial1"/>
      <family val="0"/>
    </font>
    <font>
      <b/>
      <i/>
      <sz val="16"/>
      <color indexed="8"/>
      <name val="Arial CE"/>
      <family val="0"/>
    </font>
    <font>
      <b/>
      <sz val="18"/>
      <color indexed="62"/>
      <name val="Cambria"/>
      <family val="2"/>
    </font>
    <font>
      <sz val="11"/>
      <color indexed="8"/>
      <name val="Arial CE"/>
      <family val="0"/>
    </font>
    <font>
      <b/>
      <i/>
      <u val="single"/>
      <sz val="11"/>
      <color indexed="8"/>
      <name val="Arial CE"/>
      <family val="0"/>
    </font>
    <font>
      <sz val="9"/>
      <color indexed="10"/>
      <name val="Calibri"/>
      <family val="2"/>
    </font>
    <font>
      <b/>
      <sz val="9"/>
      <color indexed="10"/>
      <name val="Calibri"/>
      <family val="2"/>
    </font>
    <font>
      <sz val="10"/>
      <color indexed="10"/>
      <name val="Calibri"/>
      <family val="2"/>
    </font>
    <font>
      <sz val="10"/>
      <color indexed="10"/>
      <name val="Arial CE"/>
      <family val="0"/>
    </font>
    <font>
      <sz val="9"/>
      <color indexed="12"/>
      <name val="Calibri"/>
      <family val="2"/>
    </font>
    <font>
      <b/>
      <u val="single"/>
      <sz val="11"/>
      <color indexed="8"/>
      <name val="Calibri"/>
      <family val="2"/>
    </font>
    <font>
      <b/>
      <sz val="10"/>
      <color indexed="8"/>
      <name val="Arial Narrow"/>
      <family val="2"/>
    </font>
    <font>
      <sz val="10"/>
      <color indexed="8"/>
      <name val="Arial"/>
      <family val="2"/>
    </font>
    <font>
      <sz val="10"/>
      <color rgb="FF000000"/>
      <name val="Arial1"/>
      <family val="0"/>
    </font>
    <font>
      <b/>
      <i/>
      <sz val="16"/>
      <color rgb="FF000000"/>
      <name val="Arial CE"/>
      <family val="0"/>
    </font>
    <font>
      <b/>
      <sz val="18"/>
      <color theme="3"/>
      <name val="Cambria"/>
      <family val="2"/>
    </font>
    <font>
      <b/>
      <sz val="18"/>
      <color rgb="FF003366"/>
      <name val="Cambria"/>
      <family val="1"/>
    </font>
    <font>
      <sz val="10"/>
      <color rgb="FF000000"/>
      <name val="Arial CE"/>
      <family val="0"/>
    </font>
    <font>
      <sz val="11"/>
      <color rgb="FF000000"/>
      <name val="Arial CE"/>
      <family val="0"/>
    </font>
    <font>
      <b/>
      <i/>
      <u val="single"/>
      <sz val="11"/>
      <color rgb="FF000000"/>
      <name val="Arial CE"/>
      <family val="0"/>
    </font>
    <font>
      <sz val="9"/>
      <color rgb="FFFF0000"/>
      <name val="Calibri"/>
      <family val="2"/>
    </font>
    <font>
      <b/>
      <sz val="9"/>
      <color rgb="FFFF0000"/>
      <name val="Calibri"/>
      <family val="2"/>
    </font>
    <font>
      <sz val="10"/>
      <color rgb="FFFF0000"/>
      <name val="Calibri"/>
      <family val="2"/>
    </font>
    <font>
      <sz val="10"/>
      <color rgb="FFFF0000"/>
      <name val="Arial CE"/>
      <family val="0"/>
    </font>
    <font>
      <sz val="9"/>
      <color rgb="FF0000FF"/>
      <name val="Calibri"/>
      <family val="2"/>
    </font>
    <font>
      <b/>
      <u val="single"/>
      <sz val="11"/>
      <color theme="1"/>
      <name val="Calibri"/>
      <family val="2"/>
    </font>
    <font>
      <b/>
      <sz val="10"/>
      <color theme="1"/>
      <name val="Arial Narrow"/>
      <family val="2"/>
    </font>
    <font>
      <b/>
      <sz val="11"/>
      <color theme="1"/>
      <name val="Calibri"/>
      <family val="2"/>
    </font>
    <font>
      <sz val="10"/>
      <color rgb="FF000000"/>
      <name val="Arial"/>
      <family val="2"/>
    </font>
    <font>
      <i/>
      <sz val="10"/>
      <color rgb="FF0000FF"/>
      <name val="Calibri"/>
      <family val="2"/>
    </font>
    <font>
      <sz val="10"/>
      <color rgb="FF0000FF"/>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thin"/>
      <bottom style="double"/>
    </border>
    <border>
      <left/>
      <right/>
      <top/>
      <bottom style="thin"/>
    </border>
    <border>
      <left/>
      <right/>
      <top style="thin"/>
      <bottom/>
    </border>
    <border>
      <left/>
      <right/>
      <top style="double"/>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medium"/>
      <top style="double"/>
      <bottom style="double"/>
    </border>
    <border>
      <left/>
      <right style="medium"/>
      <top style="double"/>
      <bottom style="double"/>
    </border>
    <border>
      <left/>
      <right style="medium"/>
      <top/>
      <bottom style="double"/>
    </border>
    <border>
      <left/>
      <right style="double"/>
      <top/>
      <bottom style="double"/>
    </border>
    <border>
      <left style="double"/>
      <right/>
      <top style="double"/>
      <bottom style="double"/>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2" fontId="0" fillId="0" borderId="0" applyFill="0" applyBorder="0" applyAlignment="0" applyProtection="0"/>
    <xf numFmtId="0" fontId="4" fillId="4" borderId="0" applyNumberFormat="0" applyBorder="0" applyAlignment="0" applyProtection="0"/>
    <xf numFmtId="0" fontId="1" fillId="0" borderId="0">
      <alignment/>
      <protection/>
    </xf>
    <xf numFmtId="0" fontId="68" fillId="0" borderId="0" applyNumberFormat="0" applyBorder="0" applyProtection="0">
      <alignment/>
    </xf>
    <xf numFmtId="175" fontId="68" fillId="0" borderId="0" applyBorder="0" applyProtection="0">
      <alignment/>
    </xf>
    <xf numFmtId="0" fontId="69" fillId="0" borderId="0" applyNumberFormat="0" applyBorder="0" applyProtection="0">
      <alignment horizontal="center"/>
    </xf>
    <xf numFmtId="0" fontId="69" fillId="0" borderId="0" applyNumberFormat="0" applyBorder="0" applyProtection="0">
      <alignment horizontal="center" textRotation="90"/>
    </xf>
    <xf numFmtId="0" fontId="5" fillId="16" borderId="1" applyNumberFormat="0" applyAlignment="0" applyProtection="0"/>
    <xf numFmtId="0" fontId="70"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1" fillId="0" borderId="0" applyNumberFormat="0" applyBorder="0" applyProtection="0">
      <alignment/>
    </xf>
    <xf numFmtId="0" fontId="1" fillId="0" borderId="0">
      <alignment/>
      <protection/>
    </xf>
    <xf numFmtId="0" fontId="72" fillId="0" borderId="0" applyNumberFormat="0" applyBorder="0" applyProtection="0">
      <alignment/>
    </xf>
    <xf numFmtId="0" fontId="73" fillId="0" borderId="0">
      <alignment/>
      <protection/>
    </xf>
    <xf numFmtId="0" fontId="1" fillId="0" borderId="0">
      <alignment/>
      <protection/>
    </xf>
    <xf numFmtId="0" fontId="68" fillId="0"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10" fillId="17" borderId="0" applyNumberFormat="0" applyBorder="0" applyAlignment="0" applyProtection="0"/>
    <xf numFmtId="0" fontId="1" fillId="0" borderId="0">
      <alignment/>
      <protection/>
    </xf>
    <xf numFmtId="1" fontId="43" fillId="0" borderId="0">
      <alignment/>
      <protection/>
    </xf>
    <xf numFmtId="0" fontId="11" fillId="0" borderId="0">
      <alignment/>
      <protection/>
    </xf>
    <xf numFmtId="9" fontId="1" fillId="0" borderId="0" applyFill="0" applyBorder="0" applyAlignment="0" applyProtection="0"/>
    <xf numFmtId="0" fontId="0" fillId="18"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74" fillId="0" borderId="0" applyNumberFormat="0" applyBorder="0" applyProtection="0">
      <alignment/>
    </xf>
    <xf numFmtId="176" fontId="74" fillId="0" borderId="0" applyBorder="0" applyProtection="0">
      <alignment/>
    </xf>
    <xf numFmtId="0" fontId="17" fillId="3" borderId="0" applyNumberFormat="0" applyBorder="0" applyAlignment="0" applyProtection="0"/>
    <xf numFmtId="0" fontId="0" fillId="0" borderId="0">
      <alignment/>
      <protection/>
    </xf>
    <xf numFmtId="0" fontId="72" fillId="0" borderId="0" applyNumberFormat="0" applyBorder="0" applyProtection="0">
      <alignment/>
    </xf>
    <xf numFmtId="170"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177" fontId="72" fillId="0" borderId="0" applyBorder="0" applyProtection="0">
      <alignment/>
    </xf>
    <xf numFmtId="171" fontId="1" fillId="0" borderId="0" applyFill="0" applyBorder="0" applyAlignment="0" applyProtection="0"/>
    <xf numFmtId="169" fontId="1" fillId="0" borderId="0" applyFill="0" applyBorder="0" applyAlignment="0" applyProtection="0"/>
    <xf numFmtId="171" fontId="0" fillId="0" borderId="0" applyFont="0" applyFill="0" applyBorder="0" applyAlignment="0" applyProtection="0"/>
    <xf numFmtId="175" fontId="72" fillId="0" borderId="0" applyBorder="0" applyProtection="0">
      <alignment/>
    </xf>
    <xf numFmtId="0" fontId="18" fillId="7" borderId="8" applyNumberFormat="0" applyAlignment="0" applyProtection="0"/>
    <xf numFmtId="0" fontId="19" fillId="0" borderId="9" applyNumberFormat="0" applyFill="0" applyAlignment="0" applyProtection="0"/>
  </cellStyleXfs>
  <cellXfs count="4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0" xfId="0" applyFont="1" applyAlignment="1">
      <alignment horizontal="left" vertical="top"/>
    </xf>
    <xf numFmtId="4" fontId="20" fillId="0" borderId="0" xfId="0" applyNumberFormat="1" applyFont="1" applyAlignment="1">
      <alignment horizontal="center"/>
    </xf>
    <xf numFmtId="4" fontId="20" fillId="0" borderId="0" xfId="0" applyNumberFormat="1" applyFont="1" applyAlignment="1">
      <alignment/>
    </xf>
    <xf numFmtId="4" fontId="21" fillId="0" borderId="0" xfId="0" applyNumberFormat="1" applyFont="1" applyAlignment="1">
      <alignment horizontal="left"/>
    </xf>
    <xf numFmtId="0" fontId="21" fillId="0" borderId="0" xfId="0" applyFont="1" applyAlignment="1">
      <alignment horizontal="left" vertical="top"/>
    </xf>
    <xf numFmtId="0" fontId="22" fillId="0" borderId="0" xfId="0" applyFont="1" applyAlignment="1">
      <alignment/>
    </xf>
    <xf numFmtId="4" fontId="21" fillId="0" borderId="0" xfId="0" applyNumberFormat="1" applyFont="1" applyAlignment="1">
      <alignment horizontal="center"/>
    </xf>
    <xf numFmtId="4" fontId="21" fillId="0" borderId="0" xfId="0" applyNumberFormat="1" applyFont="1" applyAlignment="1">
      <alignment/>
    </xf>
    <xf numFmtId="0" fontId="23" fillId="0" borderId="0" xfId="0" applyFont="1" applyAlignment="1">
      <alignment horizontal="left" vertical="top"/>
    </xf>
    <xf numFmtId="0" fontId="24" fillId="0" borderId="10" xfId="0" applyFont="1" applyBorder="1" applyAlignment="1">
      <alignment/>
    </xf>
    <xf numFmtId="4" fontId="24" fillId="0" borderId="10" xfId="0" applyNumberFormat="1" applyFont="1" applyBorder="1" applyAlignment="1">
      <alignment horizontal="center"/>
    </xf>
    <xf numFmtId="4" fontId="24" fillId="0" borderId="10" xfId="0" applyNumberFormat="1" applyFont="1" applyBorder="1" applyAlignment="1">
      <alignment/>
    </xf>
    <xf numFmtId="4" fontId="24" fillId="0" borderId="10" xfId="0" applyNumberFormat="1" applyFont="1" applyBorder="1" applyAlignment="1">
      <alignment horizontal="right"/>
    </xf>
    <xf numFmtId="0" fontId="0" fillId="0" borderId="0" xfId="0" applyFont="1" applyAlignment="1">
      <alignment/>
    </xf>
    <xf numFmtId="0" fontId="25" fillId="0" borderId="0" xfId="0" applyNumberFormat="1" applyFont="1" applyAlignment="1">
      <alignment horizontal="left" vertical="top"/>
    </xf>
    <xf numFmtId="0" fontId="25" fillId="0" borderId="0" xfId="0" applyFont="1" applyAlignment="1">
      <alignment/>
    </xf>
    <xf numFmtId="4" fontId="25" fillId="0" borderId="0" xfId="0" applyNumberFormat="1" applyFont="1" applyAlignment="1">
      <alignment horizontal="center"/>
    </xf>
    <xf numFmtId="4" fontId="25" fillId="0" borderId="0" xfId="0" applyNumberFormat="1" applyFont="1" applyAlignment="1">
      <alignment/>
    </xf>
    <xf numFmtId="173" fontId="25" fillId="0" borderId="0" xfId="0" applyNumberFormat="1" applyFont="1" applyAlignment="1">
      <alignment/>
    </xf>
    <xf numFmtId="0" fontId="26" fillId="0" borderId="0" xfId="0" applyFont="1" applyAlignment="1">
      <alignment horizontal="left" vertical="top"/>
    </xf>
    <xf numFmtId="0" fontId="26" fillId="0" borderId="11" xfId="0" applyFont="1" applyBorder="1" applyAlignment="1">
      <alignment/>
    </xf>
    <xf numFmtId="4" fontId="26" fillId="0" borderId="11" xfId="0" applyNumberFormat="1" applyFont="1" applyBorder="1" applyAlignment="1">
      <alignment horizontal="center"/>
    </xf>
    <xf numFmtId="4" fontId="26" fillId="0" borderId="11" xfId="0" applyNumberFormat="1" applyFont="1" applyBorder="1" applyAlignment="1">
      <alignment/>
    </xf>
    <xf numFmtId="173" fontId="26" fillId="0" borderId="11" xfId="0" applyNumberFormat="1" applyFont="1" applyBorder="1" applyAlignment="1">
      <alignment/>
    </xf>
    <xf numFmtId="0" fontId="26" fillId="0" borderId="0" xfId="0" applyFont="1" applyBorder="1" applyAlignment="1">
      <alignment/>
    </xf>
    <xf numFmtId="4" fontId="26" fillId="0" borderId="0" xfId="0" applyNumberFormat="1" applyFont="1" applyBorder="1" applyAlignment="1">
      <alignment horizontal="center"/>
    </xf>
    <xf numFmtId="4" fontId="26" fillId="0" borderId="0" xfId="0" applyNumberFormat="1" applyFont="1" applyBorder="1" applyAlignment="1">
      <alignment/>
    </xf>
    <xf numFmtId="4" fontId="25" fillId="0" borderId="0" xfId="0" applyNumberFormat="1" applyFont="1" applyBorder="1" applyAlignment="1">
      <alignment/>
    </xf>
    <xf numFmtId="173" fontId="26" fillId="0" borderId="0" xfId="0" applyNumberFormat="1" applyFont="1" applyBorder="1" applyAlignment="1">
      <alignment/>
    </xf>
    <xf numFmtId="0" fontId="21" fillId="0" borderId="0" xfId="0" applyFont="1" applyAlignment="1">
      <alignment horizontal="left"/>
    </xf>
    <xf numFmtId="0" fontId="21" fillId="0" borderId="0" xfId="0" applyFont="1" applyAlignment="1">
      <alignment/>
    </xf>
    <xf numFmtId="49" fontId="20" fillId="0" borderId="0" xfId="0" applyNumberFormat="1" applyFont="1" applyFill="1" applyAlignment="1">
      <alignment horizontal="right" vertical="top"/>
    </xf>
    <xf numFmtId="0" fontId="0" fillId="0" borderId="0" xfId="0" applyNumberFormat="1" applyFont="1" applyFill="1" applyAlignment="1">
      <alignment vertical="top" wrapText="1"/>
    </xf>
    <xf numFmtId="0" fontId="20" fillId="0" borderId="0" xfId="0" applyFont="1" applyFill="1" applyAlignment="1">
      <alignment horizontal="center"/>
    </xf>
    <xf numFmtId="4" fontId="20" fillId="0" borderId="0" xfId="0" applyNumberFormat="1" applyFont="1" applyFill="1" applyAlignment="1">
      <alignment horizontal="right"/>
    </xf>
    <xf numFmtId="173" fontId="20" fillId="0" borderId="0" xfId="0" applyNumberFormat="1" applyFont="1" applyFill="1" applyAlignment="1">
      <alignment horizontal="right"/>
    </xf>
    <xf numFmtId="0" fontId="0" fillId="0" borderId="0" xfId="0" applyFont="1" applyFill="1" applyAlignment="1">
      <alignment/>
    </xf>
    <xf numFmtId="49" fontId="28" fillId="0" borderId="0" xfId="0" applyNumberFormat="1" applyFont="1" applyFill="1" applyAlignment="1">
      <alignment horizontal="right" vertical="top"/>
    </xf>
    <xf numFmtId="0" fontId="28" fillId="0" borderId="0" xfId="0" applyFont="1" applyFill="1" applyAlignment="1">
      <alignment vertical="top" wrapText="1"/>
    </xf>
    <xf numFmtId="4" fontId="20" fillId="0" borderId="0" xfId="0" applyNumberFormat="1" applyFont="1" applyFill="1" applyAlignment="1">
      <alignment horizontal="center"/>
    </xf>
    <xf numFmtId="49" fontId="29" fillId="0" borderId="0" xfId="0" applyNumberFormat="1" applyFont="1" applyFill="1" applyAlignment="1">
      <alignment horizontal="right" vertical="top"/>
    </xf>
    <xf numFmtId="0" fontId="30" fillId="0" borderId="0" xfId="0" applyFont="1" applyFill="1" applyAlignment="1">
      <alignment vertical="top" wrapText="1"/>
    </xf>
    <xf numFmtId="0" fontId="27" fillId="0" borderId="0" xfId="53" applyFont="1" applyFill="1" applyBorder="1" applyAlignment="1">
      <alignment vertical="top" wrapText="1"/>
      <protection/>
    </xf>
    <xf numFmtId="172" fontId="20" fillId="0" borderId="0" xfId="33" applyFont="1" applyFill="1" applyBorder="1" applyAlignment="1" applyProtection="1">
      <alignment horizontal="center"/>
      <protection/>
    </xf>
    <xf numFmtId="172" fontId="20" fillId="0" borderId="0" xfId="33" applyFont="1" applyFill="1" applyBorder="1" applyAlignment="1" applyProtection="1">
      <alignment horizontal="right"/>
      <protection/>
    </xf>
    <xf numFmtId="0" fontId="20" fillId="0" borderId="0" xfId="0" applyFont="1" applyFill="1" applyAlignment="1">
      <alignment/>
    </xf>
    <xf numFmtId="0" fontId="29" fillId="0" borderId="11" xfId="0" applyNumberFormat="1" applyFont="1" applyFill="1" applyBorder="1" applyAlignment="1">
      <alignment vertical="top" wrapText="1"/>
    </xf>
    <xf numFmtId="0" fontId="29" fillId="0" borderId="11" xfId="0" applyFont="1" applyFill="1" applyBorder="1" applyAlignment="1">
      <alignment horizontal="center"/>
    </xf>
    <xf numFmtId="4" fontId="29" fillId="0" borderId="11" xfId="0" applyNumberFormat="1" applyFont="1" applyFill="1" applyBorder="1" applyAlignment="1">
      <alignment horizontal="right"/>
    </xf>
    <xf numFmtId="4" fontId="27" fillId="0" borderId="0" xfId="0" applyNumberFormat="1" applyFont="1" applyFill="1" applyAlignment="1">
      <alignment horizontal="center"/>
    </xf>
    <xf numFmtId="4" fontId="31" fillId="0" borderId="0" xfId="0" applyNumberFormat="1" applyFont="1" applyFill="1" applyAlignment="1">
      <alignment/>
    </xf>
    <xf numFmtId="0" fontId="31" fillId="0" borderId="0" xfId="0" applyNumberFormat="1" applyFont="1" applyFill="1" applyAlignment="1">
      <alignment vertical="top" wrapText="1"/>
    </xf>
    <xf numFmtId="49" fontId="20" fillId="0" borderId="0" xfId="0" applyNumberFormat="1" applyFont="1" applyFill="1" applyAlignment="1">
      <alignment horizontal="left" vertical="top"/>
    </xf>
    <xf numFmtId="4" fontId="20" fillId="0" borderId="0" xfId="0" applyNumberFormat="1" applyFont="1" applyFill="1" applyAlignment="1">
      <alignment/>
    </xf>
    <xf numFmtId="173" fontId="20" fillId="0" borderId="0" xfId="0" applyNumberFormat="1" applyFont="1" applyFill="1" applyAlignment="1">
      <alignment/>
    </xf>
    <xf numFmtId="49" fontId="28" fillId="0" borderId="0" xfId="0" applyNumberFormat="1" applyFont="1" applyFill="1" applyAlignment="1">
      <alignment horizontal="left" vertical="top"/>
    </xf>
    <xf numFmtId="49" fontId="29" fillId="0" borderId="0" xfId="0" applyNumberFormat="1" applyFont="1" applyFill="1" applyAlignment="1">
      <alignment horizontal="left" vertical="top"/>
    </xf>
    <xf numFmtId="0" fontId="27" fillId="0" borderId="0" xfId="53" applyFont="1" applyFill="1" applyBorder="1" applyAlignment="1">
      <alignment horizontal="center" wrapText="1"/>
      <protection/>
    </xf>
    <xf numFmtId="0" fontId="27" fillId="0" borderId="0" xfId="53" applyFont="1" applyFill="1" applyBorder="1" applyAlignment="1">
      <alignment wrapText="1"/>
      <protection/>
    </xf>
    <xf numFmtId="173" fontId="27" fillId="0" borderId="0" xfId="53" applyNumberFormat="1" applyFont="1" applyFill="1" applyBorder="1" applyAlignment="1">
      <alignment wrapText="1"/>
      <protection/>
    </xf>
    <xf numFmtId="172" fontId="20" fillId="0" borderId="0" xfId="33" applyFont="1" applyFill="1" applyBorder="1" applyAlignment="1" applyProtection="1">
      <alignment/>
      <protection/>
    </xf>
    <xf numFmtId="172" fontId="29" fillId="0" borderId="11" xfId="33" applyFont="1" applyFill="1" applyBorder="1" applyAlignment="1" applyProtection="1">
      <alignment horizontal="center"/>
      <protection/>
    </xf>
    <xf numFmtId="172" fontId="29" fillId="0" borderId="11" xfId="33" applyFont="1" applyFill="1" applyBorder="1" applyAlignment="1" applyProtection="1">
      <alignment/>
      <protection/>
    </xf>
    <xf numFmtId="0" fontId="32" fillId="0" borderId="0" xfId="55" applyFont="1" applyFill="1" applyAlignment="1" applyProtection="1">
      <alignment horizontal="right" vertical="top"/>
      <protection locked="0"/>
    </xf>
    <xf numFmtId="4" fontId="33" fillId="0" borderId="0" xfId="51" applyNumberFormat="1" applyFont="1" applyFill="1" applyBorder="1" applyAlignment="1" applyProtection="1">
      <alignment horizontal="left" vertical="top" wrapText="1"/>
      <protection hidden="1"/>
    </xf>
    <xf numFmtId="0" fontId="32" fillId="0" borderId="0" xfId="0" applyFont="1" applyFill="1" applyBorder="1" applyAlignment="1" applyProtection="1">
      <alignment horizontal="left" wrapText="1"/>
      <protection hidden="1"/>
    </xf>
    <xf numFmtId="4" fontId="32" fillId="0" borderId="0" xfId="51" applyNumberFormat="1" applyFont="1" applyFill="1" applyBorder="1" applyAlignment="1" applyProtection="1">
      <alignment horizontal="left" vertical="top" wrapText="1"/>
      <protection hidden="1"/>
    </xf>
    <xf numFmtId="0" fontId="32" fillId="0" borderId="0" xfId="0" applyFont="1" applyFill="1" applyBorder="1" applyAlignment="1" applyProtection="1">
      <alignment horizontal="left" vertical="top" wrapText="1"/>
      <protection hidden="1"/>
    </xf>
    <xf numFmtId="172" fontId="35" fillId="0" borderId="0" xfId="33" applyFont="1" applyFill="1" applyBorder="1" applyAlignment="1" applyProtection="1">
      <alignment/>
      <protection/>
    </xf>
    <xf numFmtId="0" fontId="36" fillId="0" borderId="0" xfId="0" applyFont="1" applyFill="1" applyAlignment="1">
      <alignment/>
    </xf>
    <xf numFmtId="172" fontId="35" fillId="0" borderId="0" xfId="33" applyFont="1" applyFill="1" applyBorder="1" applyAlignment="1" applyProtection="1">
      <alignment horizontal="center"/>
      <protection/>
    </xf>
    <xf numFmtId="4" fontId="32" fillId="0" borderId="0" xfId="0" applyNumberFormat="1" applyFont="1" applyFill="1" applyBorder="1" applyAlignment="1" applyProtection="1">
      <alignment horizontal="justify" vertical="top" wrapText="1"/>
      <protection hidden="1"/>
    </xf>
    <xf numFmtId="4" fontId="32" fillId="0" borderId="0" xfId="0" applyNumberFormat="1" applyFont="1" applyFill="1" applyBorder="1" applyAlignment="1" applyProtection="1">
      <alignment horizontal="justify" vertical="top" wrapText="1"/>
      <protection hidden="1"/>
    </xf>
    <xf numFmtId="0" fontId="0" fillId="0" borderId="0" xfId="0" applyFill="1" applyAlignment="1">
      <alignment/>
    </xf>
    <xf numFmtId="0" fontId="20" fillId="0" borderId="0" xfId="0" applyNumberFormat="1" applyFont="1" applyFill="1" applyAlignment="1">
      <alignment vertical="top" wrapText="1"/>
    </xf>
    <xf numFmtId="173" fontId="20" fillId="0" borderId="0" xfId="0" applyNumberFormat="1" applyFont="1" applyAlignment="1">
      <alignment/>
    </xf>
    <xf numFmtId="0" fontId="37" fillId="0" borderId="0" xfId="0" applyFont="1" applyAlignment="1">
      <alignment horizontal="left" vertical="top"/>
    </xf>
    <xf numFmtId="0" fontId="38" fillId="0" borderId="10" xfId="0" applyFont="1" applyBorder="1" applyAlignment="1">
      <alignment/>
    </xf>
    <xf numFmtId="4" fontId="38" fillId="0" borderId="10" xfId="0" applyNumberFormat="1" applyFont="1" applyBorder="1" applyAlignment="1">
      <alignment horizontal="center"/>
    </xf>
    <xf numFmtId="4" fontId="38" fillId="0" borderId="10" xfId="0" applyNumberFormat="1" applyFont="1" applyBorder="1" applyAlignment="1">
      <alignment/>
    </xf>
    <xf numFmtId="4" fontId="38" fillId="0" borderId="10" xfId="0" applyNumberFormat="1" applyFont="1" applyBorder="1" applyAlignment="1">
      <alignment horizontal="right"/>
    </xf>
    <xf numFmtId="173" fontId="39" fillId="0" borderId="0" xfId="0" applyNumberFormat="1" applyFont="1" applyAlignment="1">
      <alignment/>
    </xf>
    <xf numFmtId="0" fontId="21" fillId="0" borderId="0" xfId="0" applyNumberFormat="1" applyFont="1" applyAlignment="1">
      <alignment horizontal="left" vertical="top"/>
    </xf>
    <xf numFmtId="173" fontId="21" fillId="0" borderId="0" xfId="0" applyNumberFormat="1" applyFont="1" applyAlignment="1">
      <alignment/>
    </xf>
    <xf numFmtId="0" fontId="28" fillId="0" borderId="0" xfId="0" applyFont="1" applyAlignment="1">
      <alignment horizontal="left" vertical="top"/>
    </xf>
    <xf numFmtId="0" fontId="28" fillId="0" borderId="11" xfId="0" applyFont="1" applyBorder="1" applyAlignment="1">
      <alignment/>
    </xf>
    <xf numFmtId="4" fontId="28" fillId="0" borderId="11" xfId="0" applyNumberFormat="1" applyFont="1" applyBorder="1" applyAlignment="1">
      <alignment horizontal="center"/>
    </xf>
    <xf numFmtId="4" fontId="28" fillId="0" borderId="11" xfId="0" applyNumberFormat="1" applyFont="1" applyBorder="1" applyAlignment="1">
      <alignment/>
    </xf>
    <xf numFmtId="173" fontId="28" fillId="0" borderId="11" xfId="0" applyNumberFormat="1" applyFont="1" applyBorder="1" applyAlignment="1">
      <alignment/>
    </xf>
    <xf numFmtId="0" fontId="20" fillId="0" borderId="0" xfId="0" applyFont="1" applyFill="1" applyAlignment="1">
      <alignment/>
    </xf>
    <xf numFmtId="173" fontId="27" fillId="0" borderId="0" xfId="53" applyNumberFormat="1" applyFont="1" applyFill="1" applyBorder="1" applyAlignment="1">
      <alignment vertical="top" wrapText="1"/>
      <protection/>
    </xf>
    <xf numFmtId="0" fontId="20" fillId="0" borderId="0" xfId="0" applyFont="1" applyFill="1" applyAlignment="1">
      <alignment vertical="top" wrapText="1"/>
    </xf>
    <xf numFmtId="0" fontId="20" fillId="0" borderId="0" xfId="0" applyFont="1" applyFill="1" applyAlignment="1">
      <alignment vertical="top" wrapText="1"/>
    </xf>
    <xf numFmtId="0" fontId="24" fillId="0" borderId="0" xfId="0" applyFont="1" applyFill="1" applyAlignment="1">
      <alignment/>
    </xf>
    <xf numFmtId="0" fontId="28" fillId="0" borderId="0" xfId="0" applyNumberFormat="1" applyFont="1" applyFill="1" applyAlignment="1">
      <alignment vertical="top" wrapText="1"/>
    </xf>
    <xf numFmtId="0" fontId="20" fillId="0" borderId="11" xfId="0" applyFont="1" applyFill="1" applyBorder="1" applyAlignment="1">
      <alignment horizontal="center"/>
    </xf>
    <xf numFmtId="49" fontId="0" fillId="0" borderId="0" xfId="0" applyNumberFormat="1" applyFont="1" applyFill="1" applyAlignment="1">
      <alignment horizontal="left" vertical="top"/>
    </xf>
    <xf numFmtId="4" fontId="0" fillId="0" borderId="0" xfId="0" applyNumberFormat="1" applyFont="1" applyFill="1" applyAlignment="1">
      <alignment/>
    </xf>
    <xf numFmtId="4" fontId="30" fillId="0" borderId="0" xfId="0" applyNumberFormat="1" applyFont="1" applyFill="1" applyBorder="1" applyAlignment="1">
      <alignment/>
    </xf>
    <xf numFmtId="49" fontId="40" fillId="0" borderId="0" xfId="0" applyNumberFormat="1" applyFont="1" applyFill="1" applyAlignment="1">
      <alignment horizontal="left" vertical="top"/>
    </xf>
    <xf numFmtId="0" fontId="30" fillId="0" borderId="0" xfId="0" applyFont="1" applyFill="1" applyAlignment="1">
      <alignment/>
    </xf>
    <xf numFmtId="4" fontId="30" fillId="0" borderId="0" xfId="0" applyNumberFormat="1" applyFont="1" applyFill="1" applyAlignment="1">
      <alignment/>
    </xf>
    <xf numFmtId="49" fontId="30" fillId="0" borderId="0" xfId="0" applyNumberFormat="1" applyFont="1" applyFill="1" applyAlignment="1">
      <alignment horizontal="left" vertical="top"/>
    </xf>
    <xf numFmtId="0" fontId="30" fillId="0" borderId="0" xfId="0" applyNumberFormat="1" applyFont="1" applyFill="1" applyAlignment="1">
      <alignment vertical="top" wrapText="1"/>
    </xf>
    <xf numFmtId="49" fontId="0" fillId="0" borderId="0" xfId="0" applyNumberFormat="1" applyFont="1" applyFill="1" applyAlignment="1">
      <alignment horizontal="left"/>
    </xf>
    <xf numFmtId="2" fontId="20" fillId="0" borderId="0" xfId="0" applyNumberFormat="1" applyFont="1" applyFill="1" applyAlignment="1">
      <alignment/>
    </xf>
    <xf numFmtId="4" fontId="20" fillId="0" borderId="0" xfId="0" applyNumberFormat="1" applyFont="1" applyFill="1" applyAlignment="1">
      <alignment/>
    </xf>
    <xf numFmtId="4" fontId="29" fillId="0" borderId="0" xfId="0" applyNumberFormat="1" applyFont="1" applyFill="1" applyBorder="1" applyAlignment="1">
      <alignment/>
    </xf>
    <xf numFmtId="0" fontId="20" fillId="0" borderId="0" xfId="0" applyNumberFormat="1" applyFont="1" applyFill="1" applyAlignment="1">
      <alignment vertical="top" wrapText="1"/>
    </xf>
    <xf numFmtId="2" fontId="20" fillId="0" borderId="11" xfId="0" applyNumberFormat="1" applyFont="1" applyFill="1" applyBorder="1" applyAlignment="1">
      <alignment/>
    </xf>
    <xf numFmtId="4" fontId="20" fillId="0" borderId="11" xfId="0" applyNumberFormat="1" applyFont="1" applyFill="1" applyBorder="1" applyAlignment="1">
      <alignment/>
    </xf>
    <xf numFmtId="4" fontId="0" fillId="0" borderId="0" xfId="0" applyNumberFormat="1" applyFont="1" applyAlignment="1">
      <alignment/>
    </xf>
    <xf numFmtId="4" fontId="41" fillId="0" borderId="0" xfId="0" applyNumberFormat="1" applyFont="1" applyFill="1" applyAlignment="1">
      <alignment/>
    </xf>
    <xf numFmtId="49" fontId="24" fillId="0" borderId="0" xfId="0" applyNumberFormat="1" applyFont="1" applyFill="1" applyAlignment="1">
      <alignment horizontal="left" vertical="top"/>
    </xf>
    <xf numFmtId="0" fontId="24" fillId="0" borderId="0" xfId="0" applyNumberFormat="1" applyFont="1" applyFill="1" applyAlignment="1">
      <alignment vertical="top" wrapText="1"/>
    </xf>
    <xf numFmtId="0" fontId="24" fillId="0" borderId="0" xfId="0" applyFont="1" applyFill="1" applyAlignment="1">
      <alignment horizontal="center"/>
    </xf>
    <xf numFmtId="2" fontId="24" fillId="0" borderId="0" xfId="0" applyNumberFormat="1" applyFont="1" applyFill="1" applyAlignment="1">
      <alignment/>
    </xf>
    <xf numFmtId="4" fontId="24" fillId="0" borderId="0" xfId="0" applyNumberFormat="1" applyFont="1" applyFill="1" applyAlignment="1">
      <alignment/>
    </xf>
    <xf numFmtId="0" fontId="29" fillId="0" borderId="11" xfId="0" applyFont="1" applyFill="1" applyBorder="1" applyAlignment="1">
      <alignment/>
    </xf>
    <xf numFmtId="2" fontId="29" fillId="0" borderId="11" xfId="0" applyNumberFormat="1" applyFont="1" applyFill="1" applyBorder="1" applyAlignment="1">
      <alignment/>
    </xf>
    <xf numFmtId="4" fontId="29" fillId="0" borderId="11" xfId="0" applyNumberFormat="1" applyFont="1" applyFill="1" applyBorder="1" applyAlignment="1">
      <alignment/>
    </xf>
    <xf numFmtId="2" fontId="0" fillId="0" borderId="0" xfId="0" applyNumberFormat="1" applyFont="1" applyFill="1" applyAlignment="1">
      <alignment/>
    </xf>
    <xf numFmtId="0" fontId="28" fillId="0" borderId="0" xfId="0" applyNumberFormat="1" applyFont="1" applyFill="1" applyAlignment="1">
      <alignment vertical="top"/>
    </xf>
    <xf numFmtId="0" fontId="30" fillId="0" borderId="0" xfId="0" applyNumberFormat="1" applyFont="1" applyFill="1" applyAlignment="1">
      <alignment vertical="top"/>
    </xf>
    <xf numFmtId="4" fontId="0" fillId="0" borderId="0" xfId="0" applyNumberFormat="1" applyFont="1" applyFill="1" applyAlignment="1">
      <alignment horizontal="center"/>
    </xf>
    <xf numFmtId="0" fontId="29" fillId="0" borderId="0" xfId="0" applyFont="1" applyFill="1" applyAlignment="1">
      <alignment vertical="top" wrapText="1"/>
    </xf>
    <xf numFmtId="49" fontId="20" fillId="0" borderId="0" xfId="0" applyNumberFormat="1" applyFont="1" applyFill="1" applyAlignment="1">
      <alignment horizontal="right"/>
    </xf>
    <xf numFmtId="49" fontId="27" fillId="0" borderId="0" xfId="54" applyNumberFormat="1" applyFont="1" applyFill="1" applyBorder="1" applyAlignment="1" applyProtection="1">
      <alignment horizontal="left" vertical="top" wrapText="1"/>
      <protection locked="0"/>
    </xf>
    <xf numFmtId="49" fontId="20" fillId="0" borderId="0" xfId="0" applyNumberFormat="1" applyFont="1" applyFill="1" applyAlignment="1">
      <alignment horizontal="center" vertical="top"/>
    </xf>
    <xf numFmtId="49" fontId="40" fillId="0" borderId="0" xfId="0" applyNumberFormat="1" applyFont="1" applyFill="1" applyAlignment="1">
      <alignment horizontal="center" vertical="top"/>
    </xf>
    <xf numFmtId="49" fontId="30" fillId="0" borderId="0" xfId="0" applyNumberFormat="1" applyFont="1" applyFill="1" applyAlignment="1">
      <alignment horizontal="center" vertical="top"/>
    </xf>
    <xf numFmtId="49" fontId="0" fillId="0" borderId="0" xfId="0" applyNumberFormat="1" applyFont="1" applyFill="1" applyAlignment="1">
      <alignment horizontal="center"/>
    </xf>
    <xf numFmtId="49" fontId="0" fillId="0" borderId="0" xfId="0" applyNumberFormat="1" applyFont="1" applyFill="1" applyAlignment="1">
      <alignment horizontal="center" vertical="top"/>
    </xf>
    <xf numFmtId="49" fontId="20" fillId="0" borderId="0" xfId="0" applyNumberFormat="1" applyFont="1" applyFill="1" applyAlignment="1">
      <alignment horizontal="center"/>
    </xf>
    <xf numFmtId="0" fontId="21" fillId="0" borderId="0" xfId="0" applyNumberFormat="1" applyFont="1" applyAlignment="1">
      <alignment horizontal="center" vertical="top"/>
    </xf>
    <xf numFmtId="0" fontId="25" fillId="0" borderId="0" xfId="0" applyNumberFormat="1" applyFont="1" applyAlignment="1">
      <alignment horizontal="center" vertical="top"/>
    </xf>
    <xf numFmtId="0" fontId="26" fillId="0" borderId="12" xfId="0" applyFont="1" applyBorder="1" applyAlignment="1">
      <alignment/>
    </xf>
    <xf numFmtId="4" fontId="26" fillId="0" borderId="12" xfId="0" applyNumberFormat="1" applyFont="1" applyBorder="1" applyAlignment="1">
      <alignment horizontal="center"/>
    </xf>
    <xf numFmtId="4" fontId="26" fillId="0" borderId="12" xfId="0" applyNumberFormat="1" applyFont="1" applyBorder="1" applyAlignment="1">
      <alignment/>
    </xf>
    <xf numFmtId="4" fontId="25" fillId="0" borderId="12" xfId="0" applyNumberFormat="1" applyFont="1" applyBorder="1" applyAlignment="1">
      <alignment/>
    </xf>
    <xf numFmtId="173" fontId="26" fillId="0" borderId="12" xfId="0" applyNumberFormat="1" applyFont="1" applyBorder="1" applyAlignment="1">
      <alignment/>
    </xf>
    <xf numFmtId="0" fontId="25" fillId="0" borderId="11" xfId="0" applyFont="1" applyBorder="1" applyAlignment="1">
      <alignment/>
    </xf>
    <xf numFmtId="4" fontId="25" fillId="0" borderId="11" xfId="0" applyNumberFormat="1" applyFont="1" applyBorder="1" applyAlignment="1">
      <alignment horizontal="center"/>
    </xf>
    <xf numFmtId="4" fontId="25" fillId="0" borderId="11" xfId="0" applyNumberFormat="1" applyFont="1" applyBorder="1" applyAlignment="1">
      <alignment/>
    </xf>
    <xf numFmtId="173" fontId="25" fillId="0" borderId="11" xfId="0" applyNumberFormat="1" applyFont="1" applyBorder="1" applyAlignment="1">
      <alignment/>
    </xf>
    <xf numFmtId="0" fontId="31" fillId="0" borderId="0" xfId="55" applyFont="1" applyFill="1" applyBorder="1" applyAlignment="1">
      <alignment horizontal="left" wrapText="1"/>
      <protection/>
    </xf>
    <xf numFmtId="0" fontId="31" fillId="0" borderId="0" xfId="55" applyFont="1" applyFill="1" applyBorder="1" applyAlignment="1">
      <alignment horizontal="left" vertical="top" wrapText="1"/>
      <protection/>
    </xf>
    <xf numFmtId="49" fontId="1" fillId="0" borderId="0" xfId="48" applyNumberFormat="1" applyFont="1" applyFill="1" applyBorder="1" applyAlignment="1">
      <alignment/>
      <protection/>
    </xf>
    <xf numFmtId="49" fontId="1" fillId="0" borderId="0" xfId="48" applyNumberFormat="1" applyFont="1" applyFill="1" applyBorder="1" applyAlignment="1">
      <alignment wrapText="1"/>
      <protection/>
    </xf>
    <xf numFmtId="0" fontId="75" fillId="0" borderId="0" xfId="0" applyFont="1" applyFill="1" applyAlignment="1">
      <alignment vertical="top" wrapText="1"/>
    </xf>
    <xf numFmtId="0" fontId="28" fillId="0" borderId="0" xfId="0" applyFont="1" applyAlignment="1">
      <alignment/>
    </xf>
    <xf numFmtId="0" fontId="76" fillId="0" borderId="0" xfId="0" applyFont="1" applyFill="1" applyAlignment="1">
      <alignment vertical="top" wrapText="1"/>
    </xf>
    <xf numFmtId="0" fontId="20" fillId="0" borderId="0" xfId="0" applyFont="1" applyFill="1" applyAlignment="1">
      <alignment/>
    </xf>
    <xf numFmtId="0" fontId="24" fillId="0" borderId="0" xfId="0" applyFont="1" applyFill="1" applyAlignment="1">
      <alignment horizontal="left" vertical="top" wrapText="1"/>
    </xf>
    <xf numFmtId="171" fontId="20" fillId="0" borderId="0" xfId="82" applyFont="1" applyFill="1" applyBorder="1" applyAlignment="1" applyProtection="1">
      <alignment/>
      <protection/>
    </xf>
    <xf numFmtId="171" fontId="20" fillId="0" borderId="0" xfId="82" applyFont="1" applyFill="1" applyAlignment="1">
      <alignment/>
    </xf>
    <xf numFmtId="171" fontId="20" fillId="0" borderId="11" xfId="82" applyFont="1" applyFill="1" applyBorder="1" applyAlignment="1" applyProtection="1">
      <alignment/>
      <protection/>
    </xf>
    <xf numFmtId="0" fontId="77" fillId="0" borderId="0" xfId="0" applyNumberFormat="1" applyFont="1" applyFill="1" applyAlignment="1">
      <alignment vertical="top" wrapText="1"/>
    </xf>
    <xf numFmtId="0" fontId="77" fillId="0" borderId="0" xfId="0" applyNumberFormat="1" applyFont="1" applyFill="1" applyAlignment="1">
      <alignment vertical="top" wrapText="1"/>
    </xf>
    <xf numFmtId="0" fontId="78" fillId="0" borderId="0" xfId="0" applyNumberFormat="1" applyFont="1" applyFill="1" applyAlignment="1">
      <alignment vertical="top" wrapText="1"/>
    </xf>
    <xf numFmtId="0" fontId="20" fillId="0" borderId="0" xfId="0" applyNumberFormat="1" applyFont="1" applyFill="1" applyAlignment="1">
      <alignment horizontal="center" vertical="top"/>
    </xf>
    <xf numFmtId="171" fontId="29" fillId="0" borderId="11" xfId="82" applyFont="1" applyFill="1" applyBorder="1" applyAlignment="1">
      <alignment/>
    </xf>
    <xf numFmtId="1" fontId="20" fillId="0" borderId="0" xfId="0" applyNumberFormat="1" applyFont="1" applyFill="1" applyAlignment="1">
      <alignment horizontal="center" vertical="top"/>
    </xf>
    <xf numFmtId="0" fontId="29" fillId="0" borderId="0" xfId="0" applyFont="1" applyFill="1" applyAlignment="1">
      <alignment horizontal="center"/>
    </xf>
    <xf numFmtId="4" fontId="29" fillId="0" borderId="0" xfId="0" applyNumberFormat="1" applyFont="1" applyFill="1" applyAlignment="1">
      <alignment horizontal="center"/>
    </xf>
    <xf numFmtId="49" fontId="20" fillId="0" borderId="0" xfId="0" applyNumberFormat="1" applyFont="1" applyFill="1" applyAlignment="1">
      <alignment horizontal="left"/>
    </xf>
    <xf numFmtId="0" fontId="20" fillId="0" borderId="0" xfId="0" applyFont="1" applyFill="1" applyAlignment="1">
      <alignment horizontal="left" vertical="top" wrapText="1"/>
    </xf>
    <xf numFmtId="0" fontId="44" fillId="0" borderId="0" xfId="0" applyFont="1" applyFill="1" applyAlignment="1">
      <alignment/>
    </xf>
    <xf numFmtId="4" fontId="20" fillId="0" borderId="11" xfId="0" applyNumberFormat="1" applyFont="1" applyFill="1" applyBorder="1" applyAlignment="1">
      <alignment horizontal="center"/>
    </xf>
    <xf numFmtId="0" fontId="27" fillId="0" borderId="0" xfId="53" applyFont="1" applyFill="1" applyBorder="1" applyAlignment="1">
      <alignment horizontal="center" wrapText="1"/>
      <protection/>
    </xf>
    <xf numFmtId="4" fontId="27" fillId="0" borderId="0" xfId="0" applyNumberFormat="1" applyFont="1" applyFill="1" applyAlignment="1">
      <alignment wrapText="1"/>
    </xf>
    <xf numFmtId="4" fontId="27" fillId="0" borderId="0" xfId="53" applyNumberFormat="1" applyFont="1" applyFill="1" applyAlignment="1">
      <alignment horizontal="center"/>
      <protection/>
    </xf>
    <xf numFmtId="173" fontId="29" fillId="0" borderId="11" xfId="0" applyNumberFormat="1" applyFont="1" applyFill="1" applyBorder="1" applyAlignment="1">
      <alignment horizontal="right"/>
    </xf>
    <xf numFmtId="173" fontId="29" fillId="0" borderId="11" xfId="0" applyNumberFormat="1" applyFont="1" applyFill="1" applyBorder="1" applyAlignment="1">
      <alignment/>
    </xf>
    <xf numFmtId="4" fontId="45" fillId="0" borderId="11" xfId="0" applyNumberFormat="1" applyFont="1" applyFill="1" applyBorder="1" applyAlignment="1">
      <alignment horizontal="center"/>
    </xf>
    <xf numFmtId="0" fontId="1" fillId="0" borderId="0" xfId="48" applyFont="1" applyFill="1">
      <alignment/>
      <protection/>
    </xf>
    <xf numFmtId="0" fontId="1" fillId="0" borderId="13" xfId="48" applyFont="1" applyFill="1" applyBorder="1">
      <alignment/>
      <protection/>
    </xf>
    <xf numFmtId="0" fontId="11" fillId="0" borderId="0" xfId="0" applyFont="1" applyFill="1" applyAlignment="1">
      <alignment vertical="top" wrapText="1"/>
    </xf>
    <xf numFmtId="0" fontId="46" fillId="0" borderId="0" xfId="48" applyFont="1" applyFill="1">
      <alignment/>
      <protection/>
    </xf>
    <xf numFmtId="0" fontId="46" fillId="0" borderId="0" xfId="48" applyFont="1" applyFill="1" applyAlignment="1">
      <alignment horizontal="center"/>
      <protection/>
    </xf>
    <xf numFmtId="178" fontId="1" fillId="0" borderId="0" xfId="48" applyNumberFormat="1" applyFont="1" applyFill="1" applyAlignment="1" applyProtection="1">
      <alignment horizontal="right" wrapText="1"/>
      <protection locked="0"/>
    </xf>
    <xf numFmtId="178" fontId="1" fillId="0" borderId="13" xfId="48" applyNumberFormat="1" applyFont="1" applyFill="1" applyBorder="1" applyAlignment="1" applyProtection="1">
      <alignment horizontal="right" wrapText="1"/>
      <protection locked="0"/>
    </xf>
    <xf numFmtId="171" fontId="47" fillId="0" borderId="14" xfId="82" applyNumberFormat="1" applyFont="1" applyFill="1" applyBorder="1" applyAlignment="1">
      <alignment horizontal="left" wrapText="1"/>
    </xf>
    <xf numFmtId="171" fontId="47" fillId="0" borderId="14" xfId="82" applyNumberFormat="1" applyFont="1" applyFill="1" applyBorder="1" applyAlignment="1">
      <alignment horizontal="center"/>
    </xf>
    <xf numFmtId="171" fontId="47" fillId="0" borderId="14" xfId="82" applyNumberFormat="1" applyFont="1" applyFill="1" applyBorder="1" applyAlignment="1">
      <alignment horizontal="right"/>
    </xf>
    <xf numFmtId="171" fontId="11" fillId="0" borderId="0" xfId="82" applyNumberFormat="1" applyFont="1" applyFill="1" applyBorder="1" applyAlignment="1">
      <alignment horizontal="left" wrapText="1"/>
    </xf>
    <xf numFmtId="171" fontId="11" fillId="0" borderId="0" xfId="82" applyNumberFormat="1" applyFont="1" applyFill="1" applyBorder="1" applyAlignment="1">
      <alignment horizontal="center"/>
    </xf>
    <xf numFmtId="171" fontId="11" fillId="0" borderId="0" xfId="82" applyNumberFormat="1" applyFont="1" applyFill="1" applyBorder="1" applyAlignment="1">
      <alignment horizontal="right"/>
    </xf>
    <xf numFmtId="0" fontId="3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horizontal="center"/>
    </xf>
    <xf numFmtId="4" fontId="0" fillId="0" borderId="0" xfId="0" applyNumberFormat="1" applyFont="1" applyAlignment="1">
      <alignment horizontal="right"/>
    </xf>
    <xf numFmtId="0" fontId="0" fillId="0" borderId="0" xfId="0" applyFont="1" applyAlignment="1">
      <alignment horizontal="right" vertical="top"/>
    </xf>
    <xf numFmtId="0" fontId="49" fillId="0" borderId="0" xfId="0" applyFont="1" applyAlignment="1">
      <alignment horizontal="center"/>
    </xf>
    <xf numFmtId="4" fontId="49" fillId="0" borderId="0" xfId="0" applyNumberFormat="1" applyFont="1" applyAlignment="1">
      <alignment horizontal="center"/>
    </xf>
    <xf numFmtId="4" fontId="49" fillId="0" borderId="0" xfId="0" applyNumberFormat="1" applyFont="1" applyAlignment="1">
      <alignment horizontal="right"/>
    </xf>
    <xf numFmtId="0" fontId="0" fillId="24" borderId="0" xfId="0" applyFont="1" applyFill="1" applyAlignment="1">
      <alignment horizontal="right" vertical="top"/>
    </xf>
    <xf numFmtId="0" fontId="41" fillId="24" borderId="0" xfId="0" applyFont="1" applyFill="1" applyAlignment="1">
      <alignment horizontal="left" vertical="top" wrapText="1"/>
    </xf>
    <xf numFmtId="0" fontId="0" fillId="24" borderId="0" xfId="0" applyFont="1" applyFill="1" applyAlignment="1">
      <alignment horizontal="center"/>
    </xf>
    <xf numFmtId="4" fontId="0" fillId="24" borderId="0" xfId="0" applyNumberFormat="1" applyFont="1" applyFill="1" applyAlignment="1">
      <alignment/>
    </xf>
    <xf numFmtId="4" fontId="0" fillId="24" borderId="0" xfId="0" applyNumberFormat="1" applyFont="1" applyFill="1" applyAlignment="1">
      <alignment horizontal="right"/>
    </xf>
    <xf numFmtId="0" fontId="0" fillId="0" borderId="0" xfId="0" applyFont="1" applyAlignment="1">
      <alignment wrapText="1"/>
    </xf>
    <xf numFmtId="0" fontId="0" fillId="0" borderId="0" xfId="0" applyFont="1" applyAlignment="1">
      <alignment horizontal="right"/>
    </xf>
    <xf numFmtId="0" fontId="0" fillId="0" borderId="0" xfId="0" applyFont="1" applyFill="1" applyAlignment="1">
      <alignment horizontal="right" vertical="top"/>
    </xf>
    <xf numFmtId="0" fontId="0" fillId="0" borderId="15" xfId="0" applyFont="1" applyBorder="1" applyAlignment="1">
      <alignment horizontal="right" vertical="top"/>
    </xf>
    <xf numFmtId="0" fontId="30" fillId="0" borderId="15" xfId="0" applyFont="1" applyBorder="1" applyAlignment="1">
      <alignment vertical="top" wrapText="1"/>
    </xf>
    <xf numFmtId="0" fontId="0" fillId="0" borderId="15" xfId="0" applyFont="1" applyBorder="1" applyAlignment="1">
      <alignment horizontal="center"/>
    </xf>
    <xf numFmtId="4" fontId="0" fillId="0" borderId="15" xfId="0" applyNumberFormat="1" applyFont="1" applyBorder="1" applyAlignment="1">
      <alignment/>
    </xf>
    <xf numFmtId="4" fontId="0" fillId="0" borderId="15" xfId="0" applyNumberFormat="1" applyFont="1" applyBorder="1" applyAlignment="1">
      <alignment horizontal="right"/>
    </xf>
    <xf numFmtId="4" fontId="30" fillId="0" borderId="15" xfId="0" applyNumberFormat="1"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center"/>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24" borderId="0" xfId="0" applyFont="1" applyFill="1" applyAlignment="1">
      <alignment vertical="top" wrapText="1"/>
    </xf>
    <xf numFmtId="0" fontId="30" fillId="0" borderId="15" xfId="0" applyFont="1" applyBorder="1" applyAlignment="1">
      <alignment horizontal="center"/>
    </xf>
    <xf numFmtId="4" fontId="30" fillId="0" borderId="15" xfId="0" applyNumberFormat="1" applyFont="1" applyBorder="1" applyAlignment="1">
      <alignment/>
    </xf>
    <xf numFmtId="0" fontId="0" fillId="24" borderId="0" xfId="0" applyFont="1" applyFill="1" applyAlignment="1">
      <alignment horizontal="right"/>
    </xf>
    <xf numFmtId="0" fontId="0" fillId="24" borderId="0" xfId="0" applyFont="1" applyFill="1" applyBorder="1" applyAlignment="1">
      <alignment vertical="top" wrapText="1"/>
    </xf>
    <xf numFmtId="0" fontId="0" fillId="24" borderId="0" xfId="0" applyFont="1" applyFill="1" applyBorder="1" applyAlignment="1">
      <alignment horizontal="center"/>
    </xf>
    <xf numFmtId="4" fontId="0" fillId="24" borderId="0" xfId="0" applyNumberFormat="1" applyFont="1" applyFill="1" applyBorder="1" applyAlignment="1">
      <alignment/>
    </xf>
    <xf numFmtId="4" fontId="0" fillId="24" borderId="0" xfId="0" applyNumberFormat="1" applyFont="1" applyFill="1" applyBorder="1" applyAlignment="1">
      <alignment horizontal="right"/>
    </xf>
    <xf numFmtId="0" fontId="0" fillId="0" borderId="15" xfId="0" applyFont="1" applyFill="1" applyBorder="1" applyAlignment="1">
      <alignment horizontal="right" vertical="top"/>
    </xf>
    <xf numFmtId="0" fontId="0" fillId="0" borderId="0" xfId="0" applyFont="1" applyFill="1" applyBorder="1" applyAlignment="1">
      <alignment horizontal="right" vertical="top"/>
    </xf>
    <xf numFmtId="0" fontId="30" fillId="0" borderId="0" xfId="0" applyFont="1" applyBorder="1" applyAlignment="1">
      <alignment vertical="top" wrapText="1"/>
    </xf>
    <xf numFmtId="0" fontId="30" fillId="0" borderId="0" xfId="0" applyFont="1" applyBorder="1" applyAlignment="1">
      <alignment horizontal="center"/>
    </xf>
    <xf numFmtId="4" fontId="30" fillId="0" borderId="0" xfId="0" applyNumberFormat="1" applyFont="1" applyBorder="1" applyAlignment="1">
      <alignment/>
    </xf>
    <xf numFmtId="4" fontId="30" fillId="0" borderId="0" xfId="0" applyNumberFormat="1" applyFont="1" applyBorder="1" applyAlignment="1">
      <alignment horizontal="right"/>
    </xf>
    <xf numFmtId="0" fontId="0" fillId="24" borderId="0" xfId="0" applyFont="1" applyFill="1" applyAlignment="1">
      <alignment vertical="top"/>
    </xf>
    <xf numFmtId="0" fontId="0" fillId="0" borderId="15" xfId="0" applyFont="1" applyBorder="1" applyAlignment="1">
      <alignment vertical="top" wrapText="1"/>
    </xf>
    <xf numFmtId="0" fontId="0" fillId="0" borderId="16" xfId="0" applyFont="1" applyBorder="1" applyAlignment="1">
      <alignment horizontal="right"/>
    </xf>
    <xf numFmtId="0" fontId="0" fillId="0" borderId="17" xfId="0" applyFont="1" applyBorder="1" applyAlignment="1">
      <alignment/>
    </xf>
    <xf numFmtId="0" fontId="0" fillId="0" borderId="17" xfId="0" applyFont="1" applyBorder="1" applyAlignment="1">
      <alignment horizontal="center"/>
    </xf>
    <xf numFmtId="4" fontId="0" fillId="0" borderId="17" xfId="0" applyNumberFormat="1" applyFont="1" applyBorder="1" applyAlignment="1">
      <alignment/>
    </xf>
    <xf numFmtId="4" fontId="0" fillId="0" borderId="17" xfId="0" applyNumberFormat="1" applyFont="1" applyBorder="1" applyAlignment="1">
      <alignment horizontal="right"/>
    </xf>
    <xf numFmtId="4" fontId="0" fillId="0" borderId="18" xfId="0" applyNumberFormat="1" applyFont="1" applyBorder="1" applyAlignment="1">
      <alignment horizontal="right"/>
    </xf>
    <xf numFmtId="1" fontId="0" fillId="0" borderId="19" xfId="0" applyNumberFormat="1" applyFont="1" applyBorder="1" applyAlignment="1">
      <alignment horizontal="right" vertical="top" wrapText="1"/>
    </xf>
    <xf numFmtId="0" fontId="0" fillId="0" borderId="20" xfId="0" applyFont="1" applyBorder="1" applyAlignment="1">
      <alignment wrapText="1"/>
    </xf>
    <xf numFmtId="4" fontId="0" fillId="0" borderId="20" xfId="0" applyNumberFormat="1" applyFont="1" applyBorder="1" applyAlignment="1">
      <alignment horizontal="center" wrapText="1"/>
    </xf>
    <xf numFmtId="4" fontId="0" fillId="0" borderId="20" xfId="0" applyNumberFormat="1" applyFont="1" applyBorder="1" applyAlignment="1">
      <alignment wrapText="1"/>
    </xf>
    <xf numFmtId="4" fontId="0" fillId="0" borderId="20" xfId="0" applyNumberFormat="1" applyFont="1" applyBorder="1" applyAlignment="1">
      <alignment horizontal="right"/>
    </xf>
    <xf numFmtId="4" fontId="0" fillId="0" borderId="21" xfId="0" applyNumberFormat="1" applyFont="1" applyBorder="1" applyAlignment="1">
      <alignment horizontal="right" wrapText="1"/>
    </xf>
    <xf numFmtId="0" fontId="0" fillId="0" borderId="19" xfId="0" applyFont="1" applyBorder="1" applyAlignment="1">
      <alignment horizontal="right" vertical="top" wrapText="1"/>
    </xf>
    <xf numFmtId="0" fontId="0" fillId="0" borderId="22" xfId="0" applyFont="1" applyBorder="1" applyAlignment="1">
      <alignment horizontal="right" vertical="top" wrapText="1"/>
    </xf>
    <xf numFmtId="0" fontId="0" fillId="0" borderId="23" xfId="0" applyFont="1" applyBorder="1" applyAlignment="1">
      <alignment wrapText="1"/>
    </xf>
    <xf numFmtId="4" fontId="0" fillId="0" borderId="23" xfId="0" applyNumberFormat="1" applyFont="1" applyBorder="1" applyAlignment="1">
      <alignment horizontal="center" wrapText="1"/>
    </xf>
    <xf numFmtId="4" fontId="0" fillId="0" borderId="23" xfId="0" applyNumberFormat="1" applyFont="1" applyBorder="1" applyAlignment="1">
      <alignment wrapText="1"/>
    </xf>
    <xf numFmtId="4" fontId="0" fillId="0" borderId="23" xfId="0" applyNumberFormat="1" applyFont="1" applyBorder="1" applyAlignment="1">
      <alignment horizontal="right"/>
    </xf>
    <xf numFmtId="4" fontId="0" fillId="0" borderId="24" xfId="0" applyNumberFormat="1" applyFont="1" applyBorder="1" applyAlignment="1">
      <alignment horizontal="right" wrapText="1"/>
    </xf>
    <xf numFmtId="0" fontId="0" fillId="0" borderId="25" xfId="0" applyFont="1" applyBorder="1" applyAlignment="1">
      <alignment horizontal="right" wrapText="1"/>
    </xf>
    <xf numFmtId="0" fontId="0" fillId="0" borderId="26" xfId="0" applyFont="1" applyBorder="1" applyAlignment="1">
      <alignment wrapText="1"/>
    </xf>
    <xf numFmtId="4" fontId="0" fillId="0" borderId="27" xfId="0" applyNumberFormat="1" applyFont="1" applyBorder="1" applyAlignment="1">
      <alignment horizontal="center" wrapText="1"/>
    </xf>
    <xf numFmtId="4" fontId="0" fillId="0" borderId="28" xfId="0" applyNumberFormat="1" applyFont="1" applyBorder="1" applyAlignment="1">
      <alignment wrapText="1"/>
    </xf>
    <xf numFmtId="4" fontId="0" fillId="0" borderId="29" xfId="0" applyNumberFormat="1" applyFont="1" applyBorder="1" applyAlignment="1">
      <alignment horizontal="right"/>
    </xf>
    <xf numFmtId="4" fontId="0" fillId="0" borderId="28" xfId="0" applyNumberFormat="1" applyFont="1" applyBorder="1" applyAlignment="1">
      <alignment horizontal="right" wrapText="1"/>
    </xf>
    <xf numFmtId="4" fontId="0" fillId="0" borderId="0" xfId="0" applyNumberFormat="1" applyFont="1" applyAlignment="1">
      <alignment wrapText="1"/>
    </xf>
    <xf numFmtId="0" fontId="28" fillId="0" borderId="0" xfId="0" applyFont="1" applyAlignment="1">
      <alignment/>
    </xf>
    <xf numFmtId="0" fontId="26" fillId="0" borderId="0" xfId="0" applyFont="1" applyAlignment="1">
      <alignment/>
    </xf>
    <xf numFmtId="0" fontId="0" fillId="0" borderId="0" xfId="0" applyFont="1" applyFill="1" applyAlignment="1">
      <alignment horizontal="center" vertical="top"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4" fontId="0" fillId="0" borderId="0" xfId="0" applyNumberFormat="1" applyFont="1" applyFill="1" applyAlignment="1">
      <alignment horizontal="right" vertical="center" wrapText="1"/>
    </xf>
    <xf numFmtId="4" fontId="0" fillId="0" borderId="0" xfId="0" applyNumberFormat="1" applyFill="1" applyAlignment="1">
      <alignment horizontal="right" vertical="center"/>
    </xf>
    <xf numFmtId="4" fontId="0" fillId="0" borderId="0" xfId="0" applyNumberFormat="1" applyFont="1" applyFill="1" applyAlignment="1">
      <alignment horizontal="right" vertical="center" wrapText="1"/>
    </xf>
    <xf numFmtId="4" fontId="0" fillId="0" borderId="0" xfId="0" applyNumberFormat="1" applyFont="1" applyFill="1" applyAlignment="1">
      <alignment horizontal="right" vertical="center"/>
    </xf>
    <xf numFmtId="0" fontId="1" fillId="0" borderId="0" xfId="0" applyFont="1" applyFill="1" applyAlignment="1">
      <alignment horizontal="justify" vertical="center"/>
    </xf>
    <xf numFmtId="4" fontId="0" fillId="0" borderId="13" xfId="0" applyNumberFormat="1" applyFont="1" applyFill="1" applyBorder="1" applyAlignment="1">
      <alignment horizontal="right" vertical="center" wrapText="1"/>
    </xf>
    <xf numFmtId="4" fontId="0" fillId="0" borderId="13" xfId="0" applyNumberFormat="1" applyFill="1" applyBorder="1" applyAlignment="1">
      <alignment horizontal="right" vertical="center"/>
    </xf>
    <xf numFmtId="4"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top" wrapText="1"/>
    </xf>
    <xf numFmtId="0" fontId="79" fillId="0" borderId="0" xfId="0" applyFont="1" applyFill="1" applyAlignment="1">
      <alignment vertical="top" wrapText="1"/>
    </xf>
    <xf numFmtId="0" fontId="20" fillId="0" borderId="0" xfId="59" applyFont="1" applyFill="1" applyAlignment="1">
      <alignment vertical="top" wrapText="1"/>
      <protection/>
    </xf>
    <xf numFmtId="0" fontId="20" fillId="0" borderId="0" xfId="59" applyFont="1" applyFill="1" applyAlignment="1">
      <alignment horizontal="center" wrapText="1"/>
      <protection/>
    </xf>
    <xf numFmtId="0" fontId="20" fillId="0" borderId="0" xfId="59" applyFont="1" applyFill="1" applyAlignment="1">
      <alignment horizontal="center" vertical="top" wrapText="1"/>
      <protection/>
    </xf>
    <xf numFmtId="171" fontId="11" fillId="0" borderId="0" xfId="82" applyNumberFormat="1" applyFont="1" applyFill="1" applyAlignment="1">
      <alignment horizontal="center"/>
    </xf>
    <xf numFmtId="0" fontId="11" fillId="0" borderId="0" xfId="0" applyFont="1" applyFill="1" applyAlignment="1">
      <alignment horizontal="right" vertical="top" wrapText="1"/>
    </xf>
    <xf numFmtId="0" fontId="11" fillId="0" borderId="0" xfId="0" applyFont="1" applyFill="1" applyAlignment="1">
      <alignment horizontal="center"/>
    </xf>
    <xf numFmtId="171" fontId="11" fillId="0" borderId="0" xfId="82" applyNumberFormat="1" applyFont="1" applyFill="1" applyAlignment="1">
      <alignment horizontal="right"/>
    </xf>
    <xf numFmtId="171" fontId="11" fillId="0" borderId="0" xfId="82" applyNumberFormat="1"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horizontal="center"/>
    </xf>
    <xf numFmtId="4" fontId="0" fillId="0" borderId="0" xfId="84" applyNumberFormat="1" applyFont="1" applyFill="1" applyAlignment="1">
      <alignment horizontal="right"/>
    </xf>
    <xf numFmtId="49" fontId="28" fillId="0" borderId="0" xfId="0" applyNumberFormat="1" applyFont="1" applyFill="1" applyAlignment="1">
      <alignment horizontal="center" vertical="top"/>
    </xf>
    <xf numFmtId="49" fontId="29" fillId="0" borderId="0" xfId="0" applyNumberFormat="1" applyFont="1" applyFill="1" applyAlignment="1">
      <alignment horizontal="center" vertical="top"/>
    </xf>
    <xf numFmtId="0" fontId="20" fillId="0" borderId="0" xfId="0" applyFont="1" applyFill="1" applyAlignment="1">
      <alignment horizontal="right"/>
    </xf>
    <xf numFmtId="0" fontId="20" fillId="0" borderId="0" xfId="59" applyFont="1" applyFill="1" applyAlignment="1">
      <alignment horizontal="center" vertical="top"/>
      <protection/>
    </xf>
    <xf numFmtId="0" fontId="0" fillId="0" borderId="0" xfId="0" applyFill="1" applyAlignment="1">
      <alignment horizontal="center"/>
    </xf>
    <xf numFmtId="0" fontId="20" fillId="0" borderId="0" xfId="59" applyFont="1" applyFill="1" applyAlignment="1">
      <alignment horizontal="right" vertical="top"/>
      <protection/>
    </xf>
    <xf numFmtId="0" fontId="29" fillId="0" borderId="11" xfId="59" applyFont="1" applyFill="1" applyBorder="1" applyAlignment="1">
      <alignment vertical="top" wrapText="1"/>
      <protection/>
    </xf>
    <xf numFmtId="0" fontId="20" fillId="0" borderId="0" xfId="0" applyFont="1" applyFill="1" applyAlignment="1">
      <alignment wrapText="1"/>
    </xf>
    <xf numFmtId="180" fontId="20" fillId="0" borderId="0" xfId="33" applyNumberFormat="1" applyFont="1" applyFill="1" applyBorder="1" applyAlignment="1" applyProtection="1">
      <alignment horizontal="right"/>
      <protection/>
    </xf>
    <xf numFmtId="0" fontId="35" fillId="0" borderId="0" xfId="59" applyFont="1" applyFill="1" applyAlignment="1">
      <alignment horizontal="center" vertical="top"/>
      <protection/>
    </xf>
    <xf numFmtId="0" fontId="35" fillId="0" borderId="0" xfId="59" applyFont="1" applyFill="1" applyAlignment="1">
      <alignment vertical="top" wrapText="1"/>
      <protection/>
    </xf>
    <xf numFmtId="0" fontId="20" fillId="0" borderId="0" xfId="59" applyFont="1" applyFill="1" applyAlignment="1">
      <alignment horizontal="center"/>
      <protection/>
    </xf>
    <xf numFmtId="4" fontId="20" fillId="0" borderId="0" xfId="59" applyNumberFormat="1" applyFont="1" applyFill="1" applyAlignment="1">
      <alignment horizontal="center"/>
      <protection/>
    </xf>
    <xf numFmtId="180" fontId="20" fillId="0" borderId="0" xfId="33" applyNumberFormat="1" applyFont="1" applyFill="1" applyBorder="1" applyAlignment="1" applyProtection="1">
      <alignment/>
      <protection/>
    </xf>
    <xf numFmtId="4" fontId="20" fillId="0" borderId="0" xfId="0" applyNumberFormat="1" applyFont="1" applyFill="1" applyBorder="1" applyAlignment="1">
      <alignment/>
    </xf>
    <xf numFmtId="0" fontId="31" fillId="0" borderId="0" xfId="0" applyFont="1" applyFill="1" applyAlignment="1">
      <alignment vertical="top" wrapText="1"/>
    </xf>
    <xf numFmtId="4" fontId="0" fillId="0" borderId="0" xfId="0" applyNumberFormat="1" applyFill="1" applyAlignment="1">
      <alignment/>
    </xf>
    <xf numFmtId="2" fontId="0" fillId="0" borderId="0" xfId="0" applyNumberFormat="1" applyFill="1" applyAlignment="1">
      <alignment/>
    </xf>
    <xf numFmtId="0" fontId="20" fillId="0" borderId="11" xfId="0" applyFont="1" applyFill="1" applyBorder="1" applyAlignment="1">
      <alignment/>
    </xf>
    <xf numFmtId="0" fontId="28" fillId="0" borderId="0" xfId="0" applyFont="1" applyFill="1" applyAlignment="1">
      <alignment/>
    </xf>
    <xf numFmtId="0" fontId="80" fillId="0" borderId="0" xfId="0" applyFont="1" applyFill="1" applyAlignment="1">
      <alignment/>
    </xf>
    <xf numFmtId="0" fontId="0" fillId="0" borderId="0" xfId="0" applyFill="1" applyAlignment="1">
      <alignment horizontal="right"/>
    </xf>
    <xf numFmtId="0" fontId="1" fillId="0" borderId="0" xfId="48" applyFill="1" applyAlignment="1">
      <alignment horizontal="center"/>
      <protection/>
    </xf>
    <xf numFmtId="0" fontId="1" fillId="0" borderId="0" xfId="48" applyFill="1">
      <alignment/>
      <protection/>
    </xf>
    <xf numFmtId="0" fontId="1" fillId="0" borderId="0" xfId="48" applyFill="1" applyAlignment="1">
      <alignment horizontal="right"/>
      <protection/>
    </xf>
    <xf numFmtId="4" fontId="46" fillId="0" borderId="0" xfId="48" applyNumberFormat="1" applyFont="1" applyFill="1" applyBorder="1" applyProtection="1">
      <alignment/>
      <protection locked="0"/>
    </xf>
    <xf numFmtId="178" fontId="46" fillId="0" borderId="0" xfId="48" applyNumberFormat="1" applyFont="1" applyFill="1" applyAlignment="1" applyProtection="1">
      <alignment horizontal="right"/>
      <protection locked="0"/>
    </xf>
    <xf numFmtId="4" fontId="46" fillId="0" borderId="0" xfId="48" applyNumberFormat="1" applyFont="1" applyFill="1" applyProtection="1">
      <alignment/>
      <protection locked="0"/>
    </xf>
    <xf numFmtId="0" fontId="11" fillId="0" borderId="13" xfId="0" applyFont="1" applyFill="1" applyBorder="1" applyAlignment="1">
      <alignment horizontal="right" vertical="top" wrapText="1"/>
    </xf>
    <xf numFmtId="0" fontId="1" fillId="0" borderId="13" xfId="48" applyFill="1" applyBorder="1" applyAlignment="1">
      <alignment horizontal="center"/>
      <protection/>
    </xf>
    <xf numFmtId="4" fontId="46" fillId="0" borderId="13" xfId="48" applyNumberFormat="1" applyFont="1" applyFill="1" applyBorder="1" applyProtection="1">
      <alignment/>
      <protection locked="0"/>
    </xf>
    <xf numFmtId="178" fontId="46" fillId="0" borderId="13" xfId="48" applyNumberFormat="1" applyFont="1" applyFill="1" applyBorder="1" applyAlignment="1" applyProtection="1">
      <alignment horizontal="right"/>
      <protection locked="0"/>
    </xf>
    <xf numFmtId="4" fontId="1" fillId="0" borderId="0" xfId="48" applyNumberFormat="1" applyFont="1" applyFill="1" applyBorder="1" applyProtection="1">
      <alignment/>
      <protection locked="0"/>
    </xf>
    <xf numFmtId="178" fontId="46" fillId="0" borderId="0" xfId="48" applyNumberFormat="1" applyFont="1" applyFill="1" applyBorder="1" applyAlignment="1" applyProtection="1">
      <alignment horizontal="right"/>
      <protection locked="0"/>
    </xf>
    <xf numFmtId="0" fontId="46" fillId="0" borderId="0" xfId="48" applyFont="1" applyFill="1" applyAlignment="1">
      <alignment horizontal="right"/>
      <protection/>
    </xf>
    <xf numFmtId="0" fontId="11" fillId="0" borderId="14" xfId="0" applyFont="1" applyFill="1" applyBorder="1" applyAlignment="1">
      <alignment vertical="top" wrapText="1"/>
    </xf>
    <xf numFmtId="0" fontId="11" fillId="0" borderId="14" xfId="0" applyFont="1" applyFill="1" applyBorder="1" applyAlignment="1">
      <alignment horizontal="center"/>
    </xf>
    <xf numFmtId="171" fontId="11" fillId="0" borderId="14" xfId="82" applyNumberFormat="1" applyFont="1" applyFill="1" applyBorder="1" applyAlignment="1">
      <alignment horizontal="center"/>
    </xf>
    <xf numFmtId="171" fontId="11" fillId="0" borderId="14" xfId="82" applyNumberFormat="1" applyFont="1" applyFill="1" applyBorder="1" applyAlignment="1">
      <alignment horizontal="right"/>
    </xf>
    <xf numFmtId="0" fontId="11" fillId="0" borderId="0" xfId="0" applyFont="1" applyFill="1" applyBorder="1" applyAlignment="1">
      <alignment vertical="top" wrapText="1"/>
    </xf>
    <xf numFmtId="0" fontId="11" fillId="0" borderId="0" xfId="0" applyFont="1" applyFill="1" applyBorder="1" applyAlignment="1">
      <alignment horizontal="center"/>
    </xf>
    <xf numFmtId="0" fontId="11" fillId="0" borderId="13" xfId="0" applyFont="1" applyFill="1" applyBorder="1" applyAlignment="1">
      <alignment vertical="top" wrapText="1"/>
    </xf>
    <xf numFmtId="0" fontId="11" fillId="0" borderId="13" xfId="0" applyFont="1" applyFill="1" applyBorder="1" applyAlignment="1">
      <alignment horizontal="center"/>
    </xf>
    <xf numFmtId="171" fontId="11" fillId="0" borderId="13" xfId="82" applyNumberFormat="1" applyFont="1" applyFill="1" applyBorder="1" applyAlignment="1">
      <alignment horizontal="center"/>
    </xf>
    <xf numFmtId="171" fontId="11" fillId="0" borderId="13" xfId="82" applyNumberFormat="1" applyFont="1" applyFill="1" applyBorder="1" applyAlignment="1">
      <alignment horizontal="right"/>
    </xf>
    <xf numFmtId="0" fontId="47" fillId="0" borderId="0" xfId="0" applyFont="1" applyFill="1" applyAlignment="1">
      <alignment vertical="top" wrapText="1"/>
    </xf>
    <xf numFmtId="0" fontId="47" fillId="0" borderId="0" xfId="0" applyFont="1" applyFill="1" applyAlignment="1">
      <alignment horizontal="center"/>
    </xf>
    <xf numFmtId="171" fontId="47" fillId="0" borderId="0" xfId="82" applyNumberFormat="1" applyFont="1" applyFill="1" applyAlignment="1">
      <alignment horizontal="center"/>
    </xf>
    <xf numFmtId="171" fontId="47" fillId="0" borderId="0" xfId="82" applyNumberFormat="1" applyFont="1" applyFill="1" applyAlignment="1">
      <alignment horizontal="right"/>
    </xf>
    <xf numFmtId="171" fontId="48" fillId="0" borderId="0" xfId="82" applyNumberFormat="1" applyFont="1" applyFill="1" applyAlignment="1">
      <alignment horizontal="center"/>
    </xf>
    <xf numFmtId="0" fontId="11" fillId="0" borderId="0" xfId="0" applyFont="1" applyFill="1" applyAlignment="1">
      <alignment/>
    </xf>
    <xf numFmtId="0" fontId="11" fillId="0" borderId="0" xfId="0" applyFont="1" applyFill="1" applyAlignment="1">
      <alignment horizontal="right"/>
    </xf>
    <xf numFmtId="171" fontId="11" fillId="0" borderId="0" xfId="0" applyNumberFormat="1" applyFont="1" applyFill="1" applyAlignment="1">
      <alignment horizontal="center"/>
    </xf>
    <xf numFmtId="0" fontId="81" fillId="0" borderId="14" xfId="0" applyFont="1" applyFill="1" applyBorder="1" applyAlignment="1">
      <alignment/>
    </xf>
    <xf numFmtId="0" fontId="82" fillId="0" borderId="14" xfId="0" applyFont="1" applyFill="1" applyBorder="1" applyAlignment="1">
      <alignment horizontal="center"/>
    </xf>
    <xf numFmtId="171" fontId="1" fillId="0" borderId="0" xfId="48" applyNumberFormat="1" applyFont="1" applyFill="1" applyProtection="1">
      <alignment/>
      <protection locked="0"/>
    </xf>
    <xf numFmtId="171" fontId="11" fillId="0" borderId="0" xfId="82" applyNumberFormat="1" applyFont="1" applyFill="1" applyAlignment="1">
      <alignment wrapText="1"/>
    </xf>
    <xf numFmtId="171" fontId="11" fillId="0" borderId="0" xfId="82" applyNumberFormat="1" applyFont="1" applyFill="1" applyAlignment="1">
      <alignment horizontal="center" wrapText="1"/>
    </xf>
    <xf numFmtId="171" fontId="11" fillId="0" borderId="13" xfId="82" applyNumberFormat="1" applyFont="1" applyFill="1" applyBorder="1" applyAlignment="1">
      <alignment horizontal="left" wrapText="1"/>
    </xf>
    <xf numFmtId="171" fontId="11" fillId="0" borderId="13" xfId="82" applyNumberFormat="1" applyFont="1" applyFill="1" applyBorder="1" applyAlignment="1">
      <alignment horizontal="center" wrapText="1"/>
    </xf>
    <xf numFmtId="171" fontId="1" fillId="0" borderId="13" xfId="48" applyNumberFormat="1" applyFont="1" applyFill="1" applyBorder="1" applyProtection="1">
      <alignment/>
      <protection locked="0"/>
    </xf>
    <xf numFmtId="171" fontId="47" fillId="0" borderId="0" xfId="82" applyNumberFormat="1" applyFont="1" applyFill="1" applyAlignment="1">
      <alignment horizontal="left" wrapText="1"/>
    </xf>
    <xf numFmtId="171" fontId="47" fillId="0" borderId="0" xfId="82" applyNumberFormat="1" applyFont="1" applyFill="1" applyAlignment="1">
      <alignment horizontal="center" wrapText="1"/>
    </xf>
    <xf numFmtId="171" fontId="46" fillId="0" borderId="0" xfId="48" applyNumberFormat="1" applyFont="1" applyFill="1" applyBorder="1" applyProtection="1">
      <alignment/>
      <protection locked="0"/>
    </xf>
    <xf numFmtId="171" fontId="11" fillId="0" borderId="0" xfId="82" applyNumberFormat="1" applyFont="1" applyFill="1" applyAlignment="1">
      <alignment horizontal="left"/>
    </xf>
    <xf numFmtId="4" fontId="0" fillId="0" borderId="0" xfId="0" applyNumberFormat="1" applyFont="1" applyFill="1" applyAlignment="1">
      <alignment horizontal="right"/>
    </xf>
    <xf numFmtId="4" fontId="0" fillId="0" borderId="0" xfId="84" applyNumberFormat="1" applyFont="1" applyFill="1" applyAlignment="1">
      <alignment horizontal="right"/>
    </xf>
    <xf numFmtId="16" fontId="0" fillId="0" borderId="0" xfId="0" applyNumberFormat="1" applyFont="1" applyFill="1" applyAlignment="1">
      <alignment horizontal="right" vertical="top"/>
    </xf>
    <xf numFmtId="0" fontId="0" fillId="0" borderId="0" xfId="0" applyFont="1" applyFill="1" applyAlignment="1">
      <alignment wrapText="1"/>
    </xf>
    <xf numFmtId="0" fontId="0" fillId="0" borderId="0" xfId="0" applyFont="1" applyFill="1" applyAlignment="1">
      <alignment horizontal="right"/>
    </xf>
    <xf numFmtId="0" fontId="0" fillId="0" borderId="0" xfId="0" applyFont="1" applyFill="1" applyAlignment="1">
      <alignment horizontal="right" vertical="top" wrapText="1"/>
    </xf>
    <xf numFmtId="0" fontId="0" fillId="0" borderId="0" xfId="0" applyFont="1" applyFill="1" applyAlignment="1">
      <alignment horizontal="left" vertical="top" wrapText="1"/>
    </xf>
    <xf numFmtId="16" fontId="0" fillId="0" borderId="0" xfId="0" applyNumberFormat="1" applyFont="1" applyFill="1" applyAlignment="1">
      <alignment horizontal="right" vertical="top" wrapText="1"/>
    </xf>
    <xf numFmtId="1" fontId="0" fillId="0" borderId="0" xfId="0" applyNumberFormat="1" applyFont="1" applyFill="1" applyAlignment="1">
      <alignment horizontal="right" vertical="top" wrapText="1"/>
    </xf>
    <xf numFmtId="49" fontId="0" fillId="0" borderId="0" xfId="0" applyNumberFormat="1" applyFont="1" applyFill="1" applyAlignment="1">
      <alignment horizontal="right" vertical="top" wrapText="1"/>
    </xf>
    <xf numFmtId="4" fontId="0" fillId="0" borderId="0" xfId="0" applyNumberFormat="1" applyFont="1" applyFill="1" applyBorder="1" applyAlignment="1">
      <alignment horizontal="right"/>
    </xf>
    <xf numFmtId="0" fontId="0" fillId="0" borderId="0" xfId="0" applyFont="1" applyFill="1" applyBorder="1" applyAlignment="1">
      <alignment horizontal="left" vertical="top" wrapText="1"/>
    </xf>
    <xf numFmtId="179" fontId="30" fillId="0" borderId="0" xfId="0" applyNumberFormat="1" applyFont="1" applyFill="1" applyAlignment="1">
      <alignment horizontal="left" vertical="center"/>
    </xf>
    <xf numFmtId="179" fontId="30" fillId="0" borderId="0" xfId="0" applyNumberFormat="1" applyFont="1" applyFill="1" applyAlignment="1">
      <alignment horizontal="left" vertical="top"/>
    </xf>
    <xf numFmtId="179" fontId="30" fillId="0" borderId="0" xfId="0" applyNumberFormat="1" applyFont="1" applyFill="1" applyAlignment="1">
      <alignment horizontal="center" vertical="center"/>
    </xf>
    <xf numFmtId="179" fontId="39" fillId="0" borderId="0" xfId="0" applyNumberFormat="1" applyFont="1" applyFill="1" applyAlignment="1">
      <alignment horizontal="center" vertical="top"/>
    </xf>
    <xf numFmtId="179" fontId="4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horizontal="right" vertical="center"/>
    </xf>
    <xf numFmtId="0" fontId="50" fillId="0" borderId="0" xfId="0" applyFont="1" applyFill="1" applyAlignment="1">
      <alignment horizontal="justify" vertical="center"/>
    </xf>
    <xf numFmtId="0" fontId="1" fillId="0" borderId="0" xfId="0" applyFont="1" applyFill="1" applyAlignment="1">
      <alignment/>
    </xf>
    <xf numFmtId="0" fontId="1" fillId="0" borderId="0" xfId="0" applyFont="1" applyFill="1" applyAlignment="1">
      <alignment horizontal="center"/>
    </xf>
    <xf numFmtId="0" fontId="0" fillId="0" borderId="0" xfId="0" applyFont="1" applyFill="1" applyAlignment="1">
      <alignment horizontal="left" vertical="center" wrapText="1" indent="1"/>
    </xf>
    <xf numFmtId="0" fontId="1" fillId="0" borderId="0" xfId="0" applyFont="1" applyFill="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left"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0" xfId="0" applyFont="1" applyFill="1" applyAlignment="1">
      <alignment horizontal="center" vertical="top"/>
    </xf>
    <xf numFmtId="0" fontId="30" fillId="0" borderId="0" xfId="0" applyFont="1" applyFill="1" applyAlignment="1">
      <alignment horizontal="left" vertical="center"/>
    </xf>
    <xf numFmtId="0" fontId="0" fillId="0" borderId="0" xfId="0" applyFont="1" applyFill="1" applyAlignment="1">
      <alignment horizontal="center" vertical="center"/>
    </xf>
    <xf numFmtId="4" fontId="30" fillId="0" borderId="0" xfId="0" applyNumberFormat="1" applyFont="1" applyFill="1" applyAlignment="1">
      <alignment/>
    </xf>
    <xf numFmtId="0" fontId="52" fillId="0" borderId="0" xfId="0" applyFont="1" applyFill="1" applyAlignment="1">
      <alignment horizontal="center" vertical="top"/>
    </xf>
    <xf numFmtId="4" fontId="53" fillId="0" borderId="0" xfId="0" applyNumberFormat="1" applyFont="1" applyFill="1" applyAlignment="1">
      <alignment horizontal="right" vertical="center"/>
    </xf>
    <xf numFmtId="4" fontId="30" fillId="0" borderId="0" xfId="0" applyNumberFormat="1" applyFont="1" applyFill="1" applyAlignment="1">
      <alignment horizontal="right" vertical="center"/>
    </xf>
    <xf numFmtId="0" fontId="52" fillId="0" borderId="0" xfId="0" applyFont="1" applyFill="1" applyAlignment="1">
      <alignment horizontal="center"/>
    </xf>
    <xf numFmtId="0" fontId="52" fillId="0" borderId="0" xfId="0" applyFont="1" applyFill="1" applyAlignment="1">
      <alignment/>
    </xf>
    <xf numFmtId="3" fontId="52" fillId="0" borderId="0" xfId="0" applyNumberFormat="1" applyFont="1" applyFill="1" applyAlignment="1">
      <alignment horizontal="center"/>
    </xf>
    <xf numFmtId="179" fontId="52" fillId="0" borderId="0" xfId="0" applyNumberFormat="1" applyFont="1" applyFill="1" applyAlignment="1">
      <alignment horizontal="center"/>
    </xf>
    <xf numFmtId="179" fontId="0" fillId="0" borderId="0" xfId="0" applyNumberFormat="1" applyFont="1" applyFill="1" applyAlignment="1">
      <alignment horizontal="center" vertical="top"/>
    </xf>
    <xf numFmtId="0" fontId="0" fillId="0" borderId="0" xfId="0" applyFont="1" applyFill="1" applyAlignment="1">
      <alignment horizontal="center" vertical="top"/>
    </xf>
    <xf numFmtId="0" fontId="53" fillId="0" borderId="0" xfId="0" applyFont="1" applyFill="1" applyAlignment="1">
      <alignment vertical="center"/>
    </xf>
    <xf numFmtId="0" fontId="53" fillId="0" borderId="0" xfId="0" applyFont="1" applyFill="1" applyAlignment="1">
      <alignment horizontal="center" vertical="center"/>
    </xf>
    <xf numFmtId="3" fontId="53" fillId="0" borderId="0" xfId="0" applyNumberFormat="1" applyFont="1" applyFill="1" applyAlignment="1">
      <alignment horizontal="center" vertical="center"/>
    </xf>
    <xf numFmtId="179" fontId="53" fillId="0" borderId="0" xfId="0" applyNumberFormat="1" applyFont="1" applyFill="1" applyAlignment="1">
      <alignment horizontal="center" vertical="center"/>
    </xf>
    <xf numFmtId="0" fontId="0" fillId="0" borderId="0" xfId="0" applyFont="1" applyFill="1" applyAlignment="1">
      <alignment horizontal="center" vertical="top" wrapText="1"/>
    </xf>
    <xf numFmtId="4" fontId="0" fillId="0" borderId="0" xfId="0" applyNumberFormat="1" applyFont="1" applyFill="1" applyAlignment="1">
      <alignment horizontal="center" vertical="center" wrapText="1"/>
    </xf>
    <xf numFmtId="0" fontId="0" fillId="0" borderId="0" xfId="0" applyFont="1" applyFill="1" applyAlignment="1">
      <alignment horizontal="right" vertical="top" wrapText="1"/>
    </xf>
    <xf numFmtId="0" fontId="36" fillId="0" borderId="0" xfId="0" applyFont="1" applyFill="1" applyAlignment="1">
      <alignment horizontal="center" vertical="top"/>
    </xf>
    <xf numFmtId="0" fontId="54" fillId="0" borderId="0" xfId="0" applyFont="1" applyFill="1" applyAlignment="1">
      <alignment/>
    </xf>
    <xf numFmtId="3" fontId="0" fillId="0" borderId="0" xfId="0" applyNumberFormat="1" applyFont="1" applyFill="1" applyAlignment="1">
      <alignment horizontal="center" vertical="center" wrapText="1"/>
    </xf>
    <xf numFmtId="179" fontId="0" fillId="0" borderId="0" xfId="0" applyNumberFormat="1" applyFont="1" applyFill="1" applyAlignment="1">
      <alignment horizontal="center" vertical="center" wrapText="1"/>
    </xf>
    <xf numFmtId="0" fontId="0" fillId="0" borderId="0" xfId="0" applyFont="1" applyFill="1" applyAlignment="1">
      <alignment horizontal="right" vertical="top"/>
    </xf>
    <xf numFmtId="4" fontId="0" fillId="0" borderId="0" xfId="0" applyNumberFormat="1" applyFont="1" applyFill="1" applyAlignment="1">
      <alignment horizontal="right" vertical="center"/>
    </xf>
    <xf numFmtId="4" fontId="52" fillId="0" borderId="0" xfId="0" applyNumberFormat="1" applyFont="1" applyFill="1" applyAlignment="1">
      <alignment horizontal="right" vertical="center"/>
    </xf>
    <xf numFmtId="0" fontId="0" fillId="0" borderId="13" xfId="0" applyFont="1" applyFill="1" applyBorder="1" applyAlignment="1">
      <alignment horizontal="center" vertical="top"/>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xf>
    <xf numFmtId="4" fontId="0" fillId="0" borderId="13" xfId="0" applyNumberFormat="1" applyFont="1" applyFill="1" applyBorder="1" applyAlignment="1">
      <alignment horizontal="right" vertical="center"/>
    </xf>
    <xf numFmtId="4" fontId="52" fillId="0" borderId="13" xfId="0" applyNumberFormat="1" applyFont="1" applyFill="1" applyBorder="1" applyAlignment="1">
      <alignment horizontal="right" vertical="center"/>
    </xf>
    <xf numFmtId="3" fontId="53" fillId="0" borderId="0" xfId="0" applyNumberFormat="1" applyFont="1" applyFill="1" applyAlignment="1">
      <alignment horizontal="center"/>
    </xf>
    <xf numFmtId="179" fontId="1" fillId="0" borderId="0" xfId="0" applyNumberFormat="1" applyFont="1" applyFill="1" applyAlignment="1">
      <alignment horizontal="justify" vertical="center"/>
    </xf>
    <xf numFmtId="4" fontId="0" fillId="0" borderId="0" xfId="0" applyNumberFormat="1" applyFill="1" applyAlignment="1">
      <alignment horizontal="center" vertical="center"/>
    </xf>
    <xf numFmtId="0" fontId="0" fillId="0" borderId="13" xfId="0" applyFont="1" applyFill="1" applyBorder="1" applyAlignment="1">
      <alignment horizontal="center" vertical="top" wrapText="1"/>
    </xf>
    <xf numFmtId="179" fontId="0" fillId="0" borderId="13" xfId="0" applyNumberFormat="1" applyFont="1" applyFill="1" applyBorder="1" applyAlignment="1">
      <alignment vertical="center" wrapText="1"/>
    </xf>
    <xf numFmtId="4" fontId="0" fillId="0" borderId="13" xfId="0" applyNumberFormat="1" applyFill="1" applyBorder="1" applyAlignment="1">
      <alignment horizontal="center" vertical="center"/>
    </xf>
    <xf numFmtId="4" fontId="30" fillId="0" borderId="0" xfId="0" applyNumberFormat="1" applyFont="1" applyFill="1" applyAlignment="1">
      <alignment horizontal="center" vertical="center"/>
    </xf>
    <xf numFmtId="0" fontId="53" fillId="0" borderId="0" xfId="0" applyFont="1" applyFill="1" applyAlignment="1">
      <alignment horizontal="center" vertical="top"/>
    </xf>
    <xf numFmtId="0" fontId="83" fillId="0" borderId="0" xfId="0" applyFont="1" applyFill="1" applyAlignment="1">
      <alignment horizontal="left" vertical="center" wrapText="1"/>
    </xf>
    <xf numFmtId="0" fontId="83" fillId="0" borderId="0" xfId="0" applyFont="1" applyFill="1" applyAlignment="1">
      <alignment horizontal="center" vertical="center"/>
    </xf>
    <xf numFmtId="0" fontId="83" fillId="0" borderId="0" xfId="0" applyFont="1" applyFill="1" applyAlignment="1">
      <alignment horizontal="justify" vertical="center"/>
    </xf>
    <xf numFmtId="0" fontId="83" fillId="0" borderId="13" xfId="0" applyFont="1" applyFill="1" applyBorder="1" applyAlignment="1">
      <alignment horizontal="left" vertical="center" wrapText="1"/>
    </xf>
    <xf numFmtId="0" fontId="83" fillId="0" borderId="13" xfId="0" applyFont="1" applyFill="1" applyBorder="1" applyAlignment="1">
      <alignment horizontal="center" vertical="center"/>
    </xf>
    <xf numFmtId="0" fontId="11" fillId="25" borderId="0" xfId="0" applyFont="1" applyFill="1" applyAlignment="1">
      <alignment horizontal="right" vertical="top" wrapText="1"/>
    </xf>
    <xf numFmtId="171" fontId="11" fillId="25" borderId="0" xfId="82" applyNumberFormat="1" applyFont="1" applyFill="1" applyAlignment="1">
      <alignment horizontal="left" wrapText="1"/>
    </xf>
    <xf numFmtId="171" fontId="11" fillId="25" borderId="0" xfId="82" applyNumberFormat="1" applyFont="1" applyFill="1" applyAlignment="1">
      <alignment horizontal="center"/>
    </xf>
    <xf numFmtId="171" fontId="11" fillId="25" borderId="0" xfId="82" applyNumberFormat="1" applyFont="1" applyFill="1" applyAlignment="1">
      <alignment horizontal="right"/>
    </xf>
    <xf numFmtId="0" fontId="27" fillId="0" borderId="0" xfId="53" applyFont="1" applyFill="1" applyBorder="1" applyAlignment="1">
      <alignment vertical="top" wrapText="1"/>
      <protection/>
    </xf>
    <xf numFmtId="0" fontId="27" fillId="0" borderId="0" xfId="53" applyFont="1" applyFill="1" applyBorder="1" applyAlignment="1">
      <alignment vertical="top" wrapText="1"/>
      <protection/>
    </xf>
    <xf numFmtId="4" fontId="27" fillId="0" borderId="0" xfId="0" applyNumberFormat="1" applyFont="1" applyFill="1" applyBorder="1" applyAlignment="1">
      <alignment horizontal="left" vertical="top" wrapText="1"/>
    </xf>
    <xf numFmtId="0" fontId="27" fillId="0" borderId="0" xfId="0" applyFont="1" applyFill="1" applyBorder="1" applyAlignment="1">
      <alignment vertical="top" wrapText="1"/>
    </xf>
    <xf numFmtId="0" fontId="27" fillId="0" borderId="0" xfId="0" applyFont="1" applyFill="1" applyBorder="1" applyAlignment="1">
      <alignment vertical="top" wrapText="1"/>
    </xf>
    <xf numFmtId="49" fontId="27" fillId="0" borderId="0" xfId="54" applyNumberFormat="1" applyFont="1" applyFill="1" applyBorder="1" applyAlignment="1" applyProtection="1">
      <alignment horizontal="left" vertical="top" wrapText="1"/>
      <protection locked="0"/>
    </xf>
    <xf numFmtId="0" fontId="27" fillId="0" borderId="0" xfId="54" applyNumberFormat="1" applyFont="1" applyFill="1" applyBorder="1" applyAlignment="1" applyProtection="1">
      <alignment vertical="top" wrapText="1"/>
      <protection locked="0"/>
    </xf>
    <xf numFmtId="0" fontId="84" fillId="0" borderId="0" xfId="54" applyNumberFormat="1" applyFont="1" applyFill="1" applyBorder="1" applyAlignment="1" applyProtection="1">
      <alignment vertical="top" wrapText="1"/>
      <protection locked="0"/>
    </xf>
    <xf numFmtId="0" fontId="84" fillId="0" borderId="0" xfId="0" applyFont="1" applyFill="1" applyAlignment="1">
      <alignment horizontal="left" vertical="top" wrapText="1"/>
    </xf>
    <xf numFmtId="0" fontId="85" fillId="0" borderId="0" xfId="0" applyFont="1" applyFill="1" applyAlignment="1">
      <alignment/>
    </xf>
    <xf numFmtId="0" fontId="27" fillId="0" borderId="0" xfId="0" applyNumberFormat="1" applyFont="1" applyFill="1" applyBorder="1" applyAlignment="1">
      <alignment vertical="top" wrapText="1"/>
    </xf>
    <xf numFmtId="4" fontId="27"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4" fontId="30" fillId="0" borderId="0" xfId="0" applyNumberFormat="1" applyFont="1" applyFill="1" applyAlignment="1">
      <alignment horizontal="right" vertical="center"/>
    </xf>
    <xf numFmtId="179" fontId="30" fillId="0" borderId="0" xfId="0" applyNumberFormat="1" applyFont="1" applyFill="1" applyAlignment="1">
      <alignment horizontal="left" vertical="center"/>
    </xf>
    <xf numFmtId="179" fontId="0" fillId="0" borderId="0" xfId="0" applyNumberFormat="1" applyFont="1" applyFill="1" applyAlignment="1">
      <alignment horizontal="left" vertical="center"/>
    </xf>
    <xf numFmtId="0" fontId="0" fillId="25" borderId="0" xfId="0" applyFont="1" applyFill="1" applyAlignment="1">
      <alignment vertical="top" wrapText="1"/>
    </xf>
    <xf numFmtId="0" fontId="29" fillId="0" borderId="0" xfId="0" applyFont="1" applyAlignment="1">
      <alignment vertical="center"/>
    </xf>
    <xf numFmtId="0" fontId="20" fillId="25" borderId="0" xfId="0" applyFont="1" applyFill="1" applyAlignment="1">
      <alignment vertical="center" wrapText="1"/>
    </xf>
    <xf numFmtId="0" fontId="20" fillId="25" borderId="0" xfId="59" applyFont="1" applyFill="1" applyAlignment="1">
      <alignment vertical="top" wrapText="1"/>
      <protection/>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_Popis del2" xfId="33"/>
    <cellStyle name="Dobro" xfId="34"/>
    <cellStyle name="Excel Built-in Normal" xfId="35"/>
    <cellStyle name="Excel Built-in Normal 2" xfId="36"/>
    <cellStyle name="Excel_BuiltIn_Comma" xfId="37"/>
    <cellStyle name="Heading" xfId="38"/>
    <cellStyle name="Heading1" xfId="39"/>
    <cellStyle name="Izhod" xfId="40"/>
    <cellStyle name="Naslov" xfId="41"/>
    <cellStyle name="Naslov 1" xfId="42"/>
    <cellStyle name="Naslov 2" xfId="43"/>
    <cellStyle name="Naslov 3" xfId="44"/>
    <cellStyle name="Naslov 4" xfId="45"/>
    <cellStyle name="Naslov 5" xfId="46"/>
    <cellStyle name="Naslov 5 2" xfId="47"/>
    <cellStyle name="Navadno 2" xfId="48"/>
    <cellStyle name="Navadno 2 2" xfId="49"/>
    <cellStyle name="Navadno 3" xfId="50"/>
    <cellStyle name="Navadno 4" xfId="51"/>
    <cellStyle name="Navadno 4 2" xfId="52"/>
    <cellStyle name="Navadno_KALAMAR-PSO GREGORČIČEVA MS-16.11.04" xfId="53"/>
    <cellStyle name="Navadno_popGO.popravljen NL-PZI" xfId="54"/>
    <cellStyle name="Navadno_SBRadovljica" xfId="55"/>
    <cellStyle name="Nevtralno" xfId="56"/>
    <cellStyle name="Normal 2" xfId="57"/>
    <cellStyle name="Normal_A08 zid" xfId="58"/>
    <cellStyle name="Normal_Popis del2"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Result" xfId="73"/>
    <cellStyle name="Result2" xfId="74"/>
    <cellStyle name="Slabo" xfId="75"/>
    <cellStyle name="Slog 1" xfId="76"/>
    <cellStyle name="Slog 1 2" xfId="77"/>
    <cellStyle name="Currency" xfId="78"/>
    <cellStyle name="Currency [0]" xfId="79"/>
    <cellStyle name="Valuta 2" xfId="80"/>
    <cellStyle name="Valuta 2 2" xfId="81"/>
    <cellStyle name="Comma" xfId="82"/>
    <cellStyle name="Comma [0]" xfId="83"/>
    <cellStyle name="Vejica 2" xfId="84"/>
    <cellStyle name="Vejica 2 2" xfId="85"/>
    <cellStyle name="Vnos" xfId="86"/>
    <cellStyle name="Vsota"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5C8526"/>
      <rgbColor rgb="00800080"/>
      <rgbColor rgb="00008080"/>
      <rgbColor rgb="00C0C0C0"/>
      <rgbColor rgb="00808080"/>
      <rgbColor rgb="00B3B3B3"/>
      <rgbColor rgb="00B84747"/>
      <rgbColor rgb="00FFFFCC"/>
      <rgbColor rgb="00CCFFFF"/>
      <rgbColor rgb="00660066"/>
      <rgbColor rgb="00FF8080"/>
      <rgbColor rgb="000066CC"/>
      <rgbColor rgb="00CCCCFF"/>
      <rgbColor rgb="00000080"/>
      <rgbColor rgb="00FF00FF"/>
      <rgbColor rgb="00E6E64C"/>
      <rgbColor rgb="00E6E6E6"/>
      <rgbColor rgb="00800080"/>
      <rgbColor rgb="00800000"/>
      <rgbColor rgb="00008080"/>
      <rgbColor rgb="000000FF"/>
      <rgbColor rgb="00CCCCCC"/>
      <rgbColor rgb="00E6E6FF"/>
      <rgbColor rgb="00CCFFCC"/>
      <rgbColor rgb="00FFFF99"/>
      <rgbColor rgb="0099CCFF"/>
      <rgbColor rgb="00FF99CC"/>
      <rgbColor rgb="00CC99FF"/>
      <rgbColor rgb="00FFCC99"/>
      <rgbColor rgb="003366FF"/>
      <rgbColor rgb="0033CCCC"/>
      <rgbColor rgb="00CCCC00"/>
      <rgbColor rgb="00FFCC00"/>
      <rgbColor rgb="00FF9900"/>
      <rgbColor rgb="00FF6600"/>
      <rgbColor rgb="0094BD5E"/>
      <rgbColor rgb="00969696"/>
      <rgbColor rgb="00003366"/>
      <rgbColor rgb="00339966"/>
      <rgbColor rgb="00003300"/>
      <rgbColor rgb="00333300"/>
      <rgbColor rgb="00993300"/>
      <rgbColor rgb="00FFD32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osta.siol.net/Documents%20and%20Settings\Uporabnik\Local%20Settings\Temporary%20Internet%20Files\Content.IE5\7JXOLCZH\popis_3_PAVILJON_PVZ_Pivka_informativni_10mar201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MEC%20Robert%20s.p\ACMA\2013\Pivka\POPIS%20DEL%20POPRAVEK\PIVKA%2005_05_2013\KopijaPAVILJON%20PIVKA_13%203_s%20cenami;%20Metka%2011.4.2013_SAMEC_3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AMEC%20Robert%20s.p\ACMA\2013\BAZEN%20KOPER\Popisi%20popravljeni%2005_03_2013\popis_BAZEN_&#381;USTERNA___0503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 SKUPNA"/>
      <sheetName val="Rekapitulacija - gradbena"/>
      <sheetName val="pripravljalna"/>
      <sheetName val="zemeljska"/>
      <sheetName val="betonska dela"/>
      <sheetName val="tesarska"/>
      <sheetName val="zidarska"/>
      <sheetName val="kanalizacija"/>
      <sheetName val="Rekapitulacija - obrtniška"/>
      <sheetName val="Krovsko kleparska dela"/>
      <sheetName val="Ključavničarska dela"/>
      <sheetName val="Fasada"/>
      <sheetName val="Keramičarska dela"/>
      <sheetName val="Tlakarska dela"/>
      <sheetName val="Mavčnokartonska  dela"/>
      <sheetName val="Mizarska dela"/>
      <sheetName val="ALU dela"/>
      <sheetName val="Slikopleskarska dela"/>
      <sheetName val="Sekcijska vrata"/>
      <sheetName val="Dvigalo"/>
      <sheetName val="Mostni žerjav"/>
      <sheetName val="Montažna de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 gradbena"/>
      <sheetName val="pripravljalna"/>
      <sheetName val="rušitvena"/>
      <sheetName val="zemeljska"/>
      <sheetName val="betonska dela"/>
      <sheetName val="tesarska"/>
      <sheetName val="zidarska"/>
      <sheetName val="kanalizacija"/>
      <sheetName val="zunanja ureditev"/>
      <sheetName val="Rekapitulacija - obrtniška"/>
      <sheetName val="krovskokleparska"/>
      <sheetName val="ključavničarska"/>
      <sheetName val="lepljeni nosilci"/>
      <sheetName val="keramičarska"/>
      <sheetName val="tlakarska"/>
      <sheetName val="mavčnokartonska "/>
      <sheetName val="mizarska"/>
      <sheetName val="Alu in PVC stavbno pohištvo"/>
      <sheetName val="slikopleskarska"/>
      <sheetName val="fasaderska"/>
      <sheetName val="bazenska tehnik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9"/>
  </sheetPr>
  <dimension ref="A1:G21"/>
  <sheetViews>
    <sheetView tabSelected="1" view="pageBreakPreview" zoomScaleNormal="85" zoomScaleSheetLayoutView="100" workbookViewId="0" topLeftCell="A1">
      <selection activeCell="F24" sqref="F24"/>
    </sheetView>
  </sheetViews>
  <sheetFormatPr defaultColWidth="9.00390625" defaultRowHeight="12.75"/>
  <cols>
    <col min="1" max="1" width="3.75390625" style="2" customWidth="1"/>
    <col min="2" max="4" width="9.00390625" style="1" customWidth="1"/>
    <col min="5" max="5" width="13.00390625" style="1" customWidth="1"/>
    <col min="6" max="6" width="44.00390625" style="1" customWidth="1"/>
    <col min="7" max="8" width="15.25390625" style="1" customWidth="1"/>
    <col min="9" max="254" width="9.00390625" style="1" customWidth="1"/>
  </cols>
  <sheetData>
    <row r="1" spans="1:6" ht="15.75">
      <c r="A1" s="3"/>
      <c r="C1" s="4"/>
      <c r="D1" s="5"/>
      <c r="E1" s="5"/>
      <c r="F1" s="6"/>
    </row>
    <row r="2" spans="1:6" ht="18.75">
      <c r="A2" s="3"/>
      <c r="B2" s="260" t="s">
        <v>62</v>
      </c>
      <c r="C2" s="8"/>
      <c r="D2" s="8"/>
      <c r="E2" s="8"/>
      <c r="F2" s="6"/>
    </row>
    <row r="3" spans="1:6" ht="15.75">
      <c r="A3" s="3"/>
      <c r="B3" s="33" t="s">
        <v>63</v>
      </c>
      <c r="C3" s="4"/>
      <c r="D3" s="5"/>
      <c r="E3" s="5"/>
      <c r="F3" s="6"/>
    </row>
    <row r="4" spans="1:6" ht="15.75">
      <c r="A4" s="3"/>
      <c r="B4" s="33" t="s">
        <v>64</v>
      </c>
      <c r="C4" s="4"/>
      <c r="D4" s="5"/>
      <c r="E4" s="5"/>
      <c r="F4" s="6"/>
    </row>
    <row r="5" spans="1:6" ht="15.75">
      <c r="A5" s="3"/>
      <c r="B5" s="33"/>
      <c r="C5" s="4"/>
      <c r="D5" s="5"/>
      <c r="E5" s="5"/>
      <c r="F5" s="6"/>
    </row>
    <row r="6" spans="1:6" ht="15.75">
      <c r="A6" s="3"/>
      <c r="B6" s="33"/>
      <c r="C6" s="4"/>
      <c r="D6" s="5"/>
      <c r="E6" s="5"/>
      <c r="F6" s="6"/>
    </row>
    <row r="7" spans="1:6" ht="15.75">
      <c r="A7" s="3"/>
      <c r="B7" s="33"/>
      <c r="C7" s="4"/>
      <c r="D7" s="5"/>
      <c r="E7" s="5"/>
      <c r="F7" s="6"/>
    </row>
    <row r="8" spans="1:6" ht="18.75">
      <c r="A8" s="7"/>
      <c r="B8" s="8" t="s">
        <v>33</v>
      </c>
      <c r="C8" s="9"/>
      <c r="D8" s="10"/>
      <c r="E8" s="10"/>
      <c r="F8" s="10"/>
    </row>
    <row r="9" spans="1:7" ht="12.75">
      <c r="A9" s="11"/>
      <c r="B9" s="12"/>
      <c r="C9" s="13"/>
      <c r="D9" s="14"/>
      <c r="E9" s="14"/>
      <c r="F9" s="15" t="s">
        <v>24</v>
      </c>
      <c r="G9" s="16"/>
    </row>
    <row r="10" spans="1:6" ht="15">
      <c r="A10" s="138" t="s">
        <v>34</v>
      </c>
      <c r="B10" s="18" t="s">
        <v>35</v>
      </c>
      <c r="C10" s="19"/>
      <c r="D10" s="20"/>
      <c r="E10" s="20"/>
      <c r="F10" s="21">
        <f>+'GRAD.DELA'!F12</f>
        <v>0</v>
      </c>
    </row>
    <row r="11" spans="1:6" ht="15">
      <c r="A11" s="138" t="s">
        <v>36</v>
      </c>
      <c r="B11" s="18" t="s">
        <v>37</v>
      </c>
      <c r="C11" s="19"/>
      <c r="D11" s="20"/>
      <c r="E11" s="20"/>
      <c r="F11" s="21">
        <f>+'OBRT.DELA'!F15</f>
        <v>0</v>
      </c>
    </row>
    <row r="12" spans="1:6" ht="15">
      <c r="A12" s="138" t="s">
        <v>164</v>
      </c>
      <c r="B12" s="18" t="s">
        <v>165</v>
      </c>
      <c r="C12" s="19"/>
      <c r="D12" s="20"/>
      <c r="E12" s="20"/>
      <c r="F12" s="21">
        <f>'E.I.'!F13</f>
        <v>0</v>
      </c>
    </row>
    <row r="13" spans="1:6" ht="15">
      <c r="A13" s="138" t="s">
        <v>166</v>
      </c>
      <c r="B13" s="18" t="s">
        <v>167</v>
      </c>
      <c r="C13" s="19"/>
      <c r="D13" s="20"/>
      <c r="E13" s="20"/>
      <c r="F13" s="21">
        <f>'S.I.'!E297</f>
        <v>0</v>
      </c>
    </row>
    <row r="14" spans="1:6" ht="15">
      <c r="A14" s="138" t="s">
        <v>168</v>
      </c>
      <c r="B14" s="18" t="s">
        <v>169</v>
      </c>
      <c r="C14" s="19"/>
      <c r="D14" s="20"/>
      <c r="E14" s="20"/>
      <c r="F14" s="21">
        <f>ZU!F12</f>
        <v>0</v>
      </c>
    </row>
    <row r="15" spans="1:6" ht="15">
      <c r="A15" s="17"/>
      <c r="B15" s="18"/>
      <c r="C15" s="19"/>
      <c r="D15" s="20"/>
      <c r="E15" s="20"/>
      <c r="F15" s="21"/>
    </row>
    <row r="16" spans="1:6" ht="15">
      <c r="A16" s="22"/>
      <c r="B16" s="144" t="s">
        <v>38</v>
      </c>
      <c r="C16" s="145"/>
      <c r="D16" s="146"/>
      <c r="E16" s="146"/>
      <c r="F16" s="147">
        <f>SUM(F10:F15)</f>
        <v>0</v>
      </c>
    </row>
    <row r="17" spans="1:6" ht="15">
      <c r="A17" s="22"/>
      <c r="B17" s="18" t="s">
        <v>47</v>
      </c>
      <c r="C17" s="19"/>
      <c r="D17" s="20"/>
      <c r="E17" s="20"/>
      <c r="F17" s="21">
        <f>+F16*0.22</f>
        <v>0</v>
      </c>
    </row>
    <row r="18" spans="1:6" ht="15.75" thickBot="1">
      <c r="A18" s="22"/>
      <c r="B18" s="139" t="s">
        <v>39</v>
      </c>
      <c r="C18" s="140"/>
      <c r="D18" s="141"/>
      <c r="E18" s="142"/>
      <c r="F18" s="143">
        <f>+F16+F17</f>
        <v>0</v>
      </c>
    </row>
    <row r="19" spans="1:6" ht="16.5" thickTop="1">
      <c r="A19" s="32"/>
      <c r="B19" s="33"/>
      <c r="C19" s="33"/>
      <c r="D19" s="33"/>
      <c r="E19" s="33"/>
      <c r="F19" s="33"/>
    </row>
    <row r="20" spans="1:6" ht="15.75">
      <c r="A20" s="32"/>
      <c r="B20" s="33"/>
      <c r="C20" s="33"/>
      <c r="D20" s="33"/>
      <c r="E20" s="33"/>
      <c r="F20" s="33"/>
    </row>
    <row r="21" spans="1:6" ht="15.75">
      <c r="A21" s="32"/>
      <c r="B21" s="33"/>
      <c r="C21" s="33"/>
      <c r="D21" s="33"/>
      <c r="E21" s="33"/>
      <c r="F21" s="33"/>
    </row>
  </sheetData>
  <sheetProtection selectLockedCells="1" selectUnlockedCells="1"/>
  <printOptions gridLines="1"/>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A1:F32"/>
  <sheetViews>
    <sheetView view="pageBreakPreview" zoomScaleNormal="70" zoomScaleSheetLayoutView="100" zoomScalePageLayoutView="0" workbookViewId="0" topLeftCell="A4">
      <selection activeCell="E5" sqref="E5:E21"/>
    </sheetView>
  </sheetViews>
  <sheetFormatPr defaultColWidth="9.00390625" defaultRowHeight="12.75"/>
  <cols>
    <col min="1" max="1" width="3.625" style="55" customWidth="1"/>
    <col min="2" max="2" width="50.00390625" style="35" customWidth="1"/>
    <col min="3" max="3" width="4.75390625" style="92" customWidth="1"/>
    <col min="4" max="5" width="10.00390625" style="56" customWidth="1"/>
    <col min="6" max="6" width="10.75390625" style="57" customWidth="1"/>
    <col min="7" max="248" width="9.125" style="39" customWidth="1"/>
    <col min="249" max="16384" width="9.125" style="76" customWidth="1"/>
  </cols>
  <sheetData>
    <row r="1" spans="1:5" ht="15.75">
      <c r="A1" s="58"/>
      <c r="B1" s="41" t="s">
        <v>12</v>
      </c>
      <c r="C1" s="56"/>
      <c r="D1" s="92"/>
      <c r="E1" s="92"/>
    </row>
    <row r="2" spans="1:5" ht="12.75">
      <c r="A2" s="59"/>
      <c r="B2" s="44"/>
      <c r="C2" s="56"/>
      <c r="D2" s="92"/>
      <c r="E2" s="92"/>
    </row>
    <row r="3" spans="2:6" ht="312.75" customHeight="1">
      <c r="B3" s="430" t="s">
        <v>697</v>
      </c>
      <c r="C3" s="430"/>
      <c r="D3" s="430"/>
      <c r="E3" s="430"/>
      <c r="F3" s="430"/>
    </row>
    <row r="4" spans="2:6" ht="12.75">
      <c r="B4" s="45"/>
      <c r="C4" s="45"/>
      <c r="D4" s="45"/>
      <c r="E4" s="45"/>
      <c r="F4" s="93"/>
    </row>
    <row r="5" spans="1:6" s="48" customFormat="1" ht="12.75">
      <c r="A5" s="131" t="s">
        <v>1</v>
      </c>
      <c r="B5" s="94" t="s">
        <v>57</v>
      </c>
      <c r="C5" s="36" t="s">
        <v>21</v>
      </c>
      <c r="D5" s="56">
        <v>182</v>
      </c>
      <c r="E5" s="56"/>
      <c r="F5" s="57">
        <f>+D5*E5</f>
        <v>0</v>
      </c>
    </row>
    <row r="6" spans="1:6" s="48" customFormat="1" ht="12.75">
      <c r="A6" s="34"/>
      <c r="B6" s="94"/>
      <c r="C6" s="92"/>
      <c r="D6" s="56"/>
      <c r="E6" s="56"/>
      <c r="F6" s="57"/>
    </row>
    <row r="7" spans="1:6" s="48" customFormat="1" ht="25.5">
      <c r="A7" s="165">
        <f>+A5+1</f>
        <v>2</v>
      </c>
      <c r="B7" s="94" t="s">
        <v>58</v>
      </c>
      <c r="C7" s="36" t="s">
        <v>226</v>
      </c>
      <c r="D7" s="56">
        <v>17.7</v>
      </c>
      <c r="E7" s="56"/>
      <c r="F7" s="57">
        <f>+D7*E7</f>
        <v>0</v>
      </c>
    </row>
    <row r="8" spans="1:6" s="48" customFormat="1" ht="12.75">
      <c r="A8" s="34"/>
      <c r="B8" s="94"/>
      <c r="C8" s="92"/>
      <c r="D8" s="56"/>
      <c r="E8" s="56"/>
      <c r="F8" s="57"/>
    </row>
    <row r="9" spans="1:6" s="48" customFormat="1" ht="38.25">
      <c r="A9" s="165">
        <f>+A7+1</f>
        <v>3</v>
      </c>
      <c r="B9" s="94" t="s">
        <v>696</v>
      </c>
      <c r="C9" s="36" t="s">
        <v>21</v>
      </c>
      <c r="D9" s="56">
        <v>178</v>
      </c>
      <c r="E9" s="56"/>
      <c r="F9" s="57">
        <f>+D9*E9</f>
        <v>0</v>
      </c>
    </row>
    <row r="10" spans="1:6" s="48" customFormat="1" ht="12.75">
      <c r="A10" s="34"/>
      <c r="B10" s="94"/>
      <c r="C10" s="92"/>
      <c r="D10" s="56"/>
      <c r="E10" s="56"/>
      <c r="F10" s="57"/>
    </row>
    <row r="11" spans="1:6" s="48" customFormat="1" ht="25.5">
      <c r="A11" s="165">
        <f>+A9+1</f>
        <v>4</v>
      </c>
      <c r="B11" s="94" t="s">
        <v>123</v>
      </c>
      <c r="C11" s="36" t="s">
        <v>27</v>
      </c>
      <c r="D11" s="56">
        <v>8</v>
      </c>
      <c r="E11" s="56"/>
      <c r="F11" s="57">
        <f>+D11*E11</f>
        <v>0</v>
      </c>
    </row>
    <row r="12" spans="1:6" s="48" customFormat="1" ht="12.75">
      <c r="A12" s="34"/>
      <c r="B12" s="95"/>
      <c r="C12" s="92"/>
      <c r="D12" s="56"/>
      <c r="E12" s="56"/>
      <c r="F12" s="57"/>
    </row>
    <row r="13" spans="1:6" s="48" customFormat="1" ht="12.75">
      <c r="A13" s="165">
        <f>+A11+1</f>
        <v>5</v>
      </c>
      <c r="B13" s="94" t="s">
        <v>124</v>
      </c>
      <c r="C13" s="36" t="s">
        <v>28</v>
      </c>
      <c r="D13" s="56">
        <v>37</v>
      </c>
      <c r="E13" s="56"/>
      <c r="F13" s="57">
        <f>+D13*E13</f>
        <v>0</v>
      </c>
    </row>
    <row r="14" spans="1:6" s="48" customFormat="1" ht="12.75">
      <c r="A14" s="34"/>
      <c r="B14" s="95"/>
      <c r="C14" s="300"/>
      <c r="D14" s="56"/>
      <c r="E14" s="56"/>
      <c r="F14" s="57"/>
    </row>
    <row r="15" spans="1:6" s="48" customFormat="1" ht="38.25">
      <c r="A15" s="165">
        <f>+A13+1</f>
        <v>6</v>
      </c>
      <c r="B15" s="95" t="s">
        <v>30</v>
      </c>
      <c r="C15" s="36" t="s">
        <v>28</v>
      </c>
      <c r="D15" s="56">
        <v>18.5</v>
      </c>
      <c r="E15" s="56"/>
      <c r="F15" s="57">
        <f>+D15*E15</f>
        <v>0</v>
      </c>
    </row>
    <row r="16" spans="1:6" s="48" customFormat="1" ht="12.75">
      <c r="A16" s="34"/>
      <c r="B16" s="95"/>
      <c r="C16" s="300"/>
      <c r="D16" s="56"/>
      <c r="E16" s="56"/>
      <c r="F16" s="57"/>
    </row>
    <row r="17" spans="1:6" s="48" customFormat="1" ht="25.5">
      <c r="A17" s="165">
        <f>+A15+1</f>
        <v>7</v>
      </c>
      <c r="B17" s="94" t="s">
        <v>125</v>
      </c>
      <c r="C17" s="36" t="s">
        <v>27</v>
      </c>
      <c r="D17" s="56">
        <v>1</v>
      </c>
      <c r="E17" s="56"/>
      <c r="F17" s="57">
        <f>+D17*E17</f>
        <v>0</v>
      </c>
    </row>
    <row r="18" spans="1:6" s="48" customFormat="1" ht="12.75">
      <c r="A18" s="34"/>
      <c r="B18" s="94"/>
      <c r="C18" s="300"/>
      <c r="D18" s="56"/>
      <c r="E18" s="56"/>
      <c r="F18" s="57"/>
    </row>
    <row r="19" spans="1:6" s="96" customFormat="1" ht="25.5">
      <c r="A19" s="165">
        <v>8</v>
      </c>
      <c r="B19" s="95" t="s">
        <v>68</v>
      </c>
      <c r="C19" s="36" t="s">
        <v>28</v>
      </c>
      <c r="D19" s="56">
        <v>26</v>
      </c>
      <c r="E19" s="56"/>
      <c r="F19" s="57">
        <f>+D19*E19</f>
        <v>0</v>
      </c>
    </row>
    <row r="21" spans="1:6" ht="25.5">
      <c r="A21" s="165">
        <f>+A19+1</f>
        <v>9</v>
      </c>
      <c r="B21" s="95" t="s">
        <v>126</v>
      </c>
      <c r="C21" s="36" t="s">
        <v>28</v>
      </c>
      <c r="D21" s="56">
        <v>21</v>
      </c>
      <c r="F21" s="57">
        <f>+D21*E21</f>
        <v>0</v>
      </c>
    </row>
    <row r="22" spans="2:4" ht="12.75">
      <c r="B22" s="275"/>
      <c r="C22" s="276"/>
      <c r="D22" s="63"/>
    </row>
    <row r="23" spans="2:6" ht="12.75">
      <c r="B23" s="292" t="s">
        <v>31</v>
      </c>
      <c r="C23" s="64"/>
      <c r="D23" s="65"/>
      <c r="E23" s="65"/>
      <c r="F23" s="176">
        <f>SUM(F5:F22)</f>
        <v>0</v>
      </c>
    </row>
    <row r="28" ht="12.75">
      <c r="B28" s="150"/>
    </row>
    <row r="29" ht="12.75">
      <c r="B29" s="151"/>
    </row>
    <row r="30" ht="12.75">
      <c r="B30" s="150"/>
    </row>
    <row r="31" ht="12.75">
      <c r="B31" s="151"/>
    </row>
    <row r="32" ht="12.75">
      <c r="B32" s="151"/>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tabColor indexed="34"/>
  </sheetPr>
  <dimension ref="A1:F11"/>
  <sheetViews>
    <sheetView view="pageBreakPreview" zoomScaleNormal="70" zoomScaleSheetLayoutView="100" zoomScalePageLayoutView="0" workbookViewId="0" topLeftCell="A4">
      <selection activeCell="E5" sqref="E5:E9"/>
    </sheetView>
  </sheetViews>
  <sheetFormatPr defaultColWidth="9.00390625" defaultRowHeight="12.75"/>
  <cols>
    <col min="1" max="1" width="3.25390625" style="34" customWidth="1"/>
    <col min="2" max="2" width="50.875" style="77" customWidth="1"/>
    <col min="3" max="3" width="5.375" style="48" customWidth="1"/>
    <col min="4" max="4" width="9.75390625" style="109" customWidth="1"/>
    <col min="5" max="5" width="10.875" style="109" customWidth="1"/>
    <col min="6" max="6" width="12.00390625" style="109" customWidth="1"/>
    <col min="7" max="7" width="10.75390625" style="100" customWidth="1"/>
    <col min="8" max="245" width="9.125" style="39" customWidth="1"/>
    <col min="246" max="16384" width="9.125" style="76" customWidth="1"/>
  </cols>
  <sheetData>
    <row r="1" spans="1:6" ht="15.75">
      <c r="A1" s="40"/>
      <c r="B1" s="41" t="s">
        <v>11</v>
      </c>
      <c r="C1" s="42"/>
      <c r="D1" s="48"/>
      <c r="E1" s="48"/>
      <c r="F1" s="48"/>
    </row>
    <row r="2" spans="1:6" ht="12.75">
      <c r="A2" s="43"/>
      <c r="B2" s="128"/>
      <c r="C2" s="42"/>
      <c r="D2" s="48"/>
      <c r="E2" s="48"/>
      <c r="F2" s="48"/>
    </row>
    <row r="3" spans="1:6" ht="317.25" customHeight="1">
      <c r="A3" s="129"/>
      <c r="B3" s="432" t="s">
        <v>698</v>
      </c>
      <c r="C3" s="432"/>
      <c r="D3" s="432"/>
      <c r="E3" s="432"/>
      <c r="F3" s="432"/>
    </row>
    <row r="4" spans="1:6" ht="12.75">
      <c r="A4" s="129"/>
      <c r="B4" s="94"/>
      <c r="C4" s="36"/>
      <c r="D4" s="48"/>
      <c r="E4" s="48"/>
      <c r="F4" s="48"/>
    </row>
    <row r="5" spans="1:6" ht="191.25">
      <c r="A5" s="131" t="s">
        <v>1</v>
      </c>
      <c r="B5" s="301" t="s">
        <v>700</v>
      </c>
      <c r="C5" s="36" t="s">
        <v>21</v>
      </c>
      <c r="D5" s="109">
        <v>410</v>
      </c>
      <c r="F5" s="109">
        <f>+D5*E5</f>
        <v>0</v>
      </c>
    </row>
    <row r="6" spans="1:3" ht="12.75">
      <c r="A6" s="129"/>
      <c r="B6" s="94"/>
      <c r="C6" s="36"/>
    </row>
    <row r="7" spans="1:6" ht="209.25" customHeight="1">
      <c r="A7" s="131" t="s">
        <v>2</v>
      </c>
      <c r="B7" s="301" t="s">
        <v>699</v>
      </c>
      <c r="C7" s="36" t="s">
        <v>21</v>
      </c>
      <c r="D7" s="109">
        <v>7.5</v>
      </c>
      <c r="F7" s="109">
        <f>+D7*E7</f>
        <v>0</v>
      </c>
    </row>
    <row r="8" spans="1:3" ht="12.75">
      <c r="A8" s="129"/>
      <c r="B8" s="94"/>
      <c r="C8" s="36"/>
    </row>
    <row r="9" spans="1:6" ht="191.25">
      <c r="A9" s="131" t="s">
        <v>29</v>
      </c>
      <c r="B9" s="301" t="s">
        <v>701</v>
      </c>
      <c r="C9" s="36" t="s">
        <v>21</v>
      </c>
      <c r="D9" s="109">
        <v>37</v>
      </c>
      <c r="F9" s="109">
        <f>+D9*E9</f>
        <v>0</v>
      </c>
    </row>
    <row r="10" spans="2:6" ht="12.75">
      <c r="B10" s="275"/>
      <c r="C10" s="276"/>
      <c r="D10" s="63"/>
      <c r="E10" s="56"/>
      <c r="F10" s="57"/>
    </row>
    <row r="11" spans="2:6" ht="12.75">
      <c r="B11" s="292" t="s">
        <v>32</v>
      </c>
      <c r="C11" s="64"/>
      <c r="D11" s="65"/>
      <c r="E11" s="65"/>
      <c r="F11" s="176">
        <f>SUM(F5:F10)</f>
        <v>0</v>
      </c>
    </row>
  </sheetData>
  <sheetProtection selectLockedCells="1" selectUnlockedCells="1"/>
  <mergeCells count="1">
    <mergeCell ref="B3:F3"/>
  </mergeCells>
  <printOptions gridLines="1"/>
  <pageMargins left="0.9840277777777777" right="0.19652777777777777" top="0.7875" bottom="0.7875" header="0.5118055555555555" footer="0"/>
  <pageSetup horizontalDpi="300" verticalDpi="300" orientation="portrait" paperSize="9"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sheetPr>
    <tabColor indexed="34"/>
  </sheetPr>
  <dimension ref="A1:L42"/>
  <sheetViews>
    <sheetView view="pageBreakPreview" zoomScaleNormal="70" zoomScaleSheetLayoutView="100" zoomScalePageLayoutView="0" workbookViewId="0" topLeftCell="A4">
      <selection activeCell="E6" sqref="E6:E10"/>
    </sheetView>
  </sheetViews>
  <sheetFormatPr defaultColWidth="9.00390625" defaultRowHeight="12.75"/>
  <cols>
    <col min="1" max="1" width="3.375" style="99" customWidth="1"/>
    <col min="2" max="2" width="48.375" style="35" customWidth="1"/>
    <col min="3" max="3" width="5.75390625" style="39" customWidth="1"/>
    <col min="4" max="4" width="9.625" style="100" customWidth="1"/>
    <col min="5" max="6" width="10.75390625" style="100" customWidth="1"/>
    <col min="7" max="7" width="10.75390625" style="101" customWidth="1"/>
    <col min="8" max="9" width="10.75390625" style="39" customWidth="1"/>
    <col min="10" max="246" width="9.125" style="39" customWidth="1"/>
    <col min="247" max="16384" width="9.125" style="76" customWidth="1"/>
  </cols>
  <sheetData>
    <row r="1" spans="1:6" ht="15.75">
      <c r="A1" s="102"/>
      <c r="B1" s="97" t="s">
        <v>7</v>
      </c>
      <c r="C1" s="103"/>
      <c r="D1" s="104"/>
      <c r="E1" s="104"/>
      <c r="F1" s="104"/>
    </row>
    <row r="2" spans="1:6" ht="12.75">
      <c r="A2" s="105"/>
      <c r="B2" s="106"/>
      <c r="C2" s="103"/>
      <c r="D2" s="104"/>
      <c r="E2" s="104"/>
      <c r="F2" s="104"/>
    </row>
    <row r="3" spans="1:6" ht="255" customHeight="1">
      <c r="A3" s="107"/>
      <c r="B3" s="433" t="s">
        <v>702</v>
      </c>
      <c r="C3" s="433"/>
      <c r="D3" s="433"/>
      <c r="E3" s="433"/>
      <c r="F3" s="433"/>
    </row>
    <row r="4" spans="1:6" ht="206.25" customHeight="1">
      <c r="A4" s="107"/>
      <c r="B4" s="433" t="s">
        <v>703</v>
      </c>
      <c r="C4" s="433"/>
      <c r="D4" s="433"/>
      <c r="E4" s="433"/>
      <c r="F4" s="433"/>
    </row>
    <row r="5" spans="1:6" ht="12.75">
      <c r="A5" s="107"/>
      <c r="B5" s="39"/>
      <c r="C5" s="103"/>
      <c r="D5" s="104"/>
      <c r="E5" s="104"/>
      <c r="F5" s="104"/>
    </row>
    <row r="6" spans="1:7" ht="127.5">
      <c r="A6" s="131" t="s">
        <v>1</v>
      </c>
      <c r="B6" s="77" t="s">
        <v>144</v>
      </c>
      <c r="C6" s="36" t="s">
        <v>21</v>
      </c>
      <c r="D6" s="108">
        <v>107</v>
      </c>
      <c r="E6" s="109"/>
      <c r="F6" s="109">
        <f>+D6*E6</f>
        <v>0</v>
      </c>
      <c r="G6" s="110"/>
    </row>
    <row r="7" spans="1:7" ht="12.75">
      <c r="A7" s="131"/>
      <c r="B7" s="77"/>
      <c r="C7" s="36"/>
      <c r="D7" s="108"/>
      <c r="E7" s="109"/>
      <c r="F7" s="109"/>
      <c r="G7" s="110"/>
    </row>
    <row r="8" spans="1:7" ht="114.75">
      <c r="A8" s="131" t="s">
        <v>2</v>
      </c>
      <c r="B8" s="77" t="s">
        <v>145</v>
      </c>
      <c r="C8" s="36" t="s">
        <v>21</v>
      </c>
      <c r="D8" s="108">
        <v>15</v>
      </c>
      <c r="E8" s="109"/>
      <c r="F8" s="109">
        <f>+D8*E8</f>
        <v>0</v>
      </c>
      <c r="G8" s="110"/>
    </row>
    <row r="9" spans="1:12" ht="12.75">
      <c r="A9" s="55"/>
      <c r="B9" s="48"/>
      <c r="C9" s="36"/>
      <c r="D9" s="108"/>
      <c r="E9" s="109"/>
      <c r="F9" s="109"/>
      <c r="G9" s="110"/>
      <c r="L9" s="76"/>
    </row>
    <row r="10" spans="1:7" ht="89.25">
      <c r="A10" s="131" t="s">
        <v>29</v>
      </c>
      <c r="B10" s="111" t="s">
        <v>146</v>
      </c>
      <c r="C10" s="36" t="s">
        <v>21</v>
      </c>
      <c r="D10" s="108">
        <v>65</v>
      </c>
      <c r="E10" s="109"/>
      <c r="F10" s="109">
        <f>+D10*E10</f>
        <v>0</v>
      </c>
      <c r="G10" s="110"/>
    </row>
    <row r="11" spans="1:7" ht="12.75">
      <c r="A11" s="55"/>
      <c r="B11" s="77"/>
      <c r="C11" s="36"/>
      <c r="D11" s="108"/>
      <c r="E11" s="109"/>
      <c r="F11" s="109"/>
      <c r="G11" s="110"/>
    </row>
    <row r="12" spans="1:7" ht="12.75">
      <c r="A12" s="55"/>
      <c r="B12" s="49" t="s">
        <v>5</v>
      </c>
      <c r="C12" s="98"/>
      <c r="D12" s="112"/>
      <c r="E12" s="113"/>
      <c r="F12" s="123">
        <f>SUM(F6:F11)</f>
        <v>0</v>
      </c>
      <c r="G12" s="110"/>
    </row>
    <row r="13" spans="1:7" ht="12.75">
      <c r="A13" s="76"/>
      <c r="B13" s="76"/>
      <c r="C13" s="76"/>
      <c r="D13" s="76"/>
      <c r="E13" s="39"/>
      <c r="G13" s="76"/>
    </row>
    <row r="14" spans="1:7" ht="12.75">
      <c r="A14" s="76"/>
      <c r="B14" s="76"/>
      <c r="C14" s="76"/>
      <c r="D14" s="76"/>
      <c r="E14" s="39"/>
      <c r="G14" s="76"/>
    </row>
    <row r="15" spans="1:7" ht="12.75">
      <c r="A15" s="76"/>
      <c r="B15" s="76"/>
      <c r="C15" s="76"/>
      <c r="D15" s="76"/>
      <c r="E15" s="39"/>
      <c r="G15" s="76"/>
    </row>
    <row r="16" spans="1:7" ht="12.75">
      <c r="A16" s="76"/>
      <c r="B16" s="76"/>
      <c r="C16" s="76"/>
      <c r="D16" s="76"/>
      <c r="G16" s="76"/>
    </row>
    <row r="17" spans="1:7" ht="12.75">
      <c r="A17" s="76"/>
      <c r="B17" s="76"/>
      <c r="C17" s="76"/>
      <c r="D17" s="76"/>
      <c r="E17" s="39"/>
      <c r="G17" s="76"/>
    </row>
    <row r="18" spans="1:7" ht="12.75">
      <c r="A18" s="76"/>
      <c r="B18" s="76"/>
      <c r="C18" s="76"/>
      <c r="D18" s="76"/>
      <c r="E18" s="39"/>
      <c r="G18" s="76"/>
    </row>
    <row r="19" spans="1:7" ht="12.75">
      <c r="A19" s="76"/>
      <c r="B19" s="76"/>
      <c r="C19" s="76"/>
      <c r="D19" s="76"/>
      <c r="E19" s="39"/>
      <c r="G19" s="76"/>
    </row>
    <row r="20" spans="1:7" ht="12.75">
      <c r="A20" s="76"/>
      <c r="B20" s="76"/>
      <c r="C20" s="76"/>
      <c r="D20" s="76"/>
      <c r="E20" s="39"/>
      <c r="G20" s="76"/>
    </row>
    <row r="21" spans="1:7" ht="12.75">
      <c r="A21" s="76"/>
      <c r="B21" s="76"/>
      <c r="C21" s="76"/>
      <c r="D21" s="76"/>
      <c r="E21" s="39"/>
      <c r="G21" s="76"/>
    </row>
    <row r="22" spans="1:7" ht="12.75">
      <c r="A22" s="76"/>
      <c r="B22" s="76"/>
      <c r="C22" s="76"/>
      <c r="D22" s="76"/>
      <c r="G22" s="76"/>
    </row>
    <row r="23" spans="1:7" ht="12.75">
      <c r="A23" s="76"/>
      <c r="B23" s="76"/>
      <c r="C23" s="76"/>
      <c r="D23" s="76"/>
      <c r="E23" s="39"/>
      <c r="G23" s="76"/>
    </row>
    <row r="24" spans="1:7" ht="12.75">
      <c r="A24" s="76"/>
      <c r="B24" s="76"/>
      <c r="C24" s="76"/>
      <c r="D24" s="76"/>
      <c r="G24" s="76"/>
    </row>
    <row r="25" spans="1:7" ht="12.75">
      <c r="A25" s="76"/>
      <c r="B25" s="76"/>
      <c r="C25" s="76"/>
      <c r="D25" s="76"/>
      <c r="G25" s="76"/>
    </row>
    <row r="26" spans="1:7" ht="12.75">
      <c r="A26" s="76"/>
      <c r="B26" s="76"/>
      <c r="C26" s="76"/>
      <c r="D26" s="76"/>
      <c r="G26" s="76"/>
    </row>
    <row r="27" spans="1:7" ht="12.75">
      <c r="A27" s="76"/>
      <c r="B27" s="76"/>
      <c r="C27" s="76"/>
      <c r="D27" s="76"/>
      <c r="E27" s="39"/>
      <c r="G27" s="76"/>
    </row>
    <row r="28" spans="1:7" ht="12.75">
      <c r="A28" s="76"/>
      <c r="B28" s="76"/>
      <c r="C28" s="76"/>
      <c r="D28" s="76"/>
      <c r="E28" s="39"/>
      <c r="G28" s="76"/>
    </row>
    <row r="29" spans="1:7" ht="12.75">
      <c r="A29" s="76"/>
      <c r="B29" s="76"/>
      <c r="C29" s="76"/>
      <c r="D29" s="76"/>
      <c r="E29" s="39"/>
      <c r="G29" s="76"/>
    </row>
    <row r="30" spans="1:7" ht="12.75">
      <c r="A30" s="76"/>
      <c r="B30" s="76"/>
      <c r="C30" s="76"/>
      <c r="D30" s="76"/>
      <c r="E30" s="39"/>
      <c r="G30" s="76"/>
    </row>
    <row r="31" spans="1:7" ht="12.75">
      <c r="A31" s="76"/>
      <c r="B31" s="76"/>
      <c r="C31" s="76"/>
      <c r="D31" s="76"/>
      <c r="E31" s="39"/>
      <c r="G31" s="76"/>
    </row>
    <row r="32" spans="1:7" ht="12.75">
      <c r="A32" s="76"/>
      <c r="B32" s="76"/>
      <c r="C32" s="76"/>
      <c r="D32" s="76"/>
      <c r="G32" s="76"/>
    </row>
    <row r="33" spans="1:7" ht="12.75">
      <c r="A33" s="76"/>
      <c r="B33" s="76"/>
      <c r="C33" s="76"/>
      <c r="D33" s="76"/>
      <c r="G33" s="76"/>
    </row>
    <row r="34" spans="1:7" ht="12.75">
      <c r="A34" s="76"/>
      <c r="B34" s="76"/>
      <c r="C34" s="76"/>
      <c r="D34" s="76"/>
      <c r="G34" s="76"/>
    </row>
    <row r="35" spans="1:7" ht="12.75">
      <c r="A35" s="76"/>
      <c r="B35" s="76"/>
      <c r="C35" s="76"/>
      <c r="D35" s="76"/>
      <c r="E35" s="39"/>
      <c r="G35" s="76"/>
    </row>
    <row r="36" spans="1:7" ht="12.75">
      <c r="A36" s="76"/>
      <c r="B36" s="76"/>
      <c r="C36" s="76"/>
      <c r="D36" s="76"/>
      <c r="G36" s="76"/>
    </row>
    <row r="37" spans="1:7" ht="12.75">
      <c r="A37" s="76"/>
      <c r="B37" s="76"/>
      <c r="C37" s="76"/>
      <c r="D37" s="76"/>
      <c r="E37" s="39"/>
      <c r="G37" s="76"/>
    </row>
    <row r="38" spans="1:7" ht="12.75">
      <c r="A38" s="76"/>
      <c r="B38" s="76"/>
      <c r="C38" s="76"/>
      <c r="D38" s="76"/>
      <c r="G38" s="76"/>
    </row>
    <row r="39" spans="1:7" ht="12.75">
      <c r="A39" s="76"/>
      <c r="B39" s="76"/>
      <c r="C39" s="76"/>
      <c r="D39" s="76"/>
      <c r="E39" s="39"/>
      <c r="G39" s="76"/>
    </row>
    <row r="40" spans="1:7" ht="12.75">
      <c r="A40" s="76"/>
      <c r="B40" s="76"/>
      <c r="C40" s="76"/>
      <c r="D40" s="76"/>
      <c r="G40" s="76"/>
    </row>
    <row r="41" spans="1:7" ht="12.75">
      <c r="A41" s="76"/>
      <c r="B41" s="76"/>
      <c r="C41" s="76"/>
      <c r="D41" s="76"/>
      <c r="G41" s="76"/>
    </row>
    <row r="42" spans="1:7" ht="12.75">
      <c r="A42" s="76"/>
      <c r="B42" s="76"/>
      <c r="C42" s="76"/>
      <c r="D42" s="76"/>
      <c r="E42" s="115"/>
      <c r="G42" s="76"/>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sheetPr>
    <tabColor indexed="34"/>
  </sheetPr>
  <dimension ref="A1:G8"/>
  <sheetViews>
    <sheetView view="pageBreakPreview" zoomScaleNormal="70" zoomScaleSheetLayoutView="100" zoomScalePageLayoutView="0" workbookViewId="0" topLeftCell="A4">
      <selection activeCell="E6" sqref="E6"/>
    </sheetView>
  </sheetViews>
  <sheetFormatPr defaultColWidth="9.00390625" defaultRowHeight="12.75"/>
  <cols>
    <col min="1" max="1" width="3.375" style="99" customWidth="1"/>
    <col min="2" max="2" width="48.875" style="35" customWidth="1"/>
    <col min="3" max="3" width="5.625" style="39" customWidth="1"/>
    <col min="4" max="4" width="10.25390625" style="100" customWidth="1"/>
    <col min="5" max="5" width="10.00390625" style="100" customWidth="1"/>
    <col min="6" max="6" width="10.75390625" style="100" customWidth="1"/>
    <col min="7" max="8" width="10.75390625" style="39" customWidth="1"/>
    <col min="9" max="244" width="9.125" style="39" customWidth="1"/>
    <col min="245" max="16384" width="9.125" style="76" customWidth="1"/>
  </cols>
  <sheetData>
    <row r="1" spans="1:6" ht="15.75">
      <c r="A1" s="102"/>
      <c r="B1" s="97" t="s">
        <v>6</v>
      </c>
      <c r="C1" s="103"/>
      <c r="D1" s="104"/>
      <c r="E1" s="104"/>
      <c r="F1" s="76"/>
    </row>
    <row r="2" spans="1:6" ht="12.75">
      <c r="A2" s="105"/>
      <c r="B2" s="106"/>
      <c r="C2" s="103"/>
      <c r="D2" s="104"/>
      <c r="E2" s="104"/>
      <c r="F2" s="39"/>
    </row>
    <row r="3" spans="1:6" ht="231" customHeight="1">
      <c r="A3" s="107"/>
      <c r="B3" s="433" t="s">
        <v>704</v>
      </c>
      <c r="C3" s="433"/>
      <c r="D3" s="433"/>
      <c r="E3" s="433"/>
      <c r="F3" s="433"/>
    </row>
    <row r="4" spans="1:6" ht="259.5" customHeight="1">
      <c r="A4" s="107"/>
      <c r="B4" s="433" t="s">
        <v>147</v>
      </c>
      <c r="C4" s="433"/>
      <c r="D4" s="433"/>
      <c r="E4" s="433"/>
      <c r="F4" s="433"/>
    </row>
    <row r="6" spans="1:7" ht="63.75">
      <c r="A6" s="131" t="s">
        <v>1</v>
      </c>
      <c r="B6" s="111" t="s">
        <v>705</v>
      </c>
      <c r="C6" s="36" t="s">
        <v>21</v>
      </c>
      <c r="D6" s="108">
        <v>160</v>
      </c>
      <c r="E6" s="109"/>
      <c r="F6" s="109">
        <f>+D6*E6</f>
        <v>0</v>
      </c>
      <c r="G6" s="76"/>
    </row>
    <row r="7" spans="1:6" s="72" customFormat="1" ht="12.75">
      <c r="A7" s="116"/>
      <c r="B7" s="117"/>
      <c r="C7" s="118"/>
      <c r="D7" s="119"/>
      <c r="E7" s="120"/>
      <c r="F7" s="120"/>
    </row>
    <row r="8" spans="1:6" s="48" customFormat="1" ht="12.75">
      <c r="A8" s="168"/>
      <c r="B8" s="49" t="s">
        <v>4</v>
      </c>
      <c r="C8" s="121"/>
      <c r="D8" s="122"/>
      <c r="E8" s="123"/>
      <c r="F8" s="123">
        <f>SUM(F6:F7)</f>
        <v>0</v>
      </c>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sheetPr>
    <tabColor indexed="34"/>
  </sheetPr>
  <dimension ref="A1:G12"/>
  <sheetViews>
    <sheetView view="pageBreakPreview" zoomScaleNormal="70" zoomScaleSheetLayoutView="100" zoomScalePageLayoutView="0" workbookViewId="0" topLeftCell="A5">
      <selection activeCell="E6" sqref="E6:E10"/>
    </sheetView>
  </sheetViews>
  <sheetFormatPr defaultColWidth="9.00390625" defaultRowHeight="12.75"/>
  <cols>
    <col min="1" max="1" width="3.25390625" style="135" customWidth="1"/>
    <col min="2" max="2" width="48.625" style="35" customWidth="1"/>
    <col min="3" max="3" width="4.875" style="39" customWidth="1"/>
    <col min="4" max="6" width="10.75390625" style="100" customWidth="1"/>
    <col min="7" max="7" width="10.75390625" style="124" customWidth="1"/>
    <col min="8" max="250" width="9.125" style="39" customWidth="1"/>
    <col min="251" max="16384" width="9.125" style="76" customWidth="1"/>
  </cols>
  <sheetData>
    <row r="1" spans="1:7" ht="15.75">
      <c r="A1" s="132"/>
      <c r="B1" s="125" t="s">
        <v>9</v>
      </c>
      <c r="C1" s="103"/>
      <c r="D1" s="104"/>
      <c r="E1" s="104"/>
      <c r="F1" s="302"/>
      <c r="G1" s="303"/>
    </row>
    <row r="2" spans="1:5" ht="12.75">
      <c r="A2" s="133"/>
      <c r="B2" s="126"/>
      <c r="C2" s="103"/>
      <c r="D2" s="104"/>
      <c r="E2" s="104"/>
    </row>
    <row r="3" spans="1:6" ht="352.5" customHeight="1">
      <c r="A3" s="133"/>
      <c r="B3" s="433" t="s">
        <v>706</v>
      </c>
      <c r="C3" s="433"/>
      <c r="D3" s="433"/>
      <c r="E3" s="433"/>
      <c r="F3" s="433"/>
    </row>
    <row r="4" spans="1:6" ht="271.5" customHeight="1">
      <c r="A4" s="133"/>
      <c r="B4" s="434" t="s">
        <v>148</v>
      </c>
      <c r="C4" s="433"/>
      <c r="D4" s="433"/>
      <c r="E4" s="433"/>
      <c r="F4" s="433"/>
    </row>
    <row r="5" spans="1:5" ht="12.75">
      <c r="A5" s="134"/>
      <c r="B5" s="39"/>
      <c r="C5" s="103"/>
      <c r="D5" s="104"/>
      <c r="E5" s="104"/>
    </row>
    <row r="6" spans="1:7" ht="140.25">
      <c r="A6" s="131" t="s">
        <v>1</v>
      </c>
      <c r="B6" s="111" t="s">
        <v>151</v>
      </c>
      <c r="C6" s="36" t="s">
        <v>21</v>
      </c>
      <c r="D6" s="108">
        <v>18.5</v>
      </c>
      <c r="E6" s="109"/>
      <c r="F6" s="109">
        <f>+D6*E6</f>
        <v>0</v>
      </c>
      <c r="G6" s="108"/>
    </row>
    <row r="7" spans="1:7" ht="12.75">
      <c r="A7" s="131"/>
      <c r="B7" s="77"/>
      <c r="C7" s="36"/>
      <c r="D7" s="108"/>
      <c r="E7" s="109"/>
      <c r="F7" s="109"/>
      <c r="G7" s="108"/>
    </row>
    <row r="8" spans="1:7" ht="140.25">
      <c r="A8" s="131" t="s">
        <v>2</v>
      </c>
      <c r="B8" s="111" t="s">
        <v>150</v>
      </c>
      <c r="C8" s="36" t="s">
        <v>21</v>
      </c>
      <c r="D8" s="108">
        <v>54</v>
      </c>
      <c r="E8" s="109"/>
      <c r="F8" s="109">
        <f>+D8*E8</f>
        <v>0</v>
      </c>
      <c r="G8" s="108"/>
    </row>
    <row r="9" spans="1:7" ht="12.75">
      <c r="A9" s="131"/>
      <c r="B9" s="77"/>
      <c r="C9" s="36"/>
      <c r="D9" s="108"/>
      <c r="E9" s="109"/>
      <c r="F9" s="109"/>
      <c r="G9" s="108"/>
    </row>
    <row r="10" spans="1:7" ht="25.5">
      <c r="A10" s="131" t="s">
        <v>29</v>
      </c>
      <c r="B10" s="111" t="s">
        <v>149</v>
      </c>
      <c r="C10" s="36" t="s">
        <v>21</v>
      </c>
      <c r="D10" s="108">
        <v>167</v>
      </c>
      <c r="E10" s="109"/>
      <c r="F10" s="109">
        <f>+D10*E10</f>
        <v>0</v>
      </c>
      <c r="G10" s="108"/>
    </row>
    <row r="11" spans="1:7" ht="12.75">
      <c r="A11" s="131"/>
      <c r="B11" s="111"/>
      <c r="C11" s="36"/>
      <c r="D11" s="108"/>
      <c r="E11" s="109"/>
      <c r="F11" s="109"/>
      <c r="G11" s="108"/>
    </row>
    <row r="12" spans="1:7" ht="12.75">
      <c r="A12" s="131"/>
      <c r="B12" s="49" t="s">
        <v>3</v>
      </c>
      <c r="C12" s="98"/>
      <c r="D12" s="112"/>
      <c r="E12" s="304"/>
      <c r="F12" s="123">
        <f>SUM(F6:F10)</f>
        <v>0</v>
      </c>
      <c r="G12" s="108"/>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indexed="34"/>
  </sheetPr>
  <dimension ref="A1:F32"/>
  <sheetViews>
    <sheetView view="pageBreakPreview" zoomScaleNormal="70" zoomScaleSheetLayoutView="100" zoomScalePageLayoutView="0" workbookViewId="0" topLeftCell="A4">
      <selection activeCell="E5" sqref="E5:E9"/>
    </sheetView>
  </sheetViews>
  <sheetFormatPr defaultColWidth="9.00390625" defaultRowHeight="12.75"/>
  <cols>
    <col min="1" max="1" width="4.25390625" style="99" customWidth="1"/>
    <col min="2" max="2" width="42.625" style="35" customWidth="1"/>
    <col min="3" max="3" width="6.375" style="39" customWidth="1"/>
    <col min="4" max="6" width="10.75390625" style="100" customWidth="1"/>
    <col min="7" max="243" width="9.125" style="39" customWidth="1"/>
    <col min="244" max="16384" width="9.125" style="76" customWidth="1"/>
  </cols>
  <sheetData>
    <row r="1" spans="1:6" ht="15.75">
      <c r="A1" s="102"/>
      <c r="B1" s="97" t="s">
        <v>10</v>
      </c>
      <c r="C1" s="127"/>
      <c r="D1" s="76"/>
      <c r="E1" s="76"/>
      <c r="F1" s="76"/>
    </row>
    <row r="2" spans="1:6" ht="12.75">
      <c r="A2" s="105"/>
      <c r="B2" s="106"/>
      <c r="C2" s="127"/>
      <c r="D2" s="39"/>
      <c r="E2" s="39"/>
      <c r="F2" s="39"/>
    </row>
    <row r="3" spans="1:6" ht="353.25" customHeight="1">
      <c r="A3" s="107"/>
      <c r="B3" s="435" t="s">
        <v>152</v>
      </c>
      <c r="C3" s="435"/>
      <c r="D3" s="435"/>
      <c r="E3" s="435"/>
      <c r="F3" s="435"/>
    </row>
    <row r="4" spans="1:6" ht="12.75" customHeight="1">
      <c r="A4" s="107"/>
      <c r="B4" s="130"/>
      <c r="C4" s="130"/>
      <c r="D4" s="130"/>
      <c r="E4" s="130"/>
      <c r="F4" s="130"/>
    </row>
    <row r="5" spans="1:6" ht="51">
      <c r="A5" s="131" t="s">
        <v>1</v>
      </c>
      <c r="B5" s="77" t="s">
        <v>153</v>
      </c>
      <c r="C5" s="36" t="s">
        <v>21</v>
      </c>
      <c r="D5" s="108">
        <v>505</v>
      </c>
      <c r="E5" s="109"/>
      <c r="F5" s="109">
        <f>+D5*E5</f>
        <v>0</v>
      </c>
    </row>
    <row r="6" spans="1:6" ht="12.75">
      <c r="A6" s="136"/>
      <c r="B6" s="48"/>
      <c r="C6" s="36"/>
      <c r="D6" s="108"/>
      <c r="E6" s="48"/>
      <c r="F6" s="48"/>
    </row>
    <row r="7" spans="1:6" ht="38.25">
      <c r="A7" s="131" t="s">
        <v>2</v>
      </c>
      <c r="B7" s="77" t="s">
        <v>154</v>
      </c>
      <c r="C7" s="36" t="s">
        <v>21</v>
      </c>
      <c r="D7" s="108">
        <v>73</v>
      </c>
      <c r="E7" s="109"/>
      <c r="F7" s="109">
        <f>+D7*E7</f>
        <v>0</v>
      </c>
    </row>
    <row r="8" spans="1:6" ht="12.75">
      <c r="A8" s="131"/>
      <c r="B8" s="77"/>
      <c r="C8" s="36"/>
      <c r="D8" s="108"/>
      <c r="E8" s="109"/>
      <c r="F8" s="109"/>
    </row>
    <row r="9" spans="1:6" ht="38.25">
      <c r="A9" s="131" t="s">
        <v>29</v>
      </c>
      <c r="B9" s="77" t="s">
        <v>155</v>
      </c>
      <c r="C9" s="36" t="s">
        <v>21</v>
      </c>
      <c r="D9" s="108">
        <v>167</v>
      </c>
      <c r="E9" s="109"/>
      <c r="F9" s="109">
        <f>+D9*E9</f>
        <v>0</v>
      </c>
    </row>
    <row r="10" spans="1:6" ht="12.75">
      <c r="A10" s="136"/>
      <c r="B10" s="48"/>
      <c r="C10" s="36"/>
      <c r="D10" s="108"/>
      <c r="E10" s="48"/>
      <c r="F10" s="48"/>
    </row>
    <row r="11" spans="1:6" ht="12.75">
      <c r="A11" s="59"/>
      <c r="B11" s="49" t="s">
        <v>0</v>
      </c>
      <c r="C11" s="121"/>
      <c r="D11" s="123"/>
      <c r="E11" s="123"/>
      <c r="F11" s="123">
        <f>SUM(F5:F10)</f>
        <v>0</v>
      </c>
    </row>
    <row r="13" spans="1:6" ht="12.75">
      <c r="A13" s="76"/>
      <c r="B13" s="76"/>
      <c r="C13" s="76"/>
      <c r="D13" s="76"/>
      <c r="E13" s="39"/>
      <c r="F13" s="39"/>
    </row>
    <row r="14" spans="1:4" ht="12.75">
      <c r="A14" s="76"/>
      <c r="B14" s="76"/>
      <c r="C14" s="76"/>
      <c r="D14" s="76"/>
    </row>
    <row r="15" spans="1:4" ht="12.75">
      <c r="A15" s="76"/>
      <c r="B15" s="76"/>
      <c r="C15" s="76"/>
      <c r="D15" s="76"/>
    </row>
    <row r="16" spans="1:4" ht="12.75">
      <c r="A16" s="76"/>
      <c r="B16" s="76"/>
      <c r="C16" s="76"/>
      <c r="D16" s="76"/>
    </row>
    <row r="17" spans="1:6" ht="12.75">
      <c r="A17" s="76"/>
      <c r="B17" s="76"/>
      <c r="C17" s="76"/>
      <c r="D17" s="76"/>
      <c r="E17" s="39"/>
      <c r="F17" s="39"/>
    </row>
    <row r="18" spans="1:4" ht="12.75">
      <c r="A18" s="76"/>
      <c r="B18" s="76"/>
      <c r="C18" s="76"/>
      <c r="D18" s="76"/>
    </row>
    <row r="19" spans="1:6" ht="12.75">
      <c r="A19" s="76"/>
      <c r="B19" s="76"/>
      <c r="C19" s="76"/>
      <c r="D19" s="76"/>
      <c r="E19" s="39"/>
      <c r="F19" s="39"/>
    </row>
    <row r="20" spans="1:4" ht="12.75">
      <c r="A20" s="76"/>
      <c r="B20" s="76"/>
      <c r="C20" s="76"/>
      <c r="D20" s="76"/>
    </row>
    <row r="21" spans="1:4" ht="12.75">
      <c r="A21" s="76"/>
      <c r="B21" s="76"/>
      <c r="C21" s="76"/>
      <c r="D21" s="76"/>
    </row>
    <row r="22" spans="1:4" ht="12.75">
      <c r="A22" s="76"/>
      <c r="B22" s="76"/>
      <c r="C22" s="76"/>
      <c r="D22" s="76"/>
    </row>
    <row r="23" spans="1:6" ht="12.75">
      <c r="A23" s="76"/>
      <c r="B23" s="76"/>
      <c r="C23" s="76"/>
      <c r="D23" s="76"/>
      <c r="E23" s="39"/>
      <c r="F23" s="39"/>
    </row>
    <row r="24" spans="1:4" ht="12.75">
      <c r="A24" s="76"/>
      <c r="B24" s="76"/>
      <c r="C24" s="76"/>
      <c r="D24" s="76"/>
    </row>
    <row r="25" spans="1:6" ht="12.75">
      <c r="A25" s="76"/>
      <c r="B25" s="76"/>
      <c r="C25" s="76"/>
      <c r="D25" s="76"/>
      <c r="E25" s="39"/>
      <c r="F25" s="39"/>
    </row>
    <row r="26" spans="1:4" ht="12.75">
      <c r="A26" s="76"/>
      <c r="B26" s="76"/>
      <c r="C26" s="76"/>
      <c r="D26" s="76"/>
    </row>
    <row r="27" spans="1:6" ht="12.75">
      <c r="A27" s="76"/>
      <c r="B27" s="76"/>
      <c r="C27" s="76"/>
      <c r="D27" s="76"/>
      <c r="E27" s="39"/>
      <c r="F27" s="39"/>
    </row>
    <row r="28" spans="1:4" ht="12.75">
      <c r="A28" s="76"/>
      <c r="B28" s="76"/>
      <c r="C28" s="76"/>
      <c r="D28" s="76"/>
    </row>
    <row r="29" spans="1:6" ht="12.75">
      <c r="A29" s="76"/>
      <c r="B29" s="76"/>
      <c r="C29" s="76"/>
      <c r="D29" s="76"/>
      <c r="E29" s="39"/>
      <c r="F29" s="39"/>
    </row>
    <row r="30" spans="1:4" ht="12.75">
      <c r="A30" s="76"/>
      <c r="B30" s="76"/>
      <c r="C30" s="76"/>
      <c r="D30" s="76"/>
    </row>
    <row r="31" spans="1:4" ht="12.75">
      <c r="A31" s="76"/>
      <c r="B31" s="76"/>
      <c r="C31" s="76"/>
      <c r="D31" s="76"/>
    </row>
    <row r="32" spans="1:4" ht="12.75">
      <c r="A32" s="76"/>
      <c r="B32" s="76"/>
      <c r="C32" s="76"/>
      <c r="D32" s="76"/>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sheetPr>
    <tabColor indexed="42"/>
  </sheetPr>
  <dimension ref="A1:IV34"/>
  <sheetViews>
    <sheetView view="pageBreakPreview" zoomScaleNormal="55" zoomScaleSheetLayoutView="100" zoomScalePageLayoutView="0" workbookViewId="0" topLeftCell="A5">
      <selection activeCell="E7" sqref="E7:E25"/>
    </sheetView>
  </sheetViews>
  <sheetFormatPr defaultColWidth="9.00390625" defaultRowHeight="12.75"/>
  <cols>
    <col min="1" max="1" width="3.625" style="34" customWidth="1"/>
    <col min="2" max="2" width="43.00390625" style="35" customWidth="1"/>
    <col min="3" max="3" width="4.00390625" style="36" customWidth="1"/>
    <col min="4" max="4" width="10.625" style="158" customWidth="1"/>
    <col min="5" max="5" width="13.375" style="158" customWidth="1"/>
    <col min="6" max="6" width="14.375" style="158" customWidth="1"/>
    <col min="7" max="7" width="9.125" style="39" customWidth="1"/>
    <col min="8" max="8" width="52.875" style="152" customWidth="1"/>
    <col min="9" max="248" width="9.125" style="39" customWidth="1"/>
    <col min="249" max="16384" width="9.125" style="76" customWidth="1"/>
  </cols>
  <sheetData>
    <row r="1" spans="1:8" ht="15.75">
      <c r="A1" s="40"/>
      <c r="B1" s="305" t="s">
        <v>59</v>
      </c>
      <c r="C1" s="42"/>
      <c r="H1" s="154"/>
    </row>
    <row r="2" spans="1:3" ht="12.75">
      <c r="A2" s="43"/>
      <c r="B2" s="44"/>
      <c r="C2" s="42"/>
    </row>
    <row r="3" spans="2:6" ht="74.25" customHeight="1">
      <c r="B3" s="436" t="s">
        <v>707</v>
      </c>
      <c r="C3" s="436"/>
      <c r="D3" s="436"/>
      <c r="E3" s="436"/>
      <c r="F3" s="436"/>
    </row>
    <row r="4" spans="1:256" s="39" customFormat="1" ht="298.5" customHeight="1">
      <c r="A4" s="34"/>
      <c r="B4" s="436" t="s">
        <v>708</v>
      </c>
      <c r="C4" s="436"/>
      <c r="D4" s="436"/>
      <c r="E4" s="436"/>
      <c r="F4" s="436"/>
      <c r="H4" s="152"/>
      <c r="IO4" s="76"/>
      <c r="IP4" s="76"/>
      <c r="IQ4" s="76"/>
      <c r="IR4" s="76"/>
      <c r="IS4" s="76"/>
      <c r="IT4" s="76"/>
      <c r="IU4" s="76"/>
      <c r="IV4" s="76"/>
    </row>
    <row r="5" spans="1:256" s="39" customFormat="1" ht="228.75" customHeight="1">
      <c r="A5" s="34"/>
      <c r="B5" s="436" t="s">
        <v>156</v>
      </c>
      <c r="C5" s="436"/>
      <c r="D5" s="436"/>
      <c r="E5" s="436"/>
      <c r="F5" s="436"/>
      <c r="H5" s="152"/>
      <c r="IO5" s="76"/>
      <c r="IP5" s="76"/>
      <c r="IQ5" s="76"/>
      <c r="IR5" s="76"/>
      <c r="IS5" s="76"/>
      <c r="IT5" s="76"/>
      <c r="IU5" s="76"/>
      <c r="IV5" s="76"/>
    </row>
    <row r="6" spans="1:256" s="39" customFormat="1" ht="12.75">
      <c r="A6" s="34"/>
      <c r="B6" s="156"/>
      <c r="C6" s="155"/>
      <c r="D6" s="155"/>
      <c r="E6" s="155"/>
      <c r="F6" s="155"/>
      <c r="H6" s="152"/>
      <c r="IO6" s="76"/>
      <c r="IP6" s="76"/>
      <c r="IQ6" s="76"/>
      <c r="IR6" s="76"/>
      <c r="IS6" s="76"/>
      <c r="IT6" s="76"/>
      <c r="IU6" s="76"/>
      <c r="IV6" s="76"/>
    </row>
    <row r="7" spans="1:256" s="39" customFormat="1" ht="108" customHeight="1">
      <c r="A7" s="163" t="s">
        <v>1</v>
      </c>
      <c r="B7" s="275" t="s">
        <v>70</v>
      </c>
      <c r="C7" s="276" t="s">
        <v>27</v>
      </c>
      <c r="D7" s="157">
        <v>1</v>
      </c>
      <c r="E7" s="158"/>
      <c r="F7" s="158">
        <f>+D7*E7</f>
        <v>0</v>
      </c>
      <c r="H7" s="152"/>
      <c r="IO7" s="76"/>
      <c r="IP7" s="76"/>
      <c r="IQ7" s="76"/>
      <c r="IR7" s="76"/>
      <c r="IS7" s="76"/>
      <c r="IT7" s="76"/>
      <c r="IU7" s="76"/>
      <c r="IV7" s="76"/>
    </row>
    <row r="8" spans="1:256" s="39" customFormat="1" ht="12.75">
      <c r="A8" s="34"/>
      <c r="B8" s="156"/>
      <c r="C8" s="155"/>
      <c r="D8" s="155"/>
      <c r="E8" s="155"/>
      <c r="F8" s="155"/>
      <c r="H8" s="152"/>
      <c r="IO8" s="76"/>
      <c r="IP8" s="76"/>
      <c r="IQ8" s="76"/>
      <c r="IR8" s="76"/>
      <c r="IS8" s="76"/>
      <c r="IT8" s="76"/>
      <c r="IU8" s="76"/>
      <c r="IV8" s="76"/>
    </row>
    <row r="9" spans="1:256" s="39" customFormat="1" ht="80.25" customHeight="1">
      <c r="A9" s="163">
        <f>+A7+1</f>
        <v>2</v>
      </c>
      <c r="B9" s="275" t="s">
        <v>55</v>
      </c>
      <c r="C9" s="276" t="s">
        <v>27</v>
      </c>
      <c r="D9" s="157">
        <v>1</v>
      </c>
      <c r="E9" s="158"/>
      <c r="F9" s="158">
        <f>+D9*E9</f>
        <v>0</v>
      </c>
      <c r="H9" s="152"/>
      <c r="IO9" s="76"/>
      <c r="IP9" s="76"/>
      <c r="IQ9" s="76"/>
      <c r="IR9" s="76"/>
      <c r="IS9" s="76"/>
      <c r="IT9" s="76"/>
      <c r="IU9" s="76"/>
      <c r="IV9" s="76"/>
    </row>
    <row r="10" spans="1:256" s="39" customFormat="1" ht="12.75">
      <c r="A10" s="34"/>
      <c r="B10" s="156"/>
      <c r="C10" s="155"/>
      <c r="D10" s="155"/>
      <c r="E10" s="155"/>
      <c r="F10" s="155"/>
      <c r="H10" s="152"/>
      <c r="IO10" s="76"/>
      <c r="IP10" s="76"/>
      <c r="IQ10" s="76"/>
      <c r="IR10" s="76"/>
      <c r="IS10" s="76"/>
      <c r="IT10" s="76"/>
      <c r="IU10" s="76"/>
      <c r="IV10" s="76"/>
    </row>
    <row r="11" spans="1:256" s="39" customFormat="1" ht="114.75">
      <c r="A11" s="163">
        <f>+A9+1</f>
        <v>3</v>
      </c>
      <c r="B11" s="275" t="s">
        <v>71</v>
      </c>
      <c r="C11" s="276" t="s">
        <v>27</v>
      </c>
      <c r="D11" s="157">
        <v>4</v>
      </c>
      <c r="E11" s="158"/>
      <c r="F11" s="158">
        <f>+D11*E11</f>
        <v>0</v>
      </c>
      <c r="H11" s="152"/>
      <c r="IO11" s="76"/>
      <c r="IP11" s="76"/>
      <c r="IQ11" s="76"/>
      <c r="IR11" s="76"/>
      <c r="IS11" s="76"/>
      <c r="IT11" s="76"/>
      <c r="IU11" s="76"/>
      <c r="IV11" s="76"/>
    </row>
    <row r="12" spans="1:256" s="39" customFormat="1" ht="12.75">
      <c r="A12" s="34"/>
      <c r="B12" s="156"/>
      <c r="C12" s="155"/>
      <c r="D12" s="155"/>
      <c r="E12" s="155"/>
      <c r="F12" s="155"/>
      <c r="H12" s="152"/>
      <c r="IO12" s="76"/>
      <c r="IP12" s="76"/>
      <c r="IQ12" s="76"/>
      <c r="IR12" s="76"/>
      <c r="IS12" s="76"/>
      <c r="IT12" s="76"/>
      <c r="IU12" s="76"/>
      <c r="IV12" s="76"/>
    </row>
    <row r="13" spans="1:256" s="39" customFormat="1" ht="102">
      <c r="A13" s="163">
        <f>+A11+1</f>
        <v>4</v>
      </c>
      <c r="B13" s="275" t="s">
        <v>56</v>
      </c>
      <c r="C13" s="276" t="s">
        <v>27</v>
      </c>
      <c r="D13" s="157">
        <v>1</v>
      </c>
      <c r="E13" s="158"/>
      <c r="F13" s="158">
        <f>+D13*E13</f>
        <v>0</v>
      </c>
      <c r="H13" s="152"/>
      <c r="IO13" s="76"/>
      <c r="IP13" s="76"/>
      <c r="IQ13" s="76"/>
      <c r="IR13" s="76"/>
      <c r="IS13" s="76"/>
      <c r="IT13" s="76"/>
      <c r="IU13" s="76"/>
      <c r="IV13" s="76"/>
    </row>
    <row r="14" spans="1:256" s="39" customFormat="1" ht="12.75">
      <c r="A14" s="34"/>
      <c r="B14" s="156"/>
      <c r="C14" s="155"/>
      <c r="D14" s="155"/>
      <c r="E14" s="155"/>
      <c r="F14" s="155"/>
      <c r="H14" s="152"/>
      <c r="IO14" s="76"/>
      <c r="IP14" s="76"/>
      <c r="IQ14" s="76"/>
      <c r="IR14" s="76"/>
      <c r="IS14" s="76"/>
      <c r="IT14" s="76"/>
      <c r="IU14" s="76"/>
      <c r="IV14" s="76"/>
    </row>
    <row r="15" spans="1:256" s="39" customFormat="1" ht="102">
      <c r="A15" s="163">
        <f>+A13+1</f>
        <v>5</v>
      </c>
      <c r="B15" s="275" t="s">
        <v>130</v>
      </c>
      <c r="C15" s="276" t="s">
        <v>27</v>
      </c>
      <c r="D15" s="157">
        <v>1</v>
      </c>
      <c r="E15" s="158"/>
      <c r="F15" s="158">
        <f>+D15*E15</f>
        <v>0</v>
      </c>
      <c r="H15" s="152"/>
      <c r="IO15" s="76"/>
      <c r="IP15" s="76"/>
      <c r="IQ15" s="76"/>
      <c r="IR15" s="76"/>
      <c r="IS15" s="76"/>
      <c r="IT15" s="76"/>
      <c r="IU15" s="76"/>
      <c r="IV15" s="76"/>
    </row>
    <row r="16" spans="1:256" s="39" customFormat="1" ht="12.75">
      <c r="A16" s="34"/>
      <c r="B16" s="156"/>
      <c r="C16" s="155"/>
      <c r="D16" s="155"/>
      <c r="E16" s="155"/>
      <c r="F16" s="155"/>
      <c r="H16" s="152"/>
      <c r="IO16" s="76"/>
      <c r="IP16" s="76"/>
      <c r="IQ16" s="76"/>
      <c r="IR16" s="76"/>
      <c r="IS16" s="76"/>
      <c r="IT16" s="76"/>
      <c r="IU16" s="76"/>
      <c r="IV16" s="76"/>
    </row>
    <row r="17" spans="1:256" s="39" customFormat="1" ht="102">
      <c r="A17" s="163">
        <f>+A15+1</f>
        <v>6</v>
      </c>
      <c r="B17" s="275" t="s">
        <v>129</v>
      </c>
      <c r="C17" s="276" t="s">
        <v>27</v>
      </c>
      <c r="D17" s="157">
        <v>1</v>
      </c>
      <c r="E17" s="158"/>
      <c r="F17" s="158">
        <f>+D17*E17</f>
        <v>0</v>
      </c>
      <c r="H17" s="152"/>
      <c r="IO17" s="76"/>
      <c r="IP17" s="76"/>
      <c r="IQ17" s="76"/>
      <c r="IR17" s="76"/>
      <c r="IS17" s="76"/>
      <c r="IT17" s="76"/>
      <c r="IU17" s="76"/>
      <c r="IV17" s="76"/>
    </row>
    <row r="18" spans="1:256" s="39" customFormat="1" ht="12.75">
      <c r="A18" s="34"/>
      <c r="B18" s="156"/>
      <c r="C18" s="155"/>
      <c r="D18" s="155"/>
      <c r="E18" s="155"/>
      <c r="F18" s="155"/>
      <c r="H18" s="152"/>
      <c r="IO18" s="76"/>
      <c r="IP18" s="76"/>
      <c r="IQ18" s="76"/>
      <c r="IR18" s="76"/>
      <c r="IS18" s="76"/>
      <c r="IT18" s="76"/>
      <c r="IU18" s="76"/>
      <c r="IV18" s="76"/>
    </row>
    <row r="19" spans="1:256" s="39" customFormat="1" ht="102">
      <c r="A19" s="163">
        <f>+A17+1</f>
        <v>7</v>
      </c>
      <c r="B19" s="275" t="s">
        <v>128</v>
      </c>
      <c r="C19" s="276" t="s">
        <v>27</v>
      </c>
      <c r="D19" s="157">
        <v>1</v>
      </c>
      <c r="E19" s="158"/>
      <c r="F19" s="158">
        <f>+D19*E19</f>
        <v>0</v>
      </c>
      <c r="H19" s="152"/>
      <c r="IO19" s="76"/>
      <c r="IP19" s="76"/>
      <c r="IQ19" s="76"/>
      <c r="IR19" s="76"/>
      <c r="IS19" s="76"/>
      <c r="IT19" s="76"/>
      <c r="IU19" s="76"/>
      <c r="IV19" s="76"/>
    </row>
    <row r="20" spans="1:256" s="39" customFormat="1" ht="12.75">
      <c r="A20" s="163"/>
      <c r="B20" s="275"/>
      <c r="C20" s="276"/>
      <c r="D20" s="157"/>
      <c r="E20" s="158"/>
      <c r="F20" s="158"/>
      <c r="H20" s="152"/>
      <c r="IO20" s="76"/>
      <c r="IP20" s="76"/>
      <c r="IQ20" s="76"/>
      <c r="IR20" s="76"/>
      <c r="IS20" s="76"/>
      <c r="IT20" s="76"/>
      <c r="IU20" s="76"/>
      <c r="IV20" s="76"/>
    </row>
    <row r="21" spans="1:256" s="39" customFormat="1" ht="38.25">
      <c r="A21" s="163">
        <f>+A19+1</f>
        <v>8</v>
      </c>
      <c r="B21" s="275" t="s">
        <v>157</v>
      </c>
      <c r="C21" s="276" t="s">
        <v>21</v>
      </c>
      <c r="D21" s="157">
        <v>0</v>
      </c>
      <c r="E21" s="158"/>
      <c r="F21" s="158">
        <f>+D21*E21</f>
        <v>0</v>
      </c>
      <c r="H21" s="152"/>
      <c r="IO21" s="76"/>
      <c r="IP21" s="76"/>
      <c r="IQ21" s="76"/>
      <c r="IR21" s="76"/>
      <c r="IS21" s="76"/>
      <c r="IT21" s="76"/>
      <c r="IU21" s="76"/>
      <c r="IV21" s="76"/>
    </row>
    <row r="22" spans="1:256" s="39" customFormat="1" ht="12.75">
      <c r="A22" s="163"/>
      <c r="B22" s="275"/>
      <c r="C22" s="276"/>
      <c r="D22" s="157"/>
      <c r="E22" s="158"/>
      <c r="F22" s="158"/>
      <c r="H22" s="152"/>
      <c r="IO22" s="76"/>
      <c r="IP22" s="76"/>
      <c r="IQ22" s="76"/>
      <c r="IR22" s="76"/>
      <c r="IS22" s="76"/>
      <c r="IT22" s="76"/>
      <c r="IU22" s="76"/>
      <c r="IV22" s="76"/>
    </row>
    <row r="23" spans="1:256" s="39" customFormat="1" ht="51">
      <c r="A23" s="163">
        <f>+A21+1</f>
        <v>9</v>
      </c>
      <c r="B23" s="275" t="s">
        <v>158</v>
      </c>
      <c r="C23" s="276" t="s">
        <v>21</v>
      </c>
      <c r="D23" s="157">
        <v>0</v>
      </c>
      <c r="E23" s="158"/>
      <c r="F23" s="158">
        <f>+D23*E23</f>
        <v>0</v>
      </c>
      <c r="H23" s="152"/>
      <c r="IO23" s="76"/>
      <c r="IP23" s="76"/>
      <c r="IQ23" s="76"/>
      <c r="IR23" s="76"/>
      <c r="IS23" s="76"/>
      <c r="IT23" s="76"/>
      <c r="IU23" s="76"/>
      <c r="IV23" s="76"/>
    </row>
    <row r="24" spans="1:256" s="39" customFormat="1" ht="12.75">
      <c r="A24" s="163"/>
      <c r="B24" s="275"/>
      <c r="C24" s="276"/>
      <c r="D24" s="157"/>
      <c r="E24" s="158"/>
      <c r="F24" s="158"/>
      <c r="H24" s="152"/>
      <c r="IO24" s="76"/>
      <c r="IP24" s="76"/>
      <c r="IQ24" s="76"/>
      <c r="IR24" s="76"/>
      <c r="IS24" s="76"/>
      <c r="IT24" s="76"/>
      <c r="IU24" s="76"/>
      <c r="IV24" s="76"/>
    </row>
    <row r="25" spans="1:256" s="39" customFormat="1" ht="38.25">
      <c r="A25" s="163">
        <f>+A23+1</f>
        <v>10</v>
      </c>
      <c r="B25" s="275" t="s">
        <v>127</v>
      </c>
      <c r="C25" s="276" t="s">
        <v>21</v>
      </c>
      <c r="D25" s="157">
        <v>0</v>
      </c>
      <c r="E25" s="158"/>
      <c r="F25" s="158">
        <f>+D25*E25</f>
        <v>0</v>
      </c>
      <c r="H25" s="152"/>
      <c r="IO25" s="76"/>
      <c r="IP25" s="76"/>
      <c r="IQ25" s="76"/>
      <c r="IR25" s="76"/>
      <c r="IS25" s="76"/>
      <c r="IT25" s="76"/>
      <c r="IU25" s="76"/>
      <c r="IV25" s="76"/>
    </row>
    <row r="26" spans="1:256" s="39" customFormat="1" ht="12.75">
      <c r="A26" s="163"/>
      <c r="B26" s="275"/>
      <c r="C26" s="276"/>
      <c r="D26" s="157"/>
      <c r="E26" s="158"/>
      <c r="F26" s="158"/>
      <c r="H26" s="152"/>
      <c r="IO26" s="76"/>
      <c r="IP26" s="76"/>
      <c r="IQ26" s="76"/>
      <c r="IR26" s="76"/>
      <c r="IS26" s="76"/>
      <c r="IT26" s="76"/>
      <c r="IU26" s="76"/>
      <c r="IV26" s="76"/>
    </row>
    <row r="27" spans="1:8" s="48" customFormat="1" ht="12.75">
      <c r="A27" s="289"/>
      <c r="B27" s="292" t="s">
        <v>60</v>
      </c>
      <c r="C27" s="64"/>
      <c r="D27" s="159"/>
      <c r="E27" s="159"/>
      <c r="F27" s="164">
        <f>SUM(F7:F26)</f>
        <v>0</v>
      </c>
      <c r="H27" s="152"/>
    </row>
    <row r="28" spans="1:8" s="48" customFormat="1" ht="12.75">
      <c r="A28" s="289"/>
      <c r="B28" s="275"/>
      <c r="C28" s="46"/>
      <c r="D28" s="158"/>
      <c r="E28" s="158"/>
      <c r="F28" s="158"/>
      <c r="H28" s="152"/>
    </row>
    <row r="29" spans="1:8" s="48" customFormat="1" ht="12.75">
      <c r="A29" s="34"/>
      <c r="B29" s="77"/>
      <c r="C29" s="36"/>
      <c r="D29" s="158"/>
      <c r="E29" s="158"/>
      <c r="F29" s="158"/>
      <c r="H29" s="152"/>
    </row>
    <row r="30" spans="1:8" s="48" customFormat="1" ht="12.75">
      <c r="A30" s="34"/>
      <c r="B30" s="160"/>
      <c r="C30" s="36"/>
      <c r="D30" s="158"/>
      <c r="E30" s="158"/>
      <c r="F30" s="158"/>
      <c r="H30" s="152"/>
    </row>
    <row r="32" ht="12.75">
      <c r="B32" s="161"/>
    </row>
    <row r="34" ht="12.75">
      <c r="B34" s="162"/>
    </row>
  </sheetData>
  <sheetProtection selectLockedCells="1" selectUnlockedCells="1"/>
  <mergeCells count="3">
    <mergeCell ref="B3:F3"/>
    <mergeCell ref="B4:F4"/>
    <mergeCell ref="B5:F5"/>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sheetPr>
    <tabColor indexed="42"/>
  </sheetPr>
  <dimension ref="A1:H49"/>
  <sheetViews>
    <sheetView view="pageBreakPreview" zoomScaleNormal="70" zoomScaleSheetLayoutView="100" zoomScalePageLayoutView="0" workbookViewId="0" topLeftCell="A28">
      <selection activeCell="B32" sqref="B32"/>
    </sheetView>
  </sheetViews>
  <sheetFormatPr defaultColWidth="9.00390625" defaultRowHeight="12.75"/>
  <cols>
    <col min="1" max="1" width="3.75390625" style="34" customWidth="1"/>
    <col min="2" max="2" width="43.00390625" style="35" customWidth="1"/>
    <col min="3" max="3" width="5.25390625" style="36" customWidth="1"/>
    <col min="4" max="4" width="9.625" style="158" bestFit="1" customWidth="1"/>
    <col min="5" max="5" width="13.25390625" style="158" customWidth="1"/>
    <col min="6" max="6" width="14.375" style="158" customWidth="1"/>
    <col min="7" max="7" width="9.125" style="39" customWidth="1"/>
    <col min="8" max="8" width="52.875" style="152" customWidth="1"/>
    <col min="9" max="248" width="9.125" style="39" customWidth="1"/>
    <col min="249" max="16384" width="9.125" style="76" customWidth="1"/>
  </cols>
  <sheetData>
    <row r="1" spans="1:8" ht="15.75">
      <c r="A1" s="40"/>
      <c r="B1" s="305" t="s">
        <v>53</v>
      </c>
      <c r="C1" s="42"/>
      <c r="H1" s="154"/>
    </row>
    <row r="2" spans="1:3" ht="12.75">
      <c r="A2" s="43"/>
      <c r="B2" s="44"/>
      <c r="C2" s="42"/>
    </row>
    <row r="3" spans="2:6" ht="108" customHeight="1">
      <c r="B3" s="437" t="s">
        <v>710</v>
      </c>
      <c r="C3" s="437"/>
      <c r="D3" s="437"/>
      <c r="E3" s="437"/>
      <c r="F3" s="437"/>
    </row>
    <row r="4" spans="2:8" ht="250.5" customHeight="1">
      <c r="B4" s="438" t="s">
        <v>770</v>
      </c>
      <c r="C4" s="439"/>
      <c r="D4" s="439"/>
      <c r="E4" s="439"/>
      <c r="F4" s="439"/>
      <c r="H4" s="274"/>
    </row>
    <row r="5" spans="2:6" ht="12.75">
      <c r="B5" s="156"/>
      <c r="C5" s="155"/>
      <c r="D5" s="155"/>
      <c r="E5" s="155"/>
      <c r="F5" s="155"/>
    </row>
    <row r="6" spans="1:6" ht="191.25">
      <c r="A6" s="163">
        <v>1</v>
      </c>
      <c r="B6" s="275" t="s">
        <v>709</v>
      </c>
      <c r="C6" s="276" t="s">
        <v>27</v>
      </c>
      <c r="D6" s="157">
        <v>2</v>
      </c>
      <c r="F6" s="158">
        <f>+D6*E6</f>
        <v>0</v>
      </c>
    </row>
    <row r="7" spans="2:6" ht="12.75">
      <c r="B7" s="156"/>
      <c r="C7" s="155"/>
      <c r="D7" s="155"/>
      <c r="E7" s="155"/>
      <c r="F7" s="155"/>
    </row>
    <row r="8" spans="1:6" ht="242.25">
      <c r="A8" s="163">
        <f>+A6+1</f>
        <v>2</v>
      </c>
      <c r="B8" s="275" t="s">
        <v>711</v>
      </c>
      <c r="C8" s="276" t="s">
        <v>27</v>
      </c>
      <c r="D8" s="157">
        <v>1</v>
      </c>
      <c r="F8" s="158">
        <f>+D8*E8</f>
        <v>0</v>
      </c>
    </row>
    <row r="9" spans="2:6" ht="12.75">
      <c r="B9" s="156"/>
      <c r="C9" s="155"/>
      <c r="D9" s="155"/>
      <c r="E9" s="155"/>
      <c r="F9" s="155"/>
    </row>
    <row r="10" spans="1:6" ht="178.5">
      <c r="A10" s="163">
        <f>+A8+1</f>
        <v>3</v>
      </c>
      <c r="B10" s="275" t="s">
        <v>712</v>
      </c>
      <c r="C10" s="276" t="s">
        <v>27</v>
      </c>
      <c r="D10" s="157">
        <v>1</v>
      </c>
      <c r="F10" s="158">
        <f>+D10*E10</f>
        <v>0</v>
      </c>
    </row>
    <row r="11" spans="2:6" ht="12.75">
      <c r="B11" s="156"/>
      <c r="C11" s="155"/>
      <c r="D11" s="155"/>
      <c r="E11" s="155"/>
      <c r="F11" s="155"/>
    </row>
    <row r="12" spans="1:6" ht="191.25">
      <c r="A12" s="163">
        <f>+A10+1</f>
        <v>4</v>
      </c>
      <c r="B12" s="275" t="s">
        <v>713</v>
      </c>
      <c r="C12" s="276" t="s">
        <v>27</v>
      </c>
      <c r="D12" s="157">
        <v>9</v>
      </c>
      <c r="F12" s="158">
        <f>+D12*E12</f>
        <v>0</v>
      </c>
    </row>
    <row r="13" spans="2:6" ht="12.75">
      <c r="B13" s="156"/>
      <c r="C13" s="155"/>
      <c r="D13" s="155"/>
      <c r="E13" s="155"/>
      <c r="F13" s="155"/>
    </row>
    <row r="14" spans="1:6" ht="178.5">
      <c r="A14" s="163">
        <f>+A12+1</f>
        <v>5</v>
      </c>
      <c r="B14" s="275" t="s">
        <v>714</v>
      </c>
      <c r="C14" s="276" t="s">
        <v>27</v>
      </c>
      <c r="D14" s="157">
        <v>1</v>
      </c>
      <c r="F14" s="158">
        <f>+D14*E14</f>
        <v>0</v>
      </c>
    </row>
    <row r="15" spans="2:6" ht="12.75">
      <c r="B15" s="156"/>
      <c r="C15" s="155"/>
      <c r="D15" s="155"/>
      <c r="E15" s="155"/>
      <c r="F15" s="155"/>
    </row>
    <row r="16" spans="1:6" ht="165.75">
      <c r="A16" s="163">
        <f>+A14+1</f>
        <v>6</v>
      </c>
      <c r="B16" s="275" t="s">
        <v>715</v>
      </c>
      <c r="C16" s="276" t="s">
        <v>27</v>
      </c>
      <c r="D16" s="157">
        <v>1</v>
      </c>
      <c r="F16" s="158">
        <f>+D16*E16</f>
        <v>0</v>
      </c>
    </row>
    <row r="17" spans="2:6" ht="12.75">
      <c r="B17" s="156"/>
      <c r="C17" s="155"/>
      <c r="D17" s="155"/>
      <c r="E17" s="155"/>
      <c r="F17" s="155"/>
    </row>
    <row r="18" spans="1:6" ht="242.25">
      <c r="A18" s="163">
        <f>+A16+1</f>
        <v>7</v>
      </c>
      <c r="B18" s="275" t="s">
        <v>716</v>
      </c>
      <c r="C18" s="276" t="s">
        <v>27</v>
      </c>
      <c r="D18" s="157">
        <v>1</v>
      </c>
      <c r="F18" s="158">
        <f>+D18*E18</f>
        <v>0</v>
      </c>
    </row>
    <row r="19" spans="2:6" ht="12.75">
      <c r="B19" s="156"/>
      <c r="C19" s="155"/>
      <c r="D19" s="155"/>
      <c r="E19" s="155"/>
      <c r="F19" s="155"/>
    </row>
    <row r="20" spans="1:6" ht="242.25">
      <c r="A20" s="163">
        <f>+A18+1</f>
        <v>8</v>
      </c>
      <c r="B20" s="275" t="s">
        <v>717</v>
      </c>
      <c r="C20" s="276" t="s">
        <v>27</v>
      </c>
      <c r="D20" s="157">
        <v>1</v>
      </c>
      <c r="F20" s="158">
        <f>+D20*E20</f>
        <v>0</v>
      </c>
    </row>
    <row r="21" spans="2:6" ht="12.75">
      <c r="B21" s="156"/>
      <c r="C21" s="155"/>
      <c r="D21" s="155"/>
      <c r="E21" s="155"/>
      <c r="F21" s="155"/>
    </row>
    <row r="22" spans="1:6" ht="76.5">
      <c r="A22" s="163">
        <f>+A20+1</f>
        <v>9</v>
      </c>
      <c r="B22" s="275" t="s">
        <v>161</v>
      </c>
      <c r="C22" s="276" t="s">
        <v>27</v>
      </c>
      <c r="D22" s="157">
        <v>1</v>
      </c>
      <c r="F22" s="158">
        <f>+D22*E22</f>
        <v>0</v>
      </c>
    </row>
    <row r="23" spans="2:6" ht="12.75">
      <c r="B23" s="156"/>
      <c r="C23" s="155"/>
      <c r="D23" s="155"/>
      <c r="E23" s="155"/>
      <c r="F23" s="155"/>
    </row>
    <row r="24" spans="1:6" ht="89.25">
      <c r="A24" s="163">
        <v>10</v>
      </c>
      <c r="B24" s="275" t="s">
        <v>159</v>
      </c>
      <c r="C24" s="276" t="s">
        <v>27</v>
      </c>
      <c r="D24" s="157">
        <v>1</v>
      </c>
      <c r="F24" s="158">
        <f>+D24*E24</f>
        <v>0</v>
      </c>
    </row>
    <row r="25" spans="2:6" ht="12.75">
      <c r="B25" s="156"/>
      <c r="C25" s="155"/>
      <c r="D25" s="155"/>
      <c r="E25" s="155"/>
      <c r="F25" s="155"/>
    </row>
    <row r="26" spans="1:6" ht="89.25">
      <c r="A26" s="163">
        <f>+A24+1</f>
        <v>11</v>
      </c>
      <c r="B26" s="275" t="s">
        <v>160</v>
      </c>
      <c r="C26" s="276" t="s">
        <v>27</v>
      </c>
      <c r="D26" s="157">
        <v>2</v>
      </c>
      <c r="F26" s="158">
        <f>+D26*E26</f>
        <v>0</v>
      </c>
    </row>
    <row r="27" spans="2:6" ht="12.75">
      <c r="B27" s="156"/>
      <c r="C27" s="155"/>
      <c r="D27" s="155"/>
      <c r="E27" s="155"/>
      <c r="F27" s="155"/>
    </row>
    <row r="28" spans="1:6" ht="255">
      <c r="A28" s="163">
        <f>+A26+1</f>
        <v>12</v>
      </c>
      <c r="B28" s="275" t="s">
        <v>718</v>
      </c>
      <c r="C28" s="276" t="s">
        <v>27</v>
      </c>
      <c r="D28" s="157">
        <v>1</v>
      </c>
      <c r="F28" s="158">
        <f>+D28*E28</f>
        <v>0</v>
      </c>
    </row>
    <row r="29" spans="2:6" ht="12.75">
      <c r="B29" s="156"/>
      <c r="C29" s="155"/>
      <c r="D29" s="155"/>
      <c r="E29" s="155"/>
      <c r="F29" s="155"/>
    </row>
    <row r="30" spans="1:6" ht="299.25" customHeight="1">
      <c r="A30" s="163">
        <f>+A28+1</f>
        <v>13</v>
      </c>
      <c r="B30" s="448" t="s">
        <v>779</v>
      </c>
      <c r="C30" s="276" t="s">
        <v>27</v>
      </c>
      <c r="D30" s="157">
        <v>1</v>
      </c>
      <c r="F30" s="158">
        <f>+D30*E30</f>
        <v>0</v>
      </c>
    </row>
    <row r="31" spans="2:6" ht="12.75">
      <c r="B31" s="447"/>
      <c r="C31" s="155"/>
      <c r="D31" s="155"/>
      <c r="E31" s="155"/>
      <c r="F31" s="155"/>
    </row>
    <row r="32" spans="1:6" ht="161.25" customHeight="1">
      <c r="A32" s="163">
        <f>+A30+1</f>
        <v>14</v>
      </c>
      <c r="B32" s="449" t="s">
        <v>780</v>
      </c>
      <c r="C32" s="276" t="s">
        <v>27</v>
      </c>
      <c r="D32" s="157">
        <v>1</v>
      </c>
      <c r="F32" s="158">
        <f>+D32*E32</f>
        <v>0</v>
      </c>
    </row>
    <row r="33" spans="1:4" ht="12.75">
      <c r="A33" s="163"/>
      <c r="B33" s="275"/>
      <c r="C33" s="276"/>
      <c r="D33" s="157"/>
    </row>
    <row r="34" spans="1:6" ht="51">
      <c r="A34" s="163">
        <f>+A32+1</f>
        <v>15</v>
      </c>
      <c r="B34" s="275" t="s">
        <v>719</v>
      </c>
      <c r="C34" s="276" t="s">
        <v>28</v>
      </c>
      <c r="D34" s="157">
        <v>26</v>
      </c>
      <c r="F34" s="158">
        <f>+D34*E34</f>
        <v>0</v>
      </c>
    </row>
    <row r="35" spans="1:4" ht="12.75">
      <c r="A35" s="163"/>
      <c r="B35" s="275"/>
      <c r="C35" s="276"/>
      <c r="D35" s="157"/>
    </row>
    <row r="36" spans="1:6" ht="51">
      <c r="A36" s="163">
        <f>+A34+1</f>
        <v>16</v>
      </c>
      <c r="B36" s="275" t="s">
        <v>720</v>
      </c>
      <c r="C36" s="276" t="s">
        <v>28</v>
      </c>
      <c r="D36" s="157">
        <v>26</v>
      </c>
      <c r="F36" s="158">
        <f>+D36*E36</f>
        <v>0</v>
      </c>
    </row>
    <row r="37" spans="1:6" ht="12.75">
      <c r="A37" s="163"/>
      <c r="B37" s="275"/>
      <c r="C37" s="276"/>
      <c r="D37" s="157"/>
      <c r="F37" s="158">
        <f>+D37*E37</f>
        <v>0</v>
      </c>
    </row>
    <row r="38" spans="1:6" ht="12.75">
      <c r="A38" s="163">
        <v>17</v>
      </c>
      <c r="B38" s="275" t="s">
        <v>721</v>
      </c>
      <c r="C38" s="276" t="s">
        <v>28</v>
      </c>
      <c r="D38" s="157">
        <v>2.5</v>
      </c>
      <c r="F38" s="158">
        <f>+D38*E38</f>
        <v>0</v>
      </c>
    </row>
    <row r="39" spans="1:4" ht="12.75">
      <c r="A39" s="163"/>
      <c r="B39" s="275"/>
      <c r="C39" s="276"/>
      <c r="D39" s="157"/>
    </row>
    <row r="40" spans="1:6" ht="51">
      <c r="A40" s="163">
        <v>18</v>
      </c>
      <c r="B40" s="275" t="s">
        <v>765</v>
      </c>
      <c r="C40" s="276" t="s">
        <v>28</v>
      </c>
      <c r="D40" s="157">
        <v>5.25</v>
      </c>
      <c r="F40" s="158">
        <f>+D40*E40</f>
        <v>0</v>
      </c>
    </row>
    <row r="41" spans="1:8" s="48" customFormat="1" ht="12.75">
      <c r="A41" s="289"/>
      <c r="B41" s="275"/>
      <c r="C41" s="46"/>
      <c r="D41" s="157"/>
      <c r="E41" s="157"/>
      <c r="F41" s="158"/>
      <c r="H41" s="152"/>
    </row>
    <row r="42" spans="1:8" s="48" customFormat="1" ht="12.75">
      <c r="A42" s="289"/>
      <c r="B42" s="292" t="s">
        <v>54</v>
      </c>
      <c r="C42" s="64"/>
      <c r="D42" s="159"/>
      <c r="E42" s="159"/>
      <c r="F42" s="164">
        <f>SUM(F6:F41)</f>
        <v>0</v>
      </c>
      <c r="H42" s="152"/>
    </row>
    <row r="43" spans="1:8" s="48" customFormat="1" ht="12.75">
      <c r="A43" s="289"/>
      <c r="B43" s="275"/>
      <c r="C43" s="46"/>
      <c r="D43" s="158"/>
      <c r="E43" s="158"/>
      <c r="F43" s="158"/>
      <c r="H43" s="152"/>
    </row>
    <row r="44" spans="1:8" s="48" customFormat="1" ht="12.75">
      <c r="A44" s="34"/>
      <c r="B44" s="77"/>
      <c r="C44" s="36"/>
      <c r="D44" s="158"/>
      <c r="E44" s="158"/>
      <c r="F44" s="158"/>
      <c r="H44" s="152"/>
    </row>
    <row r="45" spans="1:8" s="48" customFormat="1" ht="12.75">
      <c r="A45" s="34"/>
      <c r="B45" s="160"/>
      <c r="C45" s="36"/>
      <c r="D45" s="158"/>
      <c r="E45" s="158"/>
      <c r="F45" s="158"/>
      <c r="H45" s="152"/>
    </row>
    <row r="47" ht="12.75">
      <c r="B47" s="161"/>
    </row>
    <row r="49" ht="12.75">
      <c r="B49" s="162"/>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sheetPr>
    <tabColor indexed="34"/>
  </sheetPr>
  <dimension ref="A1:IV24"/>
  <sheetViews>
    <sheetView view="pageBreakPreview" zoomScaleNormal="70" zoomScaleSheetLayoutView="100" zoomScalePageLayoutView="0" workbookViewId="0" topLeftCell="A5">
      <selection activeCell="K8" sqref="K8"/>
    </sheetView>
  </sheetViews>
  <sheetFormatPr defaultColWidth="9.00390625" defaultRowHeight="12.75"/>
  <cols>
    <col min="1" max="1" width="4.25390625" style="131" customWidth="1"/>
    <col min="2" max="2" width="49.00390625" style="77" customWidth="1"/>
    <col min="3" max="3" width="5.625" style="36" customWidth="1"/>
    <col min="4" max="4" width="8.875" style="42" customWidth="1"/>
    <col min="5" max="6" width="9.875" style="42" customWidth="1"/>
    <col min="7" max="250" width="9.125" style="48" customWidth="1"/>
    <col min="251" max="16384" width="9.125" style="76" customWidth="1"/>
  </cols>
  <sheetData>
    <row r="1" spans="1:6" ht="15.75">
      <c r="A1" s="286"/>
      <c r="B1" s="97" t="s">
        <v>65</v>
      </c>
      <c r="C1" s="166"/>
      <c r="D1" s="167"/>
      <c r="E1" s="167"/>
      <c r="F1" s="167"/>
    </row>
    <row r="2" spans="1:6" ht="15.75">
      <c r="A2" s="286"/>
      <c r="B2" s="97"/>
      <c r="C2" s="166"/>
      <c r="D2" s="167"/>
      <c r="E2" s="167"/>
      <c r="F2" s="167"/>
    </row>
    <row r="3" spans="1:6" ht="366" customHeight="1">
      <c r="A3" s="287"/>
      <c r="B3" s="440" t="s">
        <v>722</v>
      </c>
      <c r="C3" s="440"/>
      <c r="D3" s="440"/>
      <c r="E3" s="440"/>
      <c r="F3" s="440"/>
    </row>
    <row r="4" spans="1:256" s="48" customFormat="1" ht="234.75" customHeight="1">
      <c r="A4" s="136"/>
      <c r="B4" s="442" t="s">
        <v>163</v>
      </c>
      <c r="C4" s="440"/>
      <c r="D4" s="440"/>
      <c r="E4" s="440"/>
      <c r="F4" s="440"/>
      <c r="IQ4" s="76"/>
      <c r="IR4" s="76"/>
      <c r="IS4" s="76"/>
      <c r="IT4" s="76"/>
      <c r="IU4" s="76"/>
      <c r="IV4" s="76"/>
    </row>
    <row r="5" spans="1:256" s="48" customFormat="1" ht="186" customHeight="1">
      <c r="A5" s="131" t="s">
        <v>1</v>
      </c>
      <c r="B5" s="169" t="s">
        <v>162</v>
      </c>
      <c r="C5" s="42" t="s">
        <v>15</v>
      </c>
      <c r="D5" s="42">
        <v>100</v>
      </c>
      <c r="E5" s="42"/>
      <c r="F5" s="42">
        <f>+D5*E5</f>
        <v>0</v>
      </c>
      <c r="IQ5" s="76"/>
      <c r="IR5" s="76"/>
      <c r="IS5" s="76"/>
      <c r="IT5" s="76"/>
      <c r="IU5" s="76"/>
      <c r="IV5" s="76"/>
    </row>
    <row r="6" spans="1:256" s="48" customFormat="1" ht="12.75">
      <c r="A6" s="131"/>
      <c r="B6" s="169"/>
      <c r="C6" s="42"/>
      <c r="D6" s="42"/>
      <c r="E6" s="42"/>
      <c r="F6" s="42"/>
      <c r="IQ6" s="76"/>
      <c r="IR6" s="76"/>
      <c r="IS6" s="76"/>
      <c r="IT6" s="76"/>
      <c r="IU6" s="76"/>
      <c r="IV6" s="76"/>
    </row>
    <row r="7" spans="1:8" s="170" customFormat="1" ht="51">
      <c r="A7" s="131" t="s">
        <v>2</v>
      </c>
      <c r="B7" s="169" t="s">
        <v>766</v>
      </c>
      <c r="C7" s="36" t="s">
        <v>15</v>
      </c>
      <c r="D7" s="42">
        <v>80</v>
      </c>
      <c r="E7" s="42"/>
      <c r="F7" s="42">
        <f>+D7*E7</f>
        <v>0</v>
      </c>
      <c r="G7" s="48"/>
      <c r="H7" s="48"/>
    </row>
    <row r="8" spans="1:8" s="170" customFormat="1" ht="12.75">
      <c r="A8" s="131"/>
      <c r="B8" s="169"/>
      <c r="C8" s="36"/>
      <c r="D8" s="42"/>
      <c r="E8" s="42"/>
      <c r="F8" s="42"/>
      <c r="G8" s="48"/>
      <c r="H8" s="48"/>
    </row>
    <row r="9" spans="1:8" s="170" customFormat="1" ht="51">
      <c r="A9" s="131" t="s">
        <v>29</v>
      </c>
      <c r="B9" s="169" t="s">
        <v>768</v>
      </c>
      <c r="C9" s="36" t="s">
        <v>226</v>
      </c>
      <c r="D9" s="42">
        <v>3</v>
      </c>
      <c r="E9" s="42"/>
      <c r="F9" s="42">
        <f>+D9*E9</f>
        <v>0</v>
      </c>
      <c r="G9" s="48"/>
      <c r="H9" s="48"/>
    </row>
    <row r="10" spans="1:8" s="170" customFormat="1" ht="12.75">
      <c r="A10" s="131"/>
      <c r="B10" s="169"/>
      <c r="C10" s="36"/>
      <c r="D10" s="42"/>
      <c r="E10" s="42"/>
      <c r="F10" s="42"/>
      <c r="G10" s="48"/>
      <c r="H10" s="48"/>
    </row>
    <row r="11" spans="1:8" s="170" customFormat="1" ht="12.75">
      <c r="A11" s="131" t="s">
        <v>723</v>
      </c>
      <c r="B11" s="169" t="s">
        <v>763</v>
      </c>
      <c r="C11" s="36" t="s">
        <v>15</v>
      </c>
      <c r="D11" s="42">
        <v>20</v>
      </c>
      <c r="E11" s="42"/>
      <c r="F11" s="42">
        <f>+D11*E11</f>
        <v>0</v>
      </c>
      <c r="G11" s="48"/>
      <c r="H11" s="48"/>
    </row>
    <row r="12" spans="1:8" s="170" customFormat="1" ht="12.75">
      <c r="A12" s="131"/>
      <c r="B12" s="169"/>
      <c r="C12" s="36"/>
      <c r="D12" s="42"/>
      <c r="E12" s="42"/>
      <c r="F12" s="42"/>
      <c r="G12" s="48"/>
      <c r="H12" s="48"/>
    </row>
    <row r="13" spans="1:9" s="170" customFormat="1" ht="25.5">
      <c r="A13" s="131" t="s">
        <v>764</v>
      </c>
      <c r="B13" s="169" t="s">
        <v>131</v>
      </c>
      <c r="C13" s="36" t="s">
        <v>21</v>
      </c>
      <c r="D13" s="42">
        <v>6.6</v>
      </c>
      <c r="E13" s="42"/>
      <c r="F13" s="42">
        <f>+D13*E13</f>
        <v>0</v>
      </c>
      <c r="G13" s="48"/>
      <c r="H13" s="48"/>
      <c r="I13" s="76"/>
    </row>
    <row r="14" spans="1:9" s="170" customFormat="1" ht="12.75">
      <c r="A14" s="131"/>
      <c r="B14" s="169"/>
      <c r="C14" s="36"/>
      <c r="D14" s="42"/>
      <c r="E14" s="42"/>
      <c r="F14" s="42"/>
      <c r="G14" s="48"/>
      <c r="H14" s="48"/>
      <c r="I14" s="76"/>
    </row>
    <row r="15" spans="1:9" s="170" customFormat="1" ht="25.5">
      <c r="A15" s="131" t="s">
        <v>767</v>
      </c>
      <c r="B15" s="169" t="s">
        <v>724</v>
      </c>
      <c r="C15" s="36" t="s">
        <v>27</v>
      </c>
      <c r="D15" s="42">
        <v>1</v>
      </c>
      <c r="E15" s="42"/>
      <c r="F15" s="42">
        <f>+D15*E15</f>
        <v>0</v>
      </c>
      <c r="G15" s="48"/>
      <c r="H15" s="48"/>
      <c r="I15" s="76"/>
    </row>
    <row r="16" spans="1:8" s="170" customFormat="1" ht="12.75">
      <c r="A16" s="131"/>
      <c r="B16" s="169"/>
      <c r="C16" s="36"/>
      <c r="D16" s="42"/>
      <c r="E16" s="42"/>
      <c r="F16" s="42"/>
      <c r="G16" s="48"/>
      <c r="H16" s="48"/>
    </row>
    <row r="17" spans="1:8" s="170" customFormat="1" ht="12.75">
      <c r="A17" s="131"/>
      <c r="B17" s="49" t="s">
        <v>66</v>
      </c>
      <c r="C17" s="98"/>
      <c r="D17" s="171"/>
      <c r="E17" s="171"/>
      <c r="F17" s="177">
        <f>SUM(F5:F16)</f>
        <v>0</v>
      </c>
      <c r="G17" s="48"/>
      <c r="H17" s="48"/>
    </row>
    <row r="22" spans="2:6" ht="12.75">
      <c r="B22" s="293"/>
      <c r="C22" s="172"/>
      <c r="D22" s="172"/>
      <c r="E22" s="172"/>
      <c r="F22" s="172"/>
    </row>
    <row r="23" spans="2:6" ht="12.75" customHeight="1">
      <c r="B23" s="441"/>
      <c r="C23" s="441"/>
      <c r="D23" s="441"/>
      <c r="E23" s="441"/>
      <c r="F23" s="441"/>
    </row>
    <row r="24" spans="2:6" ht="12.75">
      <c r="B24" s="173"/>
      <c r="C24" s="52"/>
      <c r="D24" s="52"/>
      <c r="E24" s="52"/>
      <c r="F24" s="174"/>
    </row>
  </sheetData>
  <sheetProtection selectLockedCells="1" selectUnlockedCells="1"/>
  <mergeCells count="3">
    <mergeCell ref="B3:F3"/>
    <mergeCell ref="B23:F2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sheetPr>
    <tabColor indexed="19"/>
  </sheetPr>
  <dimension ref="A1:F259"/>
  <sheetViews>
    <sheetView view="pageBreakPreview" zoomScaleSheetLayoutView="100" zoomScalePageLayoutView="0" workbookViewId="0" topLeftCell="A121">
      <selection activeCell="J257" sqref="J257"/>
    </sheetView>
  </sheetViews>
  <sheetFormatPr defaultColWidth="9.00390625" defaultRowHeight="12.75"/>
  <cols>
    <col min="1" max="1" width="3.75390625" style="279" customWidth="1"/>
    <col min="2" max="2" width="43.75390625" style="76" customWidth="1"/>
    <col min="3" max="3" width="5.125" style="290" customWidth="1"/>
    <col min="4" max="4" width="11.875" style="76" customWidth="1"/>
    <col min="5" max="5" width="12.375" style="76" customWidth="1"/>
    <col min="6" max="6" width="11.875" style="307" bestFit="1" customWidth="1"/>
    <col min="7" max="16384" width="9.125" style="76" customWidth="1"/>
  </cols>
  <sheetData>
    <row r="1" ht="15">
      <c r="B1" s="306" t="s">
        <v>62</v>
      </c>
    </row>
    <row r="3" spans="2:6" ht="12.75">
      <c r="B3" s="181" t="s">
        <v>170</v>
      </c>
      <c r="C3" s="308"/>
      <c r="D3" s="309"/>
      <c r="E3" s="309"/>
      <c r="F3" s="310"/>
    </row>
    <row r="5" spans="1:6" ht="12.75">
      <c r="A5" s="279" t="s">
        <v>171</v>
      </c>
      <c r="B5" s="178" t="s">
        <v>41</v>
      </c>
      <c r="C5" s="308"/>
      <c r="D5" s="178"/>
      <c r="E5" s="311"/>
      <c r="F5" s="312">
        <f>F19</f>
        <v>0</v>
      </c>
    </row>
    <row r="6" spans="1:6" ht="12.75">
      <c r="A6" s="279" t="s">
        <v>172</v>
      </c>
      <c r="B6" s="178" t="s">
        <v>173</v>
      </c>
      <c r="C6" s="308"/>
      <c r="D6" s="178"/>
      <c r="E6" s="313"/>
      <c r="F6" s="312">
        <f>F41</f>
        <v>0</v>
      </c>
    </row>
    <row r="7" spans="1:6" ht="12.75">
      <c r="A7" s="279" t="s">
        <v>174</v>
      </c>
      <c r="B7" s="178" t="s">
        <v>175</v>
      </c>
      <c r="C7" s="308"/>
      <c r="D7" s="178"/>
      <c r="E7" s="313"/>
      <c r="F7" s="312">
        <f>F57</f>
        <v>0</v>
      </c>
    </row>
    <row r="8" spans="1:6" ht="12.75">
      <c r="A8" s="279" t="s">
        <v>176</v>
      </c>
      <c r="B8" s="178" t="s">
        <v>177</v>
      </c>
      <c r="C8" s="308"/>
      <c r="D8" s="178"/>
      <c r="E8" s="313"/>
      <c r="F8" s="312">
        <f>F110</f>
        <v>0</v>
      </c>
    </row>
    <row r="9" spans="1:6" ht="12.75">
      <c r="A9" s="279" t="s">
        <v>178</v>
      </c>
      <c r="B9" s="178" t="s">
        <v>179</v>
      </c>
      <c r="C9" s="308"/>
      <c r="D9" s="178"/>
      <c r="E9" s="313"/>
      <c r="F9" s="312">
        <f>F152</f>
        <v>0</v>
      </c>
    </row>
    <row r="10" spans="1:6" ht="12.75">
      <c r="A10" s="279" t="s">
        <v>180</v>
      </c>
      <c r="B10" s="178" t="s">
        <v>181</v>
      </c>
      <c r="C10" s="308"/>
      <c r="D10" s="178"/>
      <c r="E10" s="313"/>
      <c r="F10" s="312">
        <f>F162</f>
        <v>0</v>
      </c>
    </row>
    <row r="11" spans="1:6" ht="12.75">
      <c r="A11" s="314" t="s">
        <v>182</v>
      </c>
      <c r="B11" s="179" t="s">
        <v>183</v>
      </c>
      <c r="C11" s="315"/>
      <c r="D11" s="179"/>
      <c r="E11" s="316"/>
      <c r="F11" s="317">
        <f>F258</f>
        <v>0</v>
      </c>
    </row>
    <row r="12" spans="2:6" ht="12.75">
      <c r="B12" s="178" t="s">
        <v>184</v>
      </c>
      <c r="C12" s="308"/>
      <c r="D12" s="178"/>
      <c r="E12" s="318"/>
      <c r="F12" s="319">
        <f>SUM(F5:F11)</f>
        <v>0</v>
      </c>
    </row>
    <row r="15" spans="1:6" ht="12.75">
      <c r="A15" s="320" t="s">
        <v>171</v>
      </c>
      <c r="B15" s="181" t="s">
        <v>185</v>
      </c>
      <c r="C15" s="280"/>
      <c r="D15" s="278"/>
      <c r="E15" s="278"/>
      <c r="F15" s="281"/>
    </row>
    <row r="16" spans="2:6" ht="12.75">
      <c r="B16" s="180"/>
      <c r="C16" s="280"/>
      <c r="D16" s="278"/>
      <c r="E16" s="278"/>
      <c r="F16" s="281"/>
    </row>
    <row r="17" spans="1:6" ht="30.75" customHeight="1">
      <c r="A17" s="279">
        <v>1</v>
      </c>
      <c r="B17" s="180" t="s">
        <v>186</v>
      </c>
      <c r="C17" s="280" t="s">
        <v>187</v>
      </c>
      <c r="D17" s="278">
        <v>1</v>
      </c>
      <c r="E17" s="278"/>
      <c r="F17" s="281">
        <f>E17*D17</f>
        <v>0</v>
      </c>
    </row>
    <row r="18" spans="2:6" ht="12.75">
      <c r="B18" s="180"/>
      <c r="C18" s="280"/>
      <c r="D18" s="278"/>
      <c r="E18" s="278"/>
      <c r="F18" s="281"/>
    </row>
    <row r="19" spans="2:6" ht="12.75">
      <c r="B19" s="321" t="s">
        <v>188</v>
      </c>
      <c r="C19" s="322"/>
      <c r="D19" s="323"/>
      <c r="E19" s="323"/>
      <c r="F19" s="187">
        <f>SUM(F17:F18)</f>
        <v>0</v>
      </c>
    </row>
    <row r="21" spans="1:6" ht="12.75">
      <c r="A21" s="320" t="s">
        <v>172</v>
      </c>
      <c r="B21" s="181" t="s">
        <v>189</v>
      </c>
      <c r="C21" s="280"/>
      <c r="D21" s="278"/>
      <c r="E21" s="278"/>
      <c r="F21" s="281"/>
    </row>
    <row r="22" spans="2:6" ht="12.75">
      <c r="B22" s="180"/>
      <c r="C22" s="280"/>
      <c r="D22" s="278"/>
      <c r="E22" s="278"/>
      <c r="F22" s="281"/>
    </row>
    <row r="23" spans="1:6" ht="12.75">
      <c r="A23" s="279">
        <v>1</v>
      </c>
      <c r="B23" s="180" t="s">
        <v>190</v>
      </c>
      <c r="C23" s="280"/>
      <c r="D23" s="278"/>
      <c r="E23" s="278"/>
      <c r="F23" s="281"/>
    </row>
    <row r="24" spans="2:6" ht="12.75">
      <c r="B24" s="180" t="s">
        <v>191</v>
      </c>
      <c r="C24" s="280"/>
      <c r="D24" s="278"/>
      <c r="E24" s="278"/>
      <c r="F24" s="281"/>
    </row>
    <row r="25" spans="2:6" ht="12.75">
      <c r="B25" s="180" t="s">
        <v>192</v>
      </c>
      <c r="C25" s="280"/>
      <c r="D25" s="278"/>
      <c r="E25" s="278"/>
      <c r="F25" s="281"/>
    </row>
    <row r="26" spans="2:6" ht="12.75">
      <c r="B26" s="180"/>
      <c r="C26" s="280" t="s">
        <v>193</v>
      </c>
      <c r="D26" s="278">
        <v>221</v>
      </c>
      <c r="E26" s="278"/>
      <c r="F26" s="281">
        <f>E26*D26</f>
        <v>0</v>
      </c>
    </row>
    <row r="27" spans="2:6" ht="12.75">
      <c r="B27" s="180"/>
      <c r="C27" s="280"/>
      <c r="D27" s="278"/>
      <c r="E27" s="278"/>
      <c r="F27" s="281"/>
    </row>
    <row r="28" spans="1:6" ht="25.5">
      <c r="A28" s="279">
        <v>2</v>
      </c>
      <c r="B28" s="180" t="s">
        <v>738</v>
      </c>
      <c r="C28" s="280"/>
      <c r="D28" s="278"/>
      <c r="E28" s="278"/>
      <c r="F28" s="281"/>
    </row>
    <row r="29" spans="2:6" ht="12.75">
      <c r="B29" s="180"/>
      <c r="C29" s="280" t="s">
        <v>20</v>
      </c>
      <c r="D29" s="278">
        <v>857.4</v>
      </c>
      <c r="E29" s="278"/>
      <c r="F29" s="281">
        <f>E29*D29</f>
        <v>0</v>
      </c>
    </row>
    <row r="30" spans="2:6" ht="12.75">
      <c r="B30" s="180"/>
      <c r="C30" s="280"/>
      <c r="D30" s="278"/>
      <c r="E30" s="278"/>
      <c r="F30" s="281"/>
    </row>
    <row r="31" spans="1:6" ht="38.25">
      <c r="A31" s="279">
        <v>3</v>
      </c>
      <c r="B31" s="180" t="s">
        <v>739</v>
      </c>
      <c r="C31" s="280"/>
      <c r="D31" s="278"/>
      <c r="E31" s="278"/>
      <c r="F31" s="281"/>
    </row>
    <row r="32" spans="2:6" ht="12.75">
      <c r="B32" s="180"/>
      <c r="C32" s="280" t="s">
        <v>20</v>
      </c>
      <c r="D32" s="278">
        <v>229.8</v>
      </c>
      <c r="E32" s="278"/>
      <c r="F32" s="281">
        <f>E32*D32</f>
        <v>0</v>
      </c>
    </row>
    <row r="33" spans="2:6" ht="12.75">
      <c r="B33" s="180"/>
      <c r="C33" s="280"/>
      <c r="D33" s="278"/>
      <c r="E33" s="278"/>
      <c r="F33" s="281"/>
    </row>
    <row r="34" spans="1:6" ht="38.25">
      <c r="A34" s="279">
        <v>4</v>
      </c>
      <c r="B34" s="180" t="s">
        <v>194</v>
      </c>
      <c r="C34" s="280"/>
      <c r="D34" s="278"/>
      <c r="E34" s="278"/>
      <c r="F34" s="281"/>
    </row>
    <row r="35" spans="2:6" ht="12.75">
      <c r="B35" s="180"/>
      <c r="C35" s="280" t="s">
        <v>20</v>
      </c>
      <c r="D35" s="278">
        <f>D32</f>
        <v>229.8</v>
      </c>
      <c r="E35" s="278"/>
      <c r="F35" s="281">
        <f>E35*D35</f>
        <v>0</v>
      </c>
    </row>
    <row r="36" spans="2:6" ht="12.75">
      <c r="B36" s="180"/>
      <c r="C36" s="280"/>
      <c r="D36" s="278"/>
      <c r="E36" s="278"/>
      <c r="F36" s="281"/>
    </row>
    <row r="37" spans="1:6" ht="12.75">
      <c r="A37" s="279">
        <v>5</v>
      </c>
      <c r="B37" s="180" t="s">
        <v>195</v>
      </c>
      <c r="C37" s="280"/>
      <c r="D37" s="278"/>
      <c r="E37" s="278"/>
      <c r="F37" s="281"/>
    </row>
    <row r="38" spans="2:6" ht="12.75">
      <c r="B38" s="180" t="s">
        <v>740</v>
      </c>
      <c r="C38" s="280"/>
      <c r="D38" s="278"/>
      <c r="E38" s="278"/>
      <c r="F38" s="281"/>
    </row>
    <row r="39" spans="2:6" ht="12.75">
      <c r="B39" s="180"/>
      <c r="C39" s="280" t="s">
        <v>196</v>
      </c>
      <c r="D39" s="278">
        <f>(446+334+35+21)</f>
        <v>836</v>
      </c>
      <c r="E39" s="278"/>
      <c r="F39" s="281">
        <f>E39*D39</f>
        <v>0</v>
      </c>
    </row>
    <row r="40" spans="2:6" ht="12.75">
      <c r="B40" s="180"/>
      <c r="C40" s="280"/>
      <c r="D40" s="278"/>
      <c r="E40" s="278"/>
      <c r="F40" s="281"/>
    </row>
    <row r="41" spans="2:6" ht="12.75">
      <c r="B41" s="321" t="s">
        <v>188</v>
      </c>
      <c r="C41" s="322"/>
      <c r="D41" s="323"/>
      <c r="E41" s="323"/>
      <c r="F41" s="324">
        <f>SUM(F26:F40)</f>
        <v>0</v>
      </c>
    </row>
    <row r="43" spans="1:6" ht="12.75">
      <c r="A43" s="320" t="s">
        <v>174</v>
      </c>
      <c r="B43" s="181" t="s">
        <v>197</v>
      </c>
      <c r="C43" s="280"/>
      <c r="D43" s="278"/>
      <c r="E43" s="278"/>
      <c r="F43" s="281"/>
    </row>
    <row r="44" spans="2:6" ht="12.75">
      <c r="B44" s="180"/>
      <c r="C44" s="280"/>
      <c r="D44" s="278"/>
      <c r="E44" s="278"/>
      <c r="F44" s="281"/>
    </row>
    <row r="45" spans="1:6" ht="25.5">
      <c r="A45" s="279">
        <v>1</v>
      </c>
      <c r="B45" s="180" t="s">
        <v>741</v>
      </c>
      <c r="C45" s="280"/>
      <c r="D45" s="278"/>
      <c r="E45" s="278"/>
      <c r="F45" s="281"/>
    </row>
    <row r="46" spans="2:6" ht="12.75">
      <c r="B46" s="180"/>
      <c r="C46" s="280" t="s">
        <v>21</v>
      </c>
      <c r="D46" s="278">
        <v>710</v>
      </c>
      <c r="E46" s="278"/>
      <c r="F46" s="281">
        <f>D46*E46</f>
        <v>0</v>
      </c>
    </row>
    <row r="47" spans="2:6" ht="12.75">
      <c r="B47" s="180"/>
      <c r="C47" s="280"/>
      <c r="D47" s="278"/>
      <c r="E47" s="278"/>
      <c r="F47" s="281"/>
    </row>
    <row r="48" spans="1:6" ht="51">
      <c r="A48" s="279">
        <v>2</v>
      </c>
      <c r="B48" s="180" t="s">
        <v>198</v>
      </c>
      <c r="C48" s="280"/>
      <c r="D48" s="278"/>
      <c r="E48" s="278"/>
      <c r="F48" s="281"/>
    </row>
    <row r="49" spans="2:6" ht="12.75">
      <c r="B49" s="180"/>
      <c r="C49" s="280" t="s">
        <v>21</v>
      </c>
      <c r="D49" s="278">
        <v>35</v>
      </c>
      <c r="E49" s="278"/>
      <c r="F49" s="281">
        <f>E49*D49</f>
        <v>0</v>
      </c>
    </row>
    <row r="50" spans="2:6" ht="12.75">
      <c r="B50" s="180"/>
      <c r="C50" s="280"/>
      <c r="D50" s="278"/>
      <c r="E50" s="278"/>
      <c r="F50" s="281"/>
    </row>
    <row r="51" spans="1:6" ht="12.75">
      <c r="A51" s="279">
        <v>3</v>
      </c>
      <c r="B51" s="180" t="s">
        <v>199</v>
      </c>
      <c r="C51" s="280"/>
      <c r="D51" s="278"/>
      <c r="E51" s="278"/>
      <c r="F51" s="281"/>
    </row>
    <row r="52" spans="2:6" ht="12.75">
      <c r="B52" s="180" t="s">
        <v>200</v>
      </c>
      <c r="C52" s="280"/>
      <c r="D52" s="278"/>
      <c r="E52" s="278"/>
      <c r="F52" s="281"/>
    </row>
    <row r="53" spans="2:6" ht="12.75">
      <c r="B53" s="180" t="s">
        <v>201</v>
      </c>
      <c r="C53" s="280"/>
      <c r="D53" s="278"/>
      <c r="E53" s="278"/>
      <c r="F53" s="281"/>
    </row>
    <row r="54" spans="2:6" ht="12.75">
      <c r="B54" s="325" t="s">
        <v>202</v>
      </c>
      <c r="C54" s="326"/>
      <c r="D54" s="189"/>
      <c r="E54" s="189"/>
      <c r="F54" s="190"/>
    </row>
    <row r="55" spans="2:6" ht="12.75">
      <c r="B55" s="325"/>
      <c r="C55" s="326" t="s">
        <v>203</v>
      </c>
      <c r="D55" s="189">
        <v>114.85</v>
      </c>
      <c r="E55" s="189"/>
      <c r="F55" s="190">
        <f>D55*E55</f>
        <v>0</v>
      </c>
    </row>
    <row r="56" spans="2:6" ht="12.75">
      <c r="B56" s="327"/>
      <c r="C56" s="328"/>
      <c r="D56" s="329"/>
      <c r="E56" s="329"/>
      <c r="F56" s="330"/>
    </row>
    <row r="57" spans="2:6" ht="12.75">
      <c r="B57" s="331" t="s">
        <v>188</v>
      </c>
      <c r="C57" s="332"/>
      <c r="D57" s="333"/>
      <c r="E57" s="333"/>
      <c r="F57" s="334">
        <f>SUM(F45:F56)</f>
        <v>0</v>
      </c>
    </row>
    <row r="59" spans="1:2" ht="12.75">
      <c r="A59" s="320" t="s">
        <v>176</v>
      </c>
      <c r="B59" s="181" t="s">
        <v>204</v>
      </c>
    </row>
    <row r="60" ht="12.75">
      <c r="B60" s="181"/>
    </row>
    <row r="61" spans="1:6" ht="12.75">
      <c r="A61" s="279">
        <v>1</v>
      </c>
      <c r="B61" s="180" t="s">
        <v>205</v>
      </c>
      <c r="C61" s="280"/>
      <c r="D61" s="278"/>
      <c r="E61" s="278"/>
      <c r="F61" s="281"/>
    </row>
    <row r="62" spans="2:6" ht="12.75">
      <c r="B62" s="180" t="s">
        <v>206</v>
      </c>
      <c r="C62" s="280"/>
      <c r="D62" s="278"/>
      <c r="E62" s="278"/>
      <c r="F62" s="281"/>
    </row>
    <row r="63" spans="2:6" ht="13.5">
      <c r="B63" s="180"/>
      <c r="C63" s="280" t="s">
        <v>196</v>
      </c>
      <c r="D63" s="335">
        <f>303+82+12</f>
        <v>397</v>
      </c>
      <c r="E63" s="278"/>
      <c r="F63" s="281">
        <f>E63*D63</f>
        <v>0</v>
      </c>
    </row>
    <row r="64" spans="2:6" ht="12.75">
      <c r="B64" s="180"/>
      <c r="C64" s="280"/>
      <c r="D64" s="278"/>
      <c r="E64" s="278"/>
      <c r="F64" s="281"/>
    </row>
    <row r="65" spans="1:6" ht="38.25">
      <c r="A65" s="279">
        <v>2</v>
      </c>
      <c r="B65" s="180" t="s">
        <v>207</v>
      </c>
      <c r="C65" s="280"/>
      <c r="D65" s="278"/>
      <c r="E65" s="278"/>
      <c r="F65" s="281"/>
    </row>
    <row r="66" spans="2:6" ht="13.5">
      <c r="B66" s="180"/>
      <c r="C66" s="280" t="s">
        <v>196</v>
      </c>
      <c r="D66" s="335">
        <f>D63</f>
        <v>397</v>
      </c>
      <c r="E66" s="278"/>
      <c r="F66" s="281">
        <f>E66*D66</f>
        <v>0</v>
      </c>
    </row>
    <row r="67" spans="2:6" ht="12.75">
      <c r="B67" s="180"/>
      <c r="C67" s="280"/>
      <c r="D67" s="278"/>
      <c r="E67" s="278"/>
      <c r="F67" s="281"/>
    </row>
    <row r="68" spans="1:6" ht="12.75">
      <c r="A68" s="279">
        <v>3</v>
      </c>
      <c r="B68" s="180" t="s">
        <v>208</v>
      </c>
      <c r="C68" s="280"/>
      <c r="D68" s="278"/>
      <c r="E68" s="278"/>
      <c r="F68" s="281"/>
    </row>
    <row r="69" spans="2:6" ht="12.75">
      <c r="B69" s="180" t="s">
        <v>209</v>
      </c>
      <c r="C69" s="280"/>
      <c r="D69" s="278"/>
      <c r="E69" s="278"/>
      <c r="F69" s="281"/>
    </row>
    <row r="70" spans="2:6" ht="12.75">
      <c r="B70" s="180" t="s">
        <v>210</v>
      </c>
      <c r="C70" s="280"/>
      <c r="D70" s="278"/>
      <c r="E70" s="278"/>
      <c r="F70" s="281"/>
    </row>
    <row r="71" spans="2:6" ht="12.75">
      <c r="B71" s="180" t="s">
        <v>211</v>
      </c>
      <c r="C71" s="280" t="s">
        <v>187</v>
      </c>
      <c r="D71" s="278">
        <v>3</v>
      </c>
      <c r="E71" s="278"/>
      <c r="F71" s="281">
        <f aca="true" t="shared" si="0" ref="F71:F80">E71*D71</f>
        <v>0</v>
      </c>
    </row>
    <row r="72" spans="2:6" ht="12.75">
      <c r="B72" s="180" t="s">
        <v>212</v>
      </c>
      <c r="C72" s="280" t="s">
        <v>187</v>
      </c>
      <c r="D72" s="278">
        <v>2</v>
      </c>
      <c r="E72" s="278"/>
      <c r="F72" s="281">
        <f t="shared" si="0"/>
        <v>0</v>
      </c>
    </row>
    <row r="73" spans="2:6" ht="12.75">
      <c r="B73" s="180" t="s">
        <v>213</v>
      </c>
      <c r="C73" s="280" t="s">
        <v>187</v>
      </c>
      <c r="D73" s="278">
        <v>2</v>
      </c>
      <c r="E73" s="278"/>
      <c r="F73" s="281">
        <f t="shared" si="0"/>
        <v>0</v>
      </c>
    </row>
    <row r="74" spans="2:6" ht="12.75">
      <c r="B74" s="180" t="s">
        <v>742</v>
      </c>
      <c r="C74" s="280" t="s">
        <v>187</v>
      </c>
      <c r="D74" s="278">
        <v>1</v>
      </c>
      <c r="E74" s="278"/>
      <c r="F74" s="281">
        <f t="shared" si="0"/>
        <v>0</v>
      </c>
    </row>
    <row r="75" spans="2:6" ht="12.75">
      <c r="B75" s="180"/>
      <c r="C75" s="280"/>
      <c r="D75" s="278"/>
      <c r="E75" s="278"/>
      <c r="F75" s="281"/>
    </row>
    <row r="76" spans="1:6" ht="25.5">
      <c r="A76" s="279">
        <v>4</v>
      </c>
      <c r="B76" s="180" t="s">
        <v>214</v>
      </c>
      <c r="C76" s="280"/>
      <c r="D76" s="278"/>
      <c r="E76" s="278"/>
      <c r="F76" s="281"/>
    </row>
    <row r="77" spans="2:6" ht="12.75">
      <c r="B77" s="180" t="s">
        <v>215</v>
      </c>
      <c r="C77" s="280" t="s">
        <v>187</v>
      </c>
      <c r="D77" s="278">
        <v>3</v>
      </c>
      <c r="E77" s="278"/>
      <c r="F77" s="281">
        <f t="shared" si="0"/>
        <v>0</v>
      </c>
    </row>
    <row r="78" spans="2:6" ht="12.75">
      <c r="B78" s="180" t="s">
        <v>216</v>
      </c>
      <c r="C78" s="280" t="s">
        <v>187</v>
      </c>
      <c r="D78" s="278">
        <v>4</v>
      </c>
      <c r="E78" s="278"/>
      <c r="F78" s="281">
        <f t="shared" si="0"/>
        <v>0</v>
      </c>
    </row>
    <row r="79" spans="2:6" ht="12.75">
      <c r="B79" s="180" t="s">
        <v>217</v>
      </c>
      <c r="C79" s="280" t="s">
        <v>187</v>
      </c>
      <c r="D79" s="278">
        <v>3</v>
      </c>
      <c r="E79" s="278"/>
      <c r="F79" s="281">
        <f t="shared" si="0"/>
        <v>0</v>
      </c>
    </row>
    <row r="80" spans="2:6" ht="12.75">
      <c r="B80" s="180" t="s">
        <v>218</v>
      </c>
      <c r="C80" s="280" t="s">
        <v>187</v>
      </c>
      <c r="D80" s="278">
        <v>28</v>
      </c>
      <c r="E80" s="278"/>
      <c r="F80" s="281">
        <f t="shared" si="0"/>
        <v>0</v>
      </c>
    </row>
    <row r="81" spans="2:6" ht="12.75">
      <c r="B81" s="180"/>
      <c r="C81" s="280"/>
      <c r="D81" s="278"/>
      <c r="E81" s="278"/>
      <c r="F81" s="281"/>
    </row>
    <row r="82" spans="1:6" ht="38.25">
      <c r="A82" s="279">
        <v>5</v>
      </c>
      <c r="B82" s="180" t="s">
        <v>219</v>
      </c>
      <c r="C82" s="280" t="s">
        <v>21</v>
      </c>
      <c r="D82" s="278">
        <f>3.2+4.4</f>
        <v>7.6000000000000005</v>
      </c>
      <c r="E82" s="278"/>
      <c r="F82" s="281">
        <f>D82*E82</f>
        <v>0</v>
      </c>
    </row>
    <row r="83" ht="12.75">
      <c r="B83" s="180"/>
    </row>
    <row r="84" spans="1:6" ht="12.75">
      <c r="A84" s="279">
        <v>6</v>
      </c>
      <c r="B84" s="180" t="s">
        <v>220</v>
      </c>
      <c r="C84" s="280"/>
      <c r="D84" s="278"/>
      <c r="E84" s="278"/>
      <c r="F84" s="281"/>
    </row>
    <row r="85" spans="2:6" ht="27.75" customHeight="1">
      <c r="B85" s="180" t="s">
        <v>221</v>
      </c>
      <c r="C85" s="280"/>
      <c r="D85" s="278"/>
      <c r="E85" s="278"/>
      <c r="F85" s="281"/>
    </row>
    <row r="86" spans="2:6" ht="12.75">
      <c r="B86" s="180"/>
      <c r="C86" s="280" t="s">
        <v>21</v>
      </c>
      <c r="D86" s="278">
        <v>21</v>
      </c>
      <c r="E86" s="278"/>
      <c r="F86" s="281">
        <f>D86*E86</f>
        <v>0</v>
      </c>
    </row>
    <row r="87" spans="2:6" ht="12.75">
      <c r="B87" s="180"/>
      <c r="C87" s="280"/>
      <c r="D87" s="278"/>
      <c r="E87" s="278"/>
      <c r="F87" s="281"/>
    </row>
    <row r="88" spans="1:6" ht="25.5">
      <c r="A88" s="279">
        <v>7</v>
      </c>
      <c r="B88" s="180" t="s">
        <v>222</v>
      </c>
      <c r="C88" s="280"/>
      <c r="D88" s="278"/>
      <c r="E88" s="278"/>
      <c r="F88" s="281"/>
    </row>
    <row r="89" spans="2:6" ht="12.75">
      <c r="B89" s="180"/>
      <c r="C89" s="280" t="s">
        <v>21</v>
      </c>
      <c r="D89" s="278">
        <f>6.7+15.2+14.9+101</f>
        <v>137.8</v>
      </c>
      <c r="E89" s="278"/>
      <c r="F89" s="281">
        <f>D89*E89</f>
        <v>0</v>
      </c>
    </row>
    <row r="90" spans="2:6" ht="12.75">
      <c r="B90" s="180"/>
      <c r="C90" s="280"/>
      <c r="D90" s="278"/>
      <c r="E90" s="278"/>
      <c r="F90" s="281"/>
    </row>
    <row r="91" spans="1:6" ht="51">
      <c r="A91" s="279">
        <v>8</v>
      </c>
      <c r="B91" s="180" t="s">
        <v>745</v>
      </c>
      <c r="C91" s="280"/>
      <c r="D91" s="278"/>
      <c r="E91" s="278"/>
      <c r="F91" s="281"/>
    </row>
    <row r="92" spans="2:6" ht="12.75">
      <c r="B92" s="180"/>
      <c r="C92" s="280" t="s">
        <v>310</v>
      </c>
      <c r="D92" s="278">
        <v>1</v>
      </c>
      <c r="E92" s="278"/>
      <c r="F92" s="281">
        <f>D92*E92</f>
        <v>0</v>
      </c>
    </row>
    <row r="93" spans="2:6" ht="12.75">
      <c r="B93" s="180"/>
      <c r="C93" s="280"/>
      <c r="D93" s="278"/>
      <c r="E93" s="278"/>
      <c r="F93" s="281"/>
    </row>
    <row r="94" spans="1:6" ht="12.75">
      <c r="A94" s="279">
        <v>9</v>
      </c>
      <c r="B94" s="180" t="s">
        <v>223</v>
      </c>
      <c r="C94" s="280"/>
      <c r="D94" s="278"/>
      <c r="E94" s="278"/>
      <c r="F94" s="281"/>
    </row>
    <row r="95" spans="2:6" ht="12.75">
      <c r="B95" s="180" t="s">
        <v>224</v>
      </c>
      <c r="C95" s="280"/>
      <c r="D95" s="278"/>
      <c r="E95" s="278"/>
      <c r="F95" s="281"/>
    </row>
    <row r="96" spans="2:6" ht="12.75">
      <c r="B96" s="180"/>
      <c r="C96" s="280" t="s">
        <v>28</v>
      </c>
      <c r="D96" s="278">
        <v>46.1</v>
      </c>
      <c r="E96" s="278"/>
      <c r="F96" s="281">
        <f>E96*D96</f>
        <v>0</v>
      </c>
    </row>
    <row r="97" spans="2:6" ht="12.75">
      <c r="B97" s="180"/>
      <c r="C97" s="280"/>
      <c r="D97" s="278"/>
      <c r="E97" s="278"/>
      <c r="F97" s="281"/>
    </row>
    <row r="98" spans="1:6" ht="25.5">
      <c r="A98" s="279">
        <v>10</v>
      </c>
      <c r="B98" s="180" t="s">
        <v>746</v>
      </c>
      <c r="C98" s="280" t="s">
        <v>20</v>
      </c>
      <c r="D98" s="278">
        <v>4.8</v>
      </c>
      <c r="E98" s="278"/>
      <c r="F98" s="281">
        <f>E98*D98</f>
        <v>0</v>
      </c>
    </row>
    <row r="99" spans="2:6" ht="12.75">
      <c r="B99" s="180"/>
      <c r="C99" s="280"/>
      <c r="D99" s="278"/>
      <c r="E99" s="278"/>
      <c r="F99" s="281"/>
    </row>
    <row r="100" spans="1:6" ht="38.25">
      <c r="A100" s="279">
        <v>11</v>
      </c>
      <c r="B100" s="180" t="s">
        <v>225</v>
      </c>
      <c r="C100" s="280" t="s">
        <v>226</v>
      </c>
      <c r="D100" s="278">
        <f>2*4*9.4</f>
        <v>75.2</v>
      </c>
      <c r="E100" s="278"/>
      <c r="F100" s="281">
        <f>E100*D100</f>
        <v>0</v>
      </c>
    </row>
    <row r="101" spans="2:6" ht="12.75">
      <c r="B101" s="180"/>
      <c r="C101" s="280"/>
      <c r="D101" s="278"/>
      <c r="E101" s="278"/>
      <c r="F101" s="281"/>
    </row>
    <row r="102" spans="1:6" ht="12.75">
      <c r="A102" s="279">
        <v>12</v>
      </c>
      <c r="B102" s="180" t="s">
        <v>227</v>
      </c>
      <c r="C102" s="280"/>
      <c r="D102" s="278"/>
      <c r="E102" s="278"/>
      <c r="F102" s="281"/>
    </row>
    <row r="103" spans="2:6" ht="12.75">
      <c r="B103" s="180" t="s">
        <v>228</v>
      </c>
      <c r="C103" s="280"/>
      <c r="D103" s="278"/>
      <c r="E103" s="278"/>
      <c r="F103" s="281"/>
    </row>
    <row r="104" spans="2:6" ht="12.75">
      <c r="B104" s="180" t="s">
        <v>229</v>
      </c>
      <c r="C104" s="280"/>
      <c r="D104" s="278"/>
      <c r="E104" s="278"/>
      <c r="F104" s="281"/>
    </row>
    <row r="105" spans="2:6" ht="12.75">
      <c r="B105" s="180" t="s">
        <v>230</v>
      </c>
      <c r="C105" s="280"/>
      <c r="D105" s="278"/>
      <c r="E105" s="278"/>
      <c r="F105" s="281"/>
    </row>
    <row r="106" spans="2:6" ht="12.75">
      <c r="B106" s="180"/>
      <c r="C106" s="280" t="s">
        <v>226</v>
      </c>
      <c r="D106" s="278">
        <f>20.5+15+18.2</f>
        <v>53.7</v>
      </c>
      <c r="E106" s="278"/>
      <c r="F106" s="281">
        <f>E106*D106</f>
        <v>0</v>
      </c>
    </row>
    <row r="107" spans="2:6" ht="12.75">
      <c r="B107" s="180"/>
      <c r="C107" s="280"/>
      <c r="D107" s="278"/>
      <c r="E107" s="278"/>
      <c r="F107" s="281">
        <f>E107*D107</f>
        <v>0</v>
      </c>
    </row>
    <row r="108" spans="1:6" ht="63.75">
      <c r="A108" s="279">
        <v>13</v>
      </c>
      <c r="B108" s="180" t="s">
        <v>747</v>
      </c>
      <c r="C108" s="280" t="s">
        <v>27</v>
      </c>
      <c r="D108" s="278">
        <v>1</v>
      </c>
      <c r="E108" s="278"/>
      <c r="F108" s="281">
        <f>E108*D108</f>
        <v>0</v>
      </c>
    </row>
    <row r="109" spans="2:6" ht="12.75">
      <c r="B109" s="327"/>
      <c r="C109" s="328"/>
      <c r="D109" s="329"/>
      <c r="E109" s="329"/>
      <c r="F109" s="330"/>
    </row>
    <row r="110" spans="2:6" ht="12.75">
      <c r="B110" s="331" t="s">
        <v>231</v>
      </c>
      <c r="C110" s="332"/>
      <c r="D110" s="333"/>
      <c r="E110" s="333"/>
      <c r="F110" s="334">
        <f>SUM(F61:F109)</f>
        <v>0</v>
      </c>
    </row>
    <row r="112" spans="1:5" ht="12.75">
      <c r="A112" s="320" t="s">
        <v>232</v>
      </c>
      <c r="B112" s="181" t="s">
        <v>233</v>
      </c>
      <c r="D112" s="290"/>
      <c r="E112" s="290"/>
    </row>
    <row r="113" spans="4:5" ht="12.75">
      <c r="D113" s="290"/>
      <c r="E113" s="290"/>
    </row>
    <row r="114" spans="1:5" ht="12.75">
      <c r="A114" s="279">
        <v>1</v>
      </c>
      <c r="B114" s="180" t="s">
        <v>234</v>
      </c>
      <c r="C114" s="280"/>
      <c r="D114" s="280"/>
      <c r="E114" s="280"/>
    </row>
    <row r="115" spans="3:6" ht="12.75">
      <c r="C115" s="280" t="s">
        <v>20</v>
      </c>
      <c r="D115" s="278">
        <v>34.5</v>
      </c>
      <c r="E115" s="278"/>
      <c r="F115" s="281">
        <f>+D115*E115</f>
        <v>0</v>
      </c>
    </row>
    <row r="116" spans="2:6" ht="12.75">
      <c r="B116" s="336"/>
      <c r="D116" s="278"/>
      <c r="E116" s="278"/>
      <c r="F116" s="281"/>
    </row>
    <row r="117" spans="1:6" ht="12.75">
      <c r="A117" s="279">
        <f>+A114+1</f>
        <v>2</v>
      </c>
      <c r="B117" s="180" t="s">
        <v>235</v>
      </c>
      <c r="D117" s="280"/>
      <c r="E117" s="280"/>
      <c r="F117" s="337"/>
    </row>
    <row r="118" spans="3:6" ht="12.75">
      <c r="C118" s="280" t="s">
        <v>21</v>
      </c>
      <c r="D118" s="278">
        <v>86.5</v>
      </c>
      <c r="E118" s="278"/>
      <c r="F118" s="281">
        <f>+D118*E118</f>
        <v>0</v>
      </c>
    </row>
    <row r="119" spans="3:6" ht="12.75">
      <c r="C119" s="280"/>
      <c r="D119" s="278"/>
      <c r="E119" s="278"/>
      <c r="F119" s="281"/>
    </row>
    <row r="120" spans="1:6" ht="12.75">
      <c r="A120" s="279">
        <f>+A117+1</f>
        <v>3</v>
      </c>
      <c r="B120" s="180" t="s">
        <v>236</v>
      </c>
      <c r="D120" s="280"/>
      <c r="E120" s="280"/>
      <c r="F120" s="337"/>
    </row>
    <row r="121" spans="2:6" ht="12.75">
      <c r="B121" s="336"/>
      <c r="C121" s="280" t="s">
        <v>21</v>
      </c>
      <c r="D121" s="278">
        <v>34</v>
      </c>
      <c r="E121" s="278"/>
      <c r="F121" s="281">
        <f>+D121*E121</f>
        <v>0</v>
      </c>
    </row>
    <row r="122" spans="2:6" ht="12.75">
      <c r="B122" s="336"/>
      <c r="D122" s="280"/>
      <c r="E122" s="280"/>
      <c r="F122" s="337"/>
    </row>
    <row r="123" spans="1:6" ht="12.75">
      <c r="A123" s="279">
        <f>+A120+1</f>
        <v>4</v>
      </c>
      <c r="B123" s="180" t="s">
        <v>237</v>
      </c>
      <c r="D123" s="280"/>
      <c r="E123" s="280"/>
      <c r="F123" s="337"/>
    </row>
    <row r="124" spans="2:6" ht="12.75">
      <c r="B124" s="336"/>
      <c r="C124" s="280" t="s">
        <v>21</v>
      </c>
      <c r="D124" s="278">
        <v>115</v>
      </c>
      <c r="E124" s="278"/>
      <c r="F124" s="281">
        <f>+D124*E124</f>
        <v>0</v>
      </c>
    </row>
    <row r="125" spans="2:6" ht="12.75">
      <c r="B125" s="336"/>
      <c r="D125" s="280"/>
      <c r="E125" s="280"/>
      <c r="F125" s="337"/>
    </row>
    <row r="126" spans="1:6" ht="25.5">
      <c r="A126" s="279">
        <v>5</v>
      </c>
      <c r="B126" s="180" t="s">
        <v>238</v>
      </c>
      <c r="D126" s="280"/>
      <c r="E126" s="280"/>
      <c r="F126" s="337"/>
    </row>
    <row r="127" spans="3:6" ht="12.75">
      <c r="C127" s="280" t="s">
        <v>20</v>
      </c>
      <c r="D127" s="278">
        <v>6.6</v>
      </c>
      <c r="E127" s="278"/>
      <c r="F127" s="281">
        <f>+D127*E127</f>
        <v>0</v>
      </c>
    </row>
    <row r="128" spans="2:6" ht="12.75">
      <c r="B128" s="336"/>
      <c r="D128" s="280"/>
      <c r="E128" s="280"/>
      <c r="F128" s="337"/>
    </row>
    <row r="129" spans="1:6" ht="25.5">
      <c r="A129" s="279">
        <f>+A126+1</f>
        <v>6</v>
      </c>
      <c r="B129" s="180" t="s">
        <v>239</v>
      </c>
      <c r="D129" s="280"/>
      <c r="E129" s="280"/>
      <c r="F129" s="337"/>
    </row>
    <row r="130" spans="3:6" ht="12.75">
      <c r="C130" s="280" t="s">
        <v>20</v>
      </c>
      <c r="D130" s="278">
        <v>13.13</v>
      </c>
      <c r="E130" s="278"/>
      <c r="F130" s="281">
        <f>+D130*E130</f>
        <v>0</v>
      </c>
    </row>
    <row r="131" spans="2:6" ht="12.75">
      <c r="B131" s="336"/>
      <c r="D131" s="280"/>
      <c r="E131" s="280"/>
      <c r="F131" s="337"/>
    </row>
    <row r="132" spans="1:6" ht="25.5">
      <c r="A132" s="279">
        <f>+A129+1</f>
        <v>7</v>
      </c>
      <c r="B132" s="180" t="s">
        <v>240</v>
      </c>
      <c r="D132" s="280"/>
      <c r="E132" s="280"/>
      <c r="F132" s="337"/>
    </row>
    <row r="133" spans="3:6" ht="12.75">
      <c r="C133" s="280" t="s">
        <v>20</v>
      </c>
      <c r="D133" s="278">
        <v>13.19</v>
      </c>
      <c r="E133" s="278"/>
      <c r="F133" s="281">
        <f>+D133*E133</f>
        <v>0</v>
      </c>
    </row>
    <row r="134" spans="2:6" ht="12.75">
      <c r="B134" s="336"/>
      <c r="D134" s="280"/>
      <c r="E134" s="280"/>
      <c r="F134" s="337"/>
    </row>
    <row r="135" spans="1:6" ht="18.75" customHeight="1">
      <c r="A135" s="279">
        <f>+A132+1</f>
        <v>8</v>
      </c>
      <c r="B135" s="180" t="s">
        <v>241</v>
      </c>
      <c r="D135" s="280"/>
      <c r="E135" s="280"/>
      <c r="F135" s="337"/>
    </row>
    <row r="136" spans="3:6" ht="12.75">
      <c r="C136" s="280" t="s">
        <v>20</v>
      </c>
      <c r="D136" s="278">
        <v>22.82</v>
      </c>
      <c r="E136" s="278"/>
      <c r="F136" s="281">
        <f>+D136*E136</f>
        <v>0</v>
      </c>
    </row>
    <row r="137" spans="4:5" ht="12.75">
      <c r="D137" s="290"/>
      <c r="E137" s="290"/>
    </row>
    <row r="138" spans="1:6" ht="12.75">
      <c r="A138" s="279">
        <f>+A135+1</f>
        <v>9</v>
      </c>
      <c r="B138" s="180" t="s">
        <v>242</v>
      </c>
      <c r="D138" s="338"/>
      <c r="E138" s="280"/>
      <c r="F138" s="337"/>
    </row>
    <row r="139" spans="3:6" ht="12.75">
      <c r="C139" s="280" t="s">
        <v>15</v>
      </c>
      <c r="D139" s="278">
        <v>970</v>
      </c>
      <c r="E139" s="278"/>
      <c r="F139" s="281">
        <f>+D139*E139</f>
        <v>0</v>
      </c>
    </row>
    <row r="140" spans="2:6" ht="12.75">
      <c r="B140" s="336"/>
      <c r="D140" s="278"/>
      <c r="E140" s="280"/>
      <c r="F140" s="337"/>
    </row>
    <row r="141" spans="1:6" ht="12.75">
      <c r="A141" s="279">
        <v>10</v>
      </c>
      <c r="B141" s="180" t="s">
        <v>243</v>
      </c>
      <c r="D141" s="280"/>
      <c r="E141" s="280"/>
      <c r="F141" s="337"/>
    </row>
    <row r="142" spans="3:6" ht="13.5">
      <c r="C142" s="280" t="s">
        <v>15</v>
      </c>
      <c r="D142" s="335">
        <v>950</v>
      </c>
      <c r="E142" s="278"/>
      <c r="F142" s="281">
        <f>+D142*E142</f>
        <v>0</v>
      </c>
    </row>
    <row r="143" spans="3:6" ht="12.75">
      <c r="C143" s="280"/>
      <c r="D143" s="278"/>
      <c r="E143" s="278"/>
      <c r="F143" s="281"/>
    </row>
    <row r="144" spans="1:6" ht="12.75">
      <c r="A144" s="279">
        <f>+A141+1</f>
        <v>11</v>
      </c>
      <c r="B144" s="180" t="s">
        <v>244</v>
      </c>
      <c r="C144" s="280" t="s">
        <v>28</v>
      </c>
      <c r="D144" s="278">
        <v>31</v>
      </c>
      <c r="E144" s="278"/>
      <c r="F144" s="281">
        <f aca="true" t="shared" si="1" ref="F144:F150">+D144*E144</f>
        <v>0</v>
      </c>
    </row>
    <row r="145" spans="2:6" ht="12.75">
      <c r="B145" s="180"/>
      <c r="C145" s="280"/>
      <c r="D145" s="278"/>
      <c r="E145" s="278"/>
      <c r="F145" s="281"/>
    </row>
    <row r="146" spans="1:6" ht="12.75">
      <c r="A146" s="279">
        <f>+A144+1</f>
        <v>12</v>
      </c>
      <c r="B146" s="180" t="s">
        <v>245</v>
      </c>
      <c r="C146" s="280" t="s">
        <v>20</v>
      </c>
      <c r="D146" s="278">
        <v>44.3</v>
      </c>
      <c r="E146" s="278"/>
      <c r="F146" s="281">
        <f t="shared" si="1"/>
        <v>0</v>
      </c>
    </row>
    <row r="147" spans="2:6" ht="12.75">
      <c r="B147" s="180"/>
      <c r="C147" s="280"/>
      <c r="D147" s="278"/>
      <c r="E147" s="278"/>
      <c r="F147" s="281"/>
    </row>
    <row r="148" spans="1:6" ht="25.5">
      <c r="A148" s="279">
        <f>+A146+1</f>
        <v>13</v>
      </c>
      <c r="B148" s="180" t="s">
        <v>246</v>
      </c>
      <c r="C148" s="280" t="s">
        <v>21</v>
      </c>
      <c r="D148" s="278">
        <v>220</v>
      </c>
      <c r="E148" s="278"/>
      <c r="F148" s="281">
        <f t="shared" si="1"/>
        <v>0</v>
      </c>
    </row>
    <row r="149" spans="2:6" ht="12.75">
      <c r="B149" s="180"/>
      <c r="C149" s="280"/>
      <c r="D149" s="278"/>
      <c r="E149" s="278"/>
      <c r="F149" s="281"/>
    </row>
    <row r="150" spans="1:6" ht="12.75">
      <c r="A150" s="279">
        <f>+A148+1</f>
        <v>14</v>
      </c>
      <c r="B150" s="180" t="s">
        <v>247</v>
      </c>
      <c r="C150" s="280" t="s">
        <v>27</v>
      </c>
      <c r="D150" s="278">
        <v>60</v>
      </c>
      <c r="E150" s="278"/>
      <c r="F150" s="281">
        <f t="shared" si="1"/>
        <v>0</v>
      </c>
    </row>
    <row r="151" spans="2:6" ht="12.75">
      <c r="B151" s="180"/>
      <c r="C151" s="280"/>
      <c r="D151" s="278"/>
      <c r="E151" s="278"/>
      <c r="F151" s="281"/>
    </row>
    <row r="152" spans="2:6" ht="15">
      <c r="B152" s="339" t="s">
        <v>231</v>
      </c>
      <c r="C152" s="340"/>
      <c r="D152" s="186"/>
      <c r="E152" s="186"/>
      <c r="F152" s="187">
        <f>SUM(F115:F151)</f>
        <v>0</v>
      </c>
    </row>
    <row r="154" spans="1:6" ht="12.75">
      <c r="A154" s="320" t="s">
        <v>180</v>
      </c>
      <c r="B154" s="181" t="s">
        <v>248</v>
      </c>
      <c r="C154" s="182"/>
      <c r="D154" s="309"/>
      <c r="E154" s="341"/>
      <c r="F154" s="183"/>
    </row>
    <row r="155" spans="2:6" ht="12.75">
      <c r="B155" s="181"/>
      <c r="C155" s="182"/>
      <c r="D155" s="309"/>
      <c r="E155" s="341"/>
      <c r="F155" s="183"/>
    </row>
    <row r="156" spans="1:6" ht="25.5">
      <c r="A156" s="279">
        <v>1</v>
      </c>
      <c r="B156" s="342" t="s">
        <v>249</v>
      </c>
      <c r="C156" s="343"/>
      <c r="D156" s="282"/>
      <c r="E156" s="278"/>
      <c r="F156" s="281"/>
    </row>
    <row r="157" spans="2:6" ht="12.75">
      <c r="B157" s="282"/>
      <c r="C157" s="343" t="s">
        <v>28</v>
      </c>
      <c r="D157" s="282">
        <f>12*5+12</f>
        <v>72</v>
      </c>
      <c r="E157" s="278"/>
      <c r="F157" s="281">
        <f>E157*D157</f>
        <v>0</v>
      </c>
    </row>
    <row r="158" spans="2:6" ht="12.75">
      <c r="B158" s="282"/>
      <c r="C158" s="343"/>
      <c r="D158" s="282"/>
      <c r="E158" s="278"/>
      <c r="F158" s="281"/>
    </row>
    <row r="159" spans="1:6" ht="25.5">
      <c r="A159" s="279">
        <v>2</v>
      </c>
      <c r="B159" s="282" t="s">
        <v>250</v>
      </c>
      <c r="C159" s="343"/>
      <c r="D159" s="282"/>
      <c r="E159" s="278"/>
      <c r="F159" s="281"/>
    </row>
    <row r="160" spans="2:6" ht="12.75">
      <c r="B160" s="282"/>
      <c r="C160" s="343" t="s">
        <v>27</v>
      </c>
      <c r="D160" s="282">
        <v>1</v>
      </c>
      <c r="E160" s="278"/>
      <c r="F160" s="281">
        <f>E160*D160</f>
        <v>0</v>
      </c>
    </row>
    <row r="161" spans="2:6" ht="12.75">
      <c r="B161" s="344"/>
      <c r="C161" s="345"/>
      <c r="D161" s="344"/>
      <c r="E161" s="346"/>
      <c r="F161" s="184"/>
    </row>
    <row r="162" spans="2:6" ht="12.75">
      <c r="B162" s="347" t="s">
        <v>188</v>
      </c>
      <c r="C162" s="348"/>
      <c r="D162" s="347"/>
      <c r="E162" s="349"/>
      <c r="F162" s="334">
        <f>SUM(F156:F160)</f>
        <v>0</v>
      </c>
    </row>
    <row r="164" spans="1:2" ht="12.75">
      <c r="A164" s="320" t="s">
        <v>182</v>
      </c>
      <c r="B164" s="181" t="s">
        <v>183</v>
      </c>
    </row>
    <row r="166" spans="1:6" ht="12.75">
      <c r="A166" s="279">
        <v>1</v>
      </c>
      <c r="B166" s="350" t="s">
        <v>251</v>
      </c>
      <c r="C166" s="278" t="s">
        <v>27</v>
      </c>
      <c r="D166" s="278">
        <v>11</v>
      </c>
      <c r="E166" s="278"/>
      <c r="F166" s="281">
        <f>E166*D166</f>
        <v>0</v>
      </c>
    </row>
    <row r="167" spans="2:6" ht="12.75">
      <c r="B167" s="278"/>
      <c r="C167" s="278"/>
      <c r="D167" s="278"/>
      <c r="E167" s="278"/>
      <c r="F167" s="281"/>
    </row>
    <row r="168" spans="1:6" ht="39.75" customHeight="1">
      <c r="A168" s="279">
        <v>2</v>
      </c>
      <c r="B168" s="282" t="s">
        <v>252</v>
      </c>
      <c r="C168" s="278" t="s">
        <v>28</v>
      </c>
      <c r="D168" s="278">
        <v>10</v>
      </c>
      <c r="E168" s="278"/>
      <c r="F168" s="281">
        <f>E168*D168</f>
        <v>0</v>
      </c>
    </row>
    <row r="169" spans="2:6" ht="12.75">
      <c r="B169" s="278"/>
      <c r="C169" s="278"/>
      <c r="D169" s="278"/>
      <c r="E169" s="278"/>
      <c r="F169" s="281"/>
    </row>
    <row r="170" spans="1:6" ht="25.5">
      <c r="A170" s="279">
        <v>3</v>
      </c>
      <c r="B170" s="282" t="s">
        <v>253</v>
      </c>
      <c r="C170" s="278"/>
      <c r="D170" s="278"/>
      <c r="E170" s="278"/>
      <c r="F170" s="281"/>
    </row>
    <row r="171" spans="1:6" ht="12.75">
      <c r="A171" s="279" t="s">
        <v>254</v>
      </c>
      <c r="B171" s="282"/>
      <c r="C171" s="278" t="s">
        <v>193</v>
      </c>
      <c r="D171" s="278">
        <v>75.12</v>
      </c>
      <c r="E171" s="278"/>
      <c r="F171" s="281">
        <f>E171*D171</f>
        <v>0</v>
      </c>
    </row>
    <row r="172" spans="2:6" ht="12.75">
      <c r="B172" s="282"/>
      <c r="C172" s="278"/>
      <c r="D172" s="278"/>
      <c r="E172" s="278"/>
      <c r="F172" s="281"/>
    </row>
    <row r="173" spans="1:6" ht="12.75">
      <c r="A173" s="279">
        <v>4</v>
      </c>
      <c r="B173" s="282" t="s">
        <v>255</v>
      </c>
      <c r="C173" s="278"/>
      <c r="D173" s="278"/>
      <c r="E173" s="278"/>
      <c r="F173" s="281"/>
    </row>
    <row r="174" spans="2:6" ht="12.75">
      <c r="B174" s="282"/>
      <c r="C174" s="278" t="s">
        <v>196</v>
      </c>
      <c r="D174" s="278">
        <v>75.12</v>
      </c>
      <c r="E174" s="278"/>
      <c r="F174" s="281">
        <f>E174*D174</f>
        <v>0</v>
      </c>
    </row>
    <row r="175" spans="2:6" ht="12.75">
      <c r="B175" s="282"/>
      <c r="C175" s="278"/>
      <c r="D175" s="278"/>
      <c r="E175" s="278"/>
      <c r="F175" s="281"/>
    </row>
    <row r="176" spans="1:6" ht="12.75">
      <c r="A176" s="279">
        <v>5</v>
      </c>
      <c r="B176" s="282" t="s">
        <v>256</v>
      </c>
      <c r="C176" s="278"/>
      <c r="D176" s="278"/>
      <c r="E176" s="278"/>
      <c r="F176" s="281"/>
    </row>
    <row r="177" spans="2:6" ht="12.75">
      <c r="B177" s="282" t="s">
        <v>257</v>
      </c>
      <c r="C177" s="278"/>
      <c r="D177" s="278"/>
      <c r="E177" s="278"/>
      <c r="F177" s="281"/>
    </row>
    <row r="178" spans="2:6" ht="12.75">
      <c r="B178" s="282" t="s">
        <v>258</v>
      </c>
      <c r="C178" s="278"/>
      <c r="D178" s="278"/>
      <c r="E178" s="278"/>
      <c r="F178" s="281"/>
    </row>
    <row r="179" spans="2:6" ht="12.75">
      <c r="B179" s="282"/>
      <c r="C179" s="278" t="s">
        <v>20</v>
      </c>
      <c r="D179" s="278">
        <v>15.02</v>
      </c>
      <c r="E179" s="278"/>
      <c r="F179" s="281">
        <f>E179*D179</f>
        <v>0</v>
      </c>
    </row>
    <row r="180" spans="2:6" ht="12.75">
      <c r="B180" s="282"/>
      <c r="C180" s="278"/>
      <c r="D180" s="278"/>
      <c r="E180" s="278"/>
      <c r="F180" s="281"/>
    </row>
    <row r="181" spans="1:6" ht="29.25" customHeight="1">
      <c r="A181" s="279">
        <v>6</v>
      </c>
      <c r="B181" s="282" t="s">
        <v>743</v>
      </c>
      <c r="C181" s="278"/>
      <c r="D181" s="278"/>
      <c r="E181" s="278"/>
      <c r="F181" s="281"/>
    </row>
    <row r="182" spans="1:6" ht="12.75" customHeight="1">
      <c r="A182" s="279" t="s">
        <v>259</v>
      </c>
      <c r="B182" s="282" t="s">
        <v>749</v>
      </c>
      <c r="C182" s="278" t="s">
        <v>226</v>
      </c>
      <c r="D182" s="278">
        <v>3.6</v>
      </c>
      <c r="E182" s="278"/>
      <c r="F182" s="281">
        <f>E182*D182</f>
        <v>0</v>
      </c>
    </row>
    <row r="183" spans="1:6" ht="12.75">
      <c r="A183" s="279" t="s">
        <v>261</v>
      </c>
      <c r="B183" s="282" t="s">
        <v>260</v>
      </c>
      <c r="C183" s="278" t="s">
        <v>226</v>
      </c>
      <c r="D183" s="278">
        <v>13.9</v>
      </c>
      <c r="E183" s="278"/>
      <c r="F183" s="281">
        <f>E183*D183</f>
        <v>0</v>
      </c>
    </row>
    <row r="184" spans="1:6" ht="12.75">
      <c r="A184" s="279" t="s">
        <v>748</v>
      </c>
      <c r="B184" s="282" t="s">
        <v>262</v>
      </c>
      <c r="C184" s="278" t="s">
        <v>226</v>
      </c>
      <c r="D184" s="278">
        <v>107.7</v>
      </c>
      <c r="E184" s="278"/>
      <c r="F184" s="281">
        <f>E184*D184</f>
        <v>0</v>
      </c>
    </row>
    <row r="185" spans="2:6" ht="12.75">
      <c r="B185" s="282"/>
      <c r="C185" s="278"/>
      <c r="D185" s="278"/>
      <c r="E185" s="278"/>
      <c r="F185" s="281"/>
    </row>
    <row r="186" spans="1:6" ht="12.75">
      <c r="A186" s="279" t="s">
        <v>757</v>
      </c>
      <c r="B186" s="282" t="s">
        <v>758</v>
      </c>
      <c r="C186" s="278" t="s">
        <v>226</v>
      </c>
      <c r="D186" s="278">
        <v>10</v>
      </c>
      <c r="E186" s="278"/>
      <c r="F186" s="281">
        <f>E186*D186</f>
        <v>0</v>
      </c>
    </row>
    <row r="187" spans="2:6" ht="12.75">
      <c r="B187" s="282"/>
      <c r="C187" s="278"/>
      <c r="D187" s="278"/>
      <c r="E187" s="278"/>
      <c r="F187" s="281"/>
    </row>
    <row r="188" spans="1:6" ht="25.5">
      <c r="A188" s="279">
        <v>7</v>
      </c>
      <c r="B188" s="282" t="s">
        <v>750</v>
      </c>
      <c r="C188" s="278"/>
      <c r="D188" s="278"/>
      <c r="E188" s="278"/>
      <c r="F188" s="281"/>
    </row>
    <row r="189" spans="2:6" ht="12.75">
      <c r="B189" s="282"/>
      <c r="C189" s="278" t="s">
        <v>27</v>
      </c>
      <c r="D189" s="278">
        <v>1</v>
      </c>
      <c r="E189" s="278"/>
      <c r="F189" s="281">
        <f>E189*D189</f>
        <v>0</v>
      </c>
    </row>
    <row r="190" spans="2:6" ht="12.75">
      <c r="B190" s="282"/>
      <c r="C190" s="278"/>
      <c r="D190" s="278"/>
      <c r="E190" s="278"/>
      <c r="F190" s="281"/>
    </row>
    <row r="191" spans="1:6" ht="25.5">
      <c r="A191" s="279">
        <v>8</v>
      </c>
      <c r="B191" s="282" t="s">
        <v>751</v>
      </c>
      <c r="C191" s="278"/>
      <c r="D191" s="278"/>
      <c r="E191" s="278"/>
      <c r="F191" s="281"/>
    </row>
    <row r="192" spans="2:6" ht="12.75">
      <c r="B192" s="282"/>
      <c r="C192" s="278" t="s">
        <v>27</v>
      </c>
      <c r="D192" s="278">
        <v>1</v>
      </c>
      <c r="E192" s="278"/>
      <c r="F192" s="281">
        <f>E192*D192</f>
        <v>0</v>
      </c>
    </row>
    <row r="193" spans="2:6" ht="12.75">
      <c r="B193" s="282"/>
      <c r="C193" s="278"/>
      <c r="D193" s="278"/>
      <c r="E193" s="278"/>
      <c r="F193" s="281"/>
    </row>
    <row r="194" spans="1:6" ht="25.5">
      <c r="A194" s="279">
        <v>9</v>
      </c>
      <c r="B194" s="282" t="s">
        <v>263</v>
      </c>
      <c r="C194" s="278"/>
      <c r="D194" s="278"/>
      <c r="E194" s="278"/>
      <c r="F194" s="281"/>
    </row>
    <row r="195" spans="2:6" ht="12.75">
      <c r="B195" s="282"/>
      <c r="C195" s="278" t="s">
        <v>27</v>
      </c>
      <c r="D195" s="278">
        <v>6</v>
      </c>
      <c r="E195" s="278"/>
      <c r="F195" s="281">
        <f>E195*D195</f>
        <v>0</v>
      </c>
    </row>
    <row r="196" spans="2:6" ht="12.75">
      <c r="B196" s="282"/>
      <c r="C196" s="278"/>
      <c r="D196" s="278"/>
      <c r="E196" s="278"/>
      <c r="F196" s="281"/>
    </row>
    <row r="197" spans="1:6" ht="25.5">
      <c r="A197" s="279">
        <v>10</v>
      </c>
      <c r="B197" s="282" t="s">
        <v>761</v>
      </c>
      <c r="C197" s="278"/>
      <c r="D197" s="278"/>
      <c r="E197" s="278"/>
      <c r="F197" s="281"/>
    </row>
    <row r="198" spans="2:6" ht="12.75">
      <c r="B198" s="282"/>
      <c r="C198" s="278" t="s">
        <v>27</v>
      </c>
      <c r="D198" s="278">
        <v>1</v>
      </c>
      <c r="E198" s="278"/>
      <c r="F198" s="281">
        <f>E198*D198</f>
        <v>0</v>
      </c>
    </row>
    <row r="199" spans="2:6" ht="12.75">
      <c r="B199" s="282"/>
      <c r="C199" s="278"/>
      <c r="D199" s="278"/>
      <c r="E199" s="278"/>
      <c r="F199" s="281"/>
    </row>
    <row r="200" spans="1:6" ht="25.5">
      <c r="A200" s="279">
        <v>11</v>
      </c>
      <c r="B200" s="282" t="s">
        <v>759</v>
      </c>
      <c r="C200" s="278"/>
      <c r="D200" s="278"/>
      <c r="E200" s="278"/>
      <c r="F200" s="281"/>
    </row>
    <row r="201" spans="2:6" ht="12.75">
      <c r="B201" s="282"/>
      <c r="C201" s="278" t="s">
        <v>27</v>
      </c>
      <c r="D201" s="278">
        <v>4</v>
      </c>
      <c r="E201" s="278"/>
      <c r="F201" s="281">
        <f>E201*D201</f>
        <v>0</v>
      </c>
    </row>
    <row r="202" spans="2:6" ht="12.75">
      <c r="B202" s="282"/>
      <c r="C202" s="278"/>
      <c r="D202" s="278"/>
      <c r="E202" s="278"/>
      <c r="F202" s="281"/>
    </row>
    <row r="203" spans="1:6" ht="38.25">
      <c r="A203" s="279">
        <v>12</v>
      </c>
      <c r="B203" s="282" t="s">
        <v>760</v>
      </c>
      <c r="C203" s="278"/>
      <c r="D203" s="278"/>
      <c r="E203" s="278"/>
      <c r="F203" s="281"/>
    </row>
    <row r="204" spans="2:6" ht="12.75">
      <c r="B204" s="282"/>
      <c r="C204" s="278" t="s">
        <v>27</v>
      </c>
      <c r="D204" s="278">
        <v>1</v>
      </c>
      <c r="E204" s="278"/>
      <c r="F204" s="281">
        <f>E204*D204</f>
        <v>0</v>
      </c>
    </row>
    <row r="205" spans="2:6" ht="12.75">
      <c r="B205" s="282"/>
      <c r="C205" s="278"/>
      <c r="D205" s="278"/>
      <c r="E205" s="278"/>
      <c r="F205" s="281"/>
    </row>
    <row r="206" spans="1:6" ht="38.25">
      <c r="A206" s="279">
        <v>13</v>
      </c>
      <c r="B206" s="282" t="s">
        <v>752</v>
      </c>
      <c r="C206" s="278"/>
      <c r="D206" s="278"/>
      <c r="E206" s="278"/>
      <c r="F206" s="281"/>
    </row>
    <row r="207" spans="2:6" ht="12.75">
      <c r="B207" s="282"/>
      <c r="C207" s="278" t="s">
        <v>27</v>
      </c>
      <c r="D207" s="278">
        <v>2</v>
      </c>
      <c r="E207" s="278"/>
      <c r="F207" s="281">
        <f>E207*D207</f>
        <v>0</v>
      </c>
    </row>
    <row r="208" spans="2:6" ht="12.75">
      <c r="B208" s="282"/>
      <c r="C208" s="278"/>
      <c r="D208" s="278"/>
      <c r="E208" s="278"/>
      <c r="F208" s="281"/>
    </row>
    <row r="209" spans="1:6" ht="38.25">
      <c r="A209" s="279">
        <v>14</v>
      </c>
      <c r="B209" s="282" t="s">
        <v>264</v>
      </c>
      <c r="C209" s="278"/>
      <c r="D209" s="278"/>
      <c r="E209" s="278"/>
      <c r="F209" s="281"/>
    </row>
    <row r="210" spans="2:6" ht="12.75">
      <c r="B210" s="282"/>
      <c r="C210" s="278" t="s">
        <v>27</v>
      </c>
      <c r="D210" s="278">
        <v>2</v>
      </c>
      <c r="E210" s="278"/>
      <c r="F210" s="281">
        <f>E210*D210</f>
        <v>0</v>
      </c>
    </row>
    <row r="211" spans="2:6" ht="12.75">
      <c r="B211" s="282"/>
      <c r="C211" s="278"/>
      <c r="D211" s="278"/>
      <c r="E211" s="278"/>
      <c r="F211" s="281"/>
    </row>
    <row r="212" spans="1:6" ht="25.5">
      <c r="A212" s="279">
        <v>15</v>
      </c>
      <c r="B212" s="282" t="s">
        <v>265</v>
      </c>
      <c r="C212" s="278"/>
      <c r="D212" s="278"/>
      <c r="E212" s="278"/>
      <c r="F212" s="281"/>
    </row>
    <row r="213" spans="2:6" ht="12.75">
      <c r="B213" s="282"/>
      <c r="C213" s="278" t="s">
        <v>27</v>
      </c>
      <c r="D213" s="278">
        <v>2</v>
      </c>
      <c r="E213" s="278"/>
      <c r="F213" s="281">
        <f>E213*D213</f>
        <v>0</v>
      </c>
    </row>
    <row r="214" spans="2:6" ht="12.75">
      <c r="B214" s="282"/>
      <c r="C214" s="278"/>
      <c r="D214" s="278"/>
      <c r="E214" s="278"/>
      <c r="F214" s="281"/>
    </row>
    <row r="215" spans="1:6" ht="25.5">
      <c r="A215" s="279">
        <v>16</v>
      </c>
      <c r="B215" s="282" t="s">
        <v>266</v>
      </c>
      <c r="C215" s="278"/>
      <c r="D215" s="278"/>
      <c r="E215" s="278"/>
      <c r="F215" s="281"/>
    </row>
    <row r="216" spans="2:6" ht="12.75">
      <c r="B216" s="282"/>
      <c r="C216" s="278" t="s">
        <v>27</v>
      </c>
      <c r="D216" s="278">
        <v>5</v>
      </c>
      <c r="E216" s="278"/>
      <c r="F216" s="281">
        <f>E216*D216</f>
        <v>0</v>
      </c>
    </row>
    <row r="217" spans="2:6" ht="12.75">
      <c r="B217" s="282"/>
      <c r="C217" s="278"/>
      <c r="D217" s="278"/>
      <c r="E217" s="278"/>
      <c r="F217" s="281"/>
    </row>
    <row r="218" spans="1:6" ht="25.5">
      <c r="A218" s="279">
        <v>17</v>
      </c>
      <c r="B218" s="282" t="s">
        <v>753</v>
      </c>
      <c r="C218" s="278"/>
      <c r="D218" s="278"/>
      <c r="E218" s="278"/>
      <c r="F218" s="281"/>
    </row>
    <row r="219" spans="2:6" ht="12.75">
      <c r="B219" s="282"/>
      <c r="C219" s="278" t="s">
        <v>27</v>
      </c>
      <c r="D219" s="278">
        <v>1</v>
      </c>
      <c r="E219" s="278"/>
      <c r="F219" s="281">
        <f>E219*D219</f>
        <v>0</v>
      </c>
    </row>
    <row r="220" spans="2:6" ht="12.75">
      <c r="B220" s="282"/>
      <c r="C220" s="278"/>
      <c r="D220" s="278"/>
      <c r="E220" s="278"/>
      <c r="F220" s="281"/>
    </row>
    <row r="221" spans="1:6" ht="12.75">
      <c r="A221" s="279">
        <v>18</v>
      </c>
      <c r="B221" s="282" t="s">
        <v>267</v>
      </c>
      <c r="C221" s="278"/>
      <c r="D221" s="278"/>
      <c r="E221" s="278"/>
      <c r="F221" s="281"/>
    </row>
    <row r="222" spans="2:6" ht="12.75">
      <c r="B222" s="282"/>
      <c r="C222" s="278" t="s">
        <v>27</v>
      </c>
      <c r="D222" s="278">
        <v>6</v>
      </c>
      <c r="E222" s="278"/>
      <c r="F222" s="281">
        <f>E222*D222</f>
        <v>0</v>
      </c>
    </row>
    <row r="223" spans="2:6" ht="12.75">
      <c r="B223" s="282"/>
      <c r="C223" s="278"/>
      <c r="D223" s="278"/>
      <c r="E223" s="278"/>
      <c r="F223" s="281"/>
    </row>
    <row r="224" spans="1:6" ht="12.75">
      <c r="A224" s="279">
        <v>19</v>
      </c>
      <c r="B224" s="282" t="s">
        <v>754</v>
      </c>
      <c r="C224" s="278"/>
      <c r="D224" s="278"/>
      <c r="E224" s="278"/>
      <c r="F224" s="281"/>
    </row>
    <row r="225" spans="2:6" ht="12.75">
      <c r="B225" s="282"/>
      <c r="C225" s="278" t="s">
        <v>27</v>
      </c>
      <c r="D225" s="278">
        <v>1</v>
      </c>
      <c r="E225" s="278"/>
      <c r="F225" s="281">
        <f>E225*D225</f>
        <v>0</v>
      </c>
    </row>
    <row r="226" spans="2:6" ht="12.75">
      <c r="B226" s="282"/>
      <c r="C226" s="278"/>
      <c r="D226" s="278"/>
      <c r="E226" s="278"/>
      <c r="F226" s="281"/>
    </row>
    <row r="227" spans="1:6" ht="12.75">
      <c r="A227" s="279">
        <v>20</v>
      </c>
      <c r="B227" s="282" t="s">
        <v>755</v>
      </c>
      <c r="C227" s="278"/>
      <c r="D227" s="278"/>
      <c r="E227" s="278"/>
      <c r="F227" s="281"/>
    </row>
    <row r="228" spans="2:6" ht="12.75">
      <c r="B228" s="282"/>
      <c r="C228" s="278" t="s">
        <v>27</v>
      </c>
      <c r="D228" s="278">
        <v>1</v>
      </c>
      <c r="E228" s="278"/>
      <c r="F228" s="281">
        <f>E228*D228</f>
        <v>0</v>
      </c>
    </row>
    <row r="229" spans="2:6" ht="12.75">
      <c r="B229" s="282"/>
      <c r="C229" s="278"/>
      <c r="D229" s="278"/>
      <c r="E229" s="278"/>
      <c r="F229" s="281"/>
    </row>
    <row r="230" spans="1:6" ht="38.25">
      <c r="A230" s="279">
        <v>21</v>
      </c>
      <c r="B230" s="282" t="s">
        <v>268</v>
      </c>
      <c r="C230" s="278"/>
      <c r="D230" s="278"/>
      <c r="E230" s="278"/>
      <c r="F230" s="281"/>
    </row>
    <row r="231" spans="2:6" ht="12.75">
      <c r="B231" s="282"/>
      <c r="C231" s="278" t="s">
        <v>28</v>
      </c>
      <c r="D231" s="278">
        <v>6.5</v>
      </c>
      <c r="E231" s="278"/>
      <c r="F231" s="281">
        <f>E231*D231</f>
        <v>0</v>
      </c>
    </row>
    <row r="232" spans="2:6" ht="12.75">
      <c r="B232" s="282"/>
      <c r="C232" s="278"/>
      <c r="D232" s="278"/>
      <c r="E232" s="278"/>
      <c r="F232" s="281"/>
    </row>
    <row r="233" spans="1:6" ht="12.75">
      <c r="A233" s="279">
        <v>22</v>
      </c>
      <c r="B233" s="282" t="s">
        <v>269</v>
      </c>
      <c r="C233" s="278"/>
      <c r="D233" s="278"/>
      <c r="E233" s="278"/>
      <c r="F233" s="281"/>
    </row>
    <row r="234" spans="2:6" ht="12.75">
      <c r="B234" s="282" t="s">
        <v>270</v>
      </c>
      <c r="C234" s="278"/>
      <c r="D234" s="278"/>
      <c r="E234" s="278"/>
      <c r="F234" s="281"/>
    </row>
    <row r="235" spans="1:6" ht="12.75">
      <c r="A235" s="279" t="s">
        <v>271</v>
      </c>
      <c r="B235" s="282" t="s">
        <v>272</v>
      </c>
      <c r="C235" s="278"/>
      <c r="D235" s="278"/>
      <c r="E235" s="278"/>
      <c r="F235" s="281"/>
    </row>
    <row r="236" spans="1:6" ht="12.75">
      <c r="A236" s="279" t="s">
        <v>271</v>
      </c>
      <c r="B236" s="282" t="s">
        <v>273</v>
      </c>
      <c r="C236" s="278"/>
      <c r="D236" s="278"/>
      <c r="E236" s="278"/>
      <c r="F236" s="281"/>
    </row>
    <row r="237" spans="2:6" ht="12.75">
      <c r="B237" s="282" t="s">
        <v>274</v>
      </c>
      <c r="C237" s="278"/>
      <c r="D237" s="278"/>
      <c r="E237" s="278"/>
      <c r="F237" s="281"/>
    </row>
    <row r="238" spans="2:6" ht="12.75">
      <c r="B238" s="282"/>
      <c r="C238" s="278" t="s">
        <v>20</v>
      </c>
      <c r="D238" s="278">
        <v>37.59</v>
      </c>
      <c r="E238" s="278"/>
      <c r="F238" s="281">
        <f>E238*D238</f>
        <v>0</v>
      </c>
    </row>
    <row r="239" spans="2:6" ht="12.75">
      <c r="B239" s="282"/>
      <c r="C239" s="278"/>
      <c r="D239" s="278"/>
      <c r="E239" s="278"/>
      <c r="F239" s="281"/>
    </row>
    <row r="240" spans="1:6" ht="12.75">
      <c r="A240" s="279">
        <v>23</v>
      </c>
      <c r="B240" s="282" t="s">
        <v>275</v>
      </c>
      <c r="C240" s="278"/>
      <c r="D240" s="278"/>
      <c r="E240" s="278"/>
      <c r="F240" s="281"/>
    </row>
    <row r="241" spans="2:6" ht="12.75">
      <c r="B241" s="282" t="s">
        <v>276</v>
      </c>
      <c r="C241" s="278"/>
      <c r="D241" s="278"/>
      <c r="E241" s="278"/>
      <c r="F241" s="281"/>
    </row>
    <row r="242" spans="2:6" ht="12.75">
      <c r="B242" s="282" t="s">
        <v>277</v>
      </c>
      <c r="C242" s="278"/>
      <c r="D242" s="278"/>
      <c r="E242" s="278"/>
      <c r="F242" s="281"/>
    </row>
    <row r="243" spans="2:6" ht="12.75">
      <c r="B243" s="282" t="s">
        <v>278</v>
      </c>
      <c r="C243" s="278"/>
      <c r="D243" s="278"/>
      <c r="E243" s="278"/>
      <c r="F243" s="281"/>
    </row>
    <row r="244" spans="2:6" ht="12.75">
      <c r="B244" s="282" t="s">
        <v>279</v>
      </c>
      <c r="C244" s="278"/>
      <c r="D244" s="278"/>
      <c r="E244" s="278"/>
      <c r="F244" s="281"/>
    </row>
    <row r="245" spans="2:6" ht="12.75">
      <c r="B245" s="282"/>
      <c r="C245" s="278" t="s">
        <v>20</v>
      </c>
      <c r="D245" s="278">
        <v>22.55</v>
      </c>
      <c r="E245" s="278"/>
      <c r="F245" s="281">
        <f>E245*D245</f>
        <v>0</v>
      </c>
    </row>
    <row r="246" spans="2:6" ht="12.75">
      <c r="B246" s="282"/>
      <c r="C246" s="278"/>
      <c r="D246" s="278"/>
      <c r="E246" s="278"/>
      <c r="F246" s="281"/>
    </row>
    <row r="247" spans="1:6" ht="38.25">
      <c r="A247" s="279">
        <v>24</v>
      </c>
      <c r="B247" s="282" t="s">
        <v>744</v>
      </c>
      <c r="C247" s="278" t="s">
        <v>27</v>
      </c>
      <c r="D247" s="278">
        <v>1</v>
      </c>
      <c r="E247" s="278"/>
      <c r="F247" s="281">
        <f>E247*D247</f>
        <v>0</v>
      </c>
    </row>
    <row r="248" spans="2:6" ht="12.75">
      <c r="B248" s="282"/>
      <c r="C248" s="278"/>
      <c r="D248" s="278"/>
      <c r="E248" s="278"/>
      <c r="F248" s="281"/>
    </row>
    <row r="249" spans="1:6" ht="24" customHeight="1">
      <c r="A249" s="279">
        <v>25</v>
      </c>
      <c r="B249" s="282" t="s">
        <v>762</v>
      </c>
      <c r="C249" s="278"/>
      <c r="D249" s="278"/>
      <c r="E249" s="278"/>
      <c r="F249" s="281"/>
    </row>
    <row r="250" spans="2:6" ht="12.75" customHeight="1">
      <c r="B250" s="282"/>
      <c r="C250" s="278" t="s">
        <v>226</v>
      </c>
      <c r="D250" s="278">
        <v>82</v>
      </c>
      <c r="E250" s="278"/>
      <c r="F250" s="281">
        <f>E250*D250</f>
        <v>0</v>
      </c>
    </row>
    <row r="251" spans="2:6" ht="12.75">
      <c r="B251" s="282"/>
      <c r="C251" s="278"/>
      <c r="D251" s="278"/>
      <c r="E251" s="278"/>
      <c r="F251" s="281"/>
    </row>
    <row r="252" spans="1:6" ht="25.5">
      <c r="A252" s="279">
        <v>26</v>
      </c>
      <c r="B252" s="282" t="s">
        <v>280</v>
      </c>
      <c r="C252" s="278"/>
      <c r="D252" s="278"/>
      <c r="E252" s="278"/>
      <c r="F252" s="281"/>
    </row>
    <row r="253" spans="1:6" ht="12.75">
      <c r="A253" s="279" t="s">
        <v>271</v>
      </c>
      <c r="B253" s="282"/>
      <c r="C253" s="278" t="s">
        <v>226</v>
      </c>
      <c r="D253" s="278">
        <f>98+17</f>
        <v>115</v>
      </c>
      <c r="E253" s="278"/>
      <c r="F253" s="281">
        <f>E253*D253</f>
        <v>0</v>
      </c>
    </row>
    <row r="254" spans="2:6" ht="12.75">
      <c r="B254" s="282"/>
      <c r="C254" s="278"/>
      <c r="D254" s="278"/>
      <c r="E254" s="278"/>
      <c r="F254" s="281"/>
    </row>
    <row r="255" spans="1:6" ht="38.25">
      <c r="A255" s="426">
        <v>27</v>
      </c>
      <c r="B255" s="427" t="s">
        <v>776</v>
      </c>
      <c r="C255" s="428"/>
      <c r="D255" s="428"/>
      <c r="E255" s="428"/>
      <c r="F255" s="429"/>
    </row>
    <row r="256" spans="1:6" ht="12.75">
      <c r="A256" s="426"/>
      <c r="B256" s="427"/>
      <c r="C256" s="428" t="s">
        <v>27</v>
      </c>
      <c r="D256" s="428">
        <v>1</v>
      </c>
      <c r="E256" s="428"/>
      <c r="F256" s="429">
        <f>E256*D256</f>
        <v>0</v>
      </c>
    </row>
    <row r="257" spans="2:6" ht="12.75">
      <c r="B257" s="282"/>
      <c r="C257" s="278"/>
      <c r="D257" s="278"/>
      <c r="E257" s="278"/>
      <c r="F257" s="281"/>
    </row>
    <row r="258" spans="2:6" ht="12.75">
      <c r="B258" s="185" t="s">
        <v>756</v>
      </c>
      <c r="C258" s="186"/>
      <c r="D258" s="186"/>
      <c r="E258" s="186"/>
      <c r="F258" s="187">
        <f>SUM(F166:F257)</f>
        <v>0</v>
      </c>
    </row>
    <row r="259" spans="2:6" ht="12.75">
      <c r="B259" s="188"/>
      <c r="C259" s="189"/>
      <c r="D259" s="189"/>
      <c r="E259" s="189"/>
      <c r="F259" s="19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9"/>
  </sheetPr>
  <dimension ref="A1:G17"/>
  <sheetViews>
    <sheetView view="pageBreakPreview" zoomScaleNormal="85" zoomScaleSheetLayoutView="100" workbookViewId="0" topLeftCell="A1">
      <selection activeCell="F12" sqref="F12"/>
    </sheetView>
  </sheetViews>
  <sheetFormatPr defaultColWidth="9.00390625" defaultRowHeight="12.75"/>
  <cols>
    <col min="1" max="1" width="4.375" style="2" customWidth="1"/>
    <col min="2" max="4" width="9.00390625" style="1" customWidth="1"/>
    <col min="5" max="5" width="26.875" style="1" customWidth="1"/>
    <col min="6" max="6" width="26.00390625" style="1" customWidth="1"/>
    <col min="7" max="8" width="15.25390625" style="1" customWidth="1"/>
    <col min="9" max="254" width="9.00390625" style="1" customWidth="1"/>
  </cols>
  <sheetData>
    <row r="1" spans="1:6" ht="15.75">
      <c r="A1" s="3"/>
      <c r="C1" s="4"/>
      <c r="D1" s="5"/>
      <c r="E1" s="5"/>
      <c r="F1" s="6"/>
    </row>
    <row r="2" spans="1:6" ht="15.75">
      <c r="A2" s="3"/>
      <c r="C2" s="4"/>
      <c r="D2" s="5"/>
      <c r="E2" s="5"/>
      <c r="F2" s="6"/>
    </row>
    <row r="3" spans="1:6" ht="15.75">
      <c r="A3" s="7"/>
      <c r="B3" s="261" t="s">
        <v>23</v>
      </c>
      <c r="C3" s="9"/>
      <c r="D3" s="10"/>
      <c r="E3" s="10"/>
      <c r="F3" s="10"/>
    </row>
    <row r="4" spans="1:7" ht="12.75">
      <c r="A4" s="11"/>
      <c r="B4" s="12"/>
      <c r="C4" s="13"/>
      <c r="D4" s="14"/>
      <c r="E4" s="14"/>
      <c r="F4" s="15"/>
      <c r="G4" s="16"/>
    </row>
    <row r="5" spans="1:6" ht="15">
      <c r="A5" s="138">
        <v>1</v>
      </c>
      <c r="B5" s="18" t="s">
        <v>41</v>
      </c>
      <c r="C5" s="19"/>
      <c r="D5" s="20"/>
      <c r="E5" s="20"/>
      <c r="F5" s="21">
        <f>+'predd.'!F15</f>
        <v>0</v>
      </c>
    </row>
    <row r="6" spans="1:6" ht="15">
      <c r="A6" s="138">
        <v>2</v>
      </c>
      <c r="B6" s="18" t="s">
        <v>22</v>
      </c>
      <c r="C6" s="19"/>
      <c r="D6" s="20"/>
      <c r="E6" s="20"/>
      <c r="F6" s="21">
        <f>+'zem.d.'!F20</f>
        <v>0</v>
      </c>
    </row>
    <row r="7" spans="1:6" ht="15">
      <c r="A7" s="138">
        <v>3</v>
      </c>
      <c r="B7" s="18" t="s">
        <v>19</v>
      </c>
      <c r="C7" s="19"/>
      <c r="D7" s="20"/>
      <c r="E7" s="20"/>
      <c r="F7" s="21">
        <f>+'bet.d.'!F38</f>
        <v>0</v>
      </c>
    </row>
    <row r="8" spans="1:6" ht="15">
      <c r="A8" s="138">
        <v>4</v>
      </c>
      <c r="B8" s="18" t="s">
        <v>17</v>
      </c>
      <c r="C8" s="19"/>
      <c r="D8" s="20"/>
      <c r="E8" s="20"/>
      <c r="F8" s="21">
        <f>+'tes.d.'!F48</f>
        <v>0</v>
      </c>
    </row>
    <row r="9" spans="1:6" ht="15">
      <c r="A9" s="138">
        <v>5</v>
      </c>
      <c r="B9" s="18" t="s">
        <v>14</v>
      </c>
      <c r="C9" s="19"/>
      <c r="D9" s="20"/>
      <c r="E9" s="20"/>
      <c r="F9" s="21">
        <f>+'zid.d.'!F48</f>
        <v>0</v>
      </c>
    </row>
    <row r="10" spans="1:6" ht="15">
      <c r="A10" s="138">
        <v>6</v>
      </c>
      <c r="B10" s="18" t="s">
        <v>25</v>
      </c>
      <c r="C10" s="19"/>
      <c r="D10" s="20"/>
      <c r="E10" s="20"/>
      <c r="F10" s="21">
        <f>+'kanal.'!F25</f>
        <v>0</v>
      </c>
    </row>
    <row r="11" spans="1:6" ht="15">
      <c r="A11" s="17"/>
      <c r="B11" s="18"/>
      <c r="C11" s="19"/>
      <c r="D11" s="20"/>
      <c r="E11" s="20"/>
      <c r="F11" s="21"/>
    </row>
    <row r="12" spans="1:6" ht="15">
      <c r="A12" s="22"/>
      <c r="B12" s="23" t="s">
        <v>26</v>
      </c>
      <c r="C12" s="24"/>
      <c r="D12" s="25"/>
      <c r="E12" s="25"/>
      <c r="F12" s="26">
        <f>SUM(F5:F10)</f>
        <v>0</v>
      </c>
    </row>
    <row r="13" spans="1:6" ht="15">
      <c r="A13" s="22"/>
      <c r="B13" s="18"/>
      <c r="C13" s="19"/>
      <c r="D13" s="20"/>
      <c r="E13" s="20"/>
      <c r="F13" s="21"/>
    </row>
    <row r="14" spans="1:6" ht="15">
      <c r="A14" s="22"/>
      <c r="B14" s="27"/>
      <c r="C14" s="28"/>
      <c r="D14" s="29"/>
      <c r="E14" s="30"/>
      <c r="F14" s="31"/>
    </row>
    <row r="15" spans="1:6" ht="15.75">
      <c r="A15" s="32"/>
      <c r="B15" s="33"/>
      <c r="C15" s="33"/>
      <c r="D15" s="33"/>
      <c r="E15" s="33"/>
      <c r="F15" s="33"/>
    </row>
    <row r="16" spans="1:6" ht="15.75">
      <c r="A16" s="32"/>
      <c r="B16" s="33"/>
      <c r="C16" s="33"/>
      <c r="D16" s="33"/>
      <c r="E16" s="33"/>
      <c r="F16" s="33"/>
    </row>
    <row r="17" spans="1:6" ht="15.75">
      <c r="A17" s="32"/>
      <c r="B17" s="33"/>
      <c r="C17" s="33"/>
      <c r="D17" s="33"/>
      <c r="E17" s="33"/>
      <c r="F17" s="33"/>
    </row>
  </sheetData>
  <sheetProtection selectLockedCells="1" selectUnlockedCells="1"/>
  <printOptions gridLines="1"/>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605"/>
  <sheetViews>
    <sheetView view="pageBreakPreview" zoomScaleSheetLayoutView="100" zoomScalePageLayoutView="0" workbookViewId="0" topLeftCell="A229">
      <selection activeCell="B244" sqref="B244"/>
    </sheetView>
  </sheetViews>
  <sheetFormatPr defaultColWidth="9.00390625" defaultRowHeight="12.75"/>
  <cols>
    <col min="1" max="1" width="5.625" style="195" customWidth="1"/>
    <col min="2" max="2" width="38.625" style="192" customWidth="1"/>
    <col min="3" max="3" width="5.25390625" style="193" customWidth="1"/>
    <col min="4" max="4" width="9.125" style="114" customWidth="1"/>
    <col min="5" max="5" width="11.375" style="194" customWidth="1"/>
    <col min="6" max="6" width="14.875" style="194" customWidth="1"/>
    <col min="7" max="16384" width="9.125" style="16" customWidth="1"/>
  </cols>
  <sheetData>
    <row r="1" ht="12.75">
      <c r="A1" s="191" t="s">
        <v>167</v>
      </c>
    </row>
    <row r="3" spans="3:6" ht="12.75">
      <c r="C3" s="196" t="s">
        <v>281</v>
      </c>
      <c r="D3" s="197" t="s">
        <v>282</v>
      </c>
      <c r="E3" s="198" t="s">
        <v>283</v>
      </c>
      <c r="F3" s="198" t="s">
        <v>284</v>
      </c>
    </row>
    <row r="4" spans="1:6" ht="12.75">
      <c r="A4" s="199">
        <v>1</v>
      </c>
      <c r="B4" s="200" t="s">
        <v>285</v>
      </c>
      <c r="C4" s="201"/>
      <c r="D4" s="202"/>
      <c r="E4" s="203"/>
      <c r="F4" s="203"/>
    </row>
    <row r="6" spans="1:6" ht="38.25">
      <c r="A6" s="206" t="s">
        <v>286</v>
      </c>
      <c r="B6" s="283" t="s">
        <v>287</v>
      </c>
      <c r="C6" s="284" t="s">
        <v>288</v>
      </c>
      <c r="D6" s="100">
        <v>2</v>
      </c>
      <c r="E6" s="351"/>
      <c r="F6" s="352">
        <f>D6*E6</f>
        <v>0</v>
      </c>
    </row>
    <row r="7" spans="1:6" ht="11.25" customHeight="1">
      <c r="A7" s="206"/>
      <c r="B7" s="283"/>
      <c r="C7" s="284"/>
      <c r="D7" s="100"/>
      <c r="E7" s="351"/>
      <c r="F7" s="351"/>
    </row>
    <row r="8" spans="1:6" ht="25.5">
      <c r="A8" s="353" t="s">
        <v>289</v>
      </c>
      <c r="B8" s="283" t="s">
        <v>290</v>
      </c>
      <c r="C8" s="284" t="s">
        <v>27</v>
      </c>
      <c r="D8" s="100">
        <v>1</v>
      </c>
      <c r="E8" s="351"/>
      <c r="F8" s="352">
        <f>D8*E8</f>
        <v>0</v>
      </c>
    </row>
    <row r="9" spans="1:6" ht="11.25" customHeight="1">
      <c r="A9" s="206"/>
      <c r="B9" s="283"/>
      <c r="C9" s="284"/>
      <c r="D9" s="100"/>
      <c r="E9" s="351"/>
      <c r="F9" s="351"/>
    </row>
    <row r="10" spans="1:6" ht="63.75">
      <c r="A10" s="206" t="s">
        <v>291</v>
      </c>
      <c r="B10" s="283" t="s">
        <v>292</v>
      </c>
      <c r="C10" s="284" t="s">
        <v>226</v>
      </c>
      <c r="D10" s="100">
        <v>6</v>
      </c>
      <c r="E10" s="351"/>
      <c r="F10" s="352">
        <f>D10*E10</f>
        <v>0</v>
      </c>
    </row>
    <row r="11" spans="1:6" ht="12.75">
      <c r="A11" s="206" t="s">
        <v>293</v>
      </c>
      <c r="B11" s="283" t="s">
        <v>294</v>
      </c>
      <c r="C11" s="284" t="s">
        <v>226</v>
      </c>
      <c r="D11" s="100">
        <v>6</v>
      </c>
      <c r="E11" s="351"/>
      <c r="F11" s="352">
        <f>D11*E11</f>
        <v>0</v>
      </c>
    </row>
    <row r="12" spans="1:6" ht="12.75">
      <c r="A12" s="206" t="s">
        <v>295</v>
      </c>
      <c r="B12" s="283" t="s">
        <v>296</v>
      </c>
      <c r="C12" s="284" t="s">
        <v>226</v>
      </c>
      <c r="D12" s="100">
        <v>12</v>
      </c>
      <c r="E12" s="351"/>
      <c r="F12" s="352">
        <f>D12*E12</f>
        <v>0</v>
      </c>
    </row>
    <row r="13" spans="1:6" ht="12.75">
      <c r="A13" s="206"/>
      <c r="B13" s="283"/>
      <c r="C13" s="284"/>
      <c r="D13" s="100"/>
      <c r="E13" s="351"/>
      <c r="F13" s="351"/>
    </row>
    <row r="14" spans="1:6" ht="63.75">
      <c r="A14" s="206" t="s">
        <v>297</v>
      </c>
      <c r="B14" s="354" t="s">
        <v>298</v>
      </c>
      <c r="C14" s="284" t="s">
        <v>226</v>
      </c>
      <c r="D14" s="100">
        <v>6</v>
      </c>
      <c r="E14" s="351"/>
      <c r="F14" s="352">
        <f>D14*E14</f>
        <v>0</v>
      </c>
    </row>
    <row r="15" spans="1:6" ht="12.75">
      <c r="A15" s="206" t="s">
        <v>299</v>
      </c>
      <c r="B15" s="283" t="s">
        <v>294</v>
      </c>
      <c r="C15" s="284" t="s">
        <v>226</v>
      </c>
      <c r="D15" s="100">
        <v>6</v>
      </c>
      <c r="E15" s="351"/>
      <c r="F15" s="352">
        <f>D15*E15</f>
        <v>0</v>
      </c>
    </row>
    <row r="16" spans="1:6" ht="12.75">
      <c r="A16" s="206"/>
      <c r="B16" s="283"/>
      <c r="C16" s="284"/>
      <c r="D16" s="100"/>
      <c r="E16" s="351"/>
      <c r="F16" s="351"/>
    </row>
    <row r="17" spans="1:6" ht="63.75">
      <c r="A17" s="206" t="s">
        <v>300</v>
      </c>
      <c r="B17" s="283" t="s">
        <v>301</v>
      </c>
      <c r="C17" s="284" t="s">
        <v>226</v>
      </c>
      <c r="D17" s="100">
        <v>30</v>
      </c>
      <c r="E17" s="351"/>
      <c r="F17" s="352">
        <f>D17*E17</f>
        <v>0</v>
      </c>
    </row>
    <row r="18" spans="1:6" ht="12.75">
      <c r="A18" s="206" t="s">
        <v>302</v>
      </c>
      <c r="B18" s="283" t="s">
        <v>303</v>
      </c>
      <c r="C18" s="284" t="s">
        <v>226</v>
      </c>
      <c r="D18" s="100">
        <v>6</v>
      </c>
      <c r="E18" s="351"/>
      <c r="F18" s="352">
        <f>D18*E18</f>
        <v>0</v>
      </c>
    </row>
    <row r="19" spans="1:6" ht="12.75">
      <c r="A19" s="206"/>
      <c r="B19" s="283"/>
      <c r="C19" s="284"/>
      <c r="D19" s="100"/>
      <c r="E19" s="351"/>
      <c r="F19" s="351"/>
    </row>
    <row r="20" spans="1:6" ht="38.25">
      <c r="A20" s="206" t="s">
        <v>304</v>
      </c>
      <c r="B20" s="283" t="s">
        <v>305</v>
      </c>
      <c r="C20" s="284" t="s">
        <v>27</v>
      </c>
      <c r="D20" s="100">
        <v>1</v>
      </c>
      <c r="E20" s="351"/>
      <c r="F20" s="352">
        <f>D20*E20</f>
        <v>0</v>
      </c>
    </row>
    <row r="21" spans="1:6" ht="12.75">
      <c r="A21" s="206" t="s">
        <v>306</v>
      </c>
      <c r="B21" s="283" t="s">
        <v>307</v>
      </c>
      <c r="C21" s="284" t="s">
        <v>27</v>
      </c>
      <c r="D21" s="100">
        <v>2</v>
      </c>
      <c r="E21" s="351"/>
      <c r="F21" s="352">
        <f>D21*E21</f>
        <v>0</v>
      </c>
    </row>
    <row r="22" spans="1:6" ht="12.75">
      <c r="A22" s="206"/>
      <c r="B22" s="283"/>
      <c r="C22" s="284"/>
      <c r="D22" s="100"/>
      <c r="E22" s="351"/>
      <c r="F22" s="351"/>
    </row>
    <row r="23" spans="1:6" ht="38.25">
      <c r="A23" s="206" t="s">
        <v>308</v>
      </c>
      <c r="B23" s="283" t="s">
        <v>309</v>
      </c>
      <c r="C23" s="284" t="s">
        <v>310</v>
      </c>
      <c r="D23" s="100">
        <v>1</v>
      </c>
      <c r="E23" s="351"/>
      <c r="F23" s="352">
        <f>D23*E23</f>
        <v>0</v>
      </c>
    </row>
    <row r="24" spans="1:6" ht="12.75">
      <c r="A24" s="206"/>
      <c r="B24" s="283"/>
      <c r="C24" s="284"/>
      <c r="D24" s="100"/>
      <c r="E24" s="351"/>
      <c r="F24" s="351"/>
    </row>
    <row r="25" spans="1:6" ht="51">
      <c r="A25" s="206" t="s">
        <v>311</v>
      </c>
      <c r="B25" s="283" t="s">
        <v>312</v>
      </c>
      <c r="C25" s="284" t="s">
        <v>310</v>
      </c>
      <c r="D25" s="100">
        <v>1</v>
      </c>
      <c r="E25" s="351"/>
      <c r="F25" s="352">
        <f>D25*E25</f>
        <v>0</v>
      </c>
    </row>
    <row r="26" spans="1:6" ht="12.75">
      <c r="A26" s="206"/>
      <c r="B26" s="283"/>
      <c r="C26" s="284"/>
      <c r="D26" s="100"/>
      <c r="E26" s="351"/>
      <c r="F26" s="351"/>
    </row>
    <row r="27" spans="1:6" ht="12.75">
      <c r="A27" s="206" t="s">
        <v>313</v>
      </c>
      <c r="B27" s="283" t="s">
        <v>314</v>
      </c>
      <c r="C27" s="284" t="s">
        <v>315</v>
      </c>
      <c r="D27" s="100">
        <v>0</v>
      </c>
      <c r="E27" s="351"/>
      <c r="F27" s="351"/>
    </row>
    <row r="28" spans="1:6" ht="12.75">
      <c r="A28" s="206"/>
      <c r="B28" s="283"/>
      <c r="C28" s="284"/>
      <c r="D28" s="100"/>
      <c r="E28" s="351"/>
      <c r="F28" s="351"/>
    </row>
    <row r="29" spans="1:6" ht="51">
      <c r="A29" s="206" t="s">
        <v>316</v>
      </c>
      <c r="B29" s="283" t="s">
        <v>317</v>
      </c>
      <c r="C29" s="284" t="s">
        <v>226</v>
      </c>
      <c r="D29" s="100">
        <v>6</v>
      </c>
      <c r="E29" s="351"/>
      <c r="F29" s="352">
        <f aca="true" t="shared" si="0" ref="F29:F42">D29*E29</f>
        <v>0</v>
      </c>
    </row>
    <row r="30" spans="1:6" ht="12.75">
      <c r="A30" s="206" t="s">
        <v>318</v>
      </c>
      <c r="B30" s="283" t="s">
        <v>319</v>
      </c>
      <c r="C30" s="284" t="s">
        <v>226</v>
      </c>
      <c r="D30" s="100">
        <v>12</v>
      </c>
      <c r="E30" s="285"/>
      <c r="F30" s="352">
        <f t="shared" si="0"/>
        <v>0</v>
      </c>
    </row>
    <row r="31" spans="1:6" ht="12.75">
      <c r="A31" s="206" t="s">
        <v>320</v>
      </c>
      <c r="B31" s="283" t="s">
        <v>321</v>
      </c>
      <c r="C31" s="284" t="s">
        <v>226</v>
      </c>
      <c r="D31" s="100">
        <v>6</v>
      </c>
      <c r="E31" s="351"/>
      <c r="F31" s="352">
        <f t="shared" si="0"/>
        <v>0</v>
      </c>
    </row>
    <row r="32" spans="1:6" ht="12.75">
      <c r="A32" s="206" t="s">
        <v>322</v>
      </c>
      <c r="B32" s="283" t="s">
        <v>323</v>
      </c>
      <c r="C32" s="284" t="s">
        <v>226</v>
      </c>
      <c r="D32" s="100">
        <v>12</v>
      </c>
      <c r="E32" s="351"/>
      <c r="F32" s="352">
        <f t="shared" si="0"/>
        <v>0</v>
      </c>
    </row>
    <row r="33" spans="1:6" ht="25.5">
      <c r="A33" s="206" t="s">
        <v>324</v>
      </c>
      <c r="B33" s="283" t="s">
        <v>325</v>
      </c>
      <c r="C33" s="284" t="s">
        <v>27</v>
      </c>
      <c r="D33" s="100">
        <v>6</v>
      </c>
      <c r="E33" s="351"/>
      <c r="F33" s="352">
        <f t="shared" si="0"/>
        <v>0</v>
      </c>
    </row>
    <row r="34" spans="1:6" ht="12.75">
      <c r="A34" s="206" t="s">
        <v>326</v>
      </c>
      <c r="B34" s="283" t="s">
        <v>327</v>
      </c>
      <c r="C34" s="284" t="s">
        <v>27</v>
      </c>
      <c r="D34" s="100">
        <v>3</v>
      </c>
      <c r="E34" s="351"/>
      <c r="F34" s="352">
        <f t="shared" si="0"/>
        <v>0</v>
      </c>
    </row>
    <row r="35" spans="1:6" ht="25.5">
      <c r="A35" s="206" t="s">
        <v>328</v>
      </c>
      <c r="B35" s="283" t="s">
        <v>329</v>
      </c>
      <c r="C35" s="284" t="s">
        <v>27</v>
      </c>
      <c r="D35" s="100">
        <v>14</v>
      </c>
      <c r="E35" s="285"/>
      <c r="F35" s="352">
        <f t="shared" si="0"/>
        <v>0</v>
      </c>
    </row>
    <row r="36" spans="1:6" ht="12.75">
      <c r="A36" s="206" t="s">
        <v>330</v>
      </c>
      <c r="B36" s="283" t="s">
        <v>331</v>
      </c>
      <c r="C36" s="284" t="s">
        <v>27</v>
      </c>
      <c r="D36" s="100">
        <v>7</v>
      </c>
      <c r="E36" s="285"/>
      <c r="F36" s="352">
        <f t="shared" si="0"/>
        <v>0</v>
      </c>
    </row>
    <row r="37" spans="1:6" ht="12.75">
      <c r="A37" s="206" t="s">
        <v>332</v>
      </c>
      <c r="B37" s="283" t="s">
        <v>333</v>
      </c>
      <c r="C37" s="284" t="s">
        <v>27</v>
      </c>
      <c r="D37" s="100">
        <v>4</v>
      </c>
      <c r="E37" s="351"/>
      <c r="F37" s="352">
        <f t="shared" si="0"/>
        <v>0</v>
      </c>
    </row>
    <row r="38" spans="1:6" ht="12.75">
      <c r="A38" s="206" t="s">
        <v>334</v>
      </c>
      <c r="B38" s="283" t="s">
        <v>335</v>
      </c>
      <c r="C38" s="284" t="s">
        <v>27</v>
      </c>
      <c r="D38" s="100">
        <v>4</v>
      </c>
      <c r="E38" s="351"/>
      <c r="F38" s="352">
        <f t="shared" si="0"/>
        <v>0</v>
      </c>
    </row>
    <row r="39" spans="1:6" ht="25.5">
      <c r="A39" s="206" t="s">
        <v>336</v>
      </c>
      <c r="B39" s="283" t="s">
        <v>337</v>
      </c>
      <c r="C39" s="284" t="s">
        <v>27</v>
      </c>
      <c r="D39" s="100">
        <v>4</v>
      </c>
      <c r="E39" s="351"/>
      <c r="F39" s="352">
        <f t="shared" si="0"/>
        <v>0</v>
      </c>
    </row>
    <row r="40" spans="1:6" ht="12.75">
      <c r="A40" s="206" t="s">
        <v>338</v>
      </c>
      <c r="B40" s="283" t="s">
        <v>339</v>
      </c>
      <c r="C40" s="284" t="s">
        <v>27</v>
      </c>
      <c r="D40" s="100">
        <v>3</v>
      </c>
      <c r="E40" s="351"/>
      <c r="F40" s="352">
        <f t="shared" si="0"/>
        <v>0</v>
      </c>
    </row>
    <row r="41" spans="1:6" ht="25.5">
      <c r="A41" s="206" t="s">
        <v>340</v>
      </c>
      <c r="B41" s="283" t="s">
        <v>341</v>
      </c>
      <c r="C41" s="284" t="s">
        <v>27</v>
      </c>
      <c r="D41" s="100">
        <v>1</v>
      </c>
      <c r="E41" s="351"/>
      <c r="F41" s="352">
        <f t="shared" si="0"/>
        <v>0</v>
      </c>
    </row>
    <row r="42" spans="1:6" ht="25.5">
      <c r="A42" s="206" t="s">
        <v>342</v>
      </c>
      <c r="B42" s="283" t="s">
        <v>343</v>
      </c>
      <c r="C42" s="284" t="s">
        <v>27</v>
      </c>
      <c r="D42" s="100">
        <v>1</v>
      </c>
      <c r="E42" s="351"/>
      <c r="F42" s="352">
        <f t="shared" si="0"/>
        <v>0</v>
      </c>
    </row>
    <row r="43" spans="1:6" ht="12.75">
      <c r="A43" s="206"/>
      <c r="B43" s="283"/>
      <c r="C43" s="284"/>
      <c r="D43" s="100"/>
      <c r="E43" s="351"/>
      <c r="F43" s="352"/>
    </row>
    <row r="44" spans="1:6" ht="33" customHeight="1">
      <c r="A44" s="206" t="s">
        <v>344</v>
      </c>
      <c r="B44" s="283" t="s">
        <v>345</v>
      </c>
      <c r="C44" s="284" t="s">
        <v>27</v>
      </c>
      <c r="D44" s="100">
        <v>1</v>
      </c>
      <c r="E44" s="351"/>
      <c r="F44" s="352">
        <f>D44*E44</f>
        <v>0</v>
      </c>
    </row>
    <row r="45" spans="1:6" ht="15" customHeight="1">
      <c r="A45" s="206"/>
      <c r="B45" s="283"/>
      <c r="C45" s="284"/>
      <c r="D45" s="100"/>
      <c r="E45" s="351"/>
      <c r="F45" s="351"/>
    </row>
    <row r="46" spans="1:6" ht="51">
      <c r="A46" s="206" t="s">
        <v>346</v>
      </c>
      <c r="B46" s="283" t="s">
        <v>347</v>
      </c>
      <c r="C46" s="284" t="s">
        <v>27</v>
      </c>
      <c r="D46" s="100">
        <v>4</v>
      </c>
      <c r="E46" s="351"/>
      <c r="F46" s="352">
        <f>D46*E46</f>
        <v>0</v>
      </c>
    </row>
    <row r="47" spans="1:6" ht="12.75">
      <c r="A47" s="206"/>
      <c r="B47" s="283"/>
      <c r="C47" s="284"/>
      <c r="D47" s="100"/>
      <c r="E47" s="351"/>
      <c r="F47" s="351"/>
    </row>
    <row r="48" spans="1:6" ht="38.25">
      <c r="A48" s="206" t="s">
        <v>348</v>
      </c>
      <c r="B48" s="283" t="s">
        <v>349</v>
      </c>
      <c r="C48" s="284" t="s">
        <v>27</v>
      </c>
      <c r="D48" s="100">
        <v>6</v>
      </c>
      <c r="E48" s="351"/>
      <c r="F48" s="352">
        <f>D48*E48</f>
        <v>0</v>
      </c>
    </row>
    <row r="49" spans="1:6" ht="12.75">
      <c r="A49" s="206"/>
      <c r="B49" s="283"/>
      <c r="C49" s="284"/>
      <c r="D49" s="100"/>
      <c r="E49" s="351"/>
      <c r="F49" s="351"/>
    </row>
    <row r="50" spans="1:6" ht="38.25">
      <c r="A50" s="206" t="s">
        <v>350</v>
      </c>
      <c r="B50" s="283" t="s">
        <v>351</v>
      </c>
      <c r="C50" s="284"/>
      <c r="D50" s="100"/>
      <c r="E50" s="351"/>
      <c r="F50" s="351"/>
    </row>
    <row r="51" spans="1:6" ht="12.75">
      <c r="A51" s="206"/>
      <c r="B51" s="283"/>
      <c r="C51" s="284"/>
      <c r="D51" s="100"/>
      <c r="E51" s="351"/>
      <c r="F51" s="351"/>
    </row>
    <row r="52" spans="1:6" ht="51">
      <c r="A52" s="206" t="s">
        <v>352</v>
      </c>
      <c r="B52" s="283" t="s">
        <v>353</v>
      </c>
      <c r="C52" s="284" t="s">
        <v>27</v>
      </c>
      <c r="D52" s="100">
        <v>3</v>
      </c>
      <c r="E52" s="352"/>
      <c r="F52" s="352">
        <f>D52*E52</f>
        <v>0</v>
      </c>
    </row>
    <row r="53" spans="1:6" ht="12.75">
      <c r="A53" s="206"/>
      <c r="B53" s="283"/>
      <c r="C53" s="284"/>
      <c r="D53" s="100"/>
      <c r="E53" s="351"/>
      <c r="F53" s="351"/>
    </row>
    <row r="54" spans="1:6" ht="51">
      <c r="A54" s="206" t="s">
        <v>354</v>
      </c>
      <c r="B54" s="283" t="s">
        <v>355</v>
      </c>
      <c r="C54" s="284" t="s">
        <v>27</v>
      </c>
      <c r="D54" s="100">
        <v>3</v>
      </c>
      <c r="E54" s="285"/>
      <c r="F54" s="352">
        <f>D54*E54</f>
        <v>0</v>
      </c>
    </row>
    <row r="55" spans="1:6" ht="12.75">
      <c r="A55" s="206"/>
      <c r="B55" s="283"/>
      <c r="C55" s="284"/>
      <c r="D55" s="100"/>
      <c r="E55" s="351"/>
      <c r="F55" s="351"/>
    </row>
    <row r="56" spans="1:6" ht="38.25">
      <c r="A56" s="206" t="s">
        <v>356</v>
      </c>
      <c r="B56" s="283" t="s">
        <v>357</v>
      </c>
      <c r="C56" s="284"/>
      <c r="D56" s="100"/>
      <c r="E56" s="351"/>
      <c r="F56" s="351"/>
    </row>
    <row r="57" spans="1:6" ht="12.75">
      <c r="A57" s="206"/>
      <c r="B57" s="283"/>
      <c r="C57" s="284"/>
      <c r="D57" s="100"/>
      <c r="E57" s="351"/>
      <c r="F57" s="351"/>
    </row>
    <row r="58" spans="1:6" ht="38.25">
      <c r="A58" s="206" t="s">
        <v>358</v>
      </c>
      <c r="B58" s="283" t="s">
        <v>359</v>
      </c>
      <c r="C58" s="284" t="s">
        <v>27</v>
      </c>
      <c r="D58" s="100">
        <v>1</v>
      </c>
      <c r="E58" s="351"/>
      <c r="F58" s="352">
        <f>D58*E58</f>
        <v>0</v>
      </c>
    </row>
    <row r="59" spans="1:6" ht="12.75">
      <c r="A59" s="206"/>
      <c r="B59" s="283"/>
      <c r="C59" s="284"/>
      <c r="D59" s="100"/>
      <c r="E59" s="351"/>
      <c r="F59" s="351"/>
    </row>
    <row r="60" spans="1:6" ht="51">
      <c r="A60" s="206" t="s">
        <v>360</v>
      </c>
      <c r="B60" s="283" t="s">
        <v>361</v>
      </c>
      <c r="C60" s="284" t="s">
        <v>27</v>
      </c>
      <c r="D60" s="100">
        <v>1</v>
      </c>
      <c r="E60" s="351"/>
      <c r="F60" s="352">
        <f>D60*E60</f>
        <v>0</v>
      </c>
    </row>
    <row r="61" spans="1:6" ht="12.75">
      <c r="A61" s="206"/>
      <c r="B61" s="283"/>
      <c r="C61" s="284"/>
      <c r="D61" s="100"/>
      <c r="E61" s="351"/>
      <c r="F61" s="351"/>
    </row>
    <row r="62" spans="1:6" ht="25.5">
      <c r="A62" s="206" t="s">
        <v>362</v>
      </c>
      <c r="B62" s="354" t="s">
        <v>363</v>
      </c>
      <c r="C62" s="284"/>
      <c r="D62" s="100"/>
      <c r="E62" s="351"/>
      <c r="F62" s="352"/>
    </row>
    <row r="63" spans="1:6" ht="12.75">
      <c r="A63" s="355"/>
      <c r="B63" s="354"/>
      <c r="C63" s="284"/>
      <c r="D63" s="100"/>
      <c r="E63" s="351"/>
      <c r="F63" s="351"/>
    </row>
    <row r="64" spans="1:6" ht="76.5">
      <c r="A64" s="206" t="s">
        <v>364</v>
      </c>
      <c r="B64" s="283" t="s">
        <v>365</v>
      </c>
      <c r="C64" s="284" t="s">
        <v>27</v>
      </c>
      <c r="D64" s="100">
        <v>1</v>
      </c>
      <c r="E64" s="285"/>
      <c r="F64" s="285">
        <f>D64*E64</f>
        <v>0</v>
      </c>
    </row>
    <row r="65" spans="1:6" ht="12.75">
      <c r="A65" s="206"/>
      <c r="B65" s="283"/>
      <c r="C65" s="284"/>
      <c r="D65" s="100"/>
      <c r="E65" s="351"/>
      <c r="F65" s="351"/>
    </row>
    <row r="66" spans="1:6" ht="12.75">
      <c r="A66" s="206" t="s">
        <v>366</v>
      </c>
      <c r="B66" s="283" t="s">
        <v>367</v>
      </c>
      <c r="C66" s="284"/>
      <c r="D66" s="100"/>
      <c r="E66" s="352"/>
      <c r="F66" s="352"/>
    </row>
    <row r="67" spans="1:6" ht="12.75">
      <c r="A67" s="206"/>
      <c r="B67" s="283"/>
      <c r="C67" s="284"/>
      <c r="D67" s="100"/>
      <c r="E67" s="352"/>
      <c r="F67" s="352"/>
    </row>
    <row r="68" spans="1:6" ht="76.5">
      <c r="A68" s="206" t="s">
        <v>368</v>
      </c>
      <c r="B68" s="283" t="s">
        <v>369</v>
      </c>
      <c r="C68" s="284" t="s">
        <v>27</v>
      </c>
      <c r="D68" s="100">
        <v>1</v>
      </c>
      <c r="E68" s="285"/>
      <c r="F68" s="352">
        <f aca="true" t="shared" si="1" ref="F68:F78">D68*E68</f>
        <v>0</v>
      </c>
    </row>
    <row r="69" spans="1:6" ht="12.75">
      <c r="A69" s="206"/>
      <c r="B69" s="283"/>
      <c r="C69" s="284"/>
      <c r="D69" s="100"/>
      <c r="E69" s="352"/>
      <c r="F69" s="352"/>
    </row>
    <row r="70" spans="1:6" ht="38.25">
      <c r="A70" s="206" t="s">
        <v>370</v>
      </c>
      <c r="B70" s="283" t="s">
        <v>371</v>
      </c>
      <c r="C70" s="284" t="s">
        <v>27</v>
      </c>
      <c r="D70" s="100">
        <v>1</v>
      </c>
      <c r="E70" s="352"/>
      <c r="F70" s="352">
        <f t="shared" si="1"/>
        <v>0</v>
      </c>
    </row>
    <row r="71" spans="1:6" ht="12.75">
      <c r="A71" s="206"/>
      <c r="B71" s="283"/>
      <c r="C71" s="284"/>
      <c r="D71" s="100"/>
      <c r="E71" s="352"/>
      <c r="F71" s="352"/>
    </row>
    <row r="72" spans="1:6" ht="76.5">
      <c r="A72" s="206" t="s">
        <v>372</v>
      </c>
      <c r="B72" s="283" t="s">
        <v>373</v>
      </c>
      <c r="C72" s="284" t="s">
        <v>27</v>
      </c>
      <c r="D72" s="100">
        <v>1</v>
      </c>
      <c r="E72" s="285"/>
      <c r="F72" s="352">
        <f t="shared" si="1"/>
        <v>0</v>
      </c>
    </row>
    <row r="73" spans="1:6" ht="12.75">
      <c r="A73" s="206"/>
      <c r="B73" s="283"/>
      <c r="C73" s="284"/>
      <c r="D73" s="100"/>
      <c r="E73" s="352"/>
      <c r="F73" s="352"/>
    </row>
    <row r="74" spans="1:6" ht="63.75">
      <c r="A74" s="206" t="s">
        <v>374</v>
      </c>
      <c r="B74" s="283" t="s">
        <v>375</v>
      </c>
      <c r="C74" s="284" t="s">
        <v>27</v>
      </c>
      <c r="D74" s="100">
        <v>1</v>
      </c>
      <c r="E74" s="285"/>
      <c r="F74" s="352">
        <f t="shared" si="1"/>
        <v>0</v>
      </c>
    </row>
    <row r="75" spans="1:6" ht="12.75">
      <c r="A75" s="206"/>
      <c r="B75" s="283"/>
      <c r="C75" s="284"/>
      <c r="D75" s="100"/>
      <c r="E75" s="352"/>
      <c r="F75" s="352"/>
    </row>
    <row r="76" spans="1:6" ht="76.5">
      <c r="A76" s="206" t="s">
        <v>376</v>
      </c>
      <c r="B76" s="283" t="s">
        <v>377</v>
      </c>
      <c r="C76" s="284" t="s">
        <v>27</v>
      </c>
      <c r="D76" s="100">
        <v>1</v>
      </c>
      <c r="E76" s="285"/>
      <c r="F76" s="352">
        <f t="shared" si="1"/>
        <v>0</v>
      </c>
    </row>
    <row r="77" spans="1:6" ht="12.75">
      <c r="A77" s="206"/>
      <c r="B77" s="283"/>
      <c r="C77" s="284"/>
      <c r="D77" s="100"/>
      <c r="E77" s="352"/>
      <c r="F77" s="352"/>
    </row>
    <row r="78" spans="1:6" ht="51">
      <c r="A78" s="206" t="s">
        <v>378</v>
      </c>
      <c r="B78" s="283" t="s">
        <v>379</v>
      </c>
      <c r="C78" s="284" t="s">
        <v>27</v>
      </c>
      <c r="D78" s="100">
        <v>1</v>
      </c>
      <c r="E78" s="285"/>
      <c r="F78" s="352">
        <f t="shared" si="1"/>
        <v>0</v>
      </c>
    </row>
    <row r="79" spans="1:6" ht="12.75">
      <c r="A79" s="206"/>
      <c r="B79" s="283"/>
      <c r="C79" s="284"/>
      <c r="D79" s="100"/>
      <c r="E79" s="352"/>
      <c r="F79" s="352"/>
    </row>
    <row r="80" spans="1:6" ht="25.5">
      <c r="A80" s="206" t="s">
        <v>380</v>
      </c>
      <c r="B80" s="283" t="s">
        <v>381</v>
      </c>
      <c r="C80" s="284"/>
      <c r="D80" s="100"/>
      <c r="E80" s="351"/>
      <c r="F80" s="351"/>
    </row>
    <row r="81" spans="1:6" ht="12.75">
      <c r="A81" s="206"/>
      <c r="B81" s="283"/>
      <c r="C81" s="284"/>
      <c r="D81" s="100"/>
      <c r="E81" s="351"/>
      <c r="F81" s="351"/>
    </row>
    <row r="82" spans="1:6" ht="63.75">
      <c r="A82" s="206" t="s">
        <v>382</v>
      </c>
      <c r="B82" s="283" t="s">
        <v>383</v>
      </c>
      <c r="C82" s="284" t="s">
        <v>27</v>
      </c>
      <c r="D82" s="100">
        <v>1</v>
      </c>
      <c r="E82" s="351"/>
      <c r="F82" s="352">
        <f>D82*E82</f>
        <v>0</v>
      </c>
    </row>
    <row r="83" spans="1:6" ht="12.75">
      <c r="A83" s="206"/>
      <c r="B83" s="283"/>
      <c r="C83" s="284"/>
      <c r="D83" s="100"/>
      <c r="E83" s="351"/>
      <c r="F83" s="351"/>
    </row>
    <row r="84" spans="1:6" ht="63.75">
      <c r="A84" s="206" t="s">
        <v>384</v>
      </c>
      <c r="B84" s="283" t="s">
        <v>385</v>
      </c>
      <c r="C84" s="284" t="s">
        <v>27</v>
      </c>
      <c r="D84" s="100">
        <v>1</v>
      </c>
      <c r="E84" s="351"/>
      <c r="F84" s="352">
        <f>D84*E84</f>
        <v>0</v>
      </c>
    </row>
    <row r="85" spans="1:6" ht="12.75">
      <c r="A85" s="206"/>
      <c r="B85" s="283"/>
      <c r="C85" s="284"/>
      <c r="D85" s="100"/>
      <c r="E85" s="351"/>
      <c r="F85" s="351"/>
    </row>
    <row r="86" spans="1:6" ht="12.75">
      <c r="A86" s="206" t="s">
        <v>386</v>
      </c>
      <c r="B86" s="283" t="s">
        <v>387</v>
      </c>
      <c r="C86" s="284" t="s">
        <v>310</v>
      </c>
      <c r="D86" s="100"/>
      <c r="E86" s="351"/>
      <c r="F86" s="351"/>
    </row>
    <row r="87" spans="1:6" ht="12.75">
      <c r="A87" s="206"/>
      <c r="B87" s="283"/>
      <c r="C87" s="284"/>
      <c r="D87" s="100"/>
      <c r="E87" s="351"/>
      <c r="F87" s="351"/>
    </row>
    <row r="88" spans="1:6" ht="51">
      <c r="A88" s="206" t="s">
        <v>388</v>
      </c>
      <c r="B88" s="283" t="s">
        <v>389</v>
      </c>
      <c r="C88" s="284" t="s">
        <v>27</v>
      </c>
      <c r="D88" s="100">
        <v>1</v>
      </c>
      <c r="E88" s="351"/>
      <c r="F88" s="352">
        <f>D88*E88</f>
        <v>0</v>
      </c>
    </row>
    <row r="89" spans="1:6" ht="12" customHeight="1">
      <c r="A89" s="206"/>
      <c r="B89" s="283"/>
      <c r="C89" s="284"/>
      <c r="D89" s="100"/>
      <c r="E89" s="351"/>
      <c r="F89" s="351"/>
    </row>
    <row r="90" spans="1:6" ht="63.75">
      <c r="A90" s="206" t="s">
        <v>390</v>
      </c>
      <c r="B90" s="283" t="s">
        <v>391</v>
      </c>
      <c r="C90" s="284" t="s">
        <v>27</v>
      </c>
      <c r="D90" s="100">
        <v>1</v>
      </c>
      <c r="E90" s="351"/>
      <c r="F90" s="352">
        <f>D90*E90</f>
        <v>0</v>
      </c>
    </row>
    <row r="91" spans="1:6" ht="12.75">
      <c r="A91" s="206"/>
      <c r="B91" s="283"/>
      <c r="C91" s="284"/>
      <c r="D91" s="100"/>
      <c r="E91" s="351"/>
      <c r="F91" s="351"/>
    </row>
    <row r="92" spans="1:6" ht="51">
      <c r="A92" s="206" t="s">
        <v>392</v>
      </c>
      <c r="B92" s="283" t="s">
        <v>393</v>
      </c>
      <c r="C92" s="284" t="s">
        <v>27</v>
      </c>
      <c r="D92" s="100">
        <v>1</v>
      </c>
      <c r="E92" s="351"/>
      <c r="F92" s="352">
        <f>D92*E92</f>
        <v>0</v>
      </c>
    </row>
    <row r="93" spans="1:6" ht="12.75">
      <c r="A93" s="206"/>
      <c r="B93" s="283"/>
      <c r="C93" s="284"/>
      <c r="D93" s="100"/>
      <c r="E93" s="351"/>
      <c r="F93" s="351"/>
    </row>
    <row r="94" spans="1:6" ht="12.75">
      <c r="A94" s="206" t="s">
        <v>394</v>
      </c>
      <c r="B94" s="354" t="s">
        <v>395</v>
      </c>
      <c r="C94" s="284" t="s">
        <v>310</v>
      </c>
      <c r="D94" s="100"/>
      <c r="E94" s="351"/>
      <c r="F94" s="351"/>
    </row>
    <row r="95" spans="1:6" ht="12.75">
      <c r="A95" s="206"/>
      <c r="B95" s="354"/>
      <c r="C95" s="284"/>
      <c r="D95" s="100"/>
      <c r="E95" s="351"/>
      <c r="F95" s="351"/>
    </row>
    <row r="96" spans="1:6" ht="38.25">
      <c r="A96" s="206" t="s">
        <v>396</v>
      </c>
      <c r="B96" s="283" t="s">
        <v>397</v>
      </c>
      <c r="C96" s="284" t="s">
        <v>27</v>
      </c>
      <c r="D96" s="100">
        <v>1</v>
      </c>
      <c r="E96" s="351"/>
      <c r="F96" s="351">
        <f>D96*E96</f>
        <v>0</v>
      </c>
    </row>
    <row r="97" spans="1:6" ht="12.75">
      <c r="A97" s="206"/>
      <c r="B97" s="283"/>
      <c r="C97" s="284"/>
      <c r="D97" s="351"/>
      <c r="E97" s="351"/>
      <c r="F97" s="351"/>
    </row>
    <row r="98" spans="1:6" ht="38.25">
      <c r="A98" s="206" t="s">
        <v>398</v>
      </c>
      <c r="B98" s="283" t="s">
        <v>399</v>
      </c>
      <c r="C98" s="284" t="s">
        <v>27</v>
      </c>
      <c r="D98" s="100">
        <v>1</v>
      </c>
      <c r="E98" s="351"/>
      <c r="F98" s="351">
        <f>D98*E98</f>
        <v>0</v>
      </c>
    </row>
    <row r="99" spans="1:6" ht="12.75">
      <c r="A99" s="206"/>
      <c r="B99" s="283"/>
      <c r="C99" s="284"/>
      <c r="D99" s="351"/>
      <c r="E99" s="351"/>
      <c r="F99" s="351"/>
    </row>
    <row r="100" spans="1:6" ht="38.25">
      <c r="A100" s="353" t="s">
        <v>400</v>
      </c>
      <c r="B100" s="283" t="s">
        <v>401</v>
      </c>
      <c r="C100" s="284" t="s">
        <v>27</v>
      </c>
      <c r="D100" s="351">
        <v>1</v>
      </c>
      <c r="E100" s="351"/>
      <c r="F100" s="351">
        <f>D100*E100</f>
        <v>0</v>
      </c>
    </row>
    <row r="101" spans="1:6" ht="12.75">
      <c r="A101" s="206"/>
      <c r="B101" s="283"/>
      <c r="C101" s="284"/>
      <c r="D101" s="351"/>
      <c r="E101" s="351"/>
      <c r="F101" s="351"/>
    </row>
    <row r="102" spans="1:6" ht="51">
      <c r="A102" s="206" t="s">
        <v>402</v>
      </c>
      <c r="B102" s="283" t="s">
        <v>403</v>
      </c>
      <c r="C102" s="284" t="s">
        <v>27</v>
      </c>
      <c r="D102" s="100">
        <v>1</v>
      </c>
      <c r="E102" s="351"/>
      <c r="F102" s="352">
        <f>D102*E102</f>
        <v>0</v>
      </c>
    </row>
    <row r="103" spans="1:6" ht="12.75">
      <c r="A103" s="206"/>
      <c r="B103" s="283"/>
      <c r="C103" s="284"/>
      <c r="D103" s="100"/>
      <c r="E103" s="351"/>
      <c r="F103" s="351"/>
    </row>
    <row r="104" spans="1:6" ht="38.25">
      <c r="A104" s="206" t="s">
        <v>404</v>
      </c>
      <c r="B104" s="283" t="s">
        <v>405</v>
      </c>
      <c r="C104" s="284" t="s">
        <v>27</v>
      </c>
      <c r="D104" s="100">
        <v>1</v>
      </c>
      <c r="E104" s="351"/>
      <c r="F104" s="352">
        <f>D104*E104</f>
        <v>0</v>
      </c>
    </row>
    <row r="105" spans="1:6" ht="12.75">
      <c r="A105" s="206"/>
      <c r="B105" s="283"/>
      <c r="C105" s="284"/>
      <c r="D105" s="100"/>
      <c r="E105" s="351"/>
      <c r="F105" s="351"/>
    </row>
    <row r="106" spans="1:6" ht="38.25">
      <c r="A106" s="206" t="s">
        <v>406</v>
      </c>
      <c r="B106" s="354" t="s">
        <v>407</v>
      </c>
      <c r="C106" s="284" t="s">
        <v>27</v>
      </c>
      <c r="D106" s="100">
        <v>3</v>
      </c>
      <c r="E106" s="351"/>
      <c r="F106" s="352">
        <f>D106*E106</f>
        <v>0</v>
      </c>
    </row>
    <row r="107" spans="1:6" ht="12.75">
      <c r="A107" s="206"/>
      <c r="B107" s="283"/>
      <c r="C107" s="284"/>
      <c r="D107" s="100"/>
      <c r="E107" s="351"/>
      <c r="F107" s="351"/>
    </row>
    <row r="108" spans="1:6" ht="38.25">
      <c r="A108" s="206" t="s">
        <v>408</v>
      </c>
      <c r="B108" s="283" t="s">
        <v>409</v>
      </c>
      <c r="C108" s="284" t="s">
        <v>27</v>
      </c>
      <c r="D108" s="100">
        <v>4</v>
      </c>
      <c r="E108" s="351"/>
      <c r="F108" s="352">
        <f>D108*E108</f>
        <v>0</v>
      </c>
    </row>
    <row r="109" spans="1:6" ht="12.75">
      <c r="A109" s="206"/>
      <c r="B109" s="283"/>
      <c r="C109" s="284"/>
      <c r="D109" s="100"/>
      <c r="E109" s="351"/>
      <c r="F109" s="351"/>
    </row>
    <row r="110" spans="1:6" ht="38.25">
      <c r="A110" s="206" t="s">
        <v>410</v>
      </c>
      <c r="B110" s="283" t="s">
        <v>411</v>
      </c>
      <c r="C110" s="284" t="s">
        <v>27</v>
      </c>
      <c r="D110" s="100">
        <v>4</v>
      </c>
      <c r="E110" s="351"/>
      <c r="F110" s="352">
        <f>D110*E110</f>
        <v>0</v>
      </c>
    </row>
    <row r="111" spans="1:6" ht="12.75">
      <c r="A111" s="206"/>
      <c r="B111" s="283"/>
      <c r="C111" s="284"/>
      <c r="D111" s="100"/>
      <c r="E111" s="351"/>
      <c r="F111" s="351"/>
    </row>
    <row r="112" spans="1:6" ht="38.25">
      <c r="A112" s="206" t="s">
        <v>412</v>
      </c>
      <c r="B112" s="283" t="s">
        <v>413</v>
      </c>
      <c r="C112" s="284" t="s">
        <v>27</v>
      </c>
      <c r="D112" s="100">
        <v>2</v>
      </c>
      <c r="E112" s="351"/>
      <c r="F112" s="352">
        <f>D112*E112</f>
        <v>0</v>
      </c>
    </row>
    <row r="113" spans="1:6" ht="12.75">
      <c r="A113" s="206"/>
      <c r="B113" s="283"/>
      <c r="C113" s="284"/>
      <c r="D113" s="100"/>
      <c r="E113" s="351"/>
      <c r="F113" s="351"/>
    </row>
    <row r="114" spans="1:6" ht="38.25">
      <c r="A114" s="206" t="s">
        <v>414</v>
      </c>
      <c r="B114" s="283" t="s">
        <v>415</v>
      </c>
      <c r="C114" s="284" t="s">
        <v>27</v>
      </c>
      <c r="D114" s="100">
        <v>4</v>
      </c>
      <c r="E114" s="351"/>
      <c r="F114" s="352">
        <f>D114*E114</f>
        <v>0</v>
      </c>
    </row>
    <row r="115" spans="1:6" ht="12.75">
      <c r="A115" s="206"/>
      <c r="B115" s="283"/>
      <c r="C115" s="284"/>
      <c r="D115" s="100"/>
      <c r="E115" s="351"/>
      <c r="F115" s="351"/>
    </row>
    <row r="116" spans="1:6" ht="38.25">
      <c r="A116" s="206" t="s">
        <v>416</v>
      </c>
      <c r="B116" s="283" t="s">
        <v>417</v>
      </c>
      <c r="C116" s="284" t="s">
        <v>27</v>
      </c>
      <c r="D116" s="100">
        <v>1</v>
      </c>
      <c r="E116" s="351"/>
      <c r="F116" s="352">
        <f>D116*E116</f>
        <v>0</v>
      </c>
    </row>
    <row r="117" spans="1:6" ht="12.75">
      <c r="A117" s="206" t="s">
        <v>418</v>
      </c>
      <c r="B117" s="283" t="s">
        <v>419</v>
      </c>
      <c r="C117" s="284" t="s">
        <v>27</v>
      </c>
      <c r="D117" s="100">
        <v>1</v>
      </c>
      <c r="E117" s="351"/>
      <c r="F117" s="352">
        <f>D117*E117</f>
        <v>0</v>
      </c>
    </row>
    <row r="118" spans="1:6" ht="12.75">
      <c r="A118" s="206"/>
      <c r="B118" s="283"/>
      <c r="C118" s="284"/>
      <c r="D118" s="100"/>
      <c r="E118" s="351"/>
      <c r="F118" s="351"/>
    </row>
    <row r="119" spans="1:6" ht="76.5">
      <c r="A119" s="206" t="s">
        <v>420</v>
      </c>
      <c r="B119" s="283" t="s">
        <v>421</v>
      </c>
      <c r="C119" s="284" t="s">
        <v>27</v>
      </c>
      <c r="D119" s="351">
        <v>1</v>
      </c>
      <c r="E119" s="351"/>
      <c r="F119" s="352">
        <f>D119*E119</f>
        <v>0</v>
      </c>
    </row>
    <row r="120" spans="1:6" ht="12.75">
      <c r="A120" s="206"/>
      <c r="B120" s="283"/>
      <c r="C120" s="284"/>
      <c r="D120" s="351"/>
      <c r="E120" s="351"/>
      <c r="F120" s="351"/>
    </row>
    <row r="121" spans="1:6" ht="38.25">
      <c r="A121" s="353" t="s">
        <v>422</v>
      </c>
      <c r="B121" s="283" t="s">
        <v>423</v>
      </c>
      <c r="C121" s="284" t="s">
        <v>27</v>
      </c>
      <c r="D121" s="351">
        <v>1</v>
      </c>
      <c r="E121" s="351"/>
      <c r="F121" s="352">
        <f>D121*E121</f>
        <v>0</v>
      </c>
    </row>
    <row r="122" spans="1:6" ht="12.75">
      <c r="A122" s="206"/>
      <c r="B122" s="283"/>
      <c r="C122" s="284"/>
      <c r="D122" s="351"/>
      <c r="E122" s="351"/>
      <c r="F122" s="351"/>
    </row>
    <row r="123" spans="1:6" ht="12.75">
      <c r="A123" s="206" t="s">
        <v>424</v>
      </c>
      <c r="B123" s="283" t="s">
        <v>425</v>
      </c>
      <c r="C123" s="284" t="s">
        <v>426</v>
      </c>
      <c r="D123" s="100">
        <v>2</v>
      </c>
      <c r="E123" s="351">
        <f>SUM(F6:F121)</f>
        <v>0</v>
      </c>
      <c r="F123" s="351">
        <f>E123*(D123/100)</f>
        <v>0</v>
      </c>
    </row>
    <row r="124" spans="1:6" ht="12.75">
      <c r="A124" s="206"/>
      <c r="B124" s="283"/>
      <c r="C124" s="284"/>
      <c r="D124" s="100"/>
      <c r="E124" s="351"/>
      <c r="F124" s="351"/>
    </row>
    <row r="125" spans="1:6" ht="26.25" thickBot="1">
      <c r="A125" s="206" t="s">
        <v>427</v>
      </c>
      <c r="B125" s="283" t="s">
        <v>428</v>
      </c>
      <c r="C125" s="284" t="s">
        <v>310</v>
      </c>
      <c r="D125" s="100">
        <v>1</v>
      </c>
      <c r="E125" s="351"/>
      <c r="F125" s="351">
        <f>D125*E125</f>
        <v>0</v>
      </c>
    </row>
    <row r="126" spans="1:6" ht="13.5" thickTop="1">
      <c r="A126" s="207"/>
      <c r="B126" s="208" t="s">
        <v>429</v>
      </c>
      <c r="C126" s="209"/>
      <c r="D126" s="210"/>
      <c r="E126" s="211"/>
      <c r="F126" s="212">
        <f>SUM(F6:F125)</f>
        <v>0</v>
      </c>
    </row>
    <row r="127" spans="1:6" ht="12.75">
      <c r="A127" s="213"/>
      <c r="B127" s="214"/>
      <c r="C127" s="215"/>
      <c r="D127" s="216"/>
      <c r="E127" s="217"/>
      <c r="F127" s="217"/>
    </row>
    <row r="128" spans="1:6" ht="12.75">
      <c r="A128" s="199">
        <v>2</v>
      </c>
      <c r="B128" s="218" t="s">
        <v>430</v>
      </c>
      <c r="C128" s="201"/>
      <c r="D128" s="202"/>
      <c r="E128" s="203"/>
      <c r="F128" s="203"/>
    </row>
    <row r="130" spans="1:6" ht="242.25">
      <c r="A130" s="356" t="s">
        <v>289</v>
      </c>
      <c r="B130" s="357" t="s">
        <v>431</v>
      </c>
      <c r="C130" s="284" t="s">
        <v>27</v>
      </c>
      <c r="D130" s="100">
        <v>1</v>
      </c>
      <c r="E130" s="351"/>
      <c r="F130" s="352">
        <f>D130*E130</f>
        <v>0</v>
      </c>
    </row>
    <row r="131" spans="1:6" ht="12.75">
      <c r="A131" s="356"/>
      <c r="B131" s="357"/>
      <c r="C131" s="284"/>
      <c r="D131" s="100"/>
      <c r="E131" s="351"/>
      <c r="F131" s="351"/>
    </row>
    <row r="132" spans="1:6" ht="25.5">
      <c r="A132" s="356" t="s">
        <v>432</v>
      </c>
      <c r="B132" s="357" t="s">
        <v>433</v>
      </c>
      <c r="C132" s="284" t="s">
        <v>27</v>
      </c>
      <c r="D132" s="100">
        <v>1</v>
      </c>
      <c r="E132" s="351"/>
      <c r="F132" s="352">
        <f>D132*E132</f>
        <v>0</v>
      </c>
    </row>
    <row r="133" spans="1:6" ht="12.75">
      <c r="A133" s="356"/>
      <c r="B133" s="357"/>
      <c r="C133" s="284"/>
      <c r="D133" s="100"/>
      <c r="E133" s="351"/>
      <c r="F133" s="351"/>
    </row>
    <row r="134" spans="1:6" ht="38.25">
      <c r="A134" s="358" t="s">
        <v>434</v>
      </c>
      <c r="B134" s="357" t="s">
        <v>435</v>
      </c>
      <c r="C134" s="284" t="s">
        <v>27</v>
      </c>
      <c r="D134" s="100">
        <v>2</v>
      </c>
      <c r="E134" s="351"/>
      <c r="F134" s="352">
        <f>D134*E134</f>
        <v>0</v>
      </c>
    </row>
    <row r="135" spans="1:6" ht="12.75">
      <c r="A135" s="358"/>
      <c r="B135" s="357"/>
      <c r="C135" s="284"/>
      <c r="D135" s="100"/>
      <c r="E135" s="351"/>
      <c r="F135" s="351"/>
    </row>
    <row r="136" spans="1:6" ht="51">
      <c r="A136" s="356" t="s">
        <v>436</v>
      </c>
      <c r="B136" s="357" t="s">
        <v>437</v>
      </c>
      <c r="C136" s="284" t="s">
        <v>27</v>
      </c>
      <c r="D136" s="100">
        <v>2</v>
      </c>
      <c r="E136" s="351"/>
      <c r="F136" s="352">
        <f>D136*E136</f>
        <v>0</v>
      </c>
    </row>
    <row r="137" spans="1:6" ht="12.75">
      <c r="A137" s="356"/>
      <c r="B137" s="357"/>
      <c r="C137" s="284"/>
      <c r="D137" s="100"/>
      <c r="E137" s="351"/>
      <c r="F137" s="351"/>
    </row>
    <row r="138" spans="1:6" ht="12.75">
      <c r="A138" s="359" t="s">
        <v>438</v>
      </c>
      <c r="B138" s="357" t="s">
        <v>439</v>
      </c>
      <c r="C138" s="284" t="s">
        <v>27</v>
      </c>
      <c r="D138" s="100">
        <v>2</v>
      </c>
      <c r="E138" s="351"/>
      <c r="F138" s="352">
        <f>D138*E138</f>
        <v>0</v>
      </c>
    </row>
    <row r="139" spans="1:6" ht="12.75">
      <c r="A139" s="359"/>
      <c r="B139" s="357"/>
      <c r="C139" s="284"/>
      <c r="D139" s="100"/>
      <c r="E139" s="351"/>
      <c r="F139" s="351"/>
    </row>
    <row r="140" spans="1:6" ht="12.75">
      <c r="A140" s="359" t="s">
        <v>440</v>
      </c>
      <c r="B140" s="357" t="s">
        <v>441</v>
      </c>
      <c r="C140" s="284" t="s">
        <v>27</v>
      </c>
      <c r="D140" s="100">
        <v>1</v>
      </c>
      <c r="E140" s="351"/>
      <c r="F140" s="352">
        <f>D140*E140</f>
        <v>0</v>
      </c>
    </row>
    <row r="141" spans="1:6" ht="12.75">
      <c r="A141" s="359"/>
      <c r="B141" s="357"/>
      <c r="C141" s="284"/>
      <c r="D141" s="100"/>
      <c r="E141" s="351"/>
      <c r="F141" s="351"/>
    </row>
    <row r="142" spans="1:6" ht="12.75">
      <c r="A142" s="360" t="s">
        <v>442</v>
      </c>
      <c r="B142" s="357" t="s">
        <v>443</v>
      </c>
      <c r="C142" s="284" t="s">
        <v>315</v>
      </c>
      <c r="D142" s="100"/>
      <c r="E142" s="351"/>
      <c r="F142" s="361"/>
    </row>
    <row r="143" spans="1:6" ht="12.75">
      <c r="A143" s="360"/>
      <c r="B143" s="357"/>
      <c r="C143" s="284"/>
      <c r="D143" s="100"/>
      <c r="E143" s="351"/>
      <c r="F143" s="361"/>
    </row>
    <row r="144" spans="1:6" ht="38.25">
      <c r="A144" s="360" t="s">
        <v>304</v>
      </c>
      <c r="B144" s="357" t="s">
        <v>444</v>
      </c>
      <c r="C144" s="284" t="s">
        <v>226</v>
      </c>
      <c r="D144" s="100">
        <v>6</v>
      </c>
      <c r="E144" s="351"/>
      <c r="F144" s="361">
        <f>D144*E144</f>
        <v>0</v>
      </c>
    </row>
    <row r="145" spans="1:6" ht="12.75">
      <c r="A145" s="360"/>
      <c r="B145" s="357"/>
      <c r="C145" s="284"/>
      <c r="D145" s="100"/>
      <c r="E145" s="351"/>
      <c r="F145" s="361"/>
    </row>
    <row r="146" spans="1:6" ht="51">
      <c r="A146" s="356" t="s">
        <v>306</v>
      </c>
      <c r="B146" s="354" t="s">
        <v>445</v>
      </c>
      <c r="C146" s="284" t="s">
        <v>226</v>
      </c>
      <c r="D146" s="100">
        <v>60</v>
      </c>
      <c r="E146" s="351"/>
      <c r="F146" s="352">
        <f>D146*E146</f>
        <v>0</v>
      </c>
    </row>
    <row r="147" spans="1:6" ht="12.75">
      <c r="A147" s="359"/>
      <c r="B147" s="357"/>
      <c r="C147" s="284"/>
      <c r="D147" s="100"/>
      <c r="E147" s="351"/>
      <c r="F147" s="351"/>
    </row>
    <row r="148" spans="1:6" ht="63.75">
      <c r="A148" s="356" t="s">
        <v>446</v>
      </c>
      <c r="B148" s="357" t="s">
        <v>447</v>
      </c>
      <c r="C148" s="284" t="s">
        <v>226</v>
      </c>
      <c r="D148" s="100">
        <v>36</v>
      </c>
      <c r="E148" s="351"/>
      <c r="F148" s="352">
        <f>D148*E148</f>
        <v>0</v>
      </c>
    </row>
    <row r="149" spans="1:6" ht="12.75">
      <c r="A149" s="359"/>
      <c r="B149" s="357"/>
      <c r="C149" s="284"/>
      <c r="D149" s="100"/>
      <c r="E149" s="351"/>
      <c r="F149" s="351"/>
    </row>
    <row r="150" spans="1:6" ht="51">
      <c r="A150" s="353" t="s">
        <v>308</v>
      </c>
      <c r="B150" s="362" t="s">
        <v>448</v>
      </c>
      <c r="C150" s="284" t="s">
        <v>27</v>
      </c>
      <c r="D150" s="100">
        <v>1</v>
      </c>
      <c r="E150" s="351"/>
      <c r="F150" s="352">
        <f>D150*E150</f>
        <v>0</v>
      </c>
    </row>
    <row r="151" spans="1:6" ht="12.75">
      <c r="A151" s="353"/>
      <c r="B151" s="283"/>
      <c r="C151" s="284"/>
      <c r="D151" s="100"/>
      <c r="E151" s="351"/>
      <c r="F151" s="351"/>
    </row>
    <row r="152" spans="1:6" ht="12.75">
      <c r="A152" s="356" t="s">
        <v>311</v>
      </c>
      <c r="B152" s="357" t="s">
        <v>449</v>
      </c>
      <c r="C152" s="284"/>
      <c r="D152" s="100"/>
      <c r="E152" s="351"/>
      <c r="F152" s="352"/>
    </row>
    <row r="153" spans="1:6" ht="12.75">
      <c r="A153" s="356"/>
      <c r="B153" s="357"/>
      <c r="C153" s="284"/>
      <c r="D153" s="100"/>
      <c r="E153" s="351"/>
      <c r="F153" s="351"/>
    </row>
    <row r="154" spans="1:6" ht="63.75">
      <c r="A154" s="356" t="s">
        <v>450</v>
      </c>
      <c r="B154" s="357" t="s">
        <v>451</v>
      </c>
      <c r="C154" s="284" t="s">
        <v>226</v>
      </c>
      <c r="D154" s="100">
        <v>60</v>
      </c>
      <c r="E154" s="351"/>
      <c r="F154" s="352">
        <f>D154*E154</f>
        <v>0</v>
      </c>
    </row>
    <row r="155" spans="1:6" ht="12.75">
      <c r="A155" s="356"/>
      <c r="B155" s="357"/>
      <c r="C155" s="284"/>
      <c r="D155" s="100"/>
      <c r="E155" s="351"/>
      <c r="F155" s="351"/>
    </row>
    <row r="156" spans="1:6" ht="12.75">
      <c r="A156" s="356" t="s">
        <v>452</v>
      </c>
      <c r="B156" s="357" t="s">
        <v>453</v>
      </c>
      <c r="C156" s="284" t="s">
        <v>226</v>
      </c>
      <c r="D156" s="100">
        <v>6</v>
      </c>
      <c r="E156" s="351"/>
      <c r="F156" s="352">
        <f>D156*E156</f>
        <v>0</v>
      </c>
    </row>
    <row r="157" spans="1:6" ht="12.75">
      <c r="A157" s="356"/>
      <c r="B157" s="357"/>
      <c r="C157" s="284"/>
      <c r="D157" s="100"/>
      <c r="E157" s="351"/>
      <c r="F157" s="351"/>
    </row>
    <row r="158" spans="1:6" ht="38.25">
      <c r="A158" s="206" t="s">
        <v>454</v>
      </c>
      <c r="B158" s="354" t="s">
        <v>455</v>
      </c>
      <c r="C158" s="284"/>
      <c r="D158" s="100"/>
      <c r="E158" s="351"/>
      <c r="F158" s="351"/>
    </row>
    <row r="159" spans="1:6" ht="12.75">
      <c r="A159" s="206"/>
      <c r="B159" s="283"/>
      <c r="C159" s="284"/>
      <c r="D159" s="100"/>
      <c r="E159" s="351"/>
      <c r="F159" s="351"/>
    </row>
    <row r="160" spans="1:6" ht="89.25">
      <c r="A160" s="206" t="s">
        <v>316</v>
      </c>
      <c r="B160" s="354" t="s">
        <v>456</v>
      </c>
      <c r="C160" s="284" t="s">
        <v>27</v>
      </c>
      <c r="D160" s="100">
        <v>1</v>
      </c>
      <c r="E160" s="351"/>
      <c r="F160" s="351">
        <f aca="true" t="shared" si="2" ref="F160:F174">D160*E160</f>
        <v>0</v>
      </c>
    </row>
    <row r="161" spans="1:6" ht="15.75" customHeight="1">
      <c r="A161" s="206" t="s">
        <v>318</v>
      </c>
      <c r="B161" s="354" t="s">
        <v>457</v>
      </c>
      <c r="C161" s="284" t="s">
        <v>27</v>
      </c>
      <c r="D161" s="100">
        <v>2</v>
      </c>
      <c r="E161" s="351"/>
      <c r="F161" s="351">
        <f>D161*E161</f>
        <v>0</v>
      </c>
    </row>
    <row r="162" spans="1:6" ht="17.25" customHeight="1">
      <c r="A162" s="206" t="s">
        <v>320</v>
      </c>
      <c r="B162" s="354" t="s">
        <v>458</v>
      </c>
      <c r="C162" s="284" t="s">
        <v>27</v>
      </c>
      <c r="D162" s="100">
        <v>2</v>
      </c>
      <c r="E162" s="351"/>
      <c r="F162" s="351">
        <f t="shared" si="2"/>
        <v>0</v>
      </c>
    </row>
    <row r="163" spans="1:6" ht="17.25" customHeight="1">
      <c r="A163" s="206" t="s">
        <v>322</v>
      </c>
      <c r="B163" s="354" t="s">
        <v>459</v>
      </c>
      <c r="C163" s="284" t="s">
        <v>27</v>
      </c>
      <c r="D163" s="100">
        <v>1</v>
      </c>
      <c r="E163" s="351"/>
      <c r="F163" s="351">
        <f t="shared" si="2"/>
        <v>0</v>
      </c>
    </row>
    <row r="164" spans="1:6" ht="25.5">
      <c r="A164" s="206" t="s">
        <v>324</v>
      </c>
      <c r="B164" s="354" t="s">
        <v>460</v>
      </c>
      <c r="C164" s="284" t="s">
        <v>27</v>
      </c>
      <c r="D164" s="100">
        <v>1</v>
      </c>
      <c r="E164" s="351"/>
      <c r="F164" s="351">
        <f t="shared" si="2"/>
        <v>0</v>
      </c>
    </row>
    <row r="165" spans="1:6" ht="12.75">
      <c r="A165" s="206"/>
      <c r="B165" s="354"/>
      <c r="C165" s="284"/>
      <c r="D165" s="100"/>
      <c r="E165" s="351"/>
      <c r="F165" s="351"/>
    </row>
    <row r="166" spans="1:6" ht="12.75">
      <c r="A166" s="206" t="s">
        <v>326</v>
      </c>
      <c r="B166" s="283" t="s">
        <v>461</v>
      </c>
      <c r="C166" s="284" t="s">
        <v>27</v>
      </c>
      <c r="D166" s="100">
        <v>7</v>
      </c>
      <c r="E166" s="351"/>
      <c r="F166" s="351">
        <f t="shared" si="2"/>
        <v>0</v>
      </c>
    </row>
    <row r="167" spans="1:6" ht="12.75">
      <c r="A167" s="206"/>
      <c r="B167" s="283"/>
      <c r="C167" s="284"/>
      <c r="D167" s="100"/>
      <c r="E167" s="351"/>
      <c r="F167" s="351"/>
    </row>
    <row r="168" spans="1:6" ht="52.5" customHeight="1">
      <c r="A168" s="206" t="s">
        <v>328</v>
      </c>
      <c r="B168" s="283" t="s">
        <v>462</v>
      </c>
      <c r="C168" s="284" t="s">
        <v>27</v>
      </c>
      <c r="D168" s="100">
        <v>7</v>
      </c>
      <c r="E168" s="351"/>
      <c r="F168" s="351">
        <f t="shared" si="2"/>
        <v>0</v>
      </c>
    </row>
    <row r="169" spans="1:6" ht="12.75">
      <c r="A169" s="206"/>
      <c r="B169" s="283"/>
      <c r="C169" s="284"/>
      <c r="D169" s="100"/>
      <c r="E169" s="351"/>
      <c r="F169" s="351"/>
    </row>
    <row r="170" spans="1:6" ht="63.75">
      <c r="A170" s="206" t="s">
        <v>330</v>
      </c>
      <c r="B170" s="283" t="s">
        <v>463</v>
      </c>
      <c r="C170" s="284" t="s">
        <v>27</v>
      </c>
      <c r="D170" s="100">
        <v>7</v>
      </c>
      <c r="E170" s="351"/>
      <c r="F170" s="351">
        <f t="shared" si="2"/>
        <v>0</v>
      </c>
    </row>
    <row r="171" spans="1:6" ht="12.75">
      <c r="A171" s="206"/>
      <c r="B171" s="283"/>
      <c r="C171" s="284"/>
      <c r="D171" s="100"/>
      <c r="E171" s="351"/>
      <c r="F171" s="351"/>
    </row>
    <row r="172" spans="1:6" ht="25.5">
      <c r="A172" s="206" t="s">
        <v>332</v>
      </c>
      <c r="B172" s="283" t="s">
        <v>464</v>
      </c>
      <c r="C172" s="284" t="s">
        <v>27</v>
      </c>
      <c r="D172" s="100">
        <v>7</v>
      </c>
      <c r="E172" s="351"/>
      <c r="F172" s="351">
        <f t="shared" si="2"/>
        <v>0</v>
      </c>
    </row>
    <row r="173" spans="1:6" ht="12.75">
      <c r="A173" s="206"/>
      <c r="B173" s="283"/>
      <c r="C173" s="284"/>
      <c r="D173" s="100"/>
      <c r="E173" s="351"/>
      <c r="F173" s="351"/>
    </row>
    <row r="174" spans="1:6" ht="12.75">
      <c r="A174" s="206" t="s">
        <v>334</v>
      </c>
      <c r="B174" s="283" t="s">
        <v>465</v>
      </c>
      <c r="C174" s="284" t="s">
        <v>27</v>
      </c>
      <c r="D174" s="100">
        <v>7</v>
      </c>
      <c r="E174" s="351"/>
      <c r="F174" s="351">
        <f t="shared" si="2"/>
        <v>0</v>
      </c>
    </row>
    <row r="175" spans="1:6" ht="12.75">
      <c r="A175" s="206"/>
      <c r="B175" s="283"/>
      <c r="C175" s="284"/>
      <c r="D175" s="100"/>
      <c r="E175" s="351"/>
      <c r="F175" s="351"/>
    </row>
    <row r="176" spans="1:6" ht="38.25">
      <c r="A176" s="356" t="s">
        <v>346</v>
      </c>
      <c r="B176" s="357" t="s">
        <v>466</v>
      </c>
      <c r="C176" s="284" t="s">
        <v>15</v>
      </c>
      <c r="D176" s="100">
        <v>20</v>
      </c>
      <c r="E176" s="351"/>
      <c r="F176" s="352">
        <f>D176*E176</f>
        <v>0</v>
      </c>
    </row>
    <row r="177" spans="1:6" ht="12.75">
      <c r="A177" s="356"/>
      <c r="B177" s="357"/>
      <c r="C177" s="284"/>
      <c r="D177" s="100"/>
      <c r="E177" s="351"/>
      <c r="F177" s="351"/>
    </row>
    <row r="178" spans="1:6" ht="38.25">
      <c r="A178" s="356" t="s">
        <v>467</v>
      </c>
      <c r="B178" s="357" t="s">
        <v>468</v>
      </c>
      <c r="C178" s="284" t="s">
        <v>21</v>
      </c>
      <c r="D178" s="100">
        <v>2</v>
      </c>
      <c r="E178" s="351"/>
      <c r="F178" s="352">
        <f>D178*E178</f>
        <v>0</v>
      </c>
    </row>
    <row r="179" spans="1:6" ht="12.75">
      <c r="A179" s="356"/>
      <c r="B179" s="357"/>
      <c r="C179" s="284"/>
      <c r="D179" s="100"/>
      <c r="E179" s="351"/>
      <c r="F179" s="351"/>
    </row>
    <row r="180" spans="1:6" ht="25.5">
      <c r="A180" s="356" t="s">
        <v>469</v>
      </c>
      <c r="B180" s="357" t="s">
        <v>470</v>
      </c>
      <c r="C180" s="284" t="s">
        <v>21</v>
      </c>
      <c r="D180" s="100">
        <v>2</v>
      </c>
      <c r="E180" s="351"/>
      <c r="F180" s="352">
        <f>D180*E180</f>
        <v>0</v>
      </c>
    </row>
    <row r="181" spans="1:6" ht="12.75">
      <c r="A181" s="356"/>
      <c r="B181" s="357"/>
      <c r="C181" s="284"/>
      <c r="D181" s="100"/>
      <c r="E181" s="351"/>
      <c r="F181" s="351"/>
    </row>
    <row r="182" spans="1:6" ht="25.5">
      <c r="A182" s="356" t="s">
        <v>471</v>
      </c>
      <c r="B182" s="357" t="s">
        <v>472</v>
      </c>
      <c r="C182" s="284" t="s">
        <v>27</v>
      </c>
      <c r="D182" s="100">
        <v>14</v>
      </c>
      <c r="E182" s="351"/>
      <c r="F182" s="352">
        <f>D182*E182</f>
        <v>0</v>
      </c>
    </row>
    <row r="183" spans="1:6" ht="12.75">
      <c r="A183" s="356"/>
      <c r="B183" s="357"/>
      <c r="C183" s="284"/>
      <c r="D183" s="100"/>
      <c r="E183" s="351"/>
      <c r="F183" s="351"/>
    </row>
    <row r="184" spans="1:6" ht="25.5">
      <c r="A184" s="356" t="s">
        <v>473</v>
      </c>
      <c r="B184" s="357" t="s">
        <v>474</v>
      </c>
      <c r="C184" s="284" t="s">
        <v>27</v>
      </c>
      <c r="D184" s="100">
        <v>2</v>
      </c>
      <c r="E184" s="351"/>
      <c r="F184" s="352">
        <f>D184*E184</f>
        <v>0</v>
      </c>
    </row>
    <row r="185" spans="1:6" ht="12.75">
      <c r="A185" s="356"/>
      <c r="B185" s="357"/>
      <c r="C185" s="284"/>
      <c r="D185" s="100"/>
      <c r="E185" s="351"/>
      <c r="F185" s="351"/>
    </row>
    <row r="186" spans="1:6" ht="51">
      <c r="A186" s="356" t="s">
        <v>475</v>
      </c>
      <c r="B186" s="357" t="s">
        <v>476</v>
      </c>
      <c r="C186" s="284" t="s">
        <v>310</v>
      </c>
      <c r="D186" s="100">
        <v>1</v>
      </c>
      <c r="E186" s="351"/>
      <c r="F186" s="352">
        <f>D186*E186</f>
        <v>0</v>
      </c>
    </row>
    <row r="187" spans="1:6" ht="12.75">
      <c r="A187" s="356"/>
      <c r="B187" s="357"/>
      <c r="C187" s="284"/>
      <c r="D187" s="100"/>
      <c r="E187" s="351"/>
      <c r="F187" s="351"/>
    </row>
    <row r="188" spans="1:6" ht="38.25">
      <c r="A188" s="356" t="s">
        <v>477</v>
      </c>
      <c r="B188" s="357" t="s">
        <v>478</v>
      </c>
      <c r="C188" s="284" t="s">
        <v>27</v>
      </c>
      <c r="D188" s="100">
        <v>1</v>
      </c>
      <c r="E188" s="351"/>
      <c r="F188" s="352">
        <f>D188*E188</f>
        <v>0</v>
      </c>
    </row>
    <row r="189" spans="1:6" ht="12.75">
      <c r="A189" s="356"/>
      <c r="B189" s="357"/>
      <c r="C189" s="284"/>
      <c r="D189" s="100"/>
      <c r="E189" s="351"/>
      <c r="F189" s="351"/>
    </row>
    <row r="190" spans="1:6" ht="216.75">
      <c r="A190" s="206" t="s">
        <v>362</v>
      </c>
      <c r="B190" s="357" t="s">
        <v>479</v>
      </c>
      <c r="C190" s="284"/>
      <c r="D190" s="100"/>
      <c r="E190" s="351"/>
      <c r="F190" s="351"/>
    </row>
    <row r="191" spans="1:6" ht="12.75">
      <c r="A191" s="206"/>
      <c r="B191" s="283" t="s">
        <v>480</v>
      </c>
      <c r="C191" s="284" t="s">
        <v>27</v>
      </c>
      <c r="D191" s="100">
        <v>1</v>
      </c>
      <c r="E191" s="351"/>
      <c r="F191" s="352">
        <f>D191*E191</f>
        <v>0</v>
      </c>
    </row>
    <row r="192" spans="1:6" ht="12.75">
      <c r="A192" s="206"/>
      <c r="B192" s="283"/>
      <c r="C192" s="284"/>
      <c r="D192" s="100"/>
      <c r="E192" s="351"/>
      <c r="F192" s="351"/>
    </row>
    <row r="193" spans="1:6" ht="222" customHeight="1">
      <c r="A193" s="206" t="s">
        <v>364</v>
      </c>
      <c r="B193" s="357" t="s">
        <v>481</v>
      </c>
      <c r="C193" s="284"/>
      <c r="D193" s="100"/>
      <c r="E193" s="351"/>
      <c r="F193" s="351"/>
    </row>
    <row r="194" spans="1:6" ht="12.75">
      <c r="A194" s="206"/>
      <c r="B194" s="283" t="s">
        <v>480</v>
      </c>
      <c r="C194" s="284" t="s">
        <v>27</v>
      </c>
      <c r="D194" s="100">
        <v>2</v>
      </c>
      <c r="E194" s="351"/>
      <c r="F194" s="352">
        <f>D194*E194</f>
        <v>0</v>
      </c>
    </row>
    <row r="195" spans="1:6" ht="12.75">
      <c r="A195" s="206"/>
      <c r="B195" s="283"/>
      <c r="C195" s="284"/>
      <c r="D195" s="100"/>
      <c r="E195" s="351"/>
      <c r="F195" s="352"/>
    </row>
    <row r="196" spans="1:6" ht="51">
      <c r="A196" s="206" t="s">
        <v>366</v>
      </c>
      <c r="B196" s="283" t="s">
        <v>482</v>
      </c>
      <c r="C196" s="284" t="s">
        <v>27</v>
      </c>
      <c r="D196" s="100">
        <v>2</v>
      </c>
      <c r="E196" s="351"/>
      <c r="F196" s="352">
        <f>D196*E196</f>
        <v>0</v>
      </c>
    </row>
    <row r="197" spans="1:6" ht="12.75">
      <c r="A197" s="206"/>
      <c r="B197" s="283"/>
      <c r="C197" s="284"/>
      <c r="D197" s="100"/>
      <c r="E197" s="351"/>
      <c r="F197" s="352"/>
    </row>
    <row r="198" spans="1:6" ht="25.5">
      <c r="A198" s="206" t="s">
        <v>483</v>
      </c>
      <c r="B198" s="283" t="s">
        <v>484</v>
      </c>
      <c r="C198" s="284" t="s">
        <v>27</v>
      </c>
      <c r="D198" s="100">
        <v>2</v>
      </c>
      <c r="E198" s="351"/>
      <c r="F198" s="352">
        <f>D198*E198</f>
        <v>0</v>
      </c>
    </row>
    <row r="199" spans="1:6" ht="12.75">
      <c r="A199" s="206"/>
      <c r="B199" s="283"/>
      <c r="C199" s="284"/>
      <c r="D199" s="100"/>
      <c r="E199" s="351"/>
      <c r="F199" s="352"/>
    </row>
    <row r="200" spans="1:6" ht="38.25">
      <c r="A200" s="206" t="s">
        <v>485</v>
      </c>
      <c r="B200" s="283" t="s">
        <v>486</v>
      </c>
      <c r="C200" s="284"/>
      <c r="D200" s="100"/>
      <c r="E200" s="351"/>
      <c r="F200" s="352"/>
    </row>
    <row r="201" spans="1:6" ht="12.75">
      <c r="A201" s="206"/>
      <c r="B201" s="283"/>
      <c r="C201" s="284"/>
      <c r="D201" s="100"/>
      <c r="E201" s="351"/>
      <c r="F201" s="352"/>
    </row>
    <row r="202" spans="1:6" ht="26.25" thickBot="1">
      <c r="A202" s="206" t="s">
        <v>380</v>
      </c>
      <c r="B202" s="283" t="s">
        <v>487</v>
      </c>
      <c r="C202" s="284" t="s">
        <v>310</v>
      </c>
      <c r="D202" s="100">
        <v>1</v>
      </c>
      <c r="E202" s="351"/>
      <c r="F202" s="352">
        <f>D202*E202</f>
        <v>0</v>
      </c>
    </row>
    <row r="203" spans="1:6" ht="13.5" thickTop="1">
      <c r="A203" s="207"/>
      <c r="B203" s="208" t="s">
        <v>488</v>
      </c>
      <c r="C203" s="219"/>
      <c r="D203" s="220"/>
      <c r="E203" s="212"/>
      <c r="F203" s="212">
        <f>SUM(F130:F202)</f>
        <v>0</v>
      </c>
    </row>
    <row r="204" spans="1:6" ht="12.75">
      <c r="A204" s="213"/>
      <c r="B204" s="214"/>
      <c r="C204" s="215"/>
      <c r="D204" s="216"/>
      <c r="E204" s="217"/>
      <c r="F204" s="217"/>
    </row>
    <row r="205" spans="1:6" ht="12.75">
      <c r="A205" s="213"/>
      <c r="B205" s="214"/>
      <c r="C205" s="215"/>
      <c r="D205" s="216"/>
      <c r="E205" s="217"/>
      <c r="F205" s="217"/>
    </row>
    <row r="206" spans="1:6" ht="12.75">
      <c r="A206" s="199">
        <v>3</v>
      </c>
      <c r="B206" s="218" t="s">
        <v>489</v>
      </c>
      <c r="C206" s="201"/>
      <c r="D206" s="202"/>
      <c r="E206" s="203"/>
      <c r="F206" s="203"/>
    </row>
    <row r="208" spans="1:6" ht="12.75">
      <c r="A208" s="206" t="s">
        <v>490</v>
      </c>
      <c r="B208" s="283" t="s">
        <v>491</v>
      </c>
      <c r="C208" s="284"/>
      <c r="D208" s="100"/>
      <c r="E208" s="351"/>
      <c r="F208" s="351"/>
    </row>
    <row r="209" spans="1:6" ht="12.75">
      <c r="A209" s="206"/>
      <c r="B209" s="283"/>
      <c r="C209" s="284"/>
      <c r="D209" s="100"/>
      <c r="E209" s="351"/>
      <c r="F209" s="351"/>
    </row>
    <row r="210" spans="1:6" ht="63.75">
      <c r="A210" s="206" t="s">
        <v>490</v>
      </c>
      <c r="B210" s="283" t="s">
        <v>492</v>
      </c>
      <c r="C210" s="284" t="s">
        <v>27</v>
      </c>
      <c r="D210" s="100">
        <v>1</v>
      </c>
      <c r="E210" s="351"/>
      <c r="F210" s="352">
        <f>D210*E210</f>
        <v>0</v>
      </c>
    </row>
    <row r="211" spans="1:6" ht="12.75">
      <c r="A211" s="206"/>
      <c r="B211" s="283"/>
      <c r="C211" s="284"/>
      <c r="D211" s="100"/>
      <c r="E211" s="351"/>
      <c r="F211" s="352"/>
    </row>
    <row r="212" spans="1:6" ht="51">
      <c r="A212" s="206" t="s">
        <v>289</v>
      </c>
      <c r="B212" s="283" t="s">
        <v>493</v>
      </c>
      <c r="C212" s="284" t="s">
        <v>27</v>
      </c>
      <c r="D212" s="100">
        <v>1</v>
      </c>
      <c r="E212" s="351"/>
      <c r="F212" s="352">
        <f>D212*E212</f>
        <v>0</v>
      </c>
    </row>
    <row r="213" spans="1:6" ht="12.75">
      <c r="A213" s="206"/>
      <c r="B213" s="283"/>
      <c r="C213" s="284"/>
      <c r="D213" s="100"/>
      <c r="E213" s="351"/>
      <c r="F213" s="351"/>
    </row>
    <row r="214" spans="1:6" ht="25.5">
      <c r="A214" s="353" t="s">
        <v>432</v>
      </c>
      <c r="B214" s="283" t="s">
        <v>494</v>
      </c>
      <c r="C214" s="284" t="s">
        <v>27</v>
      </c>
      <c r="D214" s="100">
        <v>2</v>
      </c>
      <c r="E214" s="351"/>
      <c r="F214" s="352">
        <f>D214*E214</f>
        <v>0</v>
      </c>
    </row>
    <row r="215" spans="1:6" ht="12.75">
      <c r="A215" s="206"/>
      <c r="B215" s="283"/>
      <c r="C215" s="284"/>
      <c r="D215" s="100"/>
      <c r="E215" s="351"/>
      <c r="F215" s="351"/>
    </row>
    <row r="216" spans="1:6" ht="63.75">
      <c r="A216" s="206" t="s">
        <v>436</v>
      </c>
      <c r="B216" s="283" t="s">
        <v>495</v>
      </c>
      <c r="C216" s="284" t="s">
        <v>226</v>
      </c>
      <c r="D216" s="100">
        <v>3</v>
      </c>
      <c r="E216" s="351"/>
      <c r="F216" s="352">
        <f>D216*E216</f>
        <v>0</v>
      </c>
    </row>
    <row r="217" spans="1:6" ht="12.75">
      <c r="A217" s="206"/>
      <c r="B217" s="283"/>
      <c r="C217" s="284"/>
      <c r="D217" s="100"/>
      <c r="E217" s="351"/>
      <c r="F217" s="351"/>
    </row>
    <row r="218" spans="1:6" ht="12.75">
      <c r="A218" s="206" t="s">
        <v>291</v>
      </c>
      <c r="B218" s="283" t="s">
        <v>496</v>
      </c>
      <c r="C218" s="284" t="s">
        <v>226</v>
      </c>
      <c r="D218" s="100">
        <v>12</v>
      </c>
      <c r="E218" s="351"/>
      <c r="F218" s="352">
        <f>D218*E218</f>
        <v>0</v>
      </c>
    </row>
    <row r="219" spans="1:6" ht="12.75">
      <c r="A219" s="206"/>
      <c r="B219" s="283"/>
      <c r="C219" s="284"/>
      <c r="D219" s="100"/>
      <c r="E219" s="351"/>
      <c r="F219" s="351"/>
    </row>
    <row r="220" spans="1:6" ht="51">
      <c r="A220" s="206" t="s">
        <v>438</v>
      </c>
      <c r="B220" s="283" t="s">
        <v>497</v>
      </c>
      <c r="C220" s="284" t="s">
        <v>27</v>
      </c>
      <c r="D220" s="100">
        <v>6</v>
      </c>
      <c r="E220" s="351"/>
      <c r="F220" s="352">
        <f>D220*E220</f>
        <v>0</v>
      </c>
    </row>
    <row r="221" spans="1:6" ht="12.75">
      <c r="A221" s="206"/>
      <c r="B221" s="283"/>
      <c r="C221" s="284"/>
      <c r="D221" s="100"/>
      <c r="E221" s="351"/>
      <c r="F221" s="351"/>
    </row>
    <row r="222" spans="1:6" ht="25.5">
      <c r="A222" s="353" t="s">
        <v>297</v>
      </c>
      <c r="B222" s="283" t="s">
        <v>498</v>
      </c>
      <c r="C222" s="284" t="s">
        <v>27</v>
      </c>
      <c r="D222" s="100">
        <v>1</v>
      </c>
      <c r="E222" s="351"/>
      <c r="F222" s="352">
        <f>D222*E222</f>
        <v>0</v>
      </c>
    </row>
    <row r="223" spans="1:6" ht="12.75">
      <c r="A223" s="353"/>
      <c r="B223" s="283"/>
      <c r="C223" s="284"/>
      <c r="D223" s="100"/>
      <c r="E223" s="351"/>
      <c r="F223" s="351"/>
    </row>
    <row r="224" spans="1:6" ht="25.5">
      <c r="A224" s="353" t="s">
        <v>299</v>
      </c>
      <c r="B224" s="283" t="s">
        <v>499</v>
      </c>
      <c r="C224" s="284" t="s">
        <v>27</v>
      </c>
      <c r="D224" s="100">
        <v>1</v>
      </c>
      <c r="E224" s="351"/>
      <c r="F224" s="352">
        <f>D224*E224</f>
        <v>0</v>
      </c>
    </row>
    <row r="225" spans="1:6" ht="12.75">
      <c r="A225" s="353"/>
      <c r="B225" s="283"/>
      <c r="C225" s="284"/>
      <c r="D225" s="100"/>
      <c r="E225" s="351"/>
      <c r="F225" s="351"/>
    </row>
    <row r="226" spans="1:6" ht="25.5">
      <c r="A226" s="206" t="s">
        <v>440</v>
      </c>
      <c r="B226" s="283" t="s">
        <v>500</v>
      </c>
      <c r="C226" s="284" t="s">
        <v>27</v>
      </c>
      <c r="D226" s="100">
        <v>2</v>
      </c>
      <c r="E226" s="351"/>
      <c r="F226" s="352">
        <f>D226*E226</f>
        <v>0</v>
      </c>
    </row>
    <row r="227" spans="1:6" ht="12.75">
      <c r="A227" s="206"/>
      <c r="B227" s="283"/>
      <c r="C227" s="284"/>
      <c r="D227" s="100"/>
      <c r="E227" s="351"/>
      <c r="F227" s="351"/>
    </row>
    <row r="228" spans="1:6" ht="12.75">
      <c r="A228" s="356" t="s">
        <v>304</v>
      </c>
      <c r="B228" s="357" t="s">
        <v>501</v>
      </c>
      <c r="C228" s="284" t="s">
        <v>27</v>
      </c>
      <c r="D228" s="100">
        <v>8</v>
      </c>
      <c r="E228" s="351"/>
      <c r="F228" s="361">
        <f>D228*E228</f>
        <v>0</v>
      </c>
    </row>
    <row r="229" spans="1:6" ht="12.75">
      <c r="A229" s="356"/>
      <c r="B229" s="357"/>
      <c r="C229" s="284"/>
      <c r="D229" s="100"/>
      <c r="E229" s="351"/>
      <c r="F229" s="351"/>
    </row>
    <row r="230" spans="1:6" ht="38.25">
      <c r="A230" s="356" t="s">
        <v>311</v>
      </c>
      <c r="B230" s="357" t="s">
        <v>466</v>
      </c>
      <c r="C230" s="284" t="s">
        <v>15</v>
      </c>
      <c r="D230" s="100">
        <v>20</v>
      </c>
      <c r="E230" s="351"/>
      <c r="F230" s="352">
        <f>D230*E230</f>
        <v>0</v>
      </c>
    </row>
    <row r="231" spans="1:6" ht="12.75">
      <c r="A231" s="356"/>
      <c r="B231" s="357"/>
      <c r="C231" s="284"/>
      <c r="D231" s="100"/>
      <c r="E231" s="351"/>
      <c r="F231" s="351"/>
    </row>
    <row r="232" spans="1:6" ht="25.5">
      <c r="A232" s="206" t="s">
        <v>502</v>
      </c>
      <c r="B232" s="283" t="s">
        <v>503</v>
      </c>
      <c r="C232" s="284" t="s">
        <v>310</v>
      </c>
      <c r="D232" s="100">
        <v>1</v>
      </c>
      <c r="E232" s="351"/>
      <c r="F232" s="352">
        <f>D232*E232</f>
        <v>0</v>
      </c>
    </row>
    <row r="233" spans="1:6" ht="13.5" thickBot="1">
      <c r="A233" s="206"/>
      <c r="B233" s="283"/>
      <c r="C233" s="284"/>
      <c r="D233" s="100"/>
      <c r="E233" s="351"/>
      <c r="F233" s="351"/>
    </row>
    <row r="234" spans="1:6" ht="13.5" thickTop="1">
      <c r="A234" s="207"/>
      <c r="B234" s="208" t="s">
        <v>504</v>
      </c>
      <c r="C234" s="219"/>
      <c r="D234" s="220"/>
      <c r="E234" s="212"/>
      <c r="F234" s="212">
        <f>SUM(F210:F233)</f>
        <v>0</v>
      </c>
    </row>
    <row r="237" spans="1:6" ht="12.75">
      <c r="A237" s="221">
        <v>5</v>
      </c>
      <c r="B237" s="222" t="s">
        <v>505</v>
      </c>
      <c r="C237" s="223"/>
      <c r="D237" s="224"/>
      <c r="E237" s="225"/>
      <c r="F237" s="225"/>
    </row>
    <row r="239" spans="1:6" ht="38.25">
      <c r="A239" s="206" t="s">
        <v>289</v>
      </c>
      <c r="B239" s="446" t="s">
        <v>777</v>
      </c>
      <c r="C239" s="284" t="s">
        <v>27</v>
      </c>
      <c r="D239" s="100">
        <v>1</v>
      </c>
      <c r="E239" s="351"/>
      <c r="F239" s="352">
        <f>D239*E239</f>
        <v>0</v>
      </c>
    </row>
    <row r="240" spans="1:6" ht="12.75">
      <c r="A240" s="206"/>
      <c r="B240" s="283"/>
      <c r="C240" s="284"/>
      <c r="D240" s="100"/>
      <c r="E240" s="351"/>
      <c r="F240" s="351"/>
    </row>
    <row r="241" spans="1:6" ht="25.5">
      <c r="A241" s="206" t="s">
        <v>436</v>
      </c>
      <c r="B241" s="283" t="s">
        <v>506</v>
      </c>
      <c r="C241" s="284" t="s">
        <v>27</v>
      </c>
      <c r="D241" s="100">
        <v>1</v>
      </c>
      <c r="E241" s="351"/>
      <c r="F241" s="352">
        <f>D241*E241</f>
        <v>0</v>
      </c>
    </row>
    <row r="242" spans="1:6" ht="12.75">
      <c r="A242" s="206"/>
      <c r="B242" s="283"/>
      <c r="C242" s="284"/>
      <c r="D242" s="100"/>
      <c r="E242" s="351"/>
      <c r="F242" s="351"/>
    </row>
    <row r="243" spans="1:6" ht="63.75">
      <c r="A243" s="206" t="s">
        <v>507</v>
      </c>
      <c r="B243" s="446" t="s">
        <v>778</v>
      </c>
      <c r="C243" s="284" t="s">
        <v>226</v>
      </c>
      <c r="D243" s="100">
        <v>72</v>
      </c>
      <c r="E243" s="351"/>
      <c r="F243" s="352">
        <f>D243*E243</f>
        <v>0</v>
      </c>
    </row>
    <row r="244" spans="1:6" ht="12.75">
      <c r="A244" s="206"/>
      <c r="B244" s="283"/>
      <c r="C244" s="284"/>
      <c r="D244" s="100"/>
      <c r="E244" s="351"/>
      <c r="F244" s="351"/>
    </row>
    <row r="245" spans="1:6" ht="12.75">
      <c r="A245" s="206" t="s">
        <v>508</v>
      </c>
      <c r="B245" s="283" t="s">
        <v>509</v>
      </c>
      <c r="C245" s="284" t="s">
        <v>27</v>
      </c>
      <c r="D245" s="100">
        <v>2</v>
      </c>
      <c r="E245" s="351"/>
      <c r="F245" s="352">
        <f>D245*E245</f>
        <v>0</v>
      </c>
    </row>
    <row r="246" spans="1:6" ht="12.75">
      <c r="A246" s="206"/>
      <c r="B246" s="283"/>
      <c r="C246" s="284"/>
      <c r="D246" s="100"/>
      <c r="E246" s="351"/>
      <c r="F246" s="351"/>
    </row>
    <row r="247" spans="1:6" ht="38.25">
      <c r="A247" s="206" t="s">
        <v>442</v>
      </c>
      <c r="B247" s="283" t="s">
        <v>510</v>
      </c>
      <c r="C247" s="284" t="s">
        <v>27</v>
      </c>
      <c r="D247" s="100">
        <v>1</v>
      </c>
      <c r="E247" s="351"/>
      <c r="F247" s="352">
        <f>D247*E247</f>
        <v>0</v>
      </c>
    </row>
    <row r="248" spans="1:6" ht="12.75">
      <c r="A248" s="206"/>
      <c r="B248" s="283"/>
      <c r="C248" s="284"/>
      <c r="D248" s="100"/>
      <c r="E248" s="351"/>
      <c r="F248" s="351"/>
    </row>
    <row r="249" spans="1:6" ht="79.5" customHeight="1">
      <c r="A249" s="206" t="s">
        <v>308</v>
      </c>
      <c r="B249" s="283" t="s">
        <v>511</v>
      </c>
      <c r="C249" s="284" t="s">
        <v>27</v>
      </c>
      <c r="D249" s="100">
        <v>1</v>
      </c>
      <c r="E249" s="351"/>
      <c r="F249" s="352">
        <f>D249*E249</f>
        <v>0</v>
      </c>
    </row>
    <row r="250" spans="1:6" ht="12.75">
      <c r="A250" s="206"/>
      <c r="B250" s="283"/>
      <c r="C250" s="284"/>
      <c r="D250" s="100"/>
      <c r="E250" s="351"/>
      <c r="F250" s="351"/>
    </row>
    <row r="251" spans="1:6" ht="38.25">
      <c r="A251" s="206" t="s">
        <v>311</v>
      </c>
      <c r="B251" s="283" t="s">
        <v>512</v>
      </c>
      <c r="C251" s="284" t="s">
        <v>27</v>
      </c>
      <c r="D251" s="100">
        <v>1</v>
      </c>
      <c r="E251" s="351"/>
      <c r="F251" s="352">
        <f>D251*E251</f>
        <v>0</v>
      </c>
    </row>
    <row r="252" spans="1:6" ht="12.75">
      <c r="A252" s="206"/>
      <c r="B252" s="283"/>
      <c r="C252" s="284"/>
      <c r="D252" s="100"/>
      <c r="E252" s="351"/>
      <c r="F252" s="351"/>
    </row>
    <row r="253" spans="1:6" ht="12.75">
      <c r="A253" s="206" t="s">
        <v>454</v>
      </c>
      <c r="B253" s="283" t="s">
        <v>513</v>
      </c>
      <c r="C253" s="284" t="s">
        <v>27</v>
      </c>
      <c r="D253" s="100">
        <v>1</v>
      </c>
      <c r="E253" s="351"/>
      <c r="F253" s="352">
        <f>D253*E253</f>
        <v>0</v>
      </c>
    </row>
    <row r="254" spans="1:6" ht="12.75">
      <c r="A254" s="206"/>
      <c r="B254" s="283"/>
      <c r="C254" s="284"/>
      <c r="D254" s="100"/>
      <c r="E254" s="351"/>
      <c r="F254" s="351"/>
    </row>
    <row r="255" spans="1:6" ht="12.75">
      <c r="A255" s="206" t="s">
        <v>346</v>
      </c>
      <c r="B255" s="283" t="s">
        <v>514</v>
      </c>
      <c r="C255" s="284" t="s">
        <v>226</v>
      </c>
      <c r="D255" s="100">
        <v>72</v>
      </c>
      <c r="E255" s="351"/>
      <c r="F255" s="352">
        <f>D255*E255</f>
        <v>0</v>
      </c>
    </row>
    <row r="256" spans="1:6" ht="12.75">
      <c r="A256" s="206"/>
      <c r="B256" s="283"/>
      <c r="C256" s="284"/>
      <c r="D256" s="100"/>
      <c r="E256" s="351"/>
      <c r="F256" s="351"/>
    </row>
    <row r="257" spans="1:6" ht="38.25">
      <c r="A257" s="206" t="s">
        <v>515</v>
      </c>
      <c r="B257" s="283" t="s">
        <v>516</v>
      </c>
      <c r="C257" s="284" t="s">
        <v>310</v>
      </c>
      <c r="D257" s="100">
        <v>1</v>
      </c>
      <c r="E257" s="351"/>
      <c r="F257" s="352">
        <f>D257*E257</f>
        <v>0</v>
      </c>
    </row>
    <row r="258" spans="1:6" ht="12.75">
      <c r="A258" s="206"/>
      <c r="B258" s="283"/>
      <c r="C258" s="284"/>
      <c r="D258" s="100"/>
      <c r="E258" s="351"/>
      <c r="F258" s="351"/>
    </row>
    <row r="259" spans="1:6" ht="51">
      <c r="A259" s="206" t="s">
        <v>475</v>
      </c>
      <c r="B259" s="283" t="s">
        <v>312</v>
      </c>
      <c r="C259" s="284" t="s">
        <v>310</v>
      </c>
      <c r="D259" s="100">
        <v>1</v>
      </c>
      <c r="E259" s="351"/>
      <c r="F259" s="352">
        <f>D259*E259</f>
        <v>0</v>
      </c>
    </row>
    <row r="260" spans="1:6" ht="12.75">
      <c r="A260" s="206"/>
      <c r="B260" s="283"/>
      <c r="C260" s="284"/>
      <c r="D260" s="100"/>
      <c r="E260" s="351"/>
      <c r="F260" s="351"/>
    </row>
    <row r="261" spans="1:6" ht="26.25" thickBot="1">
      <c r="A261" s="206" t="s">
        <v>477</v>
      </c>
      <c r="B261" s="283" t="s">
        <v>487</v>
      </c>
      <c r="C261" s="284" t="s">
        <v>310</v>
      </c>
      <c r="D261" s="100">
        <v>1</v>
      </c>
      <c r="E261" s="351"/>
      <c r="F261" s="352">
        <f>D261*E261</f>
        <v>0</v>
      </c>
    </row>
    <row r="262" spans="1:6" ht="13.5" thickTop="1">
      <c r="A262" s="226"/>
      <c r="B262" s="208" t="s">
        <v>517</v>
      </c>
      <c r="C262" s="219"/>
      <c r="D262" s="220"/>
      <c r="E262" s="212"/>
      <c r="F262" s="212">
        <f>SUM(F239:F261)</f>
        <v>0</v>
      </c>
    </row>
    <row r="263" spans="1:6" ht="12.75">
      <c r="A263" s="227"/>
      <c r="B263" s="228"/>
      <c r="C263" s="229"/>
      <c r="D263" s="230"/>
      <c r="E263" s="231"/>
      <c r="F263" s="231"/>
    </row>
    <row r="264" ht="12.75">
      <c r="A264" s="206"/>
    </row>
    <row r="265" spans="1:6" ht="12.75">
      <c r="A265" s="199">
        <v>6</v>
      </c>
      <c r="B265" s="232" t="s">
        <v>518</v>
      </c>
      <c r="C265" s="201"/>
      <c r="D265" s="202"/>
      <c r="E265" s="203"/>
      <c r="F265" s="203"/>
    </row>
    <row r="266" ht="12.75">
      <c r="A266" s="206"/>
    </row>
    <row r="267" spans="1:6" ht="12.75">
      <c r="A267" s="206" t="s">
        <v>490</v>
      </c>
      <c r="B267" s="283" t="s">
        <v>519</v>
      </c>
      <c r="C267" s="284" t="s">
        <v>226</v>
      </c>
      <c r="D267" s="100">
        <v>72</v>
      </c>
      <c r="E267" s="351"/>
      <c r="F267" s="352">
        <f>D267*E267</f>
        <v>0</v>
      </c>
    </row>
    <row r="268" spans="1:6" ht="12.75">
      <c r="A268" s="206"/>
      <c r="B268" s="283"/>
      <c r="C268" s="284"/>
      <c r="D268" s="100"/>
      <c r="E268" s="351"/>
      <c r="F268" s="351"/>
    </row>
    <row r="269" spans="1:6" ht="12.75">
      <c r="A269" s="206" t="s">
        <v>436</v>
      </c>
      <c r="B269" s="283" t="s">
        <v>520</v>
      </c>
      <c r="C269" s="284" t="s">
        <v>226</v>
      </c>
      <c r="D269" s="100">
        <v>3</v>
      </c>
      <c r="E269" s="351"/>
      <c r="F269" s="352">
        <f>D269*E269</f>
        <v>0</v>
      </c>
    </row>
    <row r="270" spans="1:6" ht="12.75">
      <c r="A270" s="206"/>
      <c r="B270" s="283"/>
      <c r="C270" s="284"/>
      <c r="D270" s="100"/>
      <c r="E270" s="351"/>
      <c r="F270" s="351"/>
    </row>
    <row r="271" spans="1:6" ht="51">
      <c r="A271" s="206" t="s">
        <v>438</v>
      </c>
      <c r="B271" s="283" t="s">
        <v>521</v>
      </c>
      <c r="C271" s="284" t="s">
        <v>20</v>
      </c>
      <c r="D271" s="100">
        <v>52</v>
      </c>
      <c r="E271" s="351"/>
      <c r="F271" s="352">
        <f>D271*E271</f>
        <v>0</v>
      </c>
    </row>
    <row r="272" spans="1:6" ht="12.75">
      <c r="A272" s="206"/>
      <c r="B272" s="283"/>
      <c r="C272" s="284"/>
      <c r="D272" s="100"/>
      <c r="E272" s="351"/>
      <c r="F272" s="351"/>
    </row>
    <row r="273" spans="1:6" ht="12.75">
      <c r="A273" s="206" t="s">
        <v>440</v>
      </c>
      <c r="B273" s="283" t="s">
        <v>522</v>
      </c>
      <c r="C273" s="284" t="s">
        <v>20</v>
      </c>
      <c r="D273" s="100">
        <v>1</v>
      </c>
      <c r="E273" s="351"/>
      <c r="F273" s="352">
        <f>D273*E273</f>
        <v>0</v>
      </c>
    </row>
    <row r="274" spans="1:6" ht="12.75">
      <c r="A274" s="206"/>
      <c r="B274" s="283"/>
      <c r="C274" s="284"/>
      <c r="D274" s="100"/>
      <c r="E274" s="351"/>
      <c r="F274" s="351"/>
    </row>
    <row r="275" spans="1:6" ht="12.75">
      <c r="A275" s="206" t="s">
        <v>442</v>
      </c>
      <c r="B275" s="283" t="s">
        <v>523</v>
      </c>
      <c r="C275" s="284" t="s">
        <v>21</v>
      </c>
      <c r="D275" s="100">
        <v>44</v>
      </c>
      <c r="E275" s="351"/>
      <c r="F275" s="352">
        <f>D275*E275</f>
        <v>0</v>
      </c>
    </row>
    <row r="276" spans="1:6" ht="12.75">
      <c r="A276" s="206"/>
      <c r="B276" s="283"/>
      <c r="C276" s="284"/>
      <c r="D276" s="100"/>
      <c r="E276" s="351"/>
      <c r="F276" s="351"/>
    </row>
    <row r="277" spans="1:6" ht="51">
      <c r="A277" s="206" t="s">
        <v>308</v>
      </c>
      <c r="B277" s="283" t="s">
        <v>524</v>
      </c>
      <c r="C277" s="284" t="s">
        <v>20</v>
      </c>
      <c r="D277" s="100">
        <v>13</v>
      </c>
      <c r="E277" s="351"/>
      <c r="F277" s="352">
        <f>D277*E277</f>
        <v>0</v>
      </c>
    </row>
    <row r="278" spans="1:6" ht="12.75">
      <c r="A278" s="206"/>
      <c r="B278" s="283"/>
      <c r="C278" s="284"/>
      <c r="D278" s="100"/>
      <c r="E278" s="351"/>
      <c r="F278" s="351"/>
    </row>
    <row r="279" spans="1:6" ht="38.25">
      <c r="A279" s="206" t="s">
        <v>311</v>
      </c>
      <c r="B279" s="283" t="s">
        <v>525</v>
      </c>
      <c r="C279" s="284" t="s">
        <v>20</v>
      </c>
      <c r="D279" s="100">
        <v>26</v>
      </c>
      <c r="E279" s="351"/>
      <c r="F279" s="352">
        <f>D279*E279</f>
        <v>0</v>
      </c>
    </row>
    <row r="280" spans="1:6" ht="12.75">
      <c r="A280" s="206"/>
      <c r="B280" s="283"/>
      <c r="C280" s="284"/>
      <c r="D280" s="100"/>
      <c r="E280" s="351"/>
      <c r="F280" s="351"/>
    </row>
    <row r="281" spans="1:6" ht="12.75">
      <c r="A281" s="206" t="s">
        <v>454</v>
      </c>
      <c r="B281" s="283" t="s">
        <v>526</v>
      </c>
      <c r="C281" s="284" t="s">
        <v>20</v>
      </c>
      <c r="D281" s="100">
        <v>1</v>
      </c>
      <c r="E281" s="351"/>
      <c r="F281" s="352">
        <f>D281*E281</f>
        <v>0</v>
      </c>
    </row>
    <row r="282" spans="1:6" ht="12.75">
      <c r="A282" s="206"/>
      <c r="B282" s="283"/>
      <c r="C282" s="284"/>
      <c r="D282" s="100"/>
      <c r="E282" s="351"/>
      <c r="F282" s="351"/>
    </row>
    <row r="283" spans="1:6" ht="25.5">
      <c r="A283" s="206" t="s">
        <v>346</v>
      </c>
      <c r="B283" s="283" t="s">
        <v>527</v>
      </c>
      <c r="C283" s="284" t="s">
        <v>226</v>
      </c>
      <c r="D283" s="100">
        <v>3</v>
      </c>
      <c r="E283" s="351"/>
      <c r="F283" s="352">
        <f>D283*E283</f>
        <v>0</v>
      </c>
    </row>
    <row r="284" spans="1:6" ht="12.75">
      <c r="A284" s="206"/>
      <c r="B284" s="283"/>
      <c r="C284" s="284"/>
      <c r="D284" s="100"/>
      <c r="E284" s="351"/>
      <c r="F284" s="351"/>
    </row>
    <row r="285" spans="1:6" ht="25.5">
      <c r="A285" s="206" t="s">
        <v>528</v>
      </c>
      <c r="B285" s="283" t="s">
        <v>529</v>
      </c>
      <c r="C285" s="284" t="s">
        <v>20</v>
      </c>
      <c r="D285" s="100">
        <v>1</v>
      </c>
      <c r="E285" s="351"/>
      <c r="F285" s="352">
        <f>D285*E285</f>
        <v>0</v>
      </c>
    </row>
    <row r="286" spans="1:6" ht="12.75">
      <c r="A286" s="206"/>
      <c r="B286" s="283"/>
      <c r="C286" s="284"/>
      <c r="D286" s="100"/>
      <c r="E286" s="351"/>
      <c r="F286" s="351"/>
    </row>
    <row r="287" spans="1:6" ht="89.25">
      <c r="A287" s="206" t="s">
        <v>475</v>
      </c>
      <c r="B287" s="283" t="s">
        <v>530</v>
      </c>
      <c r="C287" s="284" t="s">
        <v>27</v>
      </c>
      <c r="D287" s="100">
        <v>1</v>
      </c>
      <c r="E287" s="351"/>
      <c r="F287" s="352">
        <f>D287*E287</f>
        <v>0</v>
      </c>
    </row>
    <row r="288" ht="13.5" thickBot="1">
      <c r="A288" s="206"/>
    </row>
    <row r="289" spans="1:6" ht="13.5" thickTop="1">
      <c r="A289" s="226"/>
      <c r="B289" s="233" t="s">
        <v>38</v>
      </c>
      <c r="C289" s="209"/>
      <c r="D289" s="210"/>
      <c r="E289" s="211"/>
      <c r="F289" s="212">
        <f>SUM(F267:F288)</f>
        <v>0</v>
      </c>
    </row>
    <row r="290" ht="13.5" thickBot="1">
      <c r="A290" s="206"/>
    </row>
    <row r="291" spans="1:6" ht="13.5" thickTop="1">
      <c r="A291" s="234"/>
      <c r="B291" s="235"/>
      <c r="C291" s="236"/>
      <c r="D291" s="237"/>
      <c r="E291" s="238"/>
      <c r="F291" s="239"/>
    </row>
    <row r="292" spans="1:6" ht="12.75">
      <c r="A292" s="240">
        <v>1</v>
      </c>
      <c r="B292" s="241" t="s">
        <v>285</v>
      </c>
      <c r="C292" s="242"/>
      <c r="D292" s="243"/>
      <c r="E292" s="244">
        <f>F126</f>
        <v>0</v>
      </c>
      <c r="F292" s="245" t="s">
        <v>531</v>
      </c>
    </row>
    <row r="293" spans="1:6" ht="12.75">
      <c r="A293" s="246">
        <v>2</v>
      </c>
      <c r="B293" s="241" t="s">
        <v>430</v>
      </c>
      <c r="C293" s="242"/>
      <c r="D293" s="243"/>
      <c r="E293" s="244">
        <f>F203</f>
        <v>0</v>
      </c>
      <c r="F293" s="245" t="s">
        <v>531</v>
      </c>
    </row>
    <row r="294" spans="1:6" ht="12.75">
      <c r="A294" s="240">
        <v>3</v>
      </c>
      <c r="B294" s="241" t="s">
        <v>489</v>
      </c>
      <c r="C294" s="242"/>
      <c r="D294" s="243"/>
      <c r="E294" s="244">
        <f>F234</f>
        <v>0</v>
      </c>
      <c r="F294" s="245" t="s">
        <v>531</v>
      </c>
    </row>
    <row r="295" spans="1:6" ht="12.75">
      <c r="A295" s="246">
        <v>4</v>
      </c>
      <c r="B295" s="241" t="s">
        <v>532</v>
      </c>
      <c r="C295" s="242"/>
      <c r="D295" s="243"/>
      <c r="E295" s="244">
        <f>F262</f>
        <v>0</v>
      </c>
      <c r="F295" s="245" t="s">
        <v>531</v>
      </c>
    </row>
    <row r="296" spans="1:6" ht="13.5" thickBot="1">
      <c r="A296" s="247">
        <v>5</v>
      </c>
      <c r="B296" s="248" t="s">
        <v>533</v>
      </c>
      <c r="C296" s="249"/>
      <c r="D296" s="250"/>
      <c r="E296" s="251">
        <f>F289</f>
        <v>0</v>
      </c>
      <c r="F296" s="252" t="s">
        <v>531</v>
      </c>
    </row>
    <row r="297" spans="1:6" ht="14.25" thickBot="1" thickTop="1">
      <c r="A297" s="253"/>
      <c r="B297" s="254" t="s">
        <v>38</v>
      </c>
      <c r="C297" s="255"/>
      <c r="D297" s="256"/>
      <c r="E297" s="257">
        <f>SUM(E292:E296)</f>
        <v>0</v>
      </c>
      <c r="F297" s="258" t="s">
        <v>531</v>
      </c>
    </row>
    <row r="298" spans="1:2" ht="13.5" thickTop="1">
      <c r="A298" s="205"/>
      <c r="B298" s="204"/>
    </row>
    <row r="299" spans="1:2" ht="12.75">
      <c r="A299" s="205"/>
      <c r="B299" s="204"/>
    </row>
    <row r="300" spans="1:2" ht="12.75">
      <c r="A300" s="205"/>
      <c r="B300" s="204"/>
    </row>
    <row r="301" spans="1:2" ht="12.75">
      <c r="A301" s="194"/>
      <c r="B301" s="259"/>
    </row>
    <row r="302" spans="1:2" ht="12.75">
      <c r="A302" s="205"/>
      <c r="B302" s="204"/>
    </row>
    <row r="303" spans="1:2" ht="12.75">
      <c r="A303" s="205"/>
      <c r="B303" s="204"/>
    </row>
    <row r="304" spans="1:2" ht="12.75">
      <c r="A304" s="205"/>
      <c r="B304" s="204"/>
    </row>
    <row r="305" spans="1:2" ht="12.75">
      <c r="A305" s="194"/>
      <c r="B305" s="259"/>
    </row>
    <row r="306" spans="1:2" ht="12.75">
      <c r="A306" s="205"/>
      <c r="B306" s="204"/>
    </row>
    <row r="307" spans="1:2" ht="12.75">
      <c r="A307" s="205"/>
      <c r="B307" s="204"/>
    </row>
    <row r="308" spans="1:2" ht="12.75">
      <c r="A308" s="205"/>
      <c r="B308" s="204"/>
    </row>
    <row r="309" spans="1:2" ht="12.75">
      <c r="A309" s="205"/>
      <c r="B309" s="204"/>
    </row>
    <row r="310" spans="1:2" ht="12.75">
      <c r="A310" s="205"/>
      <c r="B310" s="204"/>
    </row>
    <row r="311" spans="1:2" ht="12.75">
      <c r="A311" s="205"/>
      <c r="B311" s="204"/>
    </row>
    <row r="312" spans="1:2" ht="12.75">
      <c r="A312" s="205"/>
      <c r="B312" s="204"/>
    </row>
    <row r="313" spans="1:2" ht="12.75">
      <c r="A313" s="205"/>
      <c r="B313" s="204"/>
    </row>
    <row r="314" spans="1:2" ht="12.75">
      <c r="A314" s="205"/>
      <c r="B314" s="204"/>
    </row>
    <row r="315" spans="1:2" ht="12.75">
      <c r="A315" s="194"/>
      <c r="B315" s="259"/>
    </row>
    <row r="316" spans="1:2" ht="12.75">
      <c r="A316" s="205"/>
      <c r="B316" s="204"/>
    </row>
    <row r="317" spans="1:2" ht="12.75">
      <c r="A317" s="205"/>
      <c r="B317" s="204"/>
    </row>
    <row r="318" spans="1:2" ht="12.75">
      <c r="A318" s="205"/>
      <c r="B318" s="204"/>
    </row>
    <row r="319" spans="1:2" ht="12.75">
      <c r="A319" s="205"/>
      <c r="B319" s="204"/>
    </row>
    <row r="320" spans="1:2" ht="12.75">
      <c r="A320" s="205"/>
      <c r="B320" s="204"/>
    </row>
    <row r="321" spans="1:2" ht="12.75">
      <c r="A321" s="205"/>
      <c r="B321" s="204"/>
    </row>
    <row r="322" spans="1:2" ht="12.75">
      <c r="A322" s="205"/>
      <c r="B322" s="204"/>
    </row>
    <row r="323" spans="1:2" ht="12.75">
      <c r="A323" s="194"/>
      <c r="B323" s="259"/>
    </row>
    <row r="324" spans="1:2" ht="12.75">
      <c r="A324" s="205"/>
      <c r="B324" s="204"/>
    </row>
    <row r="325" spans="1:2" ht="12.75">
      <c r="A325" s="205"/>
      <c r="B325" s="204"/>
    </row>
    <row r="326" spans="1:2" ht="12.75">
      <c r="A326" s="205"/>
      <c r="B326" s="204"/>
    </row>
    <row r="327" spans="1:2" ht="12.75">
      <c r="A327" s="205"/>
      <c r="B327" s="204"/>
    </row>
    <row r="328" spans="1:2" ht="12.75">
      <c r="A328" s="205"/>
      <c r="B328" s="204"/>
    </row>
    <row r="329" spans="1:2" ht="12.75">
      <c r="A329" s="205"/>
      <c r="B329" s="204"/>
    </row>
    <row r="330" spans="1:2" ht="12.75">
      <c r="A330" s="205"/>
      <c r="B330" s="204"/>
    </row>
    <row r="331" spans="1:2" ht="12.75">
      <c r="A331" s="194"/>
      <c r="B331" s="259"/>
    </row>
    <row r="332" spans="1:2" ht="12.75">
      <c r="A332" s="205"/>
      <c r="B332" s="204"/>
    </row>
    <row r="333" spans="1:2" ht="12.75">
      <c r="A333" s="205"/>
      <c r="B333" s="204"/>
    </row>
    <row r="334" spans="1:2" ht="12.75">
      <c r="A334" s="205"/>
      <c r="B334" s="204"/>
    </row>
    <row r="335" spans="1:2" ht="12.75">
      <c r="A335" s="205"/>
      <c r="B335" s="204"/>
    </row>
    <row r="336" spans="1:2" ht="12.75">
      <c r="A336" s="205"/>
      <c r="B336" s="204"/>
    </row>
    <row r="337" spans="1:2" ht="12.75">
      <c r="A337" s="194"/>
      <c r="B337" s="259"/>
    </row>
    <row r="338" spans="1:2" ht="12.75">
      <c r="A338" s="205"/>
      <c r="B338" s="204"/>
    </row>
    <row r="339" spans="1:2" ht="12.75">
      <c r="A339" s="194"/>
      <c r="B339" s="259"/>
    </row>
    <row r="340" spans="1:2" ht="12.75">
      <c r="A340" s="205"/>
      <c r="B340" s="204"/>
    </row>
    <row r="341" spans="1:2" ht="12.75">
      <c r="A341" s="194"/>
      <c r="B341" s="259"/>
    </row>
    <row r="342" spans="1:2" ht="12.75">
      <c r="A342" s="194"/>
      <c r="B342" s="259"/>
    </row>
    <row r="343" spans="1:2" ht="12.75">
      <c r="A343" s="194"/>
      <c r="B343" s="259"/>
    </row>
    <row r="344" spans="1:2" ht="12.75">
      <c r="A344" s="205"/>
      <c r="B344" s="204"/>
    </row>
    <row r="345" spans="1:2" ht="12.75">
      <c r="A345" s="205"/>
      <c r="B345" s="204"/>
    </row>
    <row r="346" spans="1:2" ht="12.75">
      <c r="A346" s="205"/>
      <c r="B346" s="204"/>
    </row>
    <row r="347" spans="1:2" ht="12.75">
      <c r="A347" s="205"/>
      <c r="B347" s="204"/>
    </row>
    <row r="348" spans="1:2" ht="12.75">
      <c r="A348" s="194"/>
      <c r="B348" s="259"/>
    </row>
    <row r="349" spans="1:2" ht="12.75">
      <c r="A349" s="205"/>
      <c r="B349" s="204"/>
    </row>
    <row r="350" spans="1:2" ht="12.75">
      <c r="A350" s="194"/>
      <c r="B350" s="259"/>
    </row>
    <row r="351" spans="1:2" ht="12.75">
      <c r="A351" s="205"/>
      <c r="B351" s="204"/>
    </row>
    <row r="352" spans="1:2" ht="12.75">
      <c r="A352" s="194"/>
      <c r="B352" s="259"/>
    </row>
    <row r="353" spans="1:2" ht="12.75">
      <c r="A353" s="205"/>
      <c r="B353" s="204"/>
    </row>
    <row r="354" spans="1:2" ht="12.75">
      <c r="A354" s="205"/>
      <c r="B354" s="204"/>
    </row>
    <row r="355" spans="1:2" ht="12.75">
      <c r="A355" s="205"/>
      <c r="B355" s="204"/>
    </row>
    <row r="356" spans="1:2" ht="12.75">
      <c r="A356" s="205"/>
      <c r="B356" s="204"/>
    </row>
    <row r="357" spans="1:2" ht="12.75">
      <c r="A357" s="194"/>
      <c r="B357" s="259"/>
    </row>
    <row r="358" spans="1:2" ht="12.75">
      <c r="A358" s="205"/>
      <c r="B358" s="204"/>
    </row>
    <row r="359" spans="1:2" ht="12.75">
      <c r="A359" s="194"/>
      <c r="B359" s="259"/>
    </row>
    <row r="360" spans="1:2" ht="12.75">
      <c r="A360" s="205"/>
      <c r="B360" s="204"/>
    </row>
    <row r="361" spans="1:2" ht="12.75">
      <c r="A361" s="194"/>
      <c r="B361" s="259"/>
    </row>
    <row r="362" spans="1:2" ht="12.75">
      <c r="A362" s="205"/>
      <c r="B362" s="204"/>
    </row>
    <row r="363" spans="1:2" ht="12.75">
      <c r="A363" s="194"/>
      <c r="B363" s="259"/>
    </row>
    <row r="364" spans="1:2" ht="12.75">
      <c r="A364" s="205"/>
      <c r="B364" s="204"/>
    </row>
    <row r="365" spans="1:2" ht="12.75">
      <c r="A365" s="194"/>
      <c r="B365" s="259"/>
    </row>
    <row r="366" spans="1:2" ht="12.75">
      <c r="A366" s="205"/>
      <c r="B366" s="204"/>
    </row>
    <row r="367" spans="1:2" ht="12.75">
      <c r="A367" s="194"/>
      <c r="B367" s="259"/>
    </row>
    <row r="368" spans="1:2" ht="12.75">
      <c r="A368" s="205"/>
      <c r="B368" s="204"/>
    </row>
    <row r="369" spans="1:2" ht="12.75">
      <c r="A369" s="194"/>
      <c r="B369" s="259"/>
    </row>
    <row r="370" spans="1:2" ht="12.75">
      <c r="A370" s="205"/>
      <c r="B370" s="204"/>
    </row>
    <row r="371" spans="1:2" ht="12.75">
      <c r="A371" s="194"/>
      <c r="B371" s="259"/>
    </row>
    <row r="372" spans="1:2" ht="12.75">
      <c r="A372" s="205"/>
      <c r="B372" s="204"/>
    </row>
    <row r="373" spans="1:2" ht="12.75">
      <c r="A373" s="205"/>
      <c r="B373" s="204"/>
    </row>
    <row r="374" spans="1:2" ht="12.75">
      <c r="A374" s="205"/>
      <c r="B374" s="204"/>
    </row>
    <row r="375" spans="1:2" ht="12.75">
      <c r="A375" s="194"/>
      <c r="B375" s="259"/>
    </row>
    <row r="376" spans="1:2" ht="12.75">
      <c r="A376" s="205"/>
      <c r="B376" s="204"/>
    </row>
    <row r="377" spans="1:2" ht="12.75">
      <c r="A377" s="205"/>
      <c r="B377" s="204"/>
    </row>
    <row r="378" spans="1:2" ht="12.75">
      <c r="A378" s="205"/>
      <c r="B378" s="204"/>
    </row>
    <row r="379" spans="1:2" ht="12.75">
      <c r="A379" s="194"/>
      <c r="B379" s="259"/>
    </row>
    <row r="380" spans="1:2" ht="12.75">
      <c r="A380" s="205"/>
      <c r="B380" s="204"/>
    </row>
    <row r="381" spans="1:2" ht="12.75">
      <c r="A381" s="194"/>
      <c r="B381" s="259"/>
    </row>
    <row r="382" spans="1:2" ht="12.75">
      <c r="A382" s="205"/>
      <c r="B382" s="204"/>
    </row>
    <row r="383" spans="1:2" ht="12.75">
      <c r="A383" s="194"/>
      <c r="B383" s="259"/>
    </row>
    <row r="384" spans="1:2" ht="12.75">
      <c r="A384" s="205"/>
      <c r="B384" s="204"/>
    </row>
    <row r="385" spans="1:2" ht="12.75">
      <c r="A385" s="194"/>
      <c r="B385" s="259"/>
    </row>
    <row r="386" spans="1:2" ht="12.75">
      <c r="A386" s="205"/>
      <c r="B386" s="204"/>
    </row>
    <row r="387" spans="1:2" ht="12.75">
      <c r="A387" s="194"/>
      <c r="B387" s="259"/>
    </row>
    <row r="388" spans="1:2" ht="12.75">
      <c r="A388" s="205"/>
      <c r="B388" s="204"/>
    </row>
    <row r="389" spans="1:2" ht="12.75">
      <c r="A389" s="194"/>
      <c r="B389" s="259"/>
    </row>
    <row r="390" spans="1:2" ht="12.75">
      <c r="A390" s="205"/>
      <c r="B390" s="204"/>
    </row>
    <row r="391" spans="1:2" ht="12.75">
      <c r="A391" s="205"/>
      <c r="B391" s="204"/>
    </row>
    <row r="392" spans="1:2" ht="12.75">
      <c r="A392" s="205"/>
      <c r="B392" s="204"/>
    </row>
    <row r="393" spans="1:2" ht="12.75">
      <c r="A393" s="194"/>
      <c r="B393" s="259"/>
    </row>
    <row r="394" spans="1:2" ht="12.75">
      <c r="A394" s="205"/>
      <c r="B394" s="204"/>
    </row>
    <row r="395" spans="1:2" ht="12.75">
      <c r="A395" s="194"/>
      <c r="B395" s="259"/>
    </row>
    <row r="396" spans="1:2" ht="12.75">
      <c r="A396" s="205"/>
      <c r="B396" s="204"/>
    </row>
    <row r="397" spans="1:2" ht="12.75">
      <c r="A397" s="194"/>
      <c r="B397" s="259"/>
    </row>
    <row r="398" spans="1:2" ht="12.75">
      <c r="A398" s="205"/>
      <c r="B398" s="204"/>
    </row>
    <row r="399" spans="1:2" ht="12.75">
      <c r="A399" s="194"/>
      <c r="B399" s="259"/>
    </row>
    <row r="400" spans="1:2" ht="12.75">
      <c r="A400" s="205"/>
      <c r="B400" s="204"/>
    </row>
    <row r="401" spans="1:2" ht="12.75">
      <c r="A401" s="194"/>
      <c r="B401" s="259"/>
    </row>
    <row r="402" spans="1:2" ht="12.75">
      <c r="A402" s="194"/>
      <c r="B402" s="259"/>
    </row>
    <row r="403" spans="1:2" ht="12.75">
      <c r="A403" s="194"/>
      <c r="B403" s="259"/>
    </row>
    <row r="404" spans="1:2" ht="12.75">
      <c r="A404" s="205"/>
      <c r="B404" s="204"/>
    </row>
    <row r="405" spans="1:2" ht="12.75">
      <c r="A405" s="194"/>
      <c r="B405" s="259"/>
    </row>
    <row r="406" spans="1:2" ht="12.75">
      <c r="A406" s="205"/>
      <c r="B406" s="204"/>
    </row>
    <row r="407" spans="1:2" ht="12.75">
      <c r="A407" s="205"/>
      <c r="B407" s="204"/>
    </row>
    <row r="408" spans="1:2" ht="12.75">
      <c r="A408" s="205"/>
      <c r="B408" s="204"/>
    </row>
    <row r="409" spans="1:2" ht="12.75">
      <c r="A409" s="205"/>
      <c r="B409" s="259"/>
    </row>
    <row r="410" spans="1:2" ht="12.75">
      <c r="A410" s="205"/>
      <c r="B410" s="204"/>
    </row>
    <row r="411" spans="1:2" ht="12.75">
      <c r="A411" s="205"/>
      <c r="B411" s="259"/>
    </row>
    <row r="412" spans="1:2" ht="12.75">
      <c r="A412" s="205"/>
      <c r="B412" s="204"/>
    </row>
    <row r="413" spans="1:2" ht="12.75">
      <c r="A413" s="205"/>
      <c r="B413" s="259"/>
    </row>
    <row r="414" spans="1:2" ht="12.75">
      <c r="A414" s="205"/>
      <c r="B414" s="259"/>
    </row>
    <row r="415" spans="1:2" ht="12.75">
      <c r="A415" s="205"/>
      <c r="B415" s="259"/>
    </row>
    <row r="416" spans="1:2" ht="12.75">
      <c r="A416" s="205"/>
      <c r="B416" s="259"/>
    </row>
    <row r="417" spans="1:2" ht="12.75">
      <c r="A417" s="205"/>
      <c r="B417" s="259"/>
    </row>
    <row r="418" spans="1:2" ht="12.75">
      <c r="A418" s="205"/>
      <c r="B418" s="204"/>
    </row>
    <row r="419" spans="1:2" ht="12.75">
      <c r="A419" s="194"/>
      <c r="B419" s="259"/>
    </row>
    <row r="420" spans="1:2" ht="12.75">
      <c r="A420" s="205"/>
      <c r="B420" s="204"/>
    </row>
    <row r="421" spans="1:2" ht="12.75">
      <c r="A421" s="205"/>
      <c r="B421" s="259"/>
    </row>
    <row r="422" spans="1:2" ht="12.75">
      <c r="A422" s="205"/>
      <c r="B422" s="204"/>
    </row>
    <row r="423" spans="1:2" ht="12.75">
      <c r="A423" s="205"/>
      <c r="B423" s="259"/>
    </row>
    <row r="424" spans="1:2" ht="12.75">
      <c r="A424" s="205"/>
      <c r="B424" s="204"/>
    </row>
    <row r="425" spans="1:2" ht="12.75">
      <c r="A425" s="205"/>
      <c r="B425" s="204"/>
    </row>
    <row r="426" spans="1:2" ht="12.75">
      <c r="A426" s="205"/>
      <c r="B426" s="204"/>
    </row>
    <row r="427" spans="1:2" ht="12.75">
      <c r="A427" s="194"/>
      <c r="B427" s="259"/>
    </row>
    <row r="428" spans="1:2" ht="12.75">
      <c r="A428" s="205"/>
      <c r="B428" s="204"/>
    </row>
    <row r="429" spans="1:2" ht="12.75">
      <c r="A429" s="194"/>
      <c r="B429" s="259"/>
    </row>
    <row r="430" spans="1:2" ht="12.75">
      <c r="A430" s="205"/>
      <c r="B430" s="204"/>
    </row>
    <row r="431" spans="1:2" ht="12.75">
      <c r="A431" s="194"/>
      <c r="B431" s="259"/>
    </row>
    <row r="432" spans="1:2" ht="12.75">
      <c r="A432" s="205"/>
      <c r="B432" s="204"/>
    </row>
    <row r="433" spans="1:2" ht="12.75">
      <c r="A433" s="194"/>
      <c r="B433" s="259"/>
    </row>
    <row r="434" spans="1:2" ht="12.75">
      <c r="A434" s="205"/>
      <c r="B434" s="204"/>
    </row>
    <row r="435" spans="1:2" ht="12.75">
      <c r="A435" s="194"/>
      <c r="B435" s="259"/>
    </row>
    <row r="436" spans="1:2" ht="12.75">
      <c r="A436" s="205"/>
      <c r="B436" s="204"/>
    </row>
    <row r="437" spans="1:2" ht="12.75">
      <c r="A437" s="194"/>
      <c r="B437" s="259"/>
    </row>
    <row r="438" spans="1:2" ht="12.75">
      <c r="A438" s="205"/>
      <c r="B438" s="204"/>
    </row>
    <row r="439" spans="1:2" ht="12.75">
      <c r="A439" s="194"/>
      <c r="B439" s="259"/>
    </row>
    <row r="440" spans="1:2" ht="12.75">
      <c r="A440" s="205"/>
      <c r="B440" s="204"/>
    </row>
    <row r="441" spans="1:2" ht="12.75">
      <c r="A441" s="194"/>
      <c r="B441" s="259"/>
    </row>
    <row r="442" spans="1:2" ht="12.75">
      <c r="A442" s="205"/>
      <c r="B442" s="204"/>
    </row>
    <row r="443" spans="1:2" ht="12.75">
      <c r="A443" s="194"/>
      <c r="B443" s="259"/>
    </row>
    <row r="444" spans="1:2" ht="12.75">
      <c r="A444" s="194"/>
      <c r="B444" s="259"/>
    </row>
    <row r="445" spans="1:2" ht="12.75">
      <c r="A445" s="205"/>
      <c r="B445" s="204"/>
    </row>
    <row r="446" spans="1:2" ht="12.75">
      <c r="A446" s="194"/>
      <c r="B446" s="259"/>
    </row>
    <row r="447" spans="1:2" ht="12.75">
      <c r="A447" s="205"/>
      <c r="B447" s="204"/>
    </row>
    <row r="448" spans="1:2" ht="12.75">
      <c r="A448" s="194"/>
      <c r="B448" s="259"/>
    </row>
    <row r="449" spans="1:2" ht="12.75">
      <c r="A449" s="205"/>
      <c r="B449" s="204"/>
    </row>
    <row r="450" spans="1:2" ht="12.75">
      <c r="A450" s="194"/>
      <c r="B450" s="259"/>
    </row>
    <row r="451" spans="1:2" ht="12.75">
      <c r="A451" s="194"/>
      <c r="B451" s="259"/>
    </row>
    <row r="452" spans="1:2" ht="12.75">
      <c r="A452" s="194"/>
      <c r="B452" s="259"/>
    </row>
    <row r="453" spans="1:2" ht="12.75">
      <c r="A453" s="205"/>
      <c r="B453" s="204"/>
    </row>
    <row r="454" spans="1:2" ht="12.75">
      <c r="A454" s="194"/>
      <c r="B454" s="259"/>
    </row>
    <row r="455" spans="1:2" ht="12.75">
      <c r="A455" s="205"/>
      <c r="B455" s="204"/>
    </row>
    <row r="456" spans="1:2" ht="12.75">
      <c r="A456" s="194"/>
      <c r="B456" s="259"/>
    </row>
    <row r="457" spans="1:2" ht="12.75">
      <c r="A457" s="205"/>
      <c r="B457" s="204"/>
    </row>
    <row r="458" spans="1:2" ht="12.75">
      <c r="A458" s="205"/>
      <c r="B458" s="259"/>
    </row>
    <row r="459" spans="1:2" ht="12.75">
      <c r="A459" s="205"/>
      <c r="B459" s="259"/>
    </row>
    <row r="460" spans="1:2" ht="12.75">
      <c r="A460" s="205"/>
      <c r="B460" s="259"/>
    </row>
    <row r="461" spans="1:2" ht="12.75">
      <c r="A461" s="205"/>
      <c r="B461" s="259"/>
    </row>
    <row r="462" spans="1:2" ht="12.75">
      <c r="A462" s="205"/>
      <c r="B462" s="259"/>
    </row>
    <row r="463" spans="1:2" ht="12.75">
      <c r="A463" s="205"/>
      <c r="B463" s="259"/>
    </row>
    <row r="464" spans="1:2" ht="12.75">
      <c r="A464" s="205"/>
      <c r="B464" s="259"/>
    </row>
    <row r="465" spans="1:2" ht="12.75">
      <c r="A465" s="205"/>
      <c r="B465" s="259"/>
    </row>
    <row r="466" spans="1:2" ht="12.75">
      <c r="A466" s="194"/>
      <c r="B466" s="259"/>
    </row>
    <row r="467" spans="1:2" ht="12.75">
      <c r="A467" s="205"/>
      <c r="B467" s="204"/>
    </row>
    <row r="468" spans="1:2" ht="12.75">
      <c r="A468" s="194"/>
      <c r="B468" s="259"/>
    </row>
    <row r="469" spans="1:2" ht="12.75">
      <c r="A469" s="205"/>
      <c r="B469" s="204"/>
    </row>
    <row r="470" spans="1:2" ht="12.75">
      <c r="A470" s="194"/>
      <c r="B470" s="259"/>
    </row>
    <row r="471" spans="1:2" ht="12.75">
      <c r="A471" s="205"/>
      <c r="B471" s="204"/>
    </row>
    <row r="472" spans="1:2" ht="12.75">
      <c r="A472" s="194"/>
      <c r="B472" s="259"/>
    </row>
    <row r="473" spans="1:2" ht="12.75">
      <c r="A473" s="205"/>
      <c r="B473" s="204"/>
    </row>
    <row r="474" spans="1:2" ht="12.75">
      <c r="A474" s="194"/>
      <c r="B474" s="259"/>
    </row>
    <row r="475" spans="1:2" ht="12.75">
      <c r="A475" s="205"/>
      <c r="B475" s="204"/>
    </row>
    <row r="476" spans="1:2" ht="12.75">
      <c r="A476" s="194"/>
      <c r="B476" s="259"/>
    </row>
    <row r="477" spans="1:2" ht="12.75">
      <c r="A477" s="205"/>
      <c r="B477" s="204"/>
    </row>
    <row r="478" spans="1:2" ht="12.75">
      <c r="A478" s="205"/>
      <c r="B478" s="259"/>
    </row>
    <row r="479" spans="1:2" ht="12.75">
      <c r="A479" s="205"/>
      <c r="B479" s="259"/>
    </row>
    <row r="480" spans="1:2" ht="12.75">
      <c r="A480" s="205"/>
      <c r="B480" s="259"/>
    </row>
    <row r="481" spans="1:2" ht="12.75">
      <c r="A481" s="205"/>
      <c r="B481" s="204"/>
    </row>
    <row r="482" spans="1:2" ht="12.75">
      <c r="A482" s="205"/>
      <c r="B482" s="259"/>
    </row>
    <row r="483" spans="1:2" ht="12.75">
      <c r="A483" s="205"/>
      <c r="B483" s="204"/>
    </row>
    <row r="484" spans="1:2" ht="12.75">
      <c r="A484" s="205"/>
      <c r="B484" s="259"/>
    </row>
    <row r="485" spans="1:2" ht="12.75">
      <c r="A485" s="205"/>
      <c r="B485" s="204"/>
    </row>
    <row r="486" spans="1:2" ht="12.75">
      <c r="A486" s="194"/>
      <c r="B486" s="259"/>
    </row>
    <row r="487" spans="1:2" ht="12.75">
      <c r="A487" s="205"/>
      <c r="B487" s="204"/>
    </row>
    <row r="488" spans="1:2" ht="12.75">
      <c r="A488" s="194"/>
      <c r="B488" s="259"/>
    </row>
    <row r="489" spans="1:2" ht="12.75">
      <c r="A489" s="194"/>
      <c r="B489" s="259"/>
    </row>
    <row r="490" spans="1:2" ht="12.75">
      <c r="A490" s="194"/>
      <c r="B490" s="259"/>
    </row>
    <row r="491" spans="1:2" ht="12.75">
      <c r="A491" s="205"/>
      <c r="B491" s="204"/>
    </row>
    <row r="492" spans="1:2" ht="12.75">
      <c r="A492" s="194"/>
      <c r="B492" s="259"/>
    </row>
    <row r="493" spans="1:2" ht="12.75">
      <c r="A493" s="194"/>
      <c r="B493" s="259"/>
    </row>
    <row r="494" spans="1:2" ht="12.75">
      <c r="A494" s="194"/>
      <c r="B494" s="259"/>
    </row>
    <row r="495" spans="1:2" ht="12.75">
      <c r="A495" s="205"/>
      <c r="B495" s="204"/>
    </row>
    <row r="496" spans="1:2" ht="12.75">
      <c r="A496" s="194"/>
      <c r="B496" s="259"/>
    </row>
    <row r="497" spans="1:2" ht="12.75">
      <c r="A497" s="205"/>
      <c r="B497" s="204"/>
    </row>
    <row r="498" spans="1:2" ht="12.75">
      <c r="A498" s="194"/>
      <c r="B498" s="259"/>
    </row>
    <row r="499" spans="1:2" ht="12.75">
      <c r="A499" s="205"/>
      <c r="B499" s="204"/>
    </row>
    <row r="500" spans="1:2" ht="12.75">
      <c r="A500" s="194"/>
      <c r="B500" s="259"/>
    </row>
    <row r="501" spans="1:2" ht="12.75">
      <c r="A501" s="205"/>
      <c r="B501" s="204"/>
    </row>
    <row r="502" spans="1:2" ht="12.75">
      <c r="A502" s="205"/>
      <c r="B502" s="204"/>
    </row>
    <row r="503" spans="1:2" ht="12.75">
      <c r="A503" s="205"/>
      <c r="B503" s="204"/>
    </row>
    <row r="504" spans="1:2" ht="12.75">
      <c r="A504" s="205"/>
      <c r="B504" s="204"/>
    </row>
    <row r="505" spans="1:2" ht="12.75">
      <c r="A505" s="205"/>
      <c r="B505" s="204"/>
    </row>
    <row r="506" spans="1:2" ht="12.75">
      <c r="A506" s="194"/>
      <c r="B506" s="259"/>
    </row>
    <row r="507" spans="1:2" ht="12.75">
      <c r="A507" s="205"/>
      <c r="B507" s="204"/>
    </row>
    <row r="508" spans="1:2" ht="12.75">
      <c r="A508" s="205"/>
      <c r="B508" s="204"/>
    </row>
    <row r="509" spans="1:2" ht="12.75">
      <c r="A509" s="205"/>
      <c r="B509" s="204"/>
    </row>
    <row r="510" spans="1:2" ht="12.75">
      <c r="A510" s="194"/>
      <c r="B510" s="259"/>
    </row>
    <row r="511" spans="1:2" ht="12.75">
      <c r="A511" s="205"/>
      <c r="B511" s="204"/>
    </row>
    <row r="512" spans="1:2" ht="12.75">
      <c r="A512" s="194"/>
      <c r="B512" s="259"/>
    </row>
    <row r="513" spans="1:2" ht="12.75">
      <c r="A513" s="205"/>
      <c r="B513" s="204"/>
    </row>
    <row r="514" spans="1:2" ht="12.75">
      <c r="A514" s="205"/>
      <c r="B514" s="204"/>
    </row>
    <row r="515" spans="1:2" ht="12.75">
      <c r="A515" s="205"/>
      <c r="B515" s="204"/>
    </row>
    <row r="516" spans="1:2" ht="12.75">
      <c r="A516" s="194"/>
      <c r="B516" s="204"/>
    </row>
    <row r="517" spans="1:2" ht="12.75">
      <c r="A517" s="205"/>
      <c r="B517" s="204"/>
    </row>
    <row r="518" spans="1:2" ht="12.75">
      <c r="A518" s="194"/>
      <c r="B518" s="204"/>
    </row>
    <row r="519" spans="1:2" ht="12.75">
      <c r="A519" s="205"/>
      <c r="B519" s="204"/>
    </row>
    <row r="520" spans="1:2" ht="12.75">
      <c r="A520" s="194"/>
      <c r="B520" s="204"/>
    </row>
    <row r="521" spans="1:2" ht="12.75">
      <c r="A521" s="205"/>
      <c r="B521" s="204"/>
    </row>
    <row r="523" spans="1:2" ht="12.75">
      <c r="A523" s="205"/>
      <c r="B523" s="204"/>
    </row>
    <row r="524" spans="1:2" ht="12.75">
      <c r="A524" s="194"/>
      <c r="B524" s="204"/>
    </row>
    <row r="525" spans="1:2" ht="12.75">
      <c r="A525" s="205"/>
      <c r="B525" s="204"/>
    </row>
    <row r="526" spans="1:2" ht="12.75">
      <c r="A526" s="194"/>
      <c r="B526" s="204"/>
    </row>
    <row r="527" spans="1:2" ht="12.75">
      <c r="A527" s="205"/>
      <c r="B527" s="204"/>
    </row>
    <row r="528" spans="1:2" ht="12.75">
      <c r="A528" s="194"/>
      <c r="B528" s="204"/>
    </row>
    <row r="529" spans="1:2" ht="12.75">
      <c r="A529" s="205"/>
      <c r="B529" s="204"/>
    </row>
    <row r="530" spans="1:2" ht="12.75">
      <c r="A530" s="194"/>
      <c r="B530" s="204"/>
    </row>
    <row r="531" spans="1:2" ht="12.75">
      <c r="A531" s="205"/>
      <c r="B531" s="204"/>
    </row>
    <row r="532" spans="1:2" ht="12.75">
      <c r="A532" s="194"/>
      <c r="B532" s="204"/>
    </row>
    <row r="533" spans="1:2" ht="12.75">
      <c r="A533" s="205"/>
      <c r="B533" s="204"/>
    </row>
    <row r="534" spans="1:2" ht="12.75">
      <c r="A534" s="205"/>
      <c r="B534" s="204"/>
    </row>
    <row r="535" spans="1:2" ht="12.75">
      <c r="A535" s="205"/>
      <c r="B535" s="204"/>
    </row>
    <row r="536" spans="1:2" ht="12.75">
      <c r="A536" s="194"/>
      <c r="B536" s="204"/>
    </row>
    <row r="537" spans="1:2" ht="12.75">
      <c r="A537" s="205"/>
      <c r="B537" s="204"/>
    </row>
    <row r="538" spans="1:2" ht="12.75">
      <c r="A538" s="194"/>
      <c r="B538" s="204"/>
    </row>
    <row r="539" spans="1:2" ht="12.75">
      <c r="A539" s="205"/>
      <c r="B539" s="204"/>
    </row>
    <row r="540" spans="1:2" ht="12.75">
      <c r="A540" s="194"/>
      <c r="B540" s="204"/>
    </row>
    <row r="541" spans="1:2" ht="12.75">
      <c r="A541" s="205"/>
      <c r="B541" s="204"/>
    </row>
    <row r="542" spans="1:2" ht="12.75">
      <c r="A542" s="194"/>
      <c r="B542" s="204"/>
    </row>
    <row r="543" spans="1:2" ht="12.75">
      <c r="A543" s="205"/>
      <c r="B543" s="204"/>
    </row>
    <row r="544" spans="1:2" ht="12.75">
      <c r="A544" s="194"/>
      <c r="B544" s="204"/>
    </row>
    <row r="545" spans="1:2" ht="12.75">
      <c r="A545" s="205"/>
      <c r="B545" s="204"/>
    </row>
    <row r="546" spans="1:2" ht="12.75">
      <c r="A546" s="194"/>
      <c r="B546" s="204"/>
    </row>
    <row r="547" spans="1:2" ht="12.75">
      <c r="A547" s="205"/>
      <c r="B547" s="204"/>
    </row>
    <row r="548" spans="1:2" ht="12.75">
      <c r="A548" s="194"/>
      <c r="B548" s="204"/>
    </row>
    <row r="549" spans="1:2" ht="12.75">
      <c r="A549" s="205"/>
      <c r="B549" s="204"/>
    </row>
    <row r="550" spans="1:2" ht="12.75">
      <c r="A550" s="194"/>
      <c r="B550" s="204"/>
    </row>
    <row r="551" spans="1:2" ht="12.75">
      <c r="A551" s="205"/>
      <c r="B551" s="204"/>
    </row>
    <row r="552" spans="1:2" ht="12.75">
      <c r="A552" s="194"/>
      <c r="B552" s="204"/>
    </row>
    <row r="553" spans="1:2" ht="12.75">
      <c r="A553" s="205"/>
      <c r="B553" s="204"/>
    </row>
    <row r="554" spans="1:2" ht="12.75">
      <c r="A554" s="205"/>
      <c r="B554" s="204"/>
    </row>
    <row r="555" spans="1:2" ht="12.75">
      <c r="A555" s="205"/>
      <c r="B555" s="204"/>
    </row>
    <row r="556" spans="1:2" ht="12.75">
      <c r="A556" s="205"/>
      <c r="B556" s="204"/>
    </row>
    <row r="557" spans="1:2" ht="12.75">
      <c r="A557" s="205"/>
      <c r="B557" s="204"/>
    </row>
    <row r="558" spans="1:2" ht="12.75">
      <c r="A558" s="194"/>
      <c r="B558" s="204"/>
    </row>
    <row r="559" spans="1:2" ht="12.75">
      <c r="A559" s="205"/>
      <c r="B559" s="204"/>
    </row>
    <row r="560" spans="1:2" ht="12.75">
      <c r="A560" s="205"/>
      <c r="B560" s="204"/>
    </row>
    <row r="561" spans="1:2" ht="12.75">
      <c r="A561" s="205"/>
      <c r="B561" s="204"/>
    </row>
    <row r="562" spans="1:2" ht="12.75">
      <c r="A562" s="205"/>
      <c r="B562" s="204"/>
    </row>
    <row r="563" spans="1:2" ht="12.75">
      <c r="A563" s="205"/>
      <c r="B563" s="204"/>
    </row>
    <row r="564" spans="1:2" ht="12.75">
      <c r="A564" s="194"/>
      <c r="B564" s="204"/>
    </row>
    <row r="565" spans="1:2" ht="12.75">
      <c r="A565" s="205"/>
      <c r="B565" s="204"/>
    </row>
    <row r="566" spans="1:2" ht="12.75">
      <c r="A566" s="205"/>
      <c r="B566" s="204"/>
    </row>
    <row r="567" spans="1:2" ht="12.75">
      <c r="A567" s="205"/>
      <c r="B567" s="204"/>
    </row>
    <row r="568" spans="1:2" ht="12.75">
      <c r="A568" s="205"/>
      <c r="B568" s="204"/>
    </row>
    <row r="569" spans="1:2" ht="12.75">
      <c r="A569" s="205"/>
      <c r="B569" s="204"/>
    </row>
    <row r="570" spans="1:2" ht="12.75">
      <c r="A570" s="205"/>
      <c r="B570" s="204"/>
    </row>
    <row r="571" spans="1:2" ht="12.75">
      <c r="A571" s="205"/>
      <c r="B571" s="204"/>
    </row>
    <row r="572" spans="1:2" ht="12.75">
      <c r="A572" s="205"/>
      <c r="B572" s="204"/>
    </row>
    <row r="573" spans="1:2" ht="12.75">
      <c r="A573" s="205"/>
      <c r="B573" s="204"/>
    </row>
    <row r="574" spans="1:2" ht="12.75">
      <c r="A574" s="194"/>
      <c r="B574" s="204"/>
    </row>
    <row r="575" spans="1:2" ht="12.75">
      <c r="A575" s="205"/>
      <c r="B575" s="204"/>
    </row>
    <row r="576" spans="1:2" ht="12.75">
      <c r="A576" s="205"/>
      <c r="B576" s="204"/>
    </row>
    <row r="577" spans="1:2" ht="12.75">
      <c r="A577" s="205"/>
      <c r="B577" s="204"/>
    </row>
    <row r="578" spans="1:2" ht="12.75">
      <c r="A578" s="205"/>
      <c r="B578" s="204"/>
    </row>
    <row r="579" spans="1:2" ht="12.75">
      <c r="A579" s="205"/>
      <c r="B579" s="204"/>
    </row>
    <row r="580" spans="1:2" ht="12.75">
      <c r="A580" s="194"/>
      <c r="B580" s="204"/>
    </row>
    <row r="581" spans="1:2" ht="12.75">
      <c r="A581" s="205"/>
      <c r="B581" s="204"/>
    </row>
    <row r="582" spans="1:2" ht="12.75">
      <c r="A582" s="194"/>
      <c r="B582" s="204"/>
    </row>
    <row r="583" spans="1:2" ht="12.75">
      <c r="A583" s="205"/>
      <c r="B583" s="204"/>
    </row>
    <row r="584" spans="1:2" ht="12.75">
      <c r="A584" s="194"/>
      <c r="B584" s="204"/>
    </row>
    <row r="585" spans="1:2" ht="12.75">
      <c r="A585" s="205"/>
      <c r="B585" s="204"/>
    </row>
    <row r="586" spans="1:2" ht="12.75">
      <c r="A586" s="205"/>
      <c r="B586" s="204"/>
    </row>
    <row r="587" spans="1:2" ht="12.75">
      <c r="A587" s="205"/>
      <c r="B587" s="204"/>
    </row>
    <row r="588" spans="1:2" ht="12.75">
      <c r="A588" s="194"/>
      <c r="B588" s="204"/>
    </row>
    <row r="589" spans="1:2" ht="12.75">
      <c r="A589" s="205"/>
      <c r="B589" s="204"/>
    </row>
    <row r="590" spans="1:2" ht="12.75">
      <c r="A590" s="194"/>
      <c r="B590" s="204"/>
    </row>
    <row r="591" spans="1:2" ht="12.75">
      <c r="A591" s="205"/>
      <c r="B591" s="204"/>
    </row>
    <row r="592" spans="1:2" ht="12.75">
      <c r="A592" s="194"/>
      <c r="B592" s="204"/>
    </row>
    <row r="593" spans="1:2" ht="12.75">
      <c r="A593" s="205"/>
      <c r="B593" s="204"/>
    </row>
    <row r="594" spans="1:2" ht="12.75">
      <c r="A594" s="194"/>
      <c r="B594" s="204"/>
    </row>
    <row r="595" spans="1:2" ht="12.75">
      <c r="A595" s="205"/>
      <c r="B595" s="204"/>
    </row>
    <row r="596" spans="1:2" ht="12.75">
      <c r="A596" s="194"/>
      <c r="B596" s="204"/>
    </row>
    <row r="597" spans="1:2" ht="12.75">
      <c r="A597" s="205"/>
      <c r="B597" s="204"/>
    </row>
    <row r="598" spans="1:2" ht="12.75">
      <c r="A598" s="194"/>
      <c r="B598" s="204"/>
    </row>
    <row r="599" spans="1:2" ht="12.75">
      <c r="A599" s="205"/>
      <c r="B599" s="204"/>
    </row>
    <row r="600" spans="1:2" ht="12.75">
      <c r="A600" s="194"/>
      <c r="B600" s="204"/>
    </row>
    <row r="601" spans="1:2" ht="12.75">
      <c r="A601" s="205"/>
      <c r="B601" s="204"/>
    </row>
    <row r="602" spans="1:2" ht="12.75">
      <c r="A602" s="194"/>
      <c r="B602" s="204"/>
    </row>
    <row r="603" spans="1:2" ht="12.75">
      <c r="A603" s="205"/>
      <c r="B603" s="204"/>
    </row>
    <row r="604" spans="1:2" ht="12.75">
      <c r="A604" s="194"/>
      <c r="B604" s="204"/>
    </row>
    <row r="605" spans="1:2" ht="12.75">
      <c r="A605" s="205"/>
      <c r="B605" s="204"/>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I27" sqref="I27"/>
    </sheetView>
  </sheetViews>
  <sheetFormatPr defaultColWidth="9.00390625" defaultRowHeight="12.75"/>
  <cols>
    <col min="1" max="1" width="7.625" style="2" customWidth="1"/>
    <col min="2" max="4" width="9.00390625" style="1" customWidth="1"/>
    <col min="5" max="5" width="15.25390625" style="1" customWidth="1"/>
    <col min="6" max="6" width="36.25390625" style="1" customWidth="1"/>
    <col min="7" max="8" width="15.25390625" style="1" customWidth="1"/>
    <col min="9" max="254" width="9.00390625" style="1" customWidth="1"/>
  </cols>
  <sheetData>
    <row r="1" spans="1:6" ht="15.75">
      <c r="A1" s="3"/>
      <c r="C1" s="4"/>
      <c r="D1" s="5"/>
      <c r="E1" s="5"/>
      <c r="F1" s="6"/>
    </row>
    <row r="2" spans="1:6" ht="18.75">
      <c r="A2" s="3"/>
      <c r="B2" s="260" t="s">
        <v>62</v>
      </c>
      <c r="C2" s="8"/>
      <c r="D2" s="8"/>
      <c r="E2" s="8"/>
      <c r="F2" s="6"/>
    </row>
    <row r="3" spans="1:6" ht="15.75">
      <c r="A3" s="3"/>
      <c r="B3" s="33"/>
      <c r="C3" s="4"/>
      <c r="D3" s="5"/>
      <c r="E3" s="5"/>
      <c r="F3" s="6"/>
    </row>
    <row r="4" spans="1:6" ht="15.75">
      <c r="A4" s="3"/>
      <c r="B4" s="153" t="s">
        <v>165</v>
      </c>
      <c r="C4" s="4"/>
      <c r="D4" s="5"/>
      <c r="E4" s="5"/>
      <c r="F4" s="6"/>
    </row>
    <row r="5" spans="1:6" ht="15.75">
      <c r="A5" s="3"/>
      <c r="B5" s="33"/>
      <c r="C5" s="4"/>
      <c r="D5" s="5"/>
      <c r="E5" s="5"/>
      <c r="F5" s="6"/>
    </row>
    <row r="6" spans="1:6" ht="15.75">
      <c r="A6" s="3"/>
      <c r="B6" s="33"/>
      <c r="C6" s="4"/>
      <c r="D6" s="5"/>
      <c r="E6" s="5"/>
      <c r="F6" s="6"/>
    </row>
    <row r="7" spans="1:6" ht="15.75">
      <c r="A7" s="3"/>
      <c r="B7" s="33"/>
      <c r="C7" s="4"/>
      <c r="D7" s="5"/>
      <c r="E7" s="5"/>
      <c r="F7" s="6"/>
    </row>
    <row r="8" spans="1:6" ht="15.75">
      <c r="A8" s="7"/>
      <c r="B8" s="261" t="s">
        <v>534</v>
      </c>
      <c r="C8" s="9"/>
      <c r="D8" s="10"/>
      <c r="E8" s="10"/>
      <c r="F8" s="10"/>
    </row>
    <row r="9" spans="1:7" ht="12.75">
      <c r="A9" s="11"/>
      <c r="B9" s="12"/>
      <c r="C9" s="13"/>
      <c r="D9" s="14"/>
      <c r="E9" s="14"/>
      <c r="F9" s="15" t="s">
        <v>24</v>
      </c>
      <c r="G9" s="16"/>
    </row>
    <row r="10" spans="1:6" ht="15">
      <c r="A10" s="138"/>
      <c r="B10" s="18" t="s">
        <v>535</v>
      </c>
      <c r="C10" s="19"/>
      <c r="D10" s="20"/>
      <c r="E10" s="20"/>
      <c r="F10" s="21">
        <f>'el.inst.'!H101</f>
        <v>0</v>
      </c>
    </row>
    <row r="11" spans="1:6" ht="15">
      <c r="A11" s="138"/>
      <c r="B11" s="18" t="s">
        <v>536</v>
      </c>
      <c r="C11" s="19"/>
      <c r="D11" s="20"/>
      <c r="E11" s="20"/>
      <c r="F11" s="21">
        <f>'NN prikl. in JR'!H42</f>
        <v>0</v>
      </c>
    </row>
    <row r="12" spans="1:6" ht="15">
      <c r="A12" s="17"/>
      <c r="B12" s="18" t="s">
        <v>537</v>
      </c>
      <c r="C12" s="19"/>
      <c r="D12" s="20"/>
      <c r="E12" s="20"/>
      <c r="F12" s="21">
        <f>'TK prikljucek'!H30</f>
        <v>0</v>
      </c>
    </row>
    <row r="13" spans="1:6" ht="15">
      <c r="A13" s="22"/>
      <c r="B13" s="144" t="s">
        <v>38</v>
      </c>
      <c r="C13" s="145"/>
      <c r="D13" s="146"/>
      <c r="E13" s="146"/>
      <c r="F13" s="147">
        <f>SUM(F10:F12)</f>
        <v>0</v>
      </c>
    </row>
    <row r="14" spans="1:6" ht="15.75">
      <c r="A14" s="32"/>
      <c r="B14" s="33"/>
      <c r="C14" s="33"/>
      <c r="D14" s="33"/>
      <c r="E14" s="33"/>
      <c r="F14" s="33"/>
    </row>
    <row r="15" spans="1:6" ht="15.75">
      <c r="A15" s="32"/>
      <c r="B15" s="33"/>
      <c r="C15" s="33"/>
      <c r="D15" s="33"/>
      <c r="E15" s="33"/>
      <c r="F15" s="33"/>
    </row>
    <row r="16" spans="1:6" ht="15.75">
      <c r="A16" s="32"/>
      <c r="B16" s="33"/>
      <c r="C16" s="33"/>
      <c r="D16" s="33"/>
      <c r="E16" s="33"/>
      <c r="F16" s="3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101"/>
  <sheetViews>
    <sheetView view="pageBreakPreview" zoomScaleSheetLayoutView="100" zoomScalePageLayoutView="0" workbookViewId="0" topLeftCell="A85">
      <selection activeCell="F89" sqref="F89:F95"/>
    </sheetView>
  </sheetViews>
  <sheetFormatPr defaultColWidth="9.00390625" defaultRowHeight="12.75"/>
  <cols>
    <col min="1" max="1" width="2.75390625" style="76" customWidth="1"/>
    <col min="2" max="2" width="3.75390625" style="385"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4" t="s">
        <v>62</v>
      </c>
      <c r="B1" s="444"/>
      <c r="C1" s="444"/>
      <c r="D1" s="444"/>
      <c r="E1" s="444"/>
      <c r="F1" s="444"/>
      <c r="G1" s="444"/>
    </row>
    <row r="2" spans="1:7" ht="16.5" customHeight="1">
      <c r="A2" s="444" t="s">
        <v>538</v>
      </c>
      <c r="B2" s="444"/>
      <c r="C2" s="444"/>
      <c r="D2" s="444"/>
      <c r="E2" s="444"/>
      <c r="F2" s="444"/>
      <c r="G2" s="444"/>
    </row>
    <row r="3" spans="1:7" ht="16.5" customHeight="1">
      <c r="A3" s="363"/>
      <c r="B3" s="364"/>
      <c r="C3" s="363"/>
      <c r="D3" s="365"/>
      <c r="E3" s="363"/>
      <c r="F3" s="363"/>
      <c r="G3" s="363"/>
    </row>
    <row r="4" spans="2:7" ht="16.5" customHeight="1">
      <c r="B4" s="366"/>
      <c r="C4" s="367"/>
      <c r="D4" s="367"/>
      <c r="E4" s="367"/>
      <c r="F4" s="367"/>
      <c r="G4" s="367"/>
    </row>
    <row r="5" spans="2:7" ht="15" customHeight="1">
      <c r="B5" s="262"/>
      <c r="C5" s="368" t="s">
        <v>535</v>
      </c>
      <c r="D5" s="369"/>
      <c r="E5" s="368"/>
      <c r="F5" s="368"/>
      <c r="G5" s="368"/>
    </row>
    <row r="6" spans="2:8" ht="27.75" customHeight="1">
      <c r="B6" s="262" t="s">
        <v>539</v>
      </c>
      <c r="C6" s="370" t="s">
        <v>540</v>
      </c>
      <c r="D6" s="369"/>
      <c r="E6" s="369"/>
      <c r="F6" s="265"/>
      <c r="G6" s="265"/>
      <c r="H6" s="371"/>
    </row>
    <row r="7" spans="2:8" ht="15" customHeight="1">
      <c r="B7" s="356" t="s">
        <v>541</v>
      </c>
      <c r="C7" s="269" t="s">
        <v>542</v>
      </c>
      <c r="D7" s="264" t="s">
        <v>226</v>
      </c>
      <c r="E7" s="264">
        <v>170</v>
      </c>
      <c r="F7" s="265"/>
      <c r="G7" s="265">
        <f>E7*F7</f>
        <v>0</v>
      </c>
      <c r="H7" s="266">
        <f>E7*F7</f>
        <v>0</v>
      </c>
    </row>
    <row r="8" spans="2:8" ht="15" customHeight="1">
      <c r="B8" s="356" t="s">
        <v>541</v>
      </c>
      <c r="C8" s="372" t="s">
        <v>543</v>
      </c>
      <c r="D8" s="264" t="s">
        <v>226</v>
      </c>
      <c r="E8" s="264">
        <v>50</v>
      </c>
      <c r="F8" s="265"/>
      <c r="G8" s="265">
        <f aca="true" t="shared" si="0" ref="G8:G52">E8*F8</f>
        <v>0</v>
      </c>
      <c r="H8" s="266">
        <f aca="true" t="shared" si="1" ref="H8:H70">E8*F8</f>
        <v>0</v>
      </c>
    </row>
    <row r="9" spans="2:8" ht="15" customHeight="1">
      <c r="B9" s="356" t="s">
        <v>541</v>
      </c>
      <c r="C9" s="269" t="s">
        <v>544</v>
      </c>
      <c r="D9" s="264" t="s">
        <v>226</v>
      </c>
      <c r="E9" s="264">
        <v>10</v>
      </c>
      <c r="F9" s="265"/>
      <c r="G9" s="265">
        <f t="shared" si="0"/>
        <v>0</v>
      </c>
      <c r="H9" s="266">
        <f t="shared" si="1"/>
        <v>0</v>
      </c>
    </row>
    <row r="10" spans="2:8" ht="15" customHeight="1">
      <c r="B10" s="356" t="s">
        <v>541</v>
      </c>
      <c r="C10" s="372" t="s">
        <v>545</v>
      </c>
      <c r="D10" s="264" t="s">
        <v>226</v>
      </c>
      <c r="E10" s="264">
        <v>120</v>
      </c>
      <c r="F10" s="265"/>
      <c r="G10" s="265">
        <f t="shared" si="0"/>
        <v>0</v>
      </c>
      <c r="H10" s="266">
        <f t="shared" si="1"/>
        <v>0</v>
      </c>
    </row>
    <row r="11" spans="2:8" ht="15" customHeight="1">
      <c r="B11" s="356" t="s">
        <v>541</v>
      </c>
      <c r="C11" s="372" t="s">
        <v>546</v>
      </c>
      <c r="D11" s="264" t="s">
        <v>226</v>
      </c>
      <c r="E11" s="264">
        <v>450</v>
      </c>
      <c r="F11" s="265"/>
      <c r="G11" s="265">
        <f t="shared" si="0"/>
        <v>0</v>
      </c>
      <c r="H11" s="266">
        <f t="shared" si="1"/>
        <v>0</v>
      </c>
    </row>
    <row r="12" spans="2:8" ht="15" customHeight="1">
      <c r="B12" s="356" t="s">
        <v>541</v>
      </c>
      <c r="C12" s="372" t="s">
        <v>547</v>
      </c>
      <c r="D12" s="264" t="s">
        <v>226</v>
      </c>
      <c r="E12" s="264">
        <v>180</v>
      </c>
      <c r="F12" s="265"/>
      <c r="G12" s="265">
        <f t="shared" si="0"/>
        <v>0</v>
      </c>
      <c r="H12" s="266">
        <f t="shared" si="1"/>
        <v>0</v>
      </c>
    </row>
    <row r="13" spans="2:8" ht="15" customHeight="1">
      <c r="B13" s="356" t="s">
        <v>541</v>
      </c>
      <c r="C13" s="269" t="s">
        <v>548</v>
      </c>
      <c r="D13" s="264" t="s">
        <v>226</v>
      </c>
      <c r="E13" s="264">
        <v>80</v>
      </c>
      <c r="F13" s="265"/>
      <c r="G13" s="265">
        <f t="shared" si="0"/>
        <v>0</v>
      </c>
      <c r="H13" s="266">
        <f t="shared" si="1"/>
        <v>0</v>
      </c>
    </row>
    <row r="14" spans="2:8" ht="15" customHeight="1">
      <c r="B14" s="356" t="s">
        <v>541</v>
      </c>
      <c r="C14" s="269" t="s">
        <v>549</v>
      </c>
      <c r="D14" s="264" t="s">
        <v>226</v>
      </c>
      <c r="E14" s="264">
        <v>30</v>
      </c>
      <c r="F14" s="265"/>
      <c r="G14" s="265">
        <f t="shared" si="0"/>
        <v>0</v>
      </c>
      <c r="H14" s="266">
        <f t="shared" si="1"/>
        <v>0</v>
      </c>
    </row>
    <row r="15" spans="2:8" ht="15" customHeight="1">
      <c r="B15" s="356" t="s">
        <v>541</v>
      </c>
      <c r="C15" s="373" t="s">
        <v>550</v>
      </c>
      <c r="D15" s="374" t="s">
        <v>226</v>
      </c>
      <c r="E15" s="374">
        <v>20</v>
      </c>
      <c r="F15" s="265"/>
      <c r="G15" s="265">
        <f t="shared" si="0"/>
        <v>0</v>
      </c>
      <c r="H15" s="266">
        <f t="shared" si="1"/>
        <v>0</v>
      </c>
    </row>
    <row r="16" spans="2:8" ht="25.5">
      <c r="B16" s="262" t="s">
        <v>551</v>
      </c>
      <c r="C16" s="269" t="s">
        <v>552</v>
      </c>
      <c r="D16" s="374"/>
      <c r="E16" s="374"/>
      <c r="F16" s="265"/>
      <c r="G16" s="265"/>
      <c r="H16" s="266"/>
    </row>
    <row r="17" spans="2:8" ht="15" customHeight="1">
      <c r="B17" s="356" t="s">
        <v>541</v>
      </c>
      <c r="C17" s="269" t="s">
        <v>544</v>
      </c>
      <c r="D17" s="264" t="s">
        <v>226</v>
      </c>
      <c r="E17" s="264">
        <v>10</v>
      </c>
      <c r="F17" s="265"/>
      <c r="G17" s="265"/>
      <c r="H17" s="266">
        <f t="shared" si="1"/>
        <v>0</v>
      </c>
    </row>
    <row r="18" spans="2:8" ht="15" customHeight="1">
      <c r="B18" s="356" t="s">
        <v>541</v>
      </c>
      <c r="C18" s="269" t="s">
        <v>553</v>
      </c>
      <c r="D18" s="264" t="s">
        <v>226</v>
      </c>
      <c r="E18" s="264">
        <v>10</v>
      </c>
      <c r="F18" s="265"/>
      <c r="G18" s="265"/>
      <c r="H18" s="266">
        <f t="shared" si="1"/>
        <v>0</v>
      </c>
    </row>
    <row r="19" spans="2:8" ht="25.5">
      <c r="B19" s="262" t="s">
        <v>554</v>
      </c>
      <c r="C19" s="370" t="s">
        <v>555</v>
      </c>
      <c r="D19" s="369"/>
      <c r="E19" s="369"/>
      <c r="F19" s="265"/>
      <c r="G19" s="265"/>
      <c r="H19" s="266"/>
    </row>
    <row r="20" spans="2:8" ht="15" customHeight="1">
      <c r="B20" s="356" t="s">
        <v>541</v>
      </c>
      <c r="C20" s="375" t="s">
        <v>556</v>
      </c>
      <c r="D20" s="369" t="s">
        <v>226</v>
      </c>
      <c r="E20" s="369">
        <v>50</v>
      </c>
      <c r="F20" s="265"/>
      <c r="G20" s="265">
        <f t="shared" si="0"/>
        <v>0</v>
      </c>
      <c r="H20" s="266">
        <f t="shared" si="1"/>
        <v>0</v>
      </c>
    </row>
    <row r="21" spans="2:8" ht="15" customHeight="1">
      <c r="B21" s="356" t="s">
        <v>541</v>
      </c>
      <c r="C21" s="375" t="s">
        <v>557</v>
      </c>
      <c r="D21" s="369" t="s">
        <v>226</v>
      </c>
      <c r="E21" s="369">
        <v>70</v>
      </c>
      <c r="F21" s="265"/>
      <c r="G21" s="265">
        <f t="shared" si="0"/>
        <v>0</v>
      </c>
      <c r="H21" s="266">
        <f t="shared" si="1"/>
        <v>0</v>
      </c>
    </row>
    <row r="22" spans="2:8" ht="15" customHeight="1">
      <c r="B22" s="356" t="s">
        <v>541</v>
      </c>
      <c r="C22" s="375" t="s">
        <v>558</v>
      </c>
      <c r="D22" s="369" t="s">
        <v>226</v>
      </c>
      <c r="E22" s="369">
        <v>150</v>
      </c>
      <c r="F22" s="265"/>
      <c r="G22" s="265">
        <f t="shared" si="0"/>
        <v>0</v>
      </c>
      <c r="H22" s="266">
        <f t="shared" si="1"/>
        <v>0</v>
      </c>
    </row>
    <row r="23" spans="2:8" ht="15" customHeight="1">
      <c r="B23" s="262" t="s">
        <v>559</v>
      </c>
      <c r="C23" s="370" t="s">
        <v>560</v>
      </c>
      <c r="D23" s="369"/>
      <c r="E23" s="369"/>
      <c r="F23" s="265"/>
      <c r="G23" s="265"/>
      <c r="H23" s="266"/>
    </row>
    <row r="24" spans="2:8" ht="15" customHeight="1">
      <c r="B24" s="356" t="s">
        <v>541</v>
      </c>
      <c r="C24" s="375" t="s">
        <v>561</v>
      </c>
      <c r="D24" s="369" t="s">
        <v>226</v>
      </c>
      <c r="E24" s="369">
        <v>440</v>
      </c>
      <c r="F24" s="265"/>
      <c r="G24" s="265">
        <f t="shared" si="0"/>
        <v>0</v>
      </c>
      <c r="H24" s="266">
        <f t="shared" si="1"/>
        <v>0</v>
      </c>
    </row>
    <row r="25" spans="2:8" ht="15" customHeight="1">
      <c r="B25" s="356" t="s">
        <v>541</v>
      </c>
      <c r="C25" s="375" t="s">
        <v>562</v>
      </c>
      <c r="D25" s="369" t="s">
        <v>226</v>
      </c>
      <c r="E25" s="369">
        <v>110</v>
      </c>
      <c r="F25" s="265"/>
      <c r="G25" s="265">
        <f t="shared" si="0"/>
        <v>0</v>
      </c>
      <c r="H25" s="266">
        <f t="shared" si="1"/>
        <v>0</v>
      </c>
    </row>
    <row r="26" spans="2:8" ht="15" customHeight="1">
      <c r="B26" s="356" t="s">
        <v>541</v>
      </c>
      <c r="C26" s="375" t="s">
        <v>563</v>
      </c>
      <c r="D26" s="369" t="s">
        <v>226</v>
      </c>
      <c r="E26" s="369">
        <v>50</v>
      </c>
      <c r="F26" s="265"/>
      <c r="G26" s="265">
        <f t="shared" si="0"/>
        <v>0</v>
      </c>
      <c r="H26" s="266">
        <f t="shared" si="1"/>
        <v>0</v>
      </c>
    </row>
    <row r="27" spans="2:8" ht="25.5">
      <c r="B27" s="262" t="s">
        <v>564</v>
      </c>
      <c r="C27" s="370" t="s">
        <v>565</v>
      </c>
      <c r="D27" s="369"/>
      <c r="E27" s="369" t="s">
        <v>566</v>
      </c>
      <c r="F27" s="265"/>
      <c r="G27" s="265"/>
      <c r="H27" s="266"/>
    </row>
    <row r="28" spans="2:8" ht="15" customHeight="1">
      <c r="B28" s="356" t="s">
        <v>541</v>
      </c>
      <c r="C28" s="375" t="s">
        <v>561</v>
      </c>
      <c r="D28" s="369" t="s">
        <v>226</v>
      </c>
      <c r="E28" s="369">
        <v>190</v>
      </c>
      <c r="F28" s="265"/>
      <c r="G28" s="265">
        <f t="shared" si="0"/>
        <v>0</v>
      </c>
      <c r="H28" s="266">
        <f t="shared" si="1"/>
        <v>0</v>
      </c>
    </row>
    <row r="29" spans="2:8" ht="15" customHeight="1">
      <c r="B29" s="356" t="s">
        <v>541</v>
      </c>
      <c r="C29" s="375" t="s">
        <v>567</v>
      </c>
      <c r="D29" s="369" t="s">
        <v>226</v>
      </c>
      <c r="E29" s="369">
        <v>40</v>
      </c>
      <c r="F29" s="265"/>
      <c r="G29" s="265">
        <f t="shared" si="0"/>
        <v>0</v>
      </c>
      <c r="H29" s="266">
        <f t="shared" si="1"/>
        <v>0</v>
      </c>
    </row>
    <row r="30" spans="2:8" ht="63.75">
      <c r="B30" s="262" t="s">
        <v>568</v>
      </c>
      <c r="C30" s="370" t="s">
        <v>569</v>
      </c>
      <c r="D30" s="369"/>
      <c r="E30" s="369"/>
      <c r="F30" s="265"/>
      <c r="G30" s="265"/>
      <c r="H30" s="266"/>
    </row>
    <row r="31" spans="2:8" ht="15" customHeight="1">
      <c r="B31" s="356" t="s">
        <v>541</v>
      </c>
      <c r="C31" s="269" t="s">
        <v>570</v>
      </c>
      <c r="D31" s="264" t="s">
        <v>27</v>
      </c>
      <c r="E31" s="264">
        <v>9</v>
      </c>
      <c r="F31" s="265"/>
      <c r="G31" s="265">
        <f t="shared" si="0"/>
        <v>0</v>
      </c>
      <c r="H31" s="266">
        <f t="shared" si="1"/>
        <v>0</v>
      </c>
    </row>
    <row r="32" spans="2:8" ht="15" customHeight="1">
      <c r="B32" s="356" t="s">
        <v>541</v>
      </c>
      <c r="C32" s="269" t="s">
        <v>571</v>
      </c>
      <c r="D32" s="264" t="s">
        <v>27</v>
      </c>
      <c r="E32" s="264">
        <v>2</v>
      </c>
      <c r="F32" s="265"/>
      <c r="G32" s="265">
        <f t="shared" si="0"/>
        <v>0</v>
      </c>
      <c r="H32" s="266">
        <f t="shared" si="1"/>
        <v>0</v>
      </c>
    </row>
    <row r="33" spans="2:8" ht="15" customHeight="1">
      <c r="B33" s="356" t="s">
        <v>541</v>
      </c>
      <c r="C33" s="269" t="s">
        <v>572</v>
      </c>
      <c r="D33" s="264" t="s">
        <v>27</v>
      </c>
      <c r="E33" s="264">
        <v>10</v>
      </c>
      <c r="F33" s="265"/>
      <c r="G33" s="265">
        <f t="shared" si="0"/>
        <v>0</v>
      </c>
      <c r="H33" s="266">
        <f t="shared" si="1"/>
        <v>0</v>
      </c>
    </row>
    <row r="34" spans="2:8" ht="15" customHeight="1">
      <c r="B34" s="356" t="s">
        <v>541</v>
      </c>
      <c r="C34" s="269" t="s">
        <v>573</v>
      </c>
      <c r="D34" s="264" t="s">
        <v>27</v>
      </c>
      <c r="E34" s="264">
        <v>5</v>
      </c>
      <c r="F34" s="265"/>
      <c r="G34" s="265">
        <f t="shared" si="0"/>
        <v>0</v>
      </c>
      <c r="H34" s="266">
        <f t="shared" si="1"/>
        <v>0</v>
      </c>
    </row>
    <row r="35" spans="2:8" ht="15" customHeight="1">
      <c r="B35" s="356" t="s">
        <v>541</v>
      </c>
      <c r="C35" s="269" t="s">
        <v>574</v>
      </c>
      <c r="D35" s="264" t="s">
        <v>27</v>
      </c>
      <c r="E35" s="264">
        <v>4</v>
      </c>
      <c r="F35" s="265"/>
      <c r="G35" s="265">
        <f t="shared" si="0"/>
        <v>0</v>
      </c>
      <c r="H35" s="266">
        <f t="shared" si="1"/>
        <v>0</v>
      </c>
    </row>
    <row r="36" spans="2:8" ht="15" customHeight="1">
      <c r="B36" s="356" t="s">
        <v>541</v>
      </c>
      <c r="C36" s="269" t="s">
        <v>575</v>
      </c>
      <c r="D36" s="264" t="s">
        <v>27</v>
      </c>
      <c r="E36" s="264">
        <v>4</v>
      </c>
      <c r="F36" s="265"/>
      <c r="G36" s="265">
        <f t="shared" si="0"/>
        <v>0</v>
      </c>
      <c r="H36" s="266">
        <f t="shared" si="1"/>
        <v>0</v>
      </c>
    </row>
    <row r="37" spans="2:8" ht="63.75">
      <c r="B37" s="262" t="s">
        <v>576</v>
      </c>
      <c r="C37" s="370" t="s">
        <v>577</v>
      </c>
      <c r="D37" s="369"/>
      <c r="E37" s="369"/>
      <c r="F37" s="265"/>
      <c r="G37" s="265"/>
      <c r="H37" s="266"/>
    </row>
    <row r="38" spans="2:8" ht="15" customHeight="1">
      <c r="B38" s="356" t="s">
        <v>541</v>
      </c>
      <c r="C38" s="269" t="s">
        <v>578</v>
      </c>
      <c r="D38" s="264" t="s">
        <v>27</v>
      </c>
      <c r="E38" s="264">
        <v>26</v>
      </c>
      <c r="F38" s="265"/>
      <c r="G38" s="265">
        <f t="shared" si="0"/>
        <v>0</v>
      </c>
      <c r="H38" s="266">
        <f t="shared" si="1"/>
        <v>0</v>
      </c>
    </row>
    <row r="39" spans="2:8" ht="15" customHeight="1">
      <c r="B39" s="356" t="s">
        <v>541</v>
      </c>
      <c r="C39" s="269" t="s">
        <v>579</v>
      </c>
      <c r="D39" s="264" t="s">
        <v>27</v>
      </c>
      <c r="E39" s="264">
        <v>3</v>
      </c>
      <c r="F39" s="265"/>
      <c r="G39" s="265">
        <f t="shared" si="0"/>
        <v>0</v>
      </c>
      <c r="H39" s="266">
        <f t="shared" si="1"/>
        <v>0</v>
      </c>
    </row>
    <row r="40" spans="2:8" ht="15" customHeight="1">
      <c r="B40" s="356" t="s">
        <v>541</v>
      </c>
      <c r="C40" s="269" t="s">
        <v>580</v>
      </c>
      <c r="D40" s="264" t="s">
        <v>27</v>
      </c>
      <c r="E40" s="264">
        <v>2</v>
      </c>
      <c r="F40" s="265"/>
      <c r="G40" s="265">
        <f t="shared" si="0"/>
        <v>0</v>
      </c>
      <c r="H40" s="266">
        <f t="shared" si="1"/>
        <v>0</v>
      </c>
    </row>
    <row r="41" spans="2:8" ht="15" customHeight="1">
      <c r="B41" s="356" t="s">
        <v>541</v>
      </c>
      <c r="C41" s="269" t="s">
        <v>581</v>
      </c>
      <c r="D41" s="264" t="s">
        <v>27</v>
      </c>
      <c r="E41" s="264">
        <v>2</v>
      </c>
      <c r="F41" s="265"/>
      <c r="G41" s="265">
        <f t="shared" si="0"/>
        <v>0</v>
      </c>
      <c r="H41" s="266">
        <f t="shared" si="1"/>
        <v>0</v>
      </c>
    </row>
    <row r="42" spans="2:8" ht="12.75">
      <c r="B42" s="262" t="s">
        <v>582</v>
      </c>
      <c r="C42" s="370" t="s">
        <v>583</v>
      </c>
      <c r="D42" s="369" t="s">
        <v>27</v>
      </c>
      <c r="E42" s="369">
        <v>3</v>
      </c>
      <c r="F42" s="265"/>
      <c r="G42" s="265">
        <f t="shared" si="0"/>
        <v>0</v>
      </c>
      <c r="H42" s="266">
        <f t="shared" si="1"/>
        <v>0</v>
      </c>
    </row>
    <row r="43" spans="2:8" ht="84" customHeight="1">
      <c r="B43" s="262" t="s">
        <v>584</v>
      </c>
      <c r="C43" s="263" t="s">
        <v>585</v>
      </c>
      <c r="D43" s="264" t="s">
        <v>27</v>
      </c>
      <c r="E43" s="264">
        <v>4</v>
      </c>
      <c r="F43" s="265"/>
      <c r="G43" s="265">
        <f t="shared" si="0"/>
        <v>0</v>
      </c>
      <c r="H43" s="266">
        <f t="shared" si="1"/>
        <v>0</v>
      </c>
    </row>
    <row r="44" spans="2:8" ht="84" customHeight="1">
      <c r="B44" s="262" t="s">
        <v>586</v>
      </c>
      <c r="C44" s="263" t="s">
        <v>587</v>
      </c>
      <c r="D44" s="264" t="s">
        <v>27</v>
      </c>
      <c r="E44" s="264">
        <v>4</v>
      </c>
      <c r="F44" s="265"/>
      <c r="G44" s="265">
        <f t="shared" si="0"/>
        <v>0</v>
      </c>
      <c r="H44" s="266">
        <f t="shared" si="1"/>
        <v>0</v>
      </c>
    </row>
    <row r="45" spans="2:8" ht="51">
      <c r="B45" s="356" t="s">
        <v>588</v>
      </c>
      <c r="C45" s="263" t="s">
        <v>589</v>
      </c>
      <c r="D45" s="369" t="s">
        <v>27</v>
      </c>
      <c r="E45" s="369">
        <v>3</v>
      </c>
      <c r="F45" s="265"/>
      <c r="G45" s="265">
        <f t="shared" si="0"/>
        <v>0</v>
      </c>
      <c r="H45" s="266">
        <f t="shared" si="1"/>
        <v>0</v>
      </c>
    </row>
    <row r="46" spans="2:8" ht="51">
      <c r="B46" s="356" t="s">
        <v>590</v>
      </c>
      <c r="C46" s="263" t="s">
        <v>591</v>
      </c>
      <c r="D46" s="369" t="s">
        <v>27</v>
      </c>
      <c r="E46" s="369">
        <v>5</v>
      </c>
      <c r="F46" s="265"/>
      <c r="G46" s="265">
        <f t="shared" si="0"/>
        <v>0</v>
      </c>
      <c r="H46" s="266">
        <f t="shared" si="1"/>
        <v>0</v>
      </c>
    </row>
    <row r="47" spans="2:8" ht="51">
      <c r="B47" s="262">
        <v>12</v>
      </c>
      <c r="C47" s="263" t="s">
        <v>592</v>
      </c>
      <c r="D47" s="376" t="s">
        <v>27</v>
      </c>
      <c r="E47" s="376">
        <v>9</v>
      </c>
      <c r="F47" s="265"/>
      <c r="G47" s="265">
        <f t="shared" si="0"/>
        <v>0</v>
      </c>
      <c r="H47" s="266">
        <f t="shared" si="1"/>
        <v>0</v>
      </c>
    </row>
    <row r="48" spans="2:8" ht="51">
      <c r="B48" s="356" t="s">
        <v>593</v>
      </c>
      <c r="C48" s="263" t="s">
        <v>594</v>
      </c>
      <c r="D48" s="264" t="s">
        <v>27</v>
      </c>
      <c r="E48" s="264">
        <v>8</v>
      </c>
      <c r="F48" s="265"/>
      <c r="G48" s="265">
        <f t="shared" si="0"/>
        <v>0</v>
      </c>
      <c r="H48" s="266">
        <f t="shared" si="1"/>
        <v>0</v>
      </c>
    </row>
    <row r="49" spans="2:8" ht="38.25">
      <c r="B49" s="356" t="s">
        <v>595</v>
      </c>
      <c r="C49" s="263" t="s">
        <v>596</v>
      </c>
      <c r="D49" s="264" t="s">
        <v>27</v>
      </c>
      <c r="E49" s="264">
        <v>1</v>
      </c>
      <c r="F49" s="265"/>
      <c r="G49" s="265">
        <f t="shared" si="0"/>
        <v>0</v>
      </c>
      <c r="H49" s="266">
        <f t="shared" si="1"/>
        <v>0</v>
      </c>
    </row>
    <row r="50" spans="2:8" ht="38.25">
      <c r="B50" s="356" t="s">
        <v>597</v>
      </c>
      <c r="C50" s="263" t="s">
        <v>598</v>
      </c>
      <c r="D50" s="264" t="s">
        <v>27</v>
      </c>
      <c r="E50" s="264">
        <v>14</v>
      </c>
      <c r="F50" s="265"/>
      <c r="G50" s="265">
        <f t="shared" si="0"/>
        <v>0</v>
      </c>
      <c r="H50" s="266">
        <f t="shared" si="1"/>
        <v>0</v>
      </c>
    </row>
    <row r="51" spans="2:8" ht="63.75">
      <c r="B51" s="262" t="s">
        <v>599</v>
      </c>
      <c r="C51" s="263" t="s">
        <v>600</v>
      </c>
      <c r="D51" s="264" t="s">
        <v>27</v>
      </c>
      <c r="E51" s="264">
        <v>2</v>
      </c>
      <c r="F51" s="265"/>
      <c r="G51" s="265">
        <f t="shared" si="0"/>
        <v>0</v>
      </c>
      <c r="H51" s="266">
        <f t="shared" si="1"/>
        <v>0</v>
      </c>
    </row>
    <row r="52" spans="2:8" ht="51">
      <c r="B52" s="262" t="s">
        <v>601</v>
      </c>
      <c r="C52" s="263" t="s">
        <v>602</v>
      </c>
      <c r="D52" s="264" t="s">
        <v>27</v>
      </c>
      <c r="E52" s="264">
        <v>2</v>
      </c>
      <c r="F52" s="265"/>
      <c r="G52" s="265">
        <f t="shared" si="0"/>
        <v>0</v>
      </c>
      <c r="H52" s="266">
        <f t="shared" si="1"/>
        <v>0</v>
      </c>
    </row>
    <row r="53" spans="2:8" ht="51">
      <c r="B53" s="262" t="s">
        <v>603</v>
      </c>
      <c r="C53" s="263" t="s">
        <v>604</v>
      </c>
      <c r="D53" s="369"/>
      <c r="E53" s="369"/>
      <c r="F53" s="265"/>
      <c r="G53" s="265"/>
      <c r="H53" s="266"/>
    </row>
    <row r="54" spans="2:8" ht="15" customHeight="1">
      <c r="B54" s="356" t="s">
        <v>541</v>
      </c>
      <c r="C54" s="269" t="s">
        <v>605</v>
      </c>
      <c r="D54" s="369"/>
      <c r="E54" s="369"/>
      <c r="F54" s="265"/>
      <c r="G54" s="265"/>
      <c r="H54" s="266"/>
    </row>
    <row r="55" spans="2:8" ht="15" customHeight="1">
      <c r="B55" s="356" t="s">
        <v>541</v>
      </c>
      <c r="C55" s="269" t="s">
        <v>606</v>
      </c>
      <c r="D55" s="369"/>
      <c r="E55" s="369"/>
      <c r="F55" s="265"/>
      <c r="G55" s="265"/>
      <c r="H55" s="266"/>
    </row>
    <row r="56" spans="2:8" ht="15" customHeight="1">
      <c r="B56" s="356" t="s">
        <v>541</v>
      </c>
      <c r="C56" s="269" t="s">
        <v>607</v>
      </c>
      <c r="D56" s="369"/>
      <c r="E56" s="369"/>
      <c r="F56" s="265"/>
      <c r="G56" s="265"/>
      <c r="H56" s="266"/>
    </row>
    <row r="57" spans="2:8" ht="15" customHeight="1">
      <c r="B57" s="356" t="s">
        <v>541</v>
      </c>
      <c r="C57" s="269" t="s">
        <v>608</v>
      </c>
      <c r="D57" s="369"/>
      <c r="E57" s="369"/>
      <c r="F57" s="265"/>
      <c r="G57" s="265"/>
      <c r="H57" s="266"/>
    </row>
    <row r="58" spans="2:8" ht="15" customHeight="1">
      <c r="B58" s="356" t="s">
        <v>541</v>
      </c>
      <c r="C58" s="269" t="s">
        <v>609</v>
      </c>
      <c r="D58" s="369"/>
      <c r="E58" s="369"/>
      <c r="F58" s="265"/>
      <c r="G58" s="265"/>
      <c r="H58" s="266"/>
    </row>
    <row r="59" spans="2:8" ht="15" customHeight="1">
      <c r="B59" s="356" t="s">
        <v>541</v>
      </c>
      <c r="C59" s="269" t="s">
        <v>610</v>
      </c>
      <c r="D59" s="369"/>
      <c r="E59" s="369"/>
      <c r="F59" s="265"/>
      <c r="G59" s="265"/>
      <c r="H59" s="266"/>
    </row>
    <row r="60" spans="2:8" ht="15" customHeight="1">
      <c r="B60" s="356"/>
      <c r="C60" s="269" t="s">
        <v>611</v>
      </c>
      <c r="D60" s="369"/>
      <c r="E60" s="369"/>
      <c r="F60" s="265"/>
      <c r="G60" s="265"/>
      <c r="H60" s="266"/>
    </row>
    <row r="61" spans="2:8" ht="15" customHeight="1">
      <c r="B61" s="356"/>
      <c r="C61" s="269" t="s">
        <v>612</v>
      </c>
      <c r="D61" s="369"/>
      <c r="E61" s="369"/>
      <c r="F61" s="265"/>
      <c r="G61" s="265"/>
      <c r="H61" s="266"/>
    </row>
    <row r="62" spans="2:8" ht="15" customHeight="1">
      <c r="B62" s="356"/>
      <c r="C62" s="269" t="s">
        <v>613</v>
      </c>
      <c r="D62" s="369"/>
      <c r="E62" s="369"/>
      <c r="F62" s="265"/>
      <c r="G62" s="265"/>
      <c r="H62" s="266"/>
    </row>
    <row r="63" spans="2:8" ht="15" customHeight="1">
      <c r="B63" s="356" t="s">
        <v>541</v>
      </c>
      <c r="C63" s="373" t="s">
        <v>614</v>
      </c>
      <c r="D63" s="369" t="s">
        <v>27</v>
      </c>
      <c r="E63" s="369">
        <v>1</v>
      </c>
      <c r="F63" s="265"/>
      <c r="G63" s="265">
        <f>E63*F63</f>
        <v>0</v>
      </c>
      <c r="H63" s="266">
        <f t="shared" si="1"/>
        <v>0</v>
      </c>
    </row>
    <row r="64" spans="2:8" ht="25.5">
      <c r="B64" s="262" t="s">
        <v>615</v>
      </c>
      <c r="C64" s="263" t="s">
        <v>616</v>
      </c>
      <c r="D64" s="369"/>
      <c r="E64" s="369"/>
      <c r="F64" s="265"/>
      <c r="G64" s="265"/>
      <c r="H64" s="266"/>
    </row>
    <row r="65" spans="2:8" ht="15" customHeight="1">
      <c r="B65" s="356" t="s">
        <v>541</v>
      </c>
      <c r="C65" s="269" t="s">
        <v>617</v>
      </c>
      <c r="D65" s="369"/>
      <c r="E65" s="369"/>
      <c r="F65" s="265"/>
      <c r="G65" s="265"/>
      <c r="H65" s="266"/>
    </row>
    <row r="66" spans="2:8" ht="15" customHeight="1">
      <c r="B66" s="356" t="s">
        <v>541</v>
      </c>
      <c r="C66" s="377" t="s">
        <v>618</v>
      </c>
      <c r="D66" s="369"/>
      <c r="E66" s="369"/>
      <c r="F66" s="265"/>
      <c r="G66" s="265"/>
      <c r="H66" s="266"/>
    </row>
    <row r="67" spans="2:8" ht="15" customHeight="1">
      <c r="B67" s="356" t="s">
        <v>541</v>
      </c>
      <c r="C67" s="368" t="s">
        <v>619</v>
      </c>
      <c r="D67" s="369"/>
      <c r="E67" s="369"/>
      <c r="F67" s="265"/>
      <c r="G67" s="265"/>
      <c r="H67" s="266"/>
    </row>
    <row r="68" spans="2:8" ht="30.75" customHeight="1">
      <c r="B68" s="356" t="s">
        <v>541</v>
      </c>
      <c r="C68" s="378" t="s">
        <v>620</v>
      </c>
      <c r="D68" s="369"/>
      <c r="E68" s="369"/>
      <c r="F68" s="265"/>
      <c r="G68" s="265"/>
      <c r="H68" s="266"/>
    </row>
    <row r="69" spans="2:8" ht="15" customHeight="1">
      <c r="B69" s="356" t="s">
        <v>541</v>
      </c>
      <c r="C69" s="368" t="s">
        <v>621</v>
      </c>
      <c r="D69" s="369"/>
      <c r="E69" s="369"/>
      <c r="F69" s="265"/>
      <c r="G69" s="265"/>
      <c r="H69" s="266"/>
    </row>
    <row r="70" spans="2:8" ht="15" customHeight="1">
      <c r="B70" s="356" t="s">
        <v>541</v>
      </c>
      <c r="C70" s="368" t="s">
        <v>614</v>
      </c>
      <c r="D70" s="369" t="s">
        <v>27</v>
      </c>
      <c r="E70" s="369">
        <v>1</v>
      </c>
      <c r="F70" s="265"/>
      <c r="G70" s="265">
        <f>E70*F70</f>
        <v>0</v>
      </c>
      <c r="H70" s="266">
        <f t="shared" si="1"/>
        <v>0</v>
      </c>
    </row>
    <row r="71" spans="2:8" ht="51">
      <c r="B71" s="262" t="s">
        <v>622</v>
      </c>
      <c r="C71" s="263" t="s">
        <v>623</v>
      </c>
      <c r="D71" s="369"/>
      <c r="E71" s="369"/>
      <c r="F71" s="265"/>
      <c r="G71" s="265"/>
      <c r="H71" s="266"/>
    </row>
    <row r="72" spans="2:8" ht="15" customHeight="1">
      <c r="B72" s="356" t="s">
        <v>541</v>
      </c>
      <c r="C72" s="263" t="s">
        <v>624</v>
      </c>
      <c r="D72" s="369"/>
      <c r="E72" s="369"/>
      <c r="F72" s="265"/>
      <c r="G72" s="265"/>
      <c r="H72" s="266"/>
    </row>
    <row r="73" spans="2:8" ht="15" customHeight="1">
      <c r="B73" s="356" t="s">
        <v>541</v>
      </c>
      <c r="C73" s="263" t="s">
        <v>625</v>
      </c>
      <c r="D73" s="369"/>
      <c r="E73" s="369"/>
      <c r="F73" s="265"/>
      <c r="G73" s="265"/>
      <c r="H73" s="266"/>
    </row>
    <row r="74" spans="2:8" ht="15" customHeight="1">
      <c r="B74" s="356" t="s">
        <v>541</v>
      </c>
      <c r="C74" s="263" t="s">
        <v>626</v>
      </c>
      <c r="D74" s="369"/>
      <c r="E74" s="369"/>
      <c r="F74" s="265"/>
      <c r="G74" s="265"/>
      <c r="H74" s="266"/>
    </row>
    <row r="75" spans="2:8" ht="15" customHeight="1">
      <c r="B75" s="356" t="s">
        <v>541</v>
      </c>
      <c r="C75" s="263" t="s">
        <v>627</v>
      </c>
      <c r="D75" s="369"/>
      <c r="E75" s="369"/>
      <c r="F75" s="265"/>
      <c r="G75" s="265"/>
      <c r="H75" s="266"/>
    </row>
    <row r="76" spans="2:8" ht="15" customHeight="1">
      <c r="B76" s="356" t="s">
        <v>541</v>
      </c>
      <c r="C76" s="263" t="s">
        <v>628</v>
      </c>
      <c r="D76" s="369"/>
      <c r="E76" s="369"/>
      <c r="F76" s="265"/>
      <c r="G76" s="265"/>
      <c r="H76" s="266"/>
    </row>
    <row r="77" spans="2:8" ht="15" customHeight="1">
      <c r="B77" s="356" t="s">
        <v>541</v>
      </c>
      <c r="C77" s="263" t="s">
        <v>629</v>
      </c>
      <c r="D77" s="369"/>
      <c r="E77" s="369"/>
      <c r="F77" s="265"/>
      <c r="G77" s="265"/>
      <c r="H77" s="266"/>
    </row>
    <row r="78" spans="2:8" ht="15" customHeight="1">
      <c r="B78" s="356" t="s">
        <v>541</v>
      </c>
      <c r="C78" s="378" t="s">
        <v>614</v>
      </c>
      <c r="D78" s="369" t="s">
        <v>27</v>
      </c>
      <c r="E78" s="369">
        <v>1</v>
      </c>
      <c r="F78" s="265"/>
      <c r="G78" s="265">
        <f>E78*F78</f>
        <v>0</v>
      </c>
      <c r="H78" s="266">
        <f aca="true" t="shared" si="2" ref="H78:H84">E78*F78</f>
        <v>0</v>
      </c>
    </row>
    <row r="79" spans="2:8" ht="102">
      <c r="B79" s="262" t="s">
        <v>630</v>
      </c>
      <c r="C79" s="370" t="s">
        <v>631</v>
      </c>
      <c r="D79" s="369" t="s">
        <v>27</v>
      </c>
      <c r="E79" s="369">
        <v>1</v>
      </c>
      <c r="F79" s="265"/>
      <c r="G79" s="265">
        <f>E79*F79</f>
        <v>0</v>
      </c>
      <c r="H79" s="266">
        <f t="shared" si="2"/>
        <v>0</v>
      </c>
    </row>
    <row r="80" spans="2:8" ht="12.75">
      <c r="B80" s="262" t="s">
        <v>632</v>
      </c>
      <c r="C80" s="370" t="s">
        <v>633</v>
      </c>
      <c r="D80" s="369" t="s">
        <v>27</v>
      </c>
      <c r="E80" s="369">
        <v>22</v>
      </c>
      <c r="F80" s="265"/>
      <c r="G80" s="265">
        <f>E80*F80</f>
        <v>0</v>
      </c>
      <c r="H80" s="266">
        <f t="shared" si="2"/>
        <v>0</v>
      </c>
    </row>
    <row r="81" spans="2:9" ht="76.5">
      <c r="B81" s="262" t="s">
        <v>634</v>
      </c>
      <c r="C81" s="370" t="s">
        <v>635</v>
      </c>
      <c r="D81" s="369" t="s">
        <v>27</v>
      </c>
      <c r="E81" s="369">
        <v>30</v>
      </c>
      <c r="F81" s="265"/>
      <c r="G81" s="265">
        <f>E81*F81</f>
        <v>0</v>
      </c>
      <c r="H81" s="266">
        <f t="shared" si="2"/>
        <v>0</v>
      </c>
      <c r="I81" s="302"/>
    </row>
    <row r="82" spans="2:9" ht="25.5">
      <c r="B82" s="262" t="s">
        <v>636</v>
      </c>
      <c r="C82" s="263" t="s">
        <v>637</v>
      </c>
      <c r="D82" s="369"/>
      <c r="E82" s="369"/>
      <c r="F82" s="265"/>
      <c r="G82" s="265"/>
      <c r="H82" s="266"/>
      <c r="I82" s="302"/>
    </row>
    <row r="83" spans="2:9" ht="15" customHeight="1">
      <c r="B83" s="356" t="s">
        <v>541</v>
      </c>
      <c r="C83" s="377" t="s">
        <v>638</v>
      </c>
      <c r="D83" s="264" t="s">
        <v>226</v>
      </c>
      <c r="E83" s="264">
        <v>50</v>
      </c>
      <c r="F83" s="265"/>
      <c r="G83" s="265"/>
      <c r="H83" s="266">
        <f t="shared" si="2"/>
        <v>0</v>
      </c>
      <c r="I83" s="302"/>
    </row>
    <row r="84" spans="2:9" ht="51">
      <c r="B84" s="262" t="s">
        <v>639</v>
      </c>
      <c r="C84" s="368" t="s">
        <v>640</v>
      </c>
      <c r="D84" s="369" t="s">
        <v>27</v>
      </c>
      <c r="E84" s="369">
        <v>1</v>
      </c>
      <c r="F84" s="265"/>
      <c r="G84" s="265"/>
      <c r="H84" s="266">
        <f t="shared" si="2"/>
        <v>0</v>
      </c>
      <c r="I84" s="302"/>
    </row>
    <row r="85" spans="2:8" ht="38.25">
      <c r="B85" s="273" t="s">
        <v>641</v>
      </c>
      <c r="C85" s="379" t="s">
        <v>642</v>
      </c>
      <c r="D85" s="380" t="s">
        <v>426</v>
      </c>
      <c r="E85" s="380">
        <v>3</v>
      </c>
      <c r="F85" s="270">
        <f>SUM(H6:H84)</f>
        <v>0</v>
      </c>
      <c r="G85" s="270">
        <f>I81*0.1</f>
        <v>0</v>
      </c>
      <c r="H85" s="271">
        <f>F85*(E85/100)</f>
        <v>0</v>
      </c>
    </row>
    <row r="86" spans="2:8" ht="12.75">
      <c r="B86" s="381"/>
      <c r="C86" s="382" t="s">
        <v>643</v>
      </c>
      <c r="D86" s="383"/>
      <c r="E86" s="383"/>
      <c r="F86" s="443"/>
      <c r="G86" s="443"/>
      <c r="H86" s="384">
        <f>SUM(H7:H85)</f>
        <v>0</v>
      </c>
    </row>
    <row r="88" spans="3:8" ht="18" customHeight="1">
      <c r="C88" s="445" t="s">
        <v>644</v>
      </c>
      <c r="D88" s="445"/>
      <c r="E88" s="445"/>
      <c r="F88" s="445"/>
      <c r="G88" s="445"/>
      <c r="H88" s="445"/>
    </row>
    <row r="89" spans="2:8" ht="38.25">
      <c r="B89" s="262" t="s">
        <v>539</v>
      </c>
      <c r="C89" s="263" t="s">
        <v>645</v>
      </c>
      <c r="D89" s="264" t="s">
        <v>226</v>
      </c>
      <c r="E89" s="264">
        <v>60</v>
      </c>
      <c r="F89" s="386"/>
      <c r="G89" s="267">
        <f aca="true" t="shared" si="3" ref="G89:G94">E89*F89</f>
        <v>0</v>
      </c>
      <c r="H89" s="268">
        <f aca="true" t="shared" si="4" ref="H89:H94">E89*F89</f>
        <v>0</v>
      </c>
    </row>
    <row r="90" spans="2:8" ht="38.25">
      <c r="B90" s="262" t="s">
        <v>551</v>
      </c>
      <c r="C90" s="263" t="s">
        <v>646</v>
      </c>
      <c r="D90" s="264" t="s">
        <v>226</v>
      </c>
      <c r="E90" s="264">
        <v>50</v>
      </c>
      <c r="F90" s="386"/>
      <c r="G90" s="267">
        <f t="shared" si="3"/>
        <v>0</v>
      </c>
      <c r="H90" s="268">
        <f t="shared" si="4"/>
        <v>0</v>
      </c>
    </row>
    <row r="91" spans="2:8" ht="38.25">
      <c r="B91" s="262" t="s">
        <v>554</v>
      </c>
      <c r="C91" s="263" t="s">
        <v>647</v>
      </c>
      <c r="D91" s="264" t="s">
        <v>226</v>
      </c>
      <c r="E91" s="264">
        <v>30</v>
      </c>
      <c r="F91" s="386"/>
      <c r="G91" s="267">
        <f t="shared" si="3"/>
        <v>0</v>
      </c>
      <c r="H91" s="268">
        <f t="shared" si="4"/>
        <v>0</v>
      </c>
    </row>
    <row r="92" spans="2:8" ht="38.25">
      <c r="B92" s="262" t="s">
        <v>559</v>
      </c>
      <c r="C92" s="263" t="s">
        <v>648</v>
      </c>
      <c r="D92" s="264" t="s">
        <v>226</v>
      </c>
      <c r="E92" s="264">
        <v>80</v>
      </c>
      <c r="F92" s="386"/>
      <c r="G92" s="267">
        <f t="shared" si="3"/>
        <v>0</v>
      </c>
      <c r="H92" s="268">
        <f t="shared" si="4"/>
        <v>0</v>
      </c>
    </row>
    <row r="93" spans="2:8" ht="18" customHeight="1">
      <c r="B93" s="262" t="s">
        <v>564</v>
      </c>
      <c r="C93" s="269" t="s">
        <v>649</v>
      </c>
      <c r="D93" s="264" t="s">
        <v>27</v>
      </c>
      <c r="E93" s="264">
        <v>10</v>
      </c>
      <c r="F93" s="386"/>
      <c r="G93" s="267">
        <f t="shared" si="3"/>
        <v>0</v>
      </c>
      <c r="H93" s="268">
        <f t="shared" si="4"/>
        <v>0</v>
      </c>
    </row>
    <row r="94" spans="2:8" ht="12.75">
      <c r="B94" s="262" t="s">
        <v>568</v>
      </c>
      <c r="C94" s="269" t="s">
        <v>650</v>
      </c>
      <c r="D94" s="264" t="s">
        <v>27</v>
      </c>
      <c r="E94" s="264">
        <v>7</v>
      </c>
      <c r="F94" s="386"/>
      <c r="G94" s="267">
        <f t="shared" si="3"/>
        <v>0</v>
      </c>
      <c r="H94" s="268">
        <f t="shared" si="4"/>
        <v>0</v>
      </c>
    </row>
    <row r="95" spans="2:8" ht="12.75">
      <c r="B95" s="273" t="s">
        <v>576</v>
      </c>
      <c r="C95" s="379" t="s">
        <v>651</v>
      </c>
      <c r="D95" s="380" t="s">
        <v>310</v>
      </c>
      <c r="E95" s="380">
        <v>1</v>
      </c>
      <c r="F95" s="270"/>
      <c r="G95" s="270">
        <f>I91*0.1</f>
        <v>0</v>
      </c>
      <c r="H95" s="271">
        <f>F95*0.1</f>
        <v>0</v>
      </c>
    </row>
    <row r="96" spans="2:8" ht="12.75">
      <c r="B96" s="381"/>
      <c r="C96" s="382" t="s">
        <v>643</v>
      </c>
      <c r="D96" s="383"/>
      <c r="E96" s="383"/>
      <c r="F96" s="443"/>
      <c r="G96" s="443"/>
      <c r="H96" s="387">
        <f>SUM(H89:H95)</f>
        <v>0</v>
      </c>
    </row>
    <row r="98" spans="3:8" ht="22.5" customHeight="1">
      <c r="C98" s="444" t="s">
        <v>534</v>
      </c>
      <c r="D98" s="444"/>
      <c r="E98" s="444"/>
      <c r="F98" s="444"/>
      <c r="G98" s="444"/>
      <c r="H98" s="444"/>
    </row>
    <row r="99" spans="2:8" ht="12.75">
      <c r="B99" s="262"/>
      <c r="C99" s="269" t="s">
        <v>535</v>
      </c>
      <c r="F99" s="351"/>
      <c r="G99" s="265"/>
      <c r="H99" s="266">
        <f>H86</f>
        <v>0</v>
      </c>
    </row>
    <row r="100" spans="2:8" ht="12.75">
      <c r="B100" s="273"/>
      <c r="C100" s="379" t="s">
        <v>644</v>
      </c>
      <c r="D100" s="380"/>
      <c r="E100" s="380"/>
      <c r="F100" s="270"/>
      <c r="G100" s="270"/>
      <c r="H100" s="271">
        <f>H96</f>
        <v>0</v>
      </c>
    </row>
    <row r="101" spans="2:8" ht="12.75">
      <c r="B101" s="381"/>
      <c r="C101" s="382" t="s">
        <v>38</v>
      </c>
      <c r="D101" s="383"/>
      <c r="E101" s="383"/>
      <c r="F101" s="443"/>
      <c r="G101" s="443"/>
      <c r="H101" s="387">
        <f>SUM(H99:H100)</f>
        <v>0</v>
      </c>
    </row>
  </sheetData>
  <sheetProtection/>
  <mergeCells count="7">
    <mergeCell ref="F101:G101"/>
    <mergeCell ref="A1:G1"/>
    <mergeCell ref="A2:G2"/>
    <mergeCell ref="F86:G86"/>
    <mergeCell ref="C88:H88"/>
    <mergeCell ref="F96:G96"/>
    <mergeCell ref="C98:H9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25">
      <selection activeCell="F31" sqref="F31:F36"/>
    </sheetView>
  </sheetViews>
  <sheetFormatPr defaultColWidth="9.00390625" defaultRowHeight="12.75"/>
  <cols>
    <col min="1" max="1" width="2.75390625" style="76" customWidth="1"/>
    <col min="2" max="2" width="3.75390625" style="401"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4" t="s">
        <v>62</v>
      </c>
      <c r="B1" s="444"/>
      <c r="C1" s="444"/>
      <c r="D1" s="444"/>
      <c r="E1" s="444"/>
      <c r="F1" s="444"/>
      <c r="G1" s="444"/>
    </row>
    <row r="2" spans="1:7" ht="16.5" customHeight="1">
      <c r="A2" s="363"/>
      <c r="B2" s="363"/>
      <c r="C2" s="363"/>
      <c r="D2" s="363"/>
      <c r="E2" s="363"/>
      <c r="F2" s="363"/>
      <c r="G2" s="363"/>
    </row>
    <row r="3" spans="1:7" ht="16.5" customHeight="1">
      <c r="A3" s="444" t="s">
        <v>652</v>
      </c>
      <c r="B3" s="444"/>
      <c r="C3" s="444"/>
      <c r="D3" s="444"/>
      <c r="E3" s="444"/>
      <c r="F3" s="444"/>
      <c r="G3" s="444"/>
    </row>
    <row r="4" spans="1:7" ht="16.5" customHeight="1">
      <c r="A4" s="363"/>
      <c r="B4" s="363"/>
      <c r="C4" s="363"/>
      <c r="D4" s="363"/>
      <c r="E4" s="363"/>
      <c r="F4" s="363"/>
      <c r="G4" s="363"/>
    </row>
    <row r="5" spans="2:7" ht="16.5" customHeight="1">
      <c r="B5" s="392"/>
      <c r="C5" s="367"/>
      <c r="D5" s="367"/>
      <c r="E5" s="367"/>
      <c r="F5" s="367"/>
      <c r="G5" s="367"/>
    </row>
    <row r="6" spans="2:7" ht="12.75">
      <c r="B6" s="445" t="s">
        <v>653</v>
      </c>
      <c r="C6" s="445"/>
      <c r="D6" s="445"/>
      <c r="E6" s="445"/>
      <c r="F6" s="445"/>
      <c r="G6" s="445"/>
    </row>
    <row r="7" spans="2:7" ht="12.75">
      <c r="B7" s="393"/>
      <c r="C7" s="394"/>
      <c r="D7" s="395"/>
      <c r="E7" s="395"/>
      <c r="F7" s="396"/>
      <c r="G7" s="397"/>
    </row>
    <row r="8" spans="2:7" ht="27.75" customHeight="1">
      <c r="B8" s="398" t="s">
        <v>539</v>
      </c>
      <c r="C8" s="263" t="s">
        <v>654</v>
      </c>
      <c r="D8" s="369"/>
      <c r="E8" s="369"/>
      <c r="F8" s="399"/>
      <c r="G8" s="399"/>
    </row>
    <row r="9" spans="2:8" ht="15" customHeight="1">
      <c r="B9" s="400" t="s">
        <v>541</v>
      </c>
      <c r="C9" s="269" t="s">
        <v>655</v>
      </c>
      <c r="D9" s="264" t="s">
        <v>226</v>
      </c>
      <c r="E9" s="264">
        <v>160</v>
      </c>
      <c r="F9" s="265"/>
      <c r="G9" s="265">
        <f>E9*F9</f>
        <v>0</v>
      </c>
      <c r="H9" s="266">
        <f>E9*F9</f>
        <v>0</v>
      </c>
    </row>
    <row r="10" spans="2:8" ht="15" customHeight="1">
      <c r="B10" s="400" t="s">
        <v>541</v>
      </c>
      <c r="C10" s="269" t="s">
        <v>656</v>
      </c>
      <c r="D10" s="264" t="s">
        <v>226</v>
      </c>
      <c r="E10" s="264">
        <v>55</v>
      </c>
      <c r="F10" s="265"/>
      <c r="G10" s="265">
        <f>E10*F10</f>
        <v>0</v>
      </c>
      <c r="H10" s="266">
        <f aca="true" t="shared" si="0" ref="H10:H22">E10*F10</f>
        <v>0</v>
      </c>
    </row>
    <row r="11" spans="2:8" ht="15" customHeight="1">
      <c r="B11" s="400" t="s">
        <v>541</v>
      </c>
      <c r="C11" s="269" t="s">
        <v>657</v>
      </c>
      <c r="D11" s="264" t="s">
        <v>226</v>
      </c>
      <c r="E11" s="264">
        <v>120</v>
      </c>
      <c r="F11" s="265"/>
      <c r="G11" s="265">
        <f>E11*F11</f>
        <v>0</v>
      </c>
      <c r="H11" s="266">
        <f t="shared" si="0"/>
        <v>0</v>
      </c>
    </row>
    <row r="12" spans="2:8" ht="38.25">
      <c r="B12" s="398" t="s">
        <v>551</v>
      </c>
      <c r="C12" s="263" t="s">
        <v>658</v>
      </c>
      <c r="D12" s="373"/>
      <c r="E12" s="374"/>
      <c r="F12" s="265"/>
      <c r="G12" s="265"/>
      <c r="H12" s="266"/>
    </row>
    <row r="13" spans="2:8" ht="15" customHeight="1">
      <c r="B13" s="400" t="s">
        <v>541</v>
      </c>
      <c r="C13" s="269" t="s">
        <v>659</v>
      </c>
      <c r="D13" s="264" t="s">
        <v>27</v>
      </c>
      <c r="E13" s="264">
        <v>6</v>
      </c>
      <c r="F13" s="265"/>
      <c r="G13" s="265"/>
      <c r="H13" s="266">
        <f t="shared" si="0"/>
        <v>0</v>
      </c>
    </row>
    <row r="14" spans="2:8" ht="15" customHeight="1">
      <c r="B14" s="400" t="s">
        <v>541</v>
      </c>
      <c r="C14" s="269" t="s">
        <v>656</v>
      </c>
      <c r="D14" s="264" t="s">
        <v>27</v>
      </c>
      <c r="E14" s="264">
        <v>4</v>
      </c>
      <c r="F14" s="265"/>
      <c r="G14" s="265"/>
      <c r="H14" s="266">
        <f t="shared" si="0"/>
        <v>0</v>
      </c>
    </row>
    <row r="15" spans="2:8" ht="15" customHeight="1">
      <c r="B15" s="400" t="s">
        <v>541</v>
      </c>
      <c r="C15" s="269" t="s">
        <v>657</v>
      </c>
      <c r="D15" s="264" t="s">
        <v>27</v>
      </c>
      <c r="E15" s="264">
        <v>4</v>
      </c>
      <c r="F15" s="265"/>
      <c r="G15" s="265"/>
      <c r="H15" s="266">
        <f t="shared" si="0"/>
        <v>0</v>
      </c>
    </row>
    <row r="16" spans="2:8" ht="25.5">
      <c r="B16" s="398" t="s">
        <v>554</v>
      </c>
      <c r="C16" s="263" t="s">
        <v>660</v>
      </c>
      <c r="D16" s="264" t="s">
        <v>27</v>
      </c>
      <c r="E16" s="264">
        <v>1</v>
      </c>
      <c r="F16" s="265"/>
      <c r="G16" s="265"/>
      <c r="H16" s="266">
        <f t="shared" si="0"/>
        <v>0</v>
      </c>
    </row>
    <row r="17" spans="2:8" ht="63.75">
      <c r="B17" s="398" t="s">
        <v>559</v>
      </c>
      <c r="C17" s="263" t="s">
        <v>661</v>
      </c>
      <c r="D17" s="369"/>
      <c r="E17" s="369"/>
      <c r="F17" s="265"/>
      <c r="G17" s="265"/>
      <c r="H17" s="266"/>
    </row>
    <row r="18" spans="2:8" ht="15" customHeight="1">
      <c r="B18" s="400" t="s">
        <v>541</v>
      </c>
      <c r="C18" s="269" t="s">
        <v>662</v>
      </c>
      <c r="D18" s="76"/>
      <c r="E18" s="76"/>
      <c r="F18" s="265"/>
      <c r="G18" s="265"/>
      <c r="H18" s="266"/>
    </row>
    <row r="19" spans="2:8" ht="15" customHeight="1">
      <c r="B19" s="400" t="s">
        <v>541</v>
      </c>
      <c r="C19" s="269" t="s">
        <v>663</v>
      </c>
      <c r="D19" s="76"/>
      <c r="E19" s="76"/>
      <c r="F19" s="265"/>
      <c r="G19" s="265"/>
      <c r="H19" s="266"/>
    </row>
    <row r="20" spans="2:8" ht="15" customHeight="1">
      <c r="B20" s="400" t="s">
        <v>541</v>
      </c>
      <c r="C20" s="269" t="s">
        <v>664</v>
      </c>
      <c r="D20" s="76"/>
      <c r="E20" s="76"/>
      <c r="F20" s="265"/>
      <c r="G20" s="265"/>
      <c r="H20" s="266"/>
    </row>
    <row r="21" spans="2:8" ht="15" customHeight="1">
      <c r="B21" s="400" t="s">
        <v>541</v>
      </c>
      <c r="C21" s="269" t="s">
        <v>614</v>
      </c>
      <c r="D21" s="264" t="s">
        <v>27</v>
      </c>
      <c r="E21" s="264">
        <v>1</v>
      </c>
      <c r="F21" s="265"/>
      <c r="G21" s="265"/>
      <c r="H21" s="266">
        <f t="shared" si="0"/>
        <v>0</v>
      </c>
    </row>
    <row r="22" spans="2:8" ht="55.5" customHeight="1">
      <c r="B22" s="262" t="s">
        <v>564</v>
      </c>
      <c r="C22" s="263" t="s">
        <v>665</v>
      </c>
      <c r="D22" s="264" t="s">
        <v>27</v>
      </c>
      <c r="E22" s="264">
        <v>2</v>
      </c>
      <c r="F22" s="265"/>
      <c r="G22" s="265"/>
      <c r="H22" s="266">
        <f t="shared" si="0"/>
        <v>0</v>
      </c>
    </row>
    <row r="23" spans="2:8" ht="57" customHeight="1">
      <c r="B23" s="262" t="s">
        <v>568</v>
      </c>
      <c r="C23" s="263" t="s">
        <v>666</v>
      </c>
      <c r="D23" s="264" t="s">
        <v>27</v>
      </c>
      <c r="E23" s="264">
        <v>1</v>
      </c>
      <c r="F23" s="265"/>
      <c r="G23" s="265">
        <f>E23*F23</f>
        <v>0</v>
      </c>
      <c r="H23" s="266">
        <f>E23*F23</f>
        <v>0</v>
      </c>
    </row>
    <row r="24" spans="2:8" ht="38.25">
      <c r="B24" s="262" t="s">
        <v>576</v>
      </c>
      <c r="C24" s="263" t="s">
        <v>667</v>
      </c>
      <c r="D24" s="264" t="s">
        <v>310</v>
      </c>
      <c r="E24" s="264">
        <v>1</v>
      </c>
      <c r="F24" s="265"/>
      <c r="G24" s="265">
        <f>E24*F24</f>
        <v>0</v>
      </c>
      <c r="H24" s="266">
        <f>E24*F24</f>
        <v>0</v>
      </c>
    </row>
    <row r="25" spans="2:8" ht="25.5">
      <c r="B25" s="273" t="s">
        <v>582</v>
      </c>
      <c r="C25" s="379" t="s">
        <v>668</v>
      </c>
      <c r="D25" s="380" t="s">
        <v>426</v>
      </c>
      <c r="E25" s="380">
        <v>3</v>
      </c>
      <c r="F25" s="272">
        <f>SUM(H8:H24)</f>
        <v>0</v>
      </c>
      <c r="G25" s="270" t="e">
        <f>#REF!*0.1</f>
        <v>#REF!</v>
      </c>
      <c r="H25" s="271">
        <f>F25*(E25/100)</f>
        <v>0</v>
      </c>
    </row>
    <row r="26" spans="3:8" ht="12.75">
      <c r="C26" s="402" t="s">
        <v>643</v>
      </c>
      <c r="H26" s="387">
        <f>SUM(H8:H25)</f>
        <v>0</v>
      </c>
    </row>
    <row r="27" spans="2:7" ht="15" customHeight="1">
      <c r="B27" s="400"/>
      <c r="C27" s="375"/>
      <c r="D27" s="369"/>
      <c r="E27" s="369"/>
      <c r="F27" s="403"/>
      <c r="G27" s="404"/>
    </row>
    <row r="28" spans="3:8" ht="12.75">
      <c r="C28" s="445" t="s">
        <v>35</v>
      </c>
      <c r="D28" s="445"/>
      <c r="E28" s="445"/>
      <c r="F28" s="445"/>
      <c r="G28" s="445"/>
      <c r="H28" s="445"/>
    </row>
    <row r="29" spans="3:8" ht="12.75" customHeight="1">
      <c r="C29" s="363"/>
      <c r="D29" s="363"/>
      <c r="E29" s="363"/>
      <c r="F29" s="363"/>
      <c r="G29" s="363"/>
      <c r="H29" s="363"/>
    </row>
    <row r="30" spans="2:7" ht="76.5">
      <c r="B30" s="398" t="s">
        <v>539</v>
      </c>
      <c r="C30" s="263" t="s">
        <v>689</v>
      </c>
      <c r="F30" s="351"/>
      <c r="G30" s="265"/>
    </row>
    <row r="31" spans="2:8" ht="12.75">
      <c r="B31" s="405" t="s">
        <v>541</v>
      </c>
      <c r="C31" s="269" t="s">
        <v>669</v>
      </c>
      <c r="D31" s="264" t="s">
        <v>226</v>
      </c>
      <c r="E31" s="264">
        <v>60</v>
      </c>
      <c r="F31" s="406"/>
      <c r="G31" s="406"/>
      <c r="H31" s="266">
        <f>E31*F31</f>
        <v>0</v>
      </c>
    </row>
    <row r="32" spans="2:8" ht="12.75">
      <c r="B32" s="405" t="s">
        <v>541</v>
      </c>
      <c r="C32" s="269" t="s">
        <v>670</v>
      </c>
      <c r="D32" s="264" t="s">
        <v>226</v>
      </c>
      <c r="E32" s="264">
        <v>2</v>
      </c>
      <c r="F32" s="268"/>
      <c r="G32" s="407"/>
      <c r="H32" s="266">
        <f>E32*F32</f>
        <v>0</v>
      </c>
    </row>
    <row r="33" spans="2:8" ht="76.5">
      <c r="B33" s="393" t="s">
        <v>551</v>
      </c>
      <c r="C33" s="263" t="s">
        <v>690</v>
      </c>
      <c r="F33" s="268"/>
      <c r="G33" s="407"/>
      <c r="H33" s="266"/>
    </row>
    <row r="34" spans="2:8" ht="12.75">
      <c r="B34" s="405" t="s">
        <v>541</v>
      </c>
      <c r="C34" s="263" t="s">
        <v>671</v>
      </c>
      <c r="D34" s="264" t="s">
        <v>27</v>
      </c>
      <c r="E34" s="264">
        <v>1</v>
      </c>
      <c r="F34" s="268"/>
      <c r="G34" s="407"/>
      <c r="H34" s="266">
        <f>E34*F34</f>
        <v>0</v>
      </c>
    </row>
    <row r="35" spans="2:8" ht="90" customHeight="1">
      <c r="B35" s="381" t="s">
        <v>554</v>
      </c>
      <c r="C35" s="263" t="s">
        <v>691</v>
      </c>
      <c r="D35" s="264" t="s">
        <v>27</v>
      </c>
      <c r="E35" s="264">
        <v>2</v>
      </c>
      <c r="F35" s="268"/>
      <c r="G35" s="407"/>
      <c r="H35" s="266">
        <f>E35*F35</f>
        <v>0</v>
      </c>
    </row>
    <row r="36" spans="2:8" ht="12.75">
      <c r="B36" s="408" t="s">
        <v>559</v>
      </c>
      <c r="C36" s="409" t="s">
        <v>672</v>
      </c>
      <c r="D36" s="410" t="s">
        <v>27</v>
      </c>
      <c r="E36" s="410">
        <v>1</v>
      </c>
      <c r="F36" s="411"/>
      <c r="G36" s="412"/>
      <c r="H36" s="271">
        <f>E36*F36</f>
        <v>0</v>
      </c>
    </row>
    <row r="37" spans="3:8" ht="12.75">
      <c r="C37" s="402" t="s">
        <v>643</v>
      </c>
      <c r="F37" s="386"/>
      <c r="G37" s="407"/>
      <c r="H37" s="387">
        <f>SUM(H31:H36)</f>
        <v>0</v>
      </c>
    </row>
    <row r="38" ht="12.75">
      <c r="F38" s="413"/>
    </row>
    <row r="39" spans="3:8" ht="12.75">
      <c r="C39" s="444" t="s">
        <v>534</v>
      </c>
      <c r="D39" s="444"/>
      <c r="E39" s="444"/>
      <c r="F39" s="444"/>
      <c r="G39" s="444"/>
      <c r="H39" s="444"/>
    </row>
    <row r="40" spans="2:8" ht="12.75">
      <c r="B40" s="398"/>
      <c r="C40" s="414" t="str">
        <f>B6</f>
        <v> ELEKTROMONTAŽNA DELA</v>
      </c>
      <c r="F40" s="351"/>
      <c r="G40" s="265"/>
      <c r="H40" s="415">
        <f>H26</f>
        <v>0</v>
      </c>
    </row>
    <row r="41" spans="2:8" ht="12.75">
      <c r="B41" s="416"/>
      <c r="C41" s="417" t="str">
        <f>C28</f>
        <v>GRADBENA DELA</v>
      </c>
      <c r="D41" s="380"/>
      <c r="E41" s="380"/>
      <c r="F41" s="270"/>
      <c r="G41" s="270"/>
      <c r="H41" s="418">
        <f>H37</f>
        <v>0</v>
      </c>
    </row>
    <row r="42" spans="2:8" ht="12.75">
      <c r="B42" s="393"/>
      <c r="C42" s="382" t="s">
        <v>38</v>
      </c>
      <c r="D42" s="383"/>
      <c r="E42" s="383"/>
      <c r="F42" s="443"/>
      <c r="G42" s="443"/>
      <c r="H42" s="419">
        <f>SUM(H40:H41)</f>
        <v>0</v>
      </c>
    </row>
  </sheetData>
  <sheetProtection/>
  <mergeCells count="6">
    <mergeCell ref="F42:G42"/>
    <mergeCell ref="A1:G1"/>
    <mergeCell ref="A3:G3"/>
    <mergeCell ref="B6:G6"/>
    <mergeCell ref="C28:H28"/>
    <mergeCell ref="C39:H3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F17" sqref="F17:F24"/>
    </sheetView>
  </sheetViews>
  <sheetFormatPr defaultColWidth="9.00390625" defaultRowHeight="12.75"/>
  <cols>
    <col min="1" max="1" width="2.75390625" style="76" customWidth="1"/>
    <col min="2" max="2" width="3.75390625" style="385"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4" t="s">
        <v>62</v>
      </c>
      <c r="B1" s="444"/>
      <c r="C1" s="444"/>
      <c r="D1" s="444"/>
      <c r="E1" s="444"/>
      <c r="F1" s="444"/>
      <c r="G1" s="444"/>
    </row>
    <row r="2" spans="1:7" ht="16.5" customHeight="1">
      <c r="A2" s="444" t="s">
        <v>673</v>
      </c>
      <c r="B2" s="444"/>
      <c r="C2" s="444"/>
      <c r="D2" s="444"/>
      <c r="E2" s="444"/>
      <c r="F2" s="444"/>
      <c r="G2" s="444"/>
    </row>
    <row r="3" spans="2:7" ht="16.5" customHeight="1">
      <c r="B3" s="366"/>
      <c r="C3" s="367"/>
      <c r="D3" s="367"/>
      <c r="E3" s="367"/>
      <c r="F3" s="367"/>
      <c r="G3" s="367"/>
    </row>
    <row r="4" spans="2:7" ht="12.75">
      <c r="B4" s="445" t="s">
        <v>35</v>
      </c>
      <c r="C4" s="445"/>
      <c r="D4" s="445"/>
      <c r="E4" s="445"/>
      <c r="F4" s="445"/>
      <c r="G4" s="445"/>
    </row>
    <row r="5" spans="2:7" ht="12.75">
      <c r="B5" s="420"/>
      <c r="C5" s="394"/>
      <c r="D5" s="395"/>
      <c r="E5" s="395"/>
      <c r="F5" s="396"/>
      <c r="G5" s="397"/>
    </row>
    <row r="6" spans="2:8" ht="114.75">
      <c r="B6" s="262" t="s">
        <v>539</v>
      </c>
      <c r="C6" s="421" t="s">
        <v>692</v>
      </c>
      <c r="D6" s="422" t="s">
        <v>226</v>
      </c>
      <c r="E6" s="422">
        <v>10</v>
      </c>
      <c r="F6" s="265"/>
      <c r="G6" s="265"/>
      <c r="H6" s="266">
        <f aca="true" t="shared" si="0" ref="H6:H12">E6*F6</f>
        <v>0</v>
      </c>
    </row>
    <row r="7" spans="2:8" ht="63.75">
      <c r="B7" s="262" t="s">
        <v>551</v>
      </c>
      <c r="C7" s="423" t="s">
        <v>693</v>
      </c>
      <c r="D7" s="422" t="s">
        <v>27</v>
      </c>
      <c r="E7" s="422">
        <v>1</v>
      </c>
      <c r="F7" s="265"/>
      <c r="G7" s="265">
        <f aca="true" t="shared" si="1" ref="G7:G12">E7*F7</f>
        <v>0</v>
      </c>
      <c r="H7" s="266">
        <f t="shared" si="0"/>
        <v>0</v>
      </c>
    </row>
    <row r="8" spans="2:8" ht="25.5">
      <c r="B8" s="262" t="s">
        <v>554</v>
      </c>
      <c r="C8" s="423" t="s">
        <v>694</v>
      </c>
      <c r="D8" s="422" t="s">
        <v>27</v>
      </c>
      <c r="E8" s="422">
        <v>1</v>
      </c>
      <c r="F8" s="265"/>
      <c r="G8" s="265">
        <f t="shared" si="1"/>
        <v>0</v>
      </c>
      <c r="H8" s="266">
        <f t="shared" si="0"/>
        <v>0</v>
      </c>
    </row>
    <row r="9" spans="2:8" ht="89.25">
      <c r="B9" s="262" t="s">
        <v>559</v>
      </c>
      <c r="C9" s="423" t="s">
        <v>695</v>
      </c>
      <c r="D9" s="422" t="s">
        <v>27</v>
      </c>
      <c r="E9" s="422">
        <v>2</v>
      </c>
      <c r="F9" s="265"/>
      <c r="G9" s="265">
        <f t="shared" si="1"/>
        <v>0</v>
      </c>
      <c r="H9" s="266">
        <f t="shared" si="0"/>
        <v>0</v>
      </c>
    </row>
    <row r="10" spans="2:8" ht="54" customHeight="1">
      <c r="B10" s="262" t="s">
        <v>564</v>
      </c>
      <c r="C10" s="421" t="s">
        <v>674</v>
      </c>
      <c r="D10" s="422" t="s">
        <v>27</v>
      </c>
      <c r="E10" s="422">
        <v>1</v>
      </c>
      <c r="F10" s="265"/>
      <c r="G10" s="265">
        <f t="shared" si="1"/>
        <v>0</v>
      </c>
      <c r="H10" s="266">
        <f t="shared" si="0"/>
        <v>0</v>
      </c>
    </row>
    <row r="11" spans="2:8" ht="25.5">
      <c r="B11" s="262" t="s">
        <v>568</v>
      </c>
      <c r="C11" s="421" t="s">
        <v>675</v>
      </c>
      <c r="D11" s="422" t="s">
        <v>27</v>
      </c>
      <c r="E11" s="422">
        <v>1</v>
      </c>
      <c r="F11" s="265"/>
      <c r="G11" s="265">
        <f t="shared" si="1"/>
        <v>0</v>
      </c>
      <c r="H11" s="266">
        <f t="shared" si="0"/>
        <v>0</v>
      </c>
    </row>
    <row r="12" spans="2:8" ht="25.5">
      <c r="B12" s="273" t="s">
        <v>576</v>
      </c>
      <c r="C12" s="424" t="s">
        <v>769</v>
      </c>
      <c r="D12" s="425" t="s">
        <v>27</v>
      </c>
      <c r="E12" s="425">
        <v>1</v>
      </c>
      <c r="F12" s="270"/>
      <c r="G12" s="270">
        <f t="shared" si="1"/>
        <v>0</v>
      </c>
      <c r="H12" s="271">
        <f t="shared" si="0"/>
        <v>0</v>
      </c>
    </row>
    <row r="13" spans="2:8" ht="12.75">
      <c r="B13" s="381"/>
      <c r="C13" s="382" t="s">
        <v>643</v>
      </c>
      <c r="D13" s="383"/>
      <c r="E13" s="383"/>
      <c r="F13" s="443"/>
      <c r="G13" s="443"/>
      <c r="H13" s="387">
        <f>SUM(H6:H12)</f>
        <v>0</v>
      </c>
    </row>
    <row r="15" spans="3:8" ht="18" customHeight="1">
      <c r="C15" s="445" t="s">
        <v>676</v>
      </c>
      <c r="D15" s="445"/>
      <c r="E15" s="445"/>
      <c r="F15" s="445"/>
      <c r="G15" s="445"/>
      <c r="H15" s="445"/>
    </row>
    <row r="17" spans="2:8" ht="25.5">
      <c r="B17" s="262" t="s">
        <v>539</v>
      </c>
      <c r="C17" s="421" t="s">
        <v>677</v>
      </c>
      <c r="D17" s="422" t="s">
        <v>226</v>
      </c>
      <c r="E17" s="422">
        <v>240</v>
      </c>
      <c r="F17" s="268"/>
      <c r="G17" s="265">
        <f aca="true" t="shared" si="2" ref="G17:G22">E17*F17</f>
        <v>0</v>
      </c>
      <c r="H17" s="266">
        <f aca="true" t="shared" si="3" ref="H17:H22">E17*F17</f>
        <v>0</v>
      </c>
    </row>
    <row r="18" spans="2:8" ht="25.5">
      <c r="B18" s="262" t="s">
        <v>551</v>
      </c>
      <c r="C18" s="421" t="s">
        <v>678</v>
      </c>
      <c r="D18" s="422" t="s">
        <v>226</v>
      </c>
      <c r="E18" s="422">
        <v>20</v>
      </c>
      <c r="F18" s="268"/>
      <c r="G18" s="265">
        <f t="shared" si="2"/>
        <v>0</v>
      </c>
      <c r="H18" s="266">
        <f t="shared" si="3"/>
        <v>0</v>
      </c>
    </row>
    <row r="19" spans="2:8" ht="76.5">
      <c r="B19" s="262" t="s">
        <v>554</v>
      </c>
      <c r="C19" s="421" t="s">
        <v>679</v>
      </c>
      <c r="D19" s="422" t="s">
        <v>27</v>
      </c>
      <c r="E19" s="422">
        <v>3</v>
      </c>
      <c r="F19" s="268"/>
      <c r="G19" s="265">
        <f t="shared" si="2"/>
        <v>0</v>
      </c>
      <c r="H19" s="266">
        <f t="shared" si="3"/>
        <v>0</v>
      </c>
    </row>
    <row r="20" spans="2:8" ht="39.75" customHeight="1">
      <c r="B20" s="262" t="s">
        <v>559</v>
      </c>
      <c r="C20" s="421" t="s">
        <v>680</v>
      </c>
      <c r="D20" s="422" t="s">
        <v>27</v>
      </c>
      <c r="E20" s="422">
        <v>1</v>
      </c>
      <c r="F20" s="268"/>
      <c r="G20" s="265">
        <f t="shared" si="2"/>
        <v>0</v>
      </c>
      <c r="H20" s="266">
        <f t="shared" si="3"/>
        <v>0</v>
      </c>
    </row>
    <row r="21" spans="2:8" ht="25.5">
      <c r="B21" s="262" t="s">
        <v>564</v>
      </c>
      <c r="C21" s="421" t="s">
        <v>681</v>
      </c>
      <c r="D21" s="422" t="s">
        <v>27</v>
      </c>
      <c r="E21" s="422">
        <v>2</v>
      </c>
      <c r="F21" s="268"/>
      <c r="G21" s="265">
        <f t="shared" si="2"/>
        <v>0</v>
      </c>
      <c r="H21" s="266">
        <f t="shared" si="3"/>
        <v>0</v>
      </c>
    </row>
    <row r="22" spans="2:8" ht="25.5">
      <c r="B22" s="262" t="s">
        <v>568</v>
      </c>
      <c r="C22" s="421" t="s">
        <v>682</v>
      </c>
      <c r="D22" s="422" t="s">
        <v>27</v>
      </c>
      <c r="E22" s="422">
        <v>3</v>
      </c>
      <c r="F22" s="268"/>
      <c r="G22" s="265">
        <f t="shared" si="2"/>
        <v>0</v>
      </c>
      <c r="H22" s="266">
        <f t="shared" si="3"/>
        <v>0</v>
      </c>
    </row>
    <row r="23" spans="2:8" ht="25.5">
      <c r="B23" s="262" t="s">
        <v>576</v>
      </c>
      <c r="C23" s="421" t="s">
        <v>683</v>
      </c>
      <c r="D23" s="422" t="s">
        <v>27</v>
      </c>
      <c r="E23" s="422">
        <v>1</v>
      </c>
      <c r="F23" s="265"/>
      <c r="G23" s="265">
        <f>I19*0.1</f>
        <v>0</v>
      </c>
      <c r="H23" s="266">
        <f>F23</f>
        <v>0</v>
      </c>
    </row>
    <row r="24" spans="2:8" ht="38.25">
      <c r="B24" s="273" t="s">
        <v>582</v>
      </c>
      <c r="C24" s="424" t="s">
        <v>684</v>
      </c>
      <c r="D24" s="425" t="s">
        <v>310</v>
      </c>
      <c r="E24" s="425">
        <v>1</v>
      </c>
      <c r="F24" s="270"/>
      <c r="G24" s="270"/>
      <c r="H24" s="271">
        <f>F24</f>
        <v>0</v>
      </c>
    </row>
    <row r="25" spans="2:8" ht="12.75">
      <c r="B25" s="381"/>
      <c r="C25" s="382" t="s">
        <v>643</v>
      </c>
      <c r="D25" s="383"/>
      <c r="E25" s="383"/>
      <c r="F25" s="443"/>
      <c r="G25" s="443"/>
      <c r="H25" s="387">
        <f>SUM(H17:H24)</f>
        <v>0</v>
      </c>
    </row>
    <row r="27" spans="3:8" ht="12.75">
      <c r="C27" s="444" t="s">
        <v>534</v>
      </c>
      <c r="D27" s="444"/>
      <c r="E27" s="444"/>
      <c r="F27" s="444"/>
      <c r="G27" s="444"/>
      <c r="H27" s="444"/>
    </row>
    <row r="28" spans="2:8" ht="12.75">
      <c r="B28" s="262" t="s">
        <v>539</v>
      </c>
      <c r="C28" s="414" t="str">
        <f>B4</f>
        <v>GRADBENA DELA</v>
      </c>
      <c r="F28" s="351"/>
      <c r="G28" s="265"/>
      <c r="H28" s="266">
        <f>H13</f>
        <v>0</v>
      </c>
    </row>
    <row r="29" spans="2:8" ht="12.75">
      <c r="B29" s="273" t="s">
        <v>551</v>
      </c>
      <c r="C29" s="417" t="str">
        <f>C15</f>
        <v>KABELSKO MONTAŽNA DELA</v>
      </c>
      <c r="D29" s="380"/>
      <c r="E29" s="380"/>
      <c r="F29" s="270"/>
      <c r="G29" s="270"/>
      <c r="H29" s="271">
        <f>H25</f>
        <v>0</v>
      </c>
    </row>
    <row r="30" spans="2:8" ht="12.75">
      <c r="B30" s="381"/>
      <c r="C30" s="382" t="s">
        <v>38</v>
      </c>
      <c r="D30" s="383"/>
      <c r="E30" s="383"/>
      <c r="F30" s="443"/>
      <c r="G30" s="443"/>
      <c r="H30" s="387">
        <f>SUM(H28:H29)</f>
        <v>0</v>
      </c>
    </row>
  </sheetData>
  <sheetProtection/>
  <mergeCells count="8">
    <mergeCell ref="C27:H27"/>
    <mergeCell ref="F30:G30"/>
    <mergeCell ref="A1:G1"/>
    <mergeCell ref="A2:G2"/>
    <mergeCell ref="B4:G4"/>
    <mergeCell ref="F13:G13"/>
    <mergeCell ref="C15:H15"/>
    <mergeCell ref="F25:G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4"/>
  </sheetPr>
  <dimension ref="A1:F17"/>
  <sheetViews>
    <sheetView view="pageBreakPreview" zoomScaleNormal="55" zoomScaleSheetLayoutView="100" zoomScalePageLayoutView="0" workbookViewId="0" topLeftCell="A1">
      <selection activeCell="E3" sqref="E3:E13"/>
    </sheetView>
  </sheetViews>
  <sheetFormatPr defaultColWidth="9.00390625" defaultRowHeight="12.75"/>
  <cols>
    <col min="1" max="1" width="3.625" style="34" customWidth="1"/>
    <col min="2" max="2" width="46.625" style="35" customWidth="1"/>
    <col min="3" max="3" width="5.375" style="36" customWidth="1"/>
    <col min="4" max="4" width="10.375" style="37" customWidth="1"/>
    <col min="5" max="5" width="10.75390625" style="37" customWidth="1"/>
    <col min="6" max="6" width="12.375" style="38" customWidth="1"/>
    <col min="7" max="248" width="9.125" style="39" customWidth="1"/>
    <col min="249" max="16384" width="9.125" style="76" customWidth="1"/>
  </cols>
  <sheetData>
    <row r="1" spans="1:5" ht="15.75">
      <c r="A1" s="40"/>
      <c r="B1" s="41" t="s">
        <v>41</v>
      </c>
      <c r="C1" s="42"/>
      <c r="D1" s="288"/>
      <c r="E1" s="288"/>
    </row>
    <row r="2" spans="1:5" ht="12.75">
      <c r="A2" s="43"/>
      <c r="B2" s="44"/>
      <c r="C2" s="42"/>
      <c r="D2" s="288"/>
      <c r="E2" s="288"/>
    </row>
    <row r="3" spans="1:6" s="48" customFormat="1" ht="12.75">
      <c r="A3" s="277">
        <v>1</v>
      </c>
      <c r="B3" s="275" t="s">
        <v>72</v>
      </c>
      <c r="C3" s="277" t="s">
        <v>27</v>
      </c>
      <c r="D3" s="47">
        <v>1</v>
      </c>
      <c r="E3" s="37"/>
      <c r="F3" s="38">
        <f>+D3*E3</f>
        <v>0</v>
      </c>
    </row>
    <row r="4" spans="1:6" s="48" customFormat="1" ht="12.75">
      <c r="A4" s="289"/>
      <c r="B4" s="275"/>
      <c r="C4" s="290"/>
      <c r="D4" s="47"/>
      <c r="E4" s="47"/>
      <c r="F4" s="38"/>
    </row>
    <row r="5" spans="1:6" s="48" customFormat="1" ht="12.75">
      <c r="A5" s="277">
        <v>2</v>
      </c>
      <c r="B5" s="275" t="s">
        <v>73</v>
      </c>
      <c r="C5" s="277" t="s">
        <v>28</v>
      </c>
      <c r="D5" s="47">
        <v>145.5</v>
      </c>
      <c r="E5" s="37"/>
      <c r="F5" s="38">
        <f>+D5*E5</f>
        <v>0</v>
      </c>
    </row>
    <row r="6" spans="1:6" s="48" customFormat="1" ht="12.75">
      <c r="A6" s="289"/>
      <c r="B6" s="275"/>
      <c r="C6" s="290"/>
      <c r="D6" s="47"/>
      <c r="E6" s="47"/>
      <c r="F6" s="38"/>
    </row>
    <row r="7" spans="1:6" ht="12.75">
      <c r="A7" s="289">
        <v>3</v>
      </c>
      <c r="B7" s="275" t="s">
        <v>74</v>
      </c>
      <c r="C7" s="277" t="s">
        <v>27</v>
      </c>
      <c r="D7" s="47">
        <v>18</v>
      </c>
      <c r="F7" s="38">
        <f>+D7*E7</f>
        <v>0</v>
      </c>
    </row>
    <row r="8" spans="1:5" ht="12.75">
      <c r="A8" s="289"/>
      <c r="B8" s="275"/>
      <c r="C8" s="290"/>
      <c r="D8" s="47"/>
      <c r="E8" s="47"/>
    </row>
    <row r="9" spans="1:6" ht="12.75">
      <c r="A9" s="289">
        <v>4</v>
      </c>
      <c r="B9" s="275" t="s">
        <v>75</v>
      </c>
      <c r="C9" s="277" t="s">
        <v>27</v>
      </c>
      <c r="D9" s="47">
        <v>1</v>
      </c>
      <c r="F9" s="38">
        <f>+D9*E9</f>
        <v>0</v>
      </c>
    </row>
    <row r="10" spans="1:5" ht="12.75">
      <c r="A10" s="289"/>
      <c r="B10" s="275"/>
      <c r="C10" s="290"/>
      <c r="D10" s="47"/>
      <c r="E10" s="47"/>
    </row>
    <row r="11" spans="1:6" ht="12.75">
      <c r="A11" s="289">
        <v>5</v>
      </c>
      <c r="B11" s="275" t="s">
        <v>76</v>
      </c>
      <c r="C11" s="277" t="s">
        <v>27</v>
      </c>
      <c r="D11" s="47">
        <v>1</v>
      </c>
      <c r="F11" s="38">
        <f>+D11*E11</f>
        <v>0</v>
      </c>
    </row>
    <row r="12" spans="1:5" ht="12.75">
      <c r="A12" s="289"/>
      <c r="B12" s="275"/>
      <c r="C12" s="290"/>
      <c r="D12" s="47"/>
      <c r="E12" s="47"/>
    </row>
    <row r="13" spans="1:6" ht="25.5">
      <c r="A13" s="289">
        <v>6</v>
      </c>
      <c r="B13" s="275" t="s">
        <v>77</v>
      </c>
      <c r="C13" s="277" t="s">
        <v>27</v>
      </c>
      <c r="D13" s="47">
        <v>1</v>
      </c>
      <c r="F13" s="38">
        <f>+D13*E13</f>
        <v>0</v>
      </c>
    </row>
    <row r="14" spans="1:4" ht="12.75">
      <c r="A14" s="289"/>
      <c r="B14" s="275"/>
      <c r="C14" s="277"/>
      <c r="D14" s="47"/>
    </row>
    <row r="15" spans="2:6" ht="12.75">
      <c r="B15" s="49" t="s">
        <v>40</v>
      </c>
      <c r="C15" s="50"/>
      <c r="D15" s="51"/>
      <c r="E15" s="51"/>
      <c r="F15" s="175">
        <f>SUM(F3:F13)</f>
        <v>0</v>
      </c>
    </row>
    <row r="16" ht="12.75">
      <c r="B16" s="53"/>
    </row>
    <row r="17" ht="12.75">
      <c r="B17" s="54"/>
    </row>
  </sheetData>
  <sheetProtection selectLockedCells="1" selectUnlockedCells="1"/>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indexed="54"/>
  </sheetPr>
  <dimension ref="A1:F62"/>
  <sheetViews>
    <sheetView view="pageBreakPreview" zoomScaleNormal="55" zoomScaleSheetLayoutView="100" zoomScalePageLayoutView="0" workbookViewId="0" topLeftCell="A1">
      <selection activeCell="B13" sqref="B13"/>
    </sheetView>
  </sheetViews>
  <sheetFormatPr defaultColWidth="9.00390625" defaultRowHeight="12.75"/>
  <cols>
    <col min="1" max="1" width="3.125" style="34" customWidth="1"/>
    <col min="2" max="2" width="48.25390625" style="35" customWidth="1"/>
    <col min="3" max="3" width="5.625" style="36" customWidth="1"/>
    <col min="4" max="4" width="11.75390625" style="56" customWidth="1"/>
    <col min="5" max="5" width="9.375" style="56" customWidth="1"/>
    <col min="6" max="6" width="10.75390625" style="57" customWidth="1"/>
    <col min="7" max="248" width="9.125" style="39" customWidth="1"/>
    <col min="249" max="16384" width="9.125" style="76" customWidth="1"/>
  </cols>
  <sheetData>
    <row r="1" spans="1:5" ht="15.75">
      <c r="A1" s="40"/>
      <c r="B1" s="41" t="s">
        <v>22</v>
      </c>
      <c r="C1" s="42"/>
      <c r="D1" s="92"/>
      <c r="E1" s="92"/>
    </row>
    <row r="2" spans="1:5" ht="12.75">
      <c r="A2" s="43"/>
      <c r="B2" s="44"/>
      <c r="C2" s="42"/>
      <c r="D2" s="92"/>
      <c r="E2" s="92"/>
    </row>
    <row r="3" spans="2:6" ht="395.25" customHeight="1">
      <c r="B3" s="430" t="s">
        <v>685</v>
      </c>
      <c r="C3" s="430"/>
      <c r="D3" s="430"/>
      <c r="E3" s="430"/>
      <c r="F3" s="430"/>
    </row>
    <row r="4" spans="1:6" s="48" customFormat="1" ht="25.5">
      <c r="A4" s="277">
        <v>1</v>
      </c>
      <c r="B4" s="275" t="s">
        <v>686</v>
      </c>
      <c r="C4" s="276" t="s">
        <v>20</v>
      </c>
      <c r="D4" s="63">
        <v>92</v>
      </c>
      <c r="E4" s="56"/>
      <c r="F4" s="57">
        <f>+D4*E4</f>
        <v>0</v>
      </c>
    </row>
    <row r="5" spans="1:6" s="48" customFormat="1" ht="12.75">
      <c r="A5" s="289"/>
      <c r="B5" s="275"/>
      <c r="C5" s="46"/>
      <c r="D5" s="63"/>
      <c r="E5" s="63"/>
      <c r="F5" s="57"/>
    </row>
    <row r="6" spans="1:6" s="48" customFormat="1" ht="12.75">
      <c r="A6" s="277">
        <f>+A4+1</f>
        <v>2</v>
      </c>
      <c r="B6" s="275" t="s">
        <v>44</v>
      </c>
      <c r="C6" s="276" t="s">
        <v>20</v>
      </c>
      <c r="D6" s="63">
        <v>1060</v>
      </c>
      <c r="E6" s="56"/>
      <c r="F6" s="57">
        <f>+D6*E6</f>
        <v>0</v>
      </c>
    </row>
    <row r="7" spans="1:6" s="48" customFormat="1" ht="12.75">
      <c r="A7" s="289"/>
      <c r="B7" s="275"/>
      <c r="C7" s="46"/>
      <c r="D7" s="63"/>
      <c r="E7" s="63"/>
      <c r="F7" s="57"/>
    </row>
    <row r="8" spans="1:6" s="48" customFormat="1" ht="12.75">
      <c r="A8" s="277">
        <f>+A6+1</f>
        <v>3</v>
      </c>
      <c r="B8" s="275" t="s">
        <v>43</v>
      </c>
      <c r="C8" s="276" t="s">
        <v>20</v>
      </c>
      <c r="D8" s="63">
        <v>37</v>
      </c>
      <c r="E8" s="56"/>
      <c r="F8" s="57">
        <f>+D8*E8</f>
        <v>0</v>
      </c>
    </row>
    <row r="9" spans="1:6" s="48" customFormat="1" ht="12.75">
      <c r="A9" s="289"/>
      <c r="B9" s="275"/>
      <c r="C9" s="46"/>
      <c r="D9" s="63"/>
      <c r="E9" s="63"/>
      <c r="F9" s="57"/>
    </row>
    <row r="10" spans="1:6" s="48" customFormat="1" ht="25.5">
      <c r="A10" s="277">
        <f>+A8+1</f>
        <v>4</v>
      </c>
      <c r="B10" s="275" t="s">
        <v>42</v>
      </c>
      <c r="C10" s="276" t="s">
        <v>21</v>
      </c>
      <c r="D10" s="63">
        <v>88</v>
      </c>
      <c r="E10" s="56"/>
      <c r="F10" s="57">
        <f>+D10*E10</f>
        <v>0</v>
      </c>
    </row>
    <row r="11" spans="1:6" s="48" customFormat="1" ht="12.75">
      <c r="A11" s="289"/>
      <c r="B11" s="275"/>
      <c r="C11" s="46"/>
      <c r="D11" s="63"/>
      <c r="E11" s="63"/>
      <c r="F11" s="57"/>
    </row>
    <row r="12" spans="1:6" s="48" customFormat="1" ht="38.25">
      <c r="A12" s="277">
        <f>+A10+1</f>
        <v>5</v>
      </c>
      <c r="B12" s="275" t="s">
        <v>771</v>
      </c>
      <c r="C12" s="276" t="s">
        <v>21</v>
      </c>
      <c r="D12" s="63">
        <v>199</v>
      </c>
      <c r="E12" s="56"/>
      <c r="F12" s="57">
        <f>+D12*E12</f>
        <v>0</v>
      </c>
    </row>
    <row r="13" spans="1:6" s="48" customFormat="1" ht="12.75">
      <c r="A13" s="289"/>
      <c r="B13" s="275"/>
      <c r="C13" s="46"/>
      <c r="D13" s="63"/>
      <c r="E13" s="63"/>
      <c r="F13" s="57"/>
    </row>
    <row r="14" spans="1:6" s="48" customFormat="1" ht="25.5">
      <c r="A14" s="277">
        <f>+A12+1</f>
        <v>6</v>
      </c>
      <c r="B14" s="275" t="s">
        <v>687</v>
      </c>
      <c r="C14" s="276" t="s">
        <v>20</v>
      </c>
      <c r="D14" s="63">
        <v>14</v>
      </c>
      <c r="E14" s="56"/>
      <c r="F14" s="57">
        <f>+D14*E14</f>
        <v>0</v>
      </c>
    </row>
    <row r="15" spans="1:6" s="48" customFormat="1" ht="12.75">
      <c r="A15" s="289"/>
      <c r="B15" s="275"/>
      <c r="C15" s="46"/>
      <c r="D15" s="63"/>
      <c r="E15" s="63"/>
      <c r="F15" s="57"/>
    </row>
    <row r="16" spans="1:6" s="48" customFormat="1" ht="51">
      <c r="A16" s="277">
        <f>+A14+1</f>
        <v>7</v>
      </c>
      <c r="B16" s="275" t="s">
        <v>45</v>
      </c>
      <c r="C16" s="276" t="s">
        <v>20</v>
      </c>
      <c r="D16" s="63">
        <v>166</v>
      </c>
      <c r="E16" s="56"/>
      <c r="F16" s="57">
        <f>+D16*E16</f>
        <v>0</v>
      </c>
    </row>
    <row r="17" spans="1:6" s="48" customFormat="1" ht="12.75">
      <c r="A17" s="289"/>
      <c r="B17" s="275"/>
      <c r="C17" s="46"/>
      <c r="D17" s="63"/>
      <c r="E17" s="63"/>
      <c r="F17" s="57"/>
    </row>
    <row r="18" spans="1:6" ht="25.5">
      <c r="A18" s="277">
        <f>+A16+1</f>
        <v>8</v>
      </c>
      <c r="B18" s="275" t="s">
        <v>78</v>
      </c>
      <c r="C18" s="276" t="s">
        <v>20</v>
      </c>
      <c r="D18" s="63">
        <f>+D6+D8-D14</f>
        <v>1083</v>
      </c>
      <c r="F18" s="57">
        <f>+D18*E18</f>
        <v>0</v>
      </c>
    </row>
    <row r="19" spans="1:5" ht="12.75">
      <c r="A19" s="289"/>
      <c r="B19" s="275"/>
      <c r="C19" s="46"/>
      <c r="D19" s="63"/>
      <c r="E19" s="63"/>
    </row>
    <row r="20" spans="1:6" ht="12.75">
      <c r="A20" s="291"/>
      <c r="B20" s="292" t="s">
        <v>18</v>
      </c>
      <c r="C20" s="65"/>
      <c r="D20" s="65"/>
      <c r="E20" s="65"/>
      <c r="F20" s="176">
        <f>SUM(F4:F19)</f>
        <v>0</v>
      </c>
    </row>
    <row r="22" spans="1:2" ht="12.75">
      <c r="A22" s="66"/>
      <c r="B22" s="67"/>
    </row>
    <row r="23" spans="1:2" ht="12.75">
      <c r="A23" s="66"/>
      <c r="B23" s="76"/>
    </row>
    <row r="24" spans="1:2" ht="12.75">
      <c r="A24" s="66"/>
      <c r="B24" s="76"/>
    </row>
    <row r="25" spans="1:2" ht="12.75">
      <c r="A25" s="66"/>
      <c r="B25" s="76"/>
    </row>
    <row r="26" spans="1:2" ht="12.75">
      <c r="A26" s="66"/>
      <c r="B26" s="76"/>
    </row>
    <row r="27" spans="1:2" ht="12.75">
      <c r="A27" s="66"/>
      <c r="B27" s="76"/>
    </row>
    <row r="28" spans="1:2" ht="12.75">
      <c r="A28" s="66"/>
      <c r="B28" s="76"/>
    </row>
    <row r="29" spans="1:2" ht="12.75">
      <c r="A29" s="66"/>
      <c r="B29" s="76"/>
    </row>
    <row r="30" spans="1:2" ht="12.75">
      <c r="A30" s="66"/>
      <c r="B30" s="76"/>
    </row>
    <row r="31" spans="1:2" ht="12.75">
      <c r="A31" s="66"/>
      <c r="B31" s="76"/>
    </row>
    <row r="32" spans="1:2" ht="12.75">
      <c r="A32" s="66"/>
      <c r="B32" s="76"/>
    </row>
    <row r="33" spans="1:2" ht="12.75">
      <c r="A33" s="66"/>
      <c r="B33" s="76"/>
    </row>
    <row r="34" spans="1:2" ht="12.75">
      <c r="A34" s="66"/>
      <c r="B34" s="76"/>
    </row>
    <row r="35" spans="1:2" ht="12.75">
      <c r="A35" s="66"/>
      <c r="B35" s="68"/>
    </row>
    <row r="36" spans="1:2" ht="12.75">
      <c r="A36" s="66"/>
      <c r="B36" s="76"/>
    </row>
    <row r="37" spans="1:2" ht="12.75">
      <c r="A37" s="66"/>
      <c r="B37" s="69"/>
    </row>
    <row r="38" spans="1:2" ht="12.75">
      <c r="A38" s="66"/>
      <c r="B38" s="76"/>
    </row>
    <row r="39" spans="1:2" ht="12.75">
      <c r="A39" s="66"/>
      <c r="B39" s="76"/>
    </row>
    <row r="40" spans="1:2" ht="12.75">
      <c r="A40" s="66"/>
      <c r="B40" s="76"/>
    </row>
    <row r="41" spans="1:2" ht="12.75">
      <c r="A41" s="66"/>
      <c r="B41" s="76"/>
    </row>
    <row r="42" spans="1:2" ht="12.75">
      <c r="A42" s="66"/>
      <c r="B42" s="76"/>
    </row>
    <row r="43" spans="1:2" ht="12.75">
      <c r="A43" s="66"/>
      <c r="B43" s="76"/>
    </row>
    <row r="44" spans="1:2" ht="12.75">
      <c r="A44" s="66"/>
      <c r="B44" s="76"/>
    </row>
    <row r="45" spans="1:2" ht="12.75">
      <c r="A45" s="66"/>
      <c r="B45" s="76"/>
    </row>
    <row r="46" spans="1:2" ht="12.75">
      <c r="A46" s="66"/>
      <c r="B46" s="76"/>
    </row>
    <row r="47" spans="1:2" ht="12.75">
      <c r="A47" s="66"/>
      <c r="B47" s="76"/>
    </row>
    <row r="48" spans="1:2" ht="12.75">
      <c r="A48" s="66"/>
      <c r="B48" s="76"/>
    </row>
    <row r="49" spans="1:2" ht="12.75">
      <c r="A49" s="66"/>
      <c r="B49" s="76"/>
    </row>
    <row r="50" spans="1:2" ht="12.75">
      <c r="A50" s="66"/>
      <c r="B50" s="76"/>
    </row>
    <row r="51" spans="1:2" ht="12.75">
      <c r="A51" s="66"/>
      <c r="B51" s="76"/>
    </row>
    <row r="52" spans="1:2" ht="12.75">
      <c r="A52" s="66"/>
      <c r="B52" s="76"/>
    </row>
    <row r="53" spans="1:2" ht="12.75">
      <c r="A53" s="66"/>
      <c r="B53" s="76"/>
    </row>
    <row r="54" spans="1:2" ht="12.75">
      <c r="A54" s="66"/>
      <c r="B54" s="76"/>
    </row>
    <row r="55" spans="1:2" ht="12.75">
      <c r="A55" s="66"/>
      <c r="B55" s="76"/>
    </row>
    <row r="56" spans="1:2" ht="12.75">
      <c r="A56" s="66"/>
      <c r="B56" s="76"/>
    </row>
    <row r="57" spans="1:2" ht="12.75">
      <c r="A57" s="66"/>
      <c r="B57" s="76"/>
    </row>
    <row r="58" spans="1:2" ht="12.75">
      <c r="A58" s="66"/>
      <c r="B58" s="76"/>
    </row>
    <row r="59" spans="1:2" ht="12.75">
      <c r="A59" s="66"/>
      <c r="B59" s="76"/>
    </row>
    <row r="60" spans="1:2" ht="12.75">
      <c r="A60" s="66"/>
      <c r="B60" s="76"/>
    </row>
    <row r="61" spans="1:2" ht="12.75">
      <c r="A61" s="66"/>
      <c r="B61" s="70"/>
    </row>
    <row r="62" spans="1:2" ht="12.75">
      <c r="A62" s="66"/>
      <c r="B62" s="76"/>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indexed="54"/>
  </sheetPr>
  <dimension ref="A1:F67"/>
  <sheetViews>
    <sheetView view="pageBreakPreview" zoomScaleNormal="55" zoomScaleSheetLayoutView="100" zoomScalePageLayoutView="0" workbookViewId="0" topLeftCell="A5">
      <selection activeCell="E6" sqref="E6:E36"/>
    </sheetView>
  </sheetViews>
  <sheetFormatPr defaultColWidth="9.00390625" defaultRowHeight="12.75"/>
  <cols>
    <col min="1" max="1" width="3.75390625" style="34" customWidth="1"/>
    <col min="2" max="2" width="48.375" style="35" customWidth="1"/>
    <col min="3" max="3" width="4.625" style="36" customWidth="1"/>
    <col min="4" max="4" width="12.00390625" style="56" customWidth="1"/>
    <col min="5" max="5" width="9.75390625" style="56" customWidth="1"/>
    <col min="6" max="6" width="10.75390625" style="57" customWidth="1"/>
    <col min="7" max="7" width="39.75390625" style="39" customWidth="1"/>
    <col min="8" max="238" width="9.125" style="39" customWidth="1"/>
    <col min="239" max="16384" width="9.125" style="76" customWidth="1"/>
  </cols>
  <sheetData>
    <row r="1" spans="1:5" ht="15.75">
      <c r="A1" s="40"/>
      <c r="B1" s="41" t="s">
        <v>19</v>
      </c>
      <c r="C1" s="42"/>
      <c r="D1" s="92"/>
      <c r="E1" s="92"/>
    </row>
    <row r="2" spans="1:5" ht="12.75">
      <c r="A2" s="43"/>
      <c r="B2" s="44"/>
      <c r="C2" s="42"/>
      <c r="D2" s="92"/>
      <c r="E2" s="92"/>
    </row>
    <row r="3" spans="2:6" ht="408.75" customHeight="1">
      <c r="B3" s="431" t="s">
        <v>688</v>
      </c>
      <c r="C3" s="431"/>
      <c r="D3" s="431"/>
      <c r="E3" s="431"/>
      <c r="F3" s="431"/>
    </row>
    <row r="4" spans="2:6" ht="288" customHeight="1">
      <c r="B4" s="431" t="s">
        <v>726</v>
      </c>
      <c r="C4" s="431"/>
      <c r="D4" s="431"/>
      <c r="E4" s="431"/>
      <c r="F4" s="431"/>
    </row>
    <row r="5" spans="2:6" ht="12.75">
      <c r="B5" s="45"/>
      <c r="C5" s="60"/>
      <c r="D5" s="61"/>
      <c r="E5" s="61"/>
      <c r="F5" s="62"/>
    </row>
    <row r="6" spans="1:6" s="48" customFormat="1" ht="25.5">
      <c r="A6" s="277">
        <v>1</v>
      </c>
      <c r="B6" s="275" t="s">
        <v>132</v>
      </c>
      <c r="C6" s="276" t="s">
        <v>20</v>
      </c>
      <c r="D6" s="63">
        <v>8.8</v>
      </c>
      <c r="E6" s="56"/>
      <c r="F6" s="57">
        <f>+D6*E6</f>
        <v>0</v>
      </c>
    </row>
    <row r="7" spans="1:6" s="48" customFormat="1" ht="12.75">
      <c r="A7" s="289"/>
      <c r="C7" s="36"/>
      <c r="D7" s="56"/>
      <c r="E7" s="63"/>
      <c r="F7" s="57"/>
    </row>
    <row r="8" spans="1:6" s="48" customFormat="1" ht="38.25">
      <c r="A8" s="277">
        <f>+A6+1</f>
        <v>2</v>
      </c>
      <c r="B8" s="275" t="s">
        <v>133</v>
      </c>
      <c r="C8" s="276" t="s">
        <v>20</v>
      </c>
      <c r="D8" s="63">
        <v>20</v>
      </c>
      <c r="E8" s="56"/>
      <c r="F8" s="57">
        <f>+D8*E8</f>
        <v>0</v>
      </c>
    </row>
    <row r="9" spans="1:6" s="48" customFormat="1" ht="12.75">
      <c r="A9" s="289"/>
      <c r="C9" s="36"/>
      <c r="D9" s="63"/>
      <c r="E9" s="63"/>
      <c r="F9" s="57"/>
    </row>
    <row r="10" spans="1:6" s="48" customFormat="1" ht="25.5">
      <c r="A10" s="277">
        <f>+A8+1</f>
        <v>3</v>
      </c>
      <c r="B10" s="275" t="s">
        <v>79</v>
      </c>
      <c r="C10" s="276" t="s">
        <v>20</v>
      </c>
      <c r="D10" s="63">
        <v>42</v>
      </c>
      <c r="E10" s="56"/>
      <c r="F10" s="57">
        <f>+D10*E10</f>
        <v>0</v>
      </c>
    </row>
    <row r="11" spans="1:6" s="48" customFormat="1" ht="12.75">
      <c r="A11" s="289"/>
      <c r="C11" s="36"/>
      <c r="D11" s="63"/>
      <c r="E11" s="63"/>
      <c r="F11" s="57"/>
    </row>
    <row r="12" spans="1:6" s="48" customFormat="1" ht="25.5">
      <c r="A12" s="289">
        <v>4</v>
      </c>
      <c r="B12" s="293" t="s">
        <v>725</v>
      </c>
      <c r="C12" s="36" t="s">
        <v>20</v>
      </c>
      <c r="D12" s="63">
        <v>0.2</v>
      </c>
      <c r="E12" s="294"/>
      <c r="F12" s="57">
        <f>+D12*E12</f>
        <v>0</v>
      </c>
    </row>
    <row r="13" spans="1:6" s="48" customFormat="1" ht="12.75">
      <c r="A13" s="289"/>
      <c r="C13" s="36"/>
      <c r="D13" s="63"/>
      <c r="E13" s="63"/>
      <c r="F13" s="57"/>
    </row>
    <row r="14" spans="1:6" s="48" customFormat="1" ht="25.5">
      <c r="A14" s="277">
        <v>5</v>
      </c>
      <c r="B14" s="275" t="s">
        <v>80</v>
      </c>
      <c r="C14" s="276" t="s">
        <v>20</v>
      </c>
      <c r="D14" s="63">
        <v>38</v>
      </c>
      <c r="E14" s="56"/>
      <c r="F14" s="57">
        <f>+D14*E14</f>
        <v>0</v>
      </c>
    </row>
    <row r="15" spans="1:6" s="48" customFormat="1" ht="12.75">
      <c r="A15" s="289"/>
      <c r="C15" s="36"/>
      <c r="D15" s="56"/>
      <c r="E15" s="63"/>
      <c r="F15" s="57"/>
    </row>
    <row r="16" spans="1:6" ht="38.25">
      <c r="A16" s="277">
        <f>+A14+1</f>
        <v>6</v>
      </c>
      <c r="B16" s="275" t="s">
        <v>81</v>
      </c>
      <c r="C16" s="276" t="s">
        <v>20</v>
      </c>
      <c r="D16" s="63">
        <v>10.5</v>
      </c>
      <c r="F16" s="57">
        <f>+D16*E16</f>
        <v>0</v>
      </c>
    </row>
    <row r="17" spans="1:5" ht="15.75">
      <c r="A17" s="289"/>
      <c r="B17" s="76"/>
      <c r="C17" s="290"/>
      <c r="D17" s="71"/>
      <c r="E17" s="63"/>
    </row>
    <row r="18" spans="1:6" ht="25.5">
      <c r="A18" s="277">
        <f>+A16+1</f>
        <v>7</v>
      </c>
      <c r="B18" s="275" t="s">
        <v>82</v>
      </c>
      <c r="C18" s="276" t="s">
        <v>20</v>
      </c>
      <c r="D18" s="63">
        <v>6.5</v>
      </c>
      <c r="F18" s="57">
        <f>+D18*E18</f>
        <v>0</v>
      </c>
    </row>
    <row r="19" spans="1:5" ht="15.75">
      <c r="A19" s="289"/>
      <c r="B19" s="76"/>
      <c r="C19" s="290"/>
      <c r="D19" s="71"/>
      <c r="E19" s="63"/>
    </row>
    <row r="20" spans="1:6" ht="25.5">
      <c r="A20" s="277">
        <f>+A18+1</f>
        <v>8</v>
      </c>
      <c r="B20" s="275" t="s">
        <v>83</v>
      </c>
      <c r="C20" s="276" t="s">
        <v>20</v>
      </c>
      <c r="D20" s="63">
        <v>1.5</v>
      </c>
      <c r="F20" s="57">
        <f>+D20*E20</f>
        <v>0</v>
      </c>
    </row>
    <row r="21" spans="1:5" ht="15.75">
      <c r="A21" s="289"/>
      <c r="B21" s="76"/>
      <c r="C21" s="290"/>
      <c r="D21" s="71"/>
      <c r="E21" s="63"/>
    </row>
    <row r="22" spans="1:6" ht="25.5">
      <c r="A22" s="277">
        <f>+A20+1</f>
        <v>9</v>
      </c>
      <c r="B22" s="275" t="s">
        <v>48</v>
      </c>
      <c r="C22" s="276" t="s">
        <v>20</v>
      </c>
      <c r="D22" s="63">
        <v>4.5</v>
      </c>
      <c r="F22" s="57">
        <f>+D22*E22</f>
        <v>0</v>
      </c>
    </row>
    <row r="23" spans="1:5" ht="15.75">
      <c r="A23" s="289"/>
      <c r="B23" s="76"/>
      <c r="C23" s="290"/>
      <c r="D23" s="71"/>
      <c r="E23" s="63"/>
    </row>
    <row r="24" spans="1:6" ht="25.5">
      <c r="A24" s="277">
        <f>+A22+1</f>
        <v>10</v>
      </c>
      <c r="B24" s="275" t="s">
        <v>84</v>
      </c>
      <c r="C24" s="276" t="s">
        <v>20</v>
      </c>
      <c r="D24" s="63">
        <v>5.5</v>
      </c>
      <c r="F24" s="57">
        <f>+D24*E24</f>
        <v>0</v>
      </c>
    </row>
    <row r="25" spans="1:5" ht="15.75">
      <c r="A25" s="289"/>
      <c r="B25" s="76"/>
      <c r="C25" s="290"/>
      <c r="D25" s="71"/>
      <c r="E25" s="63"/>
    </row>
    <row r="26" spans="1:6" ht="25.5">
      <c r="A26" s="277">
        <f>+A24+1</f>
        <v>11</v>
      </c>
      <c r="B26" s="275" t="s">
        <v>85</v>
      </c>
      <c r="C26" s="276" t="s">
        <v>20</v>
      </c>
      <c r="D26" s="63">
        <v>1.6</v>
      </c>
      <c r="F26" s="57">
        <f>+D26*E26</f>
        <v>0</v>
      </c>
    </row>
    <row r="27" spans="1:5" ht="15.75">
      <c r="A27" s="289"/>
      <c r="B27" s="76"/>
      <c r="C27" s="290"/>
      <c r="D27" s="71"/>
      <c r="E27" s="63"/>
    </row>
    <row r="28" spans="1:6" ht="25.5">
      <c r="A28" s="277">
        <f>+A26+1</f>
        <v>12</v>
      </c>
      <c r="B28" s="275" t="s">
        <v>86</v>
      </c>
      <c r="C28" s="276" t="s">
        <v>20</v>
      </c>
      <c r="D28" s="63">
        <v>20.5</v>
      </c>
      <c r="F28" s="57">
        <f>+D28*E28</f>
        <v>0</v>
      </c>
    </row>
    <row r="29" spans="1:5" ht="15.75">
      <c r="A29" s="289"/>
      <c r="B29" s="76"/>
      <c r="C29" s="290"/>
      <c r="D29" s="71"/>
      <c r="E29" s="63"/>
    </row>
    <row r="30" spans="1:6" ht="25.5">
      <c r="A30" s="277">
        <f>+A28+1</f>
        <v>13</v>
      </c>
      <c r="B30" s="275" t="s">
        <v>87</v>
      </c>
      <c r="C30" s="276" t="s">
        <v>20</v>
      </c>
      <c r="D30" s="63">
        <v>2.5</v>
      </c>
      <c r="F30" s="57">
        <f>+D30*E30</f>
        <v>0</v>
      </c>
    </row>
    <row r="31" spans="1:5" ht="15.75">
      <c r="A31" s="289"/>
      <c r="B31" s="76"/>
      <c r="C31" s="290"/>
      <c r="D31" s="71"/>
      <c r="E31" s="63"/>
    </row>
    <row r="32" spans="1:6" ht="12.75">
      <c r="A32" s="277">
        <f>+A30+1</f>
        <v>14</v>
      </c>
      <c r="B32" s="275" t="s">
        <v>88</v>
      </c>
      <c r="C32" s="276" t="s">
        <v>15</v>
      </c>
      <c r="D32" s="63">
        <v>5300</v>
      </c>
      <c r="F32" s="57">
        <f>+D32*E32</f>
        <v>0</v>
      </c>
    </row>
    <row r="33" spans="1:5" ht="15.75">
      <c r="A33" s="289"/>
      <c r="B33" s="76"/>
      <c r="C33" s="290"/>
      <c r="D33" s="71"/>
      <c r="E33" s="63"/>
    </row>
    <row r="34" spans="1:6" ht="12.75">
      <c r="A34" s="277">
        <f>+A32+1</f>
        <v>15</v>
      </c>
      <c r="B34" s="275" t="s">
        <v>89</v>
      </c>
      <c r="C34" s="276" t="s">
        <v>15</v>
      </c>
      <c r="D34" s="63">
        <v>1250</v>
      </c>
      <c r="F34" s="57">
        <f>+D34*E34</f>
        <v>0</v>
      </c>
    </row>
    <row r="35" spans="1:5" ht="12.75">
      <c r="A35" s="289"/>
      <c r="B35" s="76"/>
      <c r="C35" s="290"/>
      <c r="D35" s="63"/>
      <c r="E35" s="63"/>
    </row>
    <row r="36" spans="1:6" ht="25.5">
      <c r="A36" s="277">
        <f>+A34+1</f>
        <v>16</v>
      </c>
      <c r="B36" s="275" t="s">
        <v>90</v>
      </c>
      <c r="C36" s="276" t="s">
        <v>15</v>
      </c>
      <c r="D36" s="63">
        <v>4680</v>
      </c>
      <c r="F36" s="57">
        <f>+D36*E36</f>
        <v>0</v>
      </c>
    </row>
    <row r="37" spans="1:5" ht="12.75">
      <c r="A37" s="289"/>
      <c r="B37" s="76"/>
      <c r="C37" s="290"/>
      <c r="D37" s="63"/>
      <c r="E37" s="63"/>
    </row>
    <row r="38" spans="1:6" ht="12.75">
      <c r="A38" s="289"/>
      <c r="B38" s="292" t="s">
        <v>16</v>
      </c>
      <c r="C38" s="65"/>
      <c r="D38" s="65"/>
      <c r="E38" s="65"/>
      <c r="F38" s="176">
        <f>SUM(F6:F37)</f>
        <v>0</v>
      </c>
    </row>
    <row r="39" spans="1:4" ht="15.75">
      <c r="A39" s="295"/>
      <c r="B39" s="296"/>
      <c r="C39" s="73"/>
      <c r="D39" s="71"/>
    </row>
    <row r="41" ht="12.75">
      <c r="B41" s="74"/>
    </row>
    <row r="42" ht="12.75">
      <c r="B42" s="75"/>
    </row>
    <row r="43" spans="1:4" ht="12.75">
      <c r="A43" s="277"/>
      <c r="B43" s="275"/>
      <c r="C43" s="277"/>
      <c r="D43" s="63"/>
    </row>
    <row r="44" spans="1:2" ht="12.75">
      <c r="A44" s="289"/>
      <c r="B44" s="48"/>
    </row>
    <row r="45" spans="1:4" ht="12.75">
      <c r="A45" s="277"/>
      <c r="B45" s="275"/>
      <c r="C45" s="277"/>
      <c r="D45" s="63"/>
    </row>
    <row r="46" spans="1:4" ht="12.75">
      <c r="A46" s="289"/>
      <c r="B46" s="48"/>
      <c r="D46" s="63"/>
    </row>
    <row r="47" spans="1:4" ht="12.75">
      <c r="A47" s="277"/>
      <c r="B47" s="275"/>
      <c r="C47" s="277"/>
      <c r="D47" s="63"/>
    </row>
    <row r="48" spans="1:2" ht="12.75">
      <c r="A48" s="289"/>
      <c r="B48" s="48"/>
    </row>
    <row r="49" spans="1:4" ht="12.75">
      <c r="A49" s="277"/>
      <c r="B49" s="275"/>
      <c r="C49" s="277"/>
      <c r="D49" s="63"/>
    </row>
    <row r="50" spans="1:2" ht="12.75">
      <c r="A50" s="289"/>
      <c r="B50" s="48"/>
    </row>
    <row r="51" spans="1:4" ht="12.75">
      <c r="A51" s="277"/>
      <c r="B51" s="275"/>
      <c r="C51" s="277"/>
      <c r="D51" s="63"/>
    </row>
    <row r="52" spans="1:2" ht="12.75">
      <c r="A52" s="289"/>
      <c r="B52" s="48"/>
    </row>
    <row r="53" spans="1:4" ht="12.75">
      <c r="A53" s="277"/>
      <c r="B53" s="275"/>
      <c r="C53" s="277"/>
      <c r="D53" s="63"/>
    </row>
    <row r="54" spans="1:2" ht="12.75">
      <c r="A54" s="289"/>
      <c r="B54" s="48"/>
    </row>
    <row r="55" spans="1:4" ht="12.75">
      <c r="A55" s="277"/>
      <c r="B55" s="275"/>
      <c r="C55" s="277"/>
      <c r="D55" s="63"/>
    </row>
    <row r="56" spans="1:2" ht="12.75">
      <c r="A56" s="289"/>
      <c r="B56" s="48"/>
    </row>
    <row r="57" spans="1:4" ht="12.75">
      <c r="A57" s="277"/>
      <c r="B57" s="275"/>
      <c r="C57" s="277"/>
      <c r="D57" s="63"/>
    </row>
    <row r="58" spans="1:2" ht="12.75">
      <c r="A58" s="289"/>
      <c r="B58" s="48"/>
    </row>
    <row r="59" spans="1:4" ht="12.75">
      <c r="A59" s="277"/>
      <c r="B59" s="275"/>
      <c r="C59" s="277"/>
      <c r="D59" s="63"/>
    </row>
    <row r="60" spans="1:2" ht="12.75">
      <c r="A60" s="289"/>
      <c r="B60" s="48"/>
    </row>
    <row r="61" spans="1:4" ht="12.75">
      <c r="A61" s="277"/>
      <c r="B61" s="275"/>
      <c r="C61" s="277"/>
      <c r="D61" s="63"/>
    </row>
    <row r="62" spans="1:2" ht="12.75">
      <c r="A62" s="289"/>
      <c r="B62" s="48"/>
    </row>
    <row r="63" spans="1:4" ht="12.75">
      <c r="A63" s="277"/>
      <c r="B63" s="275"/>
      <c r="C63" s="277"/>
      <c r="D63" s="63"/>
    </row>
    <row r="64" spans="1:3" ht="15.75">
      <c r="A64" s="295"/>
      <c r="B64" s="76"/>
      <c r="C64" s="76"/>
    </row>
    <row r="65" spans="1:5" ht="12.75">
      <c r="A65" s="76"/>
      <c r="B65" s="76"/>
      <c r="C65" s="76"/>
      <c r="D65" s="76"/>
      <c r="E65" s="76"/>
    </row>
    <row r="66" ht="12.75">
      <c r="B66" s="76"/>
    </row>
    <row r="67" ht="12.75">
      <c r="B67" s="76"/>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indexed="54"/>
  </sheetPr>
  <dimension ref="A1:F49"/>
  <sheetViews>
    <sheetView view="pageBreakPreview" zoomScaleNormal="55" zoomScaleSheetLayoutView="100" zoomScalePageLayoutView="0" workbookViewId="0" topLeftCell="A5">
      <selection activeCell="E6" sqref="E6:E46"/>
    </sheetView>
  </sheetViews>
  <sheetFormatPr defaultColWidth="9.00390625" defaultRowHeight="12.75"/>
  <cols>
    <col min="1" max="1" width="3.875" style="34" customWidth="1"/>
    <col min="2" max="2" width="48.375" style="35" customWidth="1"/>
    <col min="3" max="3" width="6.25390625" style="36" customWidth="1"/>
    <col min="4" max="4" width="12.375" style="56" customWidth="1"/>
    <col min="5" max="5" width="10.00390625" style="56" customWidth="1"/>
    <col min="6" max="6" width="10.75390625" style="57" customWidth="1"/>
    <col min="7" max="248" width="9.125" style="39" customWidth="1"/>
    <col min="249" max="16384" width="9.125" style="76" customWidth="1"/>
  </cols>
  <sheetData>
    <row r="1" spans="1:5" ht="15.75">
      <c r="A1" s="40"/>
      <c r="B1" s="41" t="s">
        <v>17</v>
      </c>
      <c r="C1" s="42"/>
      <c r="D1" s="92"/>
      <c r="E1" s="92"/>
    </row>
    <row r="2" spans="1:5" ht="12.75">
      <c r="A2" s="43"/>
      <c r="B2" s="44"/>
      <c r="C2" s="42"/>
      <c r="D2" s="92"/>
      <c r="E2" s="92"/>
    </row>
    <row r="3" spans="2:6" ht="384.75" customHeight="1">
      <c r="B3" s="430" t="s">
        <v>727</v>
      </c>
      <c r="C3" s="430"/>
      <c r="D3" s="430"/>
      <c r="E3" s="430"/>
      <c r="F3" s="430"/>
    </row>
    <row r="4" spans="2:6" ht="254.25" customHeight="1">
      <c r="B4" s="430" t="s">
        <v>728</v>
      </c>
      <c r="C4" s="430"/>
      <c r="D4" s="430"/>
      <c r="E4" s="430"/>
      <c r="F4" s="430"/>
    </row>
    <row r="5" spans="2:6" ht="123" customHeight="1">
      <c r="B5" s="430" t="s">
        <v>729</v>
      </c>
      <c r="C5" s="430"/>
      <c r="D5" s="430"/>
      <c r="E5" s="430"/>
      <c r="F5" s="430"/>
    </row>
    <row r="6" spans="1:6" s="48" customFormat="1" ht="12.75">
      <c r="A6" s="277">
        <v>1</v>
      </c>
      <c r="B6" s="275" t="s">
        <v>91</v>
      </c>
      <c r="C6" s="276" t="s">
        <v>21</v>
      </c>
      <c r="D6" s="63">
        <v>103</v>
      </c>
      <c r="E6" s="56"/>
      <c r="F6" s="57">
        <f>+D6*E6</f>
        <v>0</v>
      </c>
    </row>
    <row r="7" spans="1:6" s="48" customFormat="1" ht="12.75">
      <c r="A7" s="289"/>
      <c r="B7" s="275"/>
      <c r="C7" s="46"/>
      <c r="D7" s="297"/>
      <c r="E7" s="63"/>
      <c r="F7" s="57"/>
    </row>
    <row r="8" spans="1:6" s="48" customFormat="1" ht="12.75">
      <c r="A8" s="289">
        <f>+A6+1</f>
        <v>2</v>
      </c>
      <c r="B8" s="275" t="s">
        <v>92</v>
      </c>
      <c r="C8" s="276" t="s">
        <v>21</v>
      </c>
      <c r="D8" s="63">
        <v>252</v>
      </c>
      <c r="E8" s="56"/>
      <c r="F8" s="57">
        <f>+D8*E8</f>
        <v>0</v>
      </c>
    </row>
    <row r="9" spans="1:6" s="48" customFormat="1" ht="12.75">
      <c r="A9" s="289"/>
      <c r="B9" s="275"/>
      <c r="C9" s="46"/>
      <c r="D9" s="297"/>
      <c r="E9" s="63"/>
      <c r="F9" s="57"/>
    </row>
    <row r="10" spans="1:6" ht="12.75">
      <c r="A10" s="289">
        <f>+A8+1</f>
        <v>3</v>
      </c>
      <c r="B10" s="275" t="s">
        <v>93</v>
      </c>
      <c r="C10" s="276" t="s">
        <v>28</v>
      </c>
      <c r="D10" s="63">
        <v>16</v>
      </c>
      <c r="F10" s="57">
        <f>+D10*E10</f>
        <v>0</v>
      </c>
    </row>
    <row r="11" spans="1:5" ht="12.75">
      <c r="A11" s="289"/>
      <c r="B11" s="275"/>
      <c r="C11" s="46"/>
      <c r="D11" s="297"/>
      <c r="E11" s="63"/>
    </row>
    <row r="12" spans="1:6" ht="25.5">
      <c r="A12" s="289">
        <f>+A10+1</f>
        <v>4</v>
      </c>
      <c r="B12" s="275" t="s">
        <v>94</v>
      </c>
      <c r="C12" s="276" t="s">
        <v>28</v>
      </c>
      <c r="D12" s="63">
        <v>11.5</v>
      </c>
      <c r="F12" s="57">
        <f>+D12*E12</f>
        <v>0</v>
      </c>
    </row>
    <row r="13" spans="1:5" ht="12.75">
      <c r="A13" s="289"/>
      <c r="B13" s="275"/>
      <c r="C13" s="46"/>
      <c r="D13" s="297"/>
      <c r="E13" s="63"/>
    </row>
    <row r="14" spans="1:6" ht="25.5">
      <c r="A14" s="289">
        <f>+A12+1</f>
        <v>5</v>
      </c>
      <c r="B14" s="275" t="s">
        <v>95</v>
      </c>
      <c r="C14" s="276" t="s">
        <v>21</v>
      </c>
      <c r="D14" s="63">
        <v>82</v>
      </c>
      <c r="F14" s="57">
        <f>+D14*E14</f>
        <v>0</v>
      </c>
    </row>
    <row r="15" spans="1:5" ht="12.75">
      <c r="A15" s="289"/>
      <c r="B15" s="275"/>
      <c r="C15" s="46"/>
      <c r="D15" s="297"/>
      <c r="E15" s="63"/>
    </row>
    <row r="16" spans="1:6" ht="25.5">
      <c r="A16" s="289">
        <f>+A14+1</f>
        <v>6</v>
      </c>
      <c r="B16" s="275" t="s">
        <v>96</v>
      </c>
      <c r="C16" s="276" t="s">
        <v>21</v>
      </c>
      <c r="D16" s="63">
        <v>44</v>
      </c>
      <c r="F16" s="57">
        <f>+D16*E16</f>
        <v>0</v>
      </c>
    </row>
    <row r="17" spans="1:5" ht="12.75">
      <c r="A17" s="289"/>
      <c r="B17" s="275"/>
      <c r="C17" s="46"/>
      <c r="D17" s="297"/>
      <c r="E17" s="63"/>
    </row>
    <row r="18" spans="1:6" ht="12.75">
      <c r="A18" s="289">
        <f>+A12+1</f>
        <v>5</v>
      </c>
      <c r="B18" s="275" t="s">
        <v>97</v>
      </c>
      <c r="C18" s="276" t="s">
        <v>21</v>
      </c>
      <c r="D18" s="63">
        <v>87</v>
      </c>
      <c r="F18" s="57">
        <f>+D18*E18</f>
        <v>0</v>
      </c>
    </row>
    <row r="19" spans="1:5" ht="12.75">
      <c r="A19" s="289"/>
      <c r="B19" s="275"/>
      <c r="C19" s="46"/>
      <c r="D19" s="297"/>
      <c r="E19" s="63"/>
    </row>
    <row r="20" spans="1:6" ht="25.5">
      <c r="A20" s="289">
        <f>+A14+1</f>
        <v>6</v>
      </c>
      <c r="B20" s="275" t="s">
        <v>98</v>
      </c>
      <c r="C20" s="276" t="s">
        <v>21</v>
      </c>
      <c r="D20" s="63">
        <v>46</v>
      </c>
      <c r="F20" s="57">
        <f>+D20*E20</f>
        <v>0</v>
      </c>
    </row>
    <row r="21" spans="1:5" ht="12.75">
      <c r="A21" s="289"/>
      <c r="B21" s="275"/>
      <c r="C21" s="46"/>
      <c r="D21" s="297"/>
      <c r="E21" s="63"/>
    </row>
    <row r="22" spans="1:6" ht="25.5">
      <c r="A22" s="289">
        <f>+A20+1</f>
        <v>7</v>
      </c>
      <c r="B22" s="275" t="s">
        <v>99</v>
      </c>
      <c r="C22" s="276" t="s">
        <v>21</v>
      </c>
      <c r="D22" s="63">
        <v>114</v>
      </c>
      <c r="F22" s="57">
        <f>+D22*E22</f>
        <v>0</v>
      </c>
    </row>
    <row r="23" spans="1:5" ht="12.75">
      <c r="A23" s="289"/>
      <c r="B23" s="275"/>
      <c r="C23" s="46"/>
      <c r="D23" s="297"/>
      <c r="E23" s="63"/>
    </row>
    <row r="24" spans="1:6" ht="12.75">
      <c r="A24" s="289">
        <f>+A22+1</f>
        <v>8</v>
      </c>
      <c r="B24" s="275" t="s">
        <v>100</v>
      </c>
      <c r="C24" s="276" t="s">
        <v>28</v>
      </c>
      <c r="D24" s="63">
        <v>92</v>
      </c>
      <c r="F24" s="57">
        <f>+D24*E24</f>
        <v>0</v>
      </c>
    </row>
    <row r="25" spans="1:5" ht="12.75">
      <c r="A25" s="289"/>
      <c r="B25" s="275"/>
      <c r="C25" s="46"/>
      <c r="D25" s="297"/>
      <c r="E25" s="63"/>
    </row>
    <row r="26" spans="1:6" ht="12.75">
      <c r="A26" s="289">
        <f>+A24+1</f>
        <v>9</v>
      </c>
      <c r="B26" s="275" t="s">
        <v>101</v>
      </c>
      <c r="C26" s="276" t="s">
        <v>21</v>
      </c>
      <c r="D26" s="63">
        <v>20</v>
      </c>
      <c r="F26" s="57">
        <f>+D26*E26</f>
        <v>0</v>
      </c>
    </row>
    <row r="27" spans="1:5" ht="12.75">
      <c r="A27" s="289"/>
      <c r="B27" s="275"/>
      <c r="C27" s="46"/>
      <c r="D27" s="297"/>
      <c r="E27" s="63"/>
    </row>
    <row r="28" spans="1:6" ht="25.5">
      <c r="A28" s="289">
        <f>+A26+1</f>
        <v>10</v>
      </c>
      <c r="B28" s="275" t="s">
        <v>102</v>
      </c>
      <c r="C28" s="276" t="s">
        <v>21</v>
      </c>
      <c r="D28" s="63">
        <v>17.5</v>
      </c>
      <c r="F28" s="57">
        <f>+D28*E28</f>
        <v>0</v>
      </c>
    </row>
    <row r="29" spans="1:5" ht="12.75">
      <c r="A29" s="289"/>
      <c r="B29" s="275"/>
      <c r="C29" s="46"/>
      <c r="D29" s="297"/>
      <c r="E29" s="63"/>
    </row>
    <row r="30" spans="1:6" ht="25.5">
      <c r="A30" s="289">
        <f>+A28+1</f>
        <v>11</v>
      </c>
      <c r="B30" s="275" t="s">
        <v>134</v>
      </c>
      <c r="C30" s="276" t="s">
        <v>27</v>
      </c>
      <c r="D30" s="63">
        <v>1</v>
      </c>
      <c r="F30" s="57">
        <f>+D30*E30</f>
        <v>0</v>
      </c>
    </row>
    <row r="31" spans="1:5" ht="12.75">
      <c r="A31" s="289"/>
      <c r="B31" s="275"/>
      <c r="C31" s="46"/>
      <c r="D31" s="298"/>
      <c r="E31" s="63"/>
    </row>
    <row r="32" spans="1:6" ht="25.5">
      <c r="A32" s="289" t="s">
        <v>135</v>
      </c>
      <c r="B32" s="275" t="s">
        <v>136</v>
      </c>
      <c r="C32" s="46" t="s">
        <v>27</v>
      </c>
      <c r="D32" s="298">
        <v>1</v>
      </c>
      <c r="E32" s="299"/>
      <c r="F32" s="57">
        <f>+D32*E32</f>
        <v>0</v>
      </c>
    </row>
    <row r="33" spans="1:5" ht="12.75">
      <c r="A33" s="289"/>
      <c r="B33" s="275"/>
      <c r="C33" s="46"/>
      <c r="D33" s="298"/>
      <c r="E33" s="63"/>
    </row>
    <row r="34" spans="1:6" ht="25.5">
      <c r="A34" s="289" t="s">
        <v>137</v>
      </c>
      <c r="B34" s="275" t="s">
        <v>138</v>
      </c>
      <c r="C34" s="46" t="s">
        <v>27</v>
      </c>
      <c r="D34" s="298">
        <v>2</v>
      </c>
      <c r="E34" s="299"/>
      <c r="F34" s="57">
        <f>+D34*E34</f>
        <v>0</v>
      </c>
    </row>
    <row r="35" spans="1:5" ht="12.75">
      <c r="A35" s="289"/>
      <c r="B35" s="275"/>
      <c r="C35" s="46"/>
      <c r="D35" s="298"/>
      <c r="E35" s="63"/>
    </row>
    <row r="36" spans="1:6" ht="38.25">
      <c r="A36" s="289">
        <f>+A30+1</f>
        <v>12</v>
      </c>
      <c r="B36" s="275" t="s">
        <v>103</v>
      </c>
      <c r="C36" s="276" t="s">
        <v>27</v>
      </c>
      <c r="D36" s="63">
        <v>3</v>
      </c>
      <c r="F36" s="57">
        <f>+D36*E36</f>
        <v>0</v>
      </c>
    </row>
    <row r="37" spans="1:5" ht="12.75">
      <c r="A37" s="289"/>
      <c r="B37" s="275"/>
      <c r="C37" s="46"/>
      <c r="D37" s="297"/>
      <c r="E37" s="63"/>
    </row>
    <row r="38" spans="1:6" ht="51">
      <c r="A38" s="289">
        <f>+A36+1</f>
        <v>13</v>
      </c>
      <c r="B38" s="275" t="s">
        <v>104</v>
      </c>
      <c r="C38" s="276" t="s">
        <v>21</v>
      </c>
      <c r="D38" s="63">
        <v>168.5</v>
      </c>
      <c r="F38" s="57">
        <f>+D38*E38</f>
        <v>0</v>
      </c>
    </row>
    <row r="39" spans="1:5" ht="12.75">
      <c r="A39" s="289"/>
      <c r="B39" s="275"/>
      <c r="C39" s="46"/>
      <c r="D39" s="297"/>
      <c r="E39" s="63"/>
    </row>
    <row r="40" spans="1:6" ht="25.5">
      <c r="A40" s="289">
        <f>+A38+1</f>
        <v>14</v>
      </c>
      <c r="B40" s="275" t="s">
        <v>105</v>
      </c>
      <c r="C40" s="276" t="s">
        <v>21</v>
      </c>
      <c r="D40" s="63">
        <v>181.5</v>
      </c>
      <c r="F40" s="57">
        <f>+D40*E40</f>
        <v>0</v>
      </c>
    </row>
    <row r="41" spans="1:5" ht="12.75">
      <c r="A41" s="289"/>
      <c r="B41" s="275"/>
      <c r="C41" s="46"/>
      <c r="D41" s="297"/>
      <c r="E41" s="63"/>
    </row>
    <row r="42" spans="1:6" ht="38.25">
      <c r="A42" s="289">
        <f>+A40+1</f>
        <v>15</v>
      </c>
      <c r="B42" s="275" t="s">
        <v>106</v>
      </c>
      <c r="C42" s="276" t="s">
        <v>21</v>
      </c>
      <c r="D42" s="63">
        <v>181.5</v>
      </c>
      <c r="F42" s="57">
        <f>+D42*E42</f>
        <v>0</v>
      </c>
    </row>
    <row r="43" spans="1:5" ht="12.75">
      <c r="A43" s="289"/>
      <c r="B43" s="275"/>
      <c r="C43" s="46"/>
      <c r="D43" s="297"/>
      <c r="E43" s="63"/>
    </row>
    <row r="44" spans="1:6" ht="38.25">
      <c r="A44" s="289">
        <f>+A42+1</f>
        <v>16</v>
      </c>
      <c r="B44" s="275" t="s">
        <v>107</v>
      </c>
      <c r="C44" s="276" t="s">
        <v>21</v>
      </c>
      <c r="D44" s="63">
        <v>107</v>
      </c>
      <c r="F44" s="57">
        <f>+D44*E44</f>
        <v>0</v>
      </c>
    </row>
    <row r="45" spans="1:5" ht="12.75">
      <c r="A45" s="289"/>
      <c r="B45" s="275"/>
      <c r="C45" s="46"/>
      <c r="D45" s="297"/>
      <c r="E45" s="63"/>
    </row>
    <row r="46" spans="1:6" ht="25.5">
      <c r="A46" s="289">
        <f>+A44+1</f>
        <v>17</v>
      </c>
      <c r="B46" s="275" t="s">
        <v>139</v>
      </c>
      <c r="C46" s="276" t="s">
        <v>21</v>
      </c>
      <c r="D46" s="63">
        <v>1006</v>
      </c>
      <c r="F46" s="57">
        <f>+D46*E46</f>
        <v>0</v>
      </c>
    </row>
    <row r="47" spans="1:4" ht="12.75">
      <c r="A47" s="289"/>
      <c r="B47" s="275"/>
      <c r="C47" s="276"/>
      <c r="D47" s="63"/>
    </row>
    <row r="48" spans="1:6" ht="15.75">
      <c r="A48" s="295"/>
      <c r="B48" s="292" t="s">
        <v>735</v>
      </c>
      <c r="C48" s="65"/>
      <c r="D48" s="65"/>
      <c r="E48" s="65"/>
      <c r="F48" s="176">
        <f>SUM(F6:F46)</f>
        <v>0</v>
      </c>
    </row>
    <row r="49" spans="1:4" ht="15.75">
      <c r="A49" s="295"/>
      <c r="B49" s="296"/>
      <c r="C49" s="73"/>
      <c r="D49" s="71"/>
    </row>
  </sheetData>
  <sheetProtection selectLockedCells="1" selectUnlockedCells="1"/>
  <mergeCells count="3">
    <mergeCell ref="B3:F3"/>
    <mergeCell ref="B4:F4"/>
    <mergeCell ref="B5:F5"/>
  </mergeCells>
  <printOptions gridLines="1"/>
  <pageMargins left="0.9840277777777777" right="0.19652777777777777" top="0.7875" bottom="0.7875" header="0.5118055555555555" footer="0"/>
  <pageSetup horizontalDpi="300" verticalDpi="300" orientation="portrait"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indexed="54"/>
  </sheetPr>
  <dimension ref="A1:F52"/>
  <sheetViews>
    <sheetView view="pageBreakPreview" zoomScaleNormal="55" zoomScaleSheetLayoutView="100" zoomScalePageLayoutView="0" workbookViewId="0" topLeftCell="A37">
      <selection activeCell="B33" sqref="B33"/>
    </sheetView>
  </sheetViews>
  <sheetFormatPr defaultColWidth="9.00390625" defaultRowHeight="12.75"/>
  <cols>
    <col min="1" max="1" width="4.125" style="34" customWidth="1"/>
    <col min="2" max="2" width="47.00390625" style="35" customWidth="1"/>
    <col min="3" max="3" width="5.75390625" style="36" customWidth="1"/>
    <col min="4" max="4" width="11.00390625" style="56" customWidth="1"/>
    <col min="5" max="5" width="10.75390625" style="56" customWidth="1"/>
    <col min="6" max="6" width="10.75390625" style="57" customWidth="1"/>
    <col min="7" max="248" width="9.125" style="39" customWidth="1"/>
    <col min="249" max="16384" width="9.125" style="76" customWidth="1"/>
  </cols>
  <sheetData>
    <row r="1" spans="1:5" ht="15.75">
      <c r="A1" s="40"/>
      <c r="B1" s="41" t="s">
        <v>14</v>
      </c>
      <c r="C1" s="42"/>
      <c r="D1" s="92"/>
      <c r="E1" s="92"/>
    </row>
    <row r="2" spans="1:5" ht="12.75">
      <c r="A2" s="43"/>
      <c r="B2" s="44"/>
      <c r="C2" s="42"/>
      <c r="D2" s="92"/>
      <c r="E2" s="92"/>
    </row>
    <row r="3" spans="2:6" ht="353.25" customHeight="1">
      <c r="B3" s="430" t="s">
        <v>731</v>
      </c>
      <c r="C3" s="430"/>
      <c r="D3" s="430"/>
      <c r="E3" s="430"/>
      <c r="F3" s="430"/>
    </row>
    <row r="4" spans="2:6" ht="80.25" customHeight="1">
      <c r="B4" s="430" t="s">
        <v>732</v>
      </c>
      <c r="C4" s="430"/>
      <c r="D4" s="430"/>
      <c r="E4" s="430"/>
      <c r="F4" s="430"/>
    </row>
    <row r="5" spans="1:6" s="48" customFormat="1" ht="12.75">
      <c r="A5" s="289"/>
      <c r="B5" s="275"/>
      <c r="C5" s="46"/>
      <c r="D5" s="297"/>
      <c r="E5" s="63"/>
      <c r="F5" s="57"/>
    </row>
    <row r="6" spans="1:6" s="48" customFormat="1" ht="63.75">
      <c r="A6" s="277">
        <v>1</v>
      </c>
      <c r="B6" s="149" t="s">
        <v>49</v>
      </c>
      <c r="C6" s="276" t="s">
        <v>21</v>
      </c>
      <c r="D6" s="63">
        <v>22</v>
      </c>
      <c r="E6" s="56"/>
      <c r="F6" s="57">
        <f>+D6*E6</f>
        <v>0</v>
      </c>
    </row>
    <row r="7" spans="1:6" s="48" customFormat="1" ht="12.75">
      <c r="A7" s="277"/>
      <c r="B7" s="275"/>
      <c r="C7" s="276"/>
      <c r="D7" s="63"/>
      <c r="E7" s="56"/>
      <c r="F7" s="57"/>
    </row>
    <row r="8" spans="1:6" s="48" customFormat="1" ht="25.5">
      <c r="A8" s="277">
        <f>+A6+1</f>
        <v>2</v>
      </c>
      <c r="B8" s="149" t="s">
        <v>730</v>
      </c>
      <c r="C8" s="276" t="s">
        <v>21</v>
      </c>
      <c r="D8" s="63">
        <v>22</v>
      </c>
      <c r="E8" s="56"/>
      <c r="F8" s="57">
        <f>+D8*E8</f>
        <v>0</v>
      </c>
    </row>
    <row r="9" spans="1:6" s="48" customFormat="1" ht="12.75">
      <c r="A9" s="289"/>
      <c r="C9" s="36"/>
      <c r="D9" s="297"/>
      <c r="E9" s="63"/>
      <c r="F9" s="57"/>
    </row>
    <row r="10" spans="1:6" s="48" customFormat="1" ht="63.75">
      <c r="A10" s="277">
        <f>+A8+1</f>
        <v>3</v>
      </c>
      <c r="B10" s="149" t="s">
        <v>50</v>
      </c>
      <c r="C10" s="276" t="s">
        <v>21</v>
      </c>
      <c r="D10" s="63">
        <v>253</v>
      </c>
      <c r="E10" s="56"/>
      <c r="F10" s="57">
        <f>+D10*E10</f>
        <v>0</v>
      </c>
    </row>
    <row r="11" spans="1:6" s="48" customFormat="1" ht="12.75">
      <c r="A11" s="289"/>
      <c r="C11" s="36"/>
      <c r="D11" s="297"/>
      <c r="E11" s="63"/>
      <c r="F11" s="57"/>
    </row>
    <row r="12" spans="1:6" s="48" customFormat="1" ht="63.75">
      <c r="A12" s="277">
        <f>+A10+1</f>
        <v>4</v>
      </c>
      <c r="B12" s="148" t="s">
        <v>69</v>
      </c>
      <c r="C12" s="276" t="s">
        <v>21</v>
      </c>
      <c r="D12" s="63">
        <v>195</v>
      </c>
      <c r="E12" s="56"/>
      <c r="F12" s="57">
        <f>+D12*E12</f>
        <v>0</v>
      </c>
    </row>
    <row r="13" spans="1:6" s="48" customFormat="1" ht="12.75">
      <c r="A13" s="289"/>
      <c r="C13" s="36"/>
      <c r="D13" s="63"/>
      <c r="E13" s="63"/>
      <c r="F13" s="57"/>
    </row>
    <row r="14" spans="1:6" s="48" customFormat="1" ht="38.25">
      <c r="A14" s="277">
        <f>+A12+1</f>
        <v>5</v>
      </c>
      <c r="B14" s="148" t="s">
        <v>51</v>
      </c>
      <c r="C14" s="276" t="s">
        <v>21</v>
      </c>
      <c r="D14" s="63">
        <v>140</v>
      </c>
      <c r="E14" s="56"/>
      <c r="F14" s="57">
        <f>+D14*E14</f>
        <v>0</v>
      </c>
    </row>
    <row r="15" spans="1:6" s="48" customFormat="1" ht="12.75">
      <c r="A15" s="289"/>
      <c r="C15" s="36"/>
      <c r="D15" s="63"/>
      <c r="E15" s="63"/>
      <c r="F15" s="57"/>
    </row>
    <row r="16" spans="1:6" s="48" customFormat="1" ht="12.75">
      <c r="A16" s="277">
        <f>+A14+1</f>
        <v>6</v>
      </c>
      <c r="B16" s="275" t="s">
        <v>108</v>
      </c>
      <c r="C16" s="276" t="s">
        <v>20</v>
      </c>
      <c r="D16" s="63">
        <v>96</v>
      </c>
      <c r="E16" s="56"/>
      <c r="F16" s="57">
        <f>+D16*E16</f>
        <v>0</v>
      </c>
    </row>
    <row r="17" spans="1:6" s="48" customFormat="1" ht="12.75">
      <c r="A17" s="289"/>
      <c r="C17" s="36"/>
      <c r="D17" s="63"/>
      <c r="E17" s="63"/>
      <c r="F17" s="57"/>
    </row>
    <row r="18" spans="1:6" s="48" customFormat="1" ht="12.75">
      <c r="A18" s="277">
        <f>+A16+1</f>
        <v>7</v>
      </c>
      <c r="B18" s="275" t="s">
        <v>109</v>
      </c>
      <c r="C18" s="276" t="s">
        <v>21</v>
      </c>
      <c r="D18" s="63">
        <v>46</v>
      </c>
      <c r="E18" s="56"/>
      <c r="F18" s="57">
        <f>+D18*E18</f>
        <v>0</v>
      </c>
    </row>
    <row r="19" spans="1:6" s="48" customFormat="1" ht="12.75">
      <c r="A19" s="289"/>
      <c r="C19" s="36"/>
      <c r="D19" s="63"/>
      <c r="E19" s="63"/>
      <c r="F19" s="57"/>
    </row>
    <row r="20" spans="1:6" s="48" customFormat="1" ht="12.75">
      <c r="A20" s="277">
        <f>+A18+1</f>
        <v>8</v>
      </c>
      <c r="B20" s="275" t="s">
        <v>110</v>
      </c>
      <c r="C20" s="276" t="s">
        <v>21</v>
      </c>
      <c r="D20" s="63">
        <v>22</v>
      </c>
      <c r="E20" s="56"/>
      <c r="F20" s="57">
        <f>+D20*E20</f>
        <v>0</v>
      </c>
    </row>
    <row r="21" spans="1:6" s="48" customFormat="1" ht="12.75">
      <c r="A21" s="289"/>
      <c r="C21" s="36"/>
      <c r="D21" s="63"/>
      <c r="E21" s="63"/>
      <c r="F21" s="57"/>
    </row>
    <row r="22" spans="1:6" s="48" customFormat="1" ht="25.5">
      <c r="A22" s="277">
        <f>+A20+1</f>
        <v>9</v>
      </c>
      <c r="B22" s="275" t="s">
        <v>111</v>
      </c>
      <c r="C22" s="276" t="s">
        <v>21</v>
      </c>
      <c r="D22" s="63">
        <v>580</v>
      </c>
      <c r="E22" s="56"/>
      <c r="F22" s="57">
        <f>+D22*E22</f>
        <v>0</v>
      </c>
    </row>
    <row r="23" spans="1:6" s="48" customFormat="1" ht="12.75">
      <c r="A23" s="289"/>
      <c r="B23" s="76"/>
      <c r="C23" s="290"/>
      <c r="D23" s="56"/>
      <c r="E23" s="63"/>
      <c r="F23" s="57"/>
    </row>
    <row r="24" spans="1:6" s="48" customFormat="1" ht="25.5">
      <c r="A24" s="277">
        <f>+A22+1</f>
        <v>10</v>
      </c>
      <c r="B24" s="275" t="s">
        <v>112</v>
      </c>
      <c r="C24" s="276" t="s">
        <v>21</v>
      </c>
      <c r="D24" s="63">
        <v>68</v>
      </c>
      <c r="E24" s="56"/>
      <c r="F24" s="57">
        <f>+D24*E24</f>
        <v>0</v>
      </c>
    </row>
    <row r="25" spans="1:6" s="48" customFormat="1" ht="12.75">
      <c r="A25" s="289"/>
      <c r="B25" s="76"/>
      <c r="C25" s="290"/>
      <c r="D25" s="56"/>
      <c r="E25" s="63"/>
      <c r="F25" s="57"/>
    </row>
    <row r="26" spans="1:6" s="48" customFormat="1" ht="25.5">
      <c r="A26" s="277">
        <f>+A24+1</f>
        <v>11</v>
      </c>
      <c r="B26" s="275" t="s">
        <v>113</v>
      </c>
      <c r="C26" s="276" t="s">
        <v>21</v>
      </c>
      <c r="D26" s="63">
        <v>35</v>
      </c>
      <c r="E26" s="56"/>
      <c r="F26" s="57">
        <f>+D26*E26</f>
        <v>0</v>
      </c>
    </row>
    <row r="27" spans="1:6" s="48" customFormat="1" ht="12.75">
      <c r="A27" s="289"/>
      <c r="B27" s="76"/>
      <c r="C27" s="290"/>
      <c r="D27" s="56"/>
      <c r="E27" s="63"/>
      <c r="F27" s="57"/>
    </row>
    <row r="28" spans="1:6" s="48" customFormat="1" ht="25.5">
      <c r="A28" s="277">
        <f>+A26+1</f>
        <v>12</v>
      </c>
      <c r="B28" s="275" t="s">
        <v>114</v>
      </c>
      <c r="C28" s="276" t="s">
        <v>21</v>
      </c>
      <c r="D28" s="63">
        <v>20.5</v>
      </c>
      <c r="E28" s="56"/>
      <c r="F28" s="57">
        <f>+D28*E28</f>
        <v>0</v>
      </c>
    </row>
    <row r="29" spans="1:6" s="48" customFormat="1" ht="12.75">
      <c r="A29" s="289"/>
      <c r="C29" s="36"/>
      <c r="D29" s="63"/>
      <c r="E29" s="63"/>
      <c r="F29" s="57"/>
    </row>
    <row r="30" spans="1:6" s="48" customFormat="1" ht="38.25">
      <c r="A30" s="277">
        <f>+A28+1</f>
        <v>13</v>
      </c>
      <c r="B30" s="275" t="s">
        <v>773</v>
      </c>
      <c r="C30" s="276" t="s">
        <v>21</v>
      </c>
      <c r="D30" s="63">
        <v>70</v>
      </c>
      <c r="E30" s="56"/>
      <c r="F30" s="57">
        <f>+D30*E30</f>
        <v>0</v>
      </c>
    </row>
    <row r="31" spans="1:6" s="48" customFormat="1" ht="12.75">
      <c r="A31" s="289"/>
      <c r="C31" s="36"/>
      <c r="D31" s="297"/>
      <c r="E31" s="63"/>
      <c r="F31" s="57"/>
    </row>
    <row r="32" spans="1:6" s="48" customFormat="1" ht="38.25">
      <c r="A32" s="277" t="s">
        <v>140</v>
      </c>
      <c r="B32" s="275" t="s">
        <v>774</v>
      </c>
      <c r="C32" s="276" t="s">
        <v>21</v>
      </c>
      <c r="D32" s="63">
        <v>165</v>
      </c>
      <c r="E32" s="56"/>
      <c r="F32" s="57">
        <f>+D32*E32</f>
        <v>0</v>
      </c>
    </row>
    <row r="33" spans="1:6" s="48" customFormat="1" ht="12.75">
      <c r="A33" s="289"/>
      <c r="C33" s="36"/>
      <c r="D33" s="297"/>
      <c r="E33" s="63"/>
      <c r="F33" s="57"/>
    </row>
    <row r="34" spans="1:6" s="48" customFormat="1" ht="25.5">
      <c r="A34" s="277">
        <f>+A30+1</f>
        <v>14</v>
      </c>
      <c r="B34" s="275" t="s">
        <v>67</v>
      </c>
      <c r="C34" s="276" t="s">
        <v>21</v>
      </c>
      <c r="D34" s="63">
        <v>43</v>
      </c>
      <c r="E34" s="56"/>
      <c r="F34" s="57">
        <f>+D34*E34</f>
        <v>0</v>
      </c>
    </row>
    <row r="35" spans="1:6" s="48" customFormat="1" ht="12.75">
      <c r="A35" s="289"/>
      <c r="C35" s="36"/>
      <c r="D35" s="63"/>
      <c r="E35" s="63"/>
      <c r="F35" s="57"/>
    </row>
    <row r="36" spans="1:6" s="48" customFormat="1" ht="38.25">
      <c r="A36" s="277">
        <f>+A34+1</f>
        <v>15</v>
      </c>
      <c r="B36" s="275" t="s">
        <v>115</v>
      </c>
      <c r="C36" s="276" t="s">
        <v>21</v>
      </c>
      <c r="D36" s="63">
        <v>64</v>
      </c>
      <c r="E36" s="56"/>
      <c r="F36" s="57">
        <f>+D36*E36</f>
        <v>0</v>
      </c>
    </row>
    <row r="37" spans="1:6" s="48" customFormat="1" ht="12.75">
      <c r="A37" s="289"/>
      <c r="C37" s="36"/>
      <c r="D37" s="56"/>
      <c r="E37" s="63"/>
      <c r="F37" s="57"/>
    </row>
    <row r="38" spans="1:6" s="48" customFormat="1" ht="38.25">
      <c r="A38" s="277">
        <f>+A36+1</f>
        <v>16</v>
      </c>
      <c r="B38" s="275" t="s">
        <v>116</v>
      </c>
      <c r="C38" s="276" t="s">
        <v>21</v>
      </c>
      <c r="D38" s="63">
        <v>43</v>
      </c>
      <c r="E38" s="56"/>
      <c r="F38" s="57">
        <f>+D38*E38</f>
        <v>0</v>
      </c>
    </row>
    <row r="39" spans="1:6" s="48" customFormat="1" ht="12.75">
      <c r="A39" s="289"/>
      <c r="C39" s="36"/>
      <c r="D39" s="56"/>
      <c r="E39" s="63"/>
      <c r="F39" s="57"/>
    </row>
    <row r="40" spans="1:6" s="48" customFormat="1" ht="114.75">
      <c r="A40" s="277">
        <f>+A38+1</f>
        <v>17</v>
      </c>
      <c r="B40" s="275" t="s">
        <v>52</v>
      </c>
      <c r="C40" s="276" t="s">
        <v>21</v>
      </c>
      <c r="D40" s="63">
        <v>16.7</v>
      </c>
      <c r="E40" s="56"/>
      <c r="F40" s="57">
        <f>+D40*E40</f>
        <v>0</v>
      </c>
    </row>
    <row r="41" spans="1:6" s="48" customFormat="1" ht="12.75">
      <c r="A41" s="289"/>
      <c r="B41" s="76"/>
      <c r="C41" s="290"/>
      <c r="D41" s="56"/>
      <c r="E41" s="63"/>
      <c r="F41" s="57"/>
    </row>
    <row r="42" spans="1:6" s="48" customFormat="1" ht="153">
      <c r="A42" s="277">
        <f>+A40+1</f>
        <v>18</v>
      </c>
      <c r="B42" s="275" t="s">
        <v>772</v>
      </c>
      <c r="C42" s="276" t="s">
        <v>21</v>
      </c>
      <c r="D42" s="63">
        <v>47.5</v>
      </c>
      <c r="E42" s="56"/>
      <c r="F42" s="57">
        <f>+D42*E42</f>
        <v>0</v>
      </c>
    </row>
    <row r="43" spans="1:6" s="48" customFormat="1" ht="12.75">
      <c r="A43" s="289"/>
      <c r="B43" s="76"/>
      <c r="C43" s="290"/>
      <c r="D43" s="56"/>
      <c r="E43" s="63"/>
      <c r="F43" s="57"/>
    </row>
    <row r="44" spans="1:6" s="48" customFormat="1" ht="25.5">
      <c r="A44" s="277">
        <f>+A42+1</f>
        <v>19</v>
      </c>
      <c r="B44" s="275" t="s">
        <v>117</v>
      </c>
      <c r="C44" s="276" t="s">
        <v>28</v>
      </c>
      <c r="D44" s="63">
        <v>18</v>
      </c>
      <c r="E44" s="56"/>
      <c r="F44" s="57">
        <f>+D44*E44</f>
        <v>0</v>
      </c>
    </row>
    <row r="45" spans="1:6" s="48" customFormat="1" ht="12.75">
      <c r="A45" s="277"/>
      <c r="B45" s="275"/>
      <c r="C45" s="276"/>
      <c r="D45" s="63"/>
      <c r="E45" s="56"/>
      <c r="F45" s="57"/>
    </row>
    <row r="46" spans="1:6" s="48" customFormat="1" ht="38.25">
      <c r="A46" s="277">
        <f>+A44+1</f>
        <v>20</v>
      </c>
      <c r="B46" s="275" t="s">
        <v>141</v>
      </c>
      <c r="C46" s="276" t="s">
        <v>27</v>
      </c>
      <c r="D46" s="63">
        <v>1</v>
      </c>
      <c r="E46" s="56"/>
      <c r="F46" s="57">
        <f>+D46*E46</f>
        <v>0</v>
      </c>
    </row>
    <row r="47" spans="1:6" s="48" customFormat="1" ht="12.75">
      <c r="A47" s="289"/>
      <c r="B47" s="76"/>
      <c r="C47" s="290"/>
      <c r="D47" s="56"/>
      <c r="E47" s="63"/>
      <c r="F47" s="57"/>
    </row>
    <row r="48" spans="1:6" s="48" customFormat="1" ht="12.75">
      <c r="A48" s="289"/>
      <c r="B48" s="292" t="s">
        <v>736</v>
      </c>
      <c r="C48" s="64"/>
      <c r="D48" s="65"/>
      <c r="E48" s="65"/>
      <c r="F48" s="176">
        <f>SUM(F6:F47)</f>
        <v>0</v>
      </c>
    </row>
    <row r="49" spans="1:6" s="48" customFormat="1" ht="12.75">
      <c r="A49" s="289"/>
      <c r="B49" s="275"/>
      <c r="C49" s="46"/>
      <c r="D49" s="56"/>
      <c r="E49" s="56"/>
      <c r="F49" s="57"/>
    </row>
    <row r="50" spans="1:6" s="48" customFormat="1" ht="12.75">
      <c r="A50" s="34"/>
      <c r="B50" s="77"/>
      <c r="C50" s="36"/>
      <c r="D50" s="56"/>
      <c r="E50" s="56"/>
      <c r="F50" s="57"/>
    </row>
    <row r="51" spans="1:6" s="48" customFormat="1" ht="12.75">
      <c r="A51" s="34"/>
      <c r="B51" s="77"/>
      <c r="C51" s="36"/>
      <c r="D51" s="56"/>
      <c r="E51" s="56"/>
      <c r="F51" s="57"/>
    </row>
    <row r="52" spans="1:6" s="48" customFormat="1" ht="12.75">
      <c r="A52" s="34"/>
      <c r="B52" s="77"/>
      <c r="C52" s="36"/>
      <c r="D52" s="56"/>
      <c r="E52" s="56"/>
      <c r="F52" s="57"/>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sheetPr>
    <tabColor indexed="54"/>
  </sheetPr>
  <dimension ref="A1:F29"/>
  <sheetViews>
    <sheetView view="pageBreakPreview" zoomScaleNormal="55" zoomScaleSheetLayoutView="100" zoomScalePageLayoutView="0" workbookViewId="0" topLeftCell="A1">
      <selection activeCell="F20" sqref="F20"/>
    </sheetView>
  </sheetViews>
  <sheetFormatPr defaultColWidth="9.00390625" defaultRowHeight="12.75"/>
  <cols>
    <col min="1" max="1" width="4.625" style="34" customWidth="1"/>
    <col min="2" max="2" width="47.25390625" style="35" customWidth="1"/>
    <col min="3" max="3" width="5.875" style="36" customWidth="1"/>
    <col min="4" max="4" width="9.375" style="42" customWidth="1"/>
    <col min="5" max="5" width="10.75390625" style="56" customWidth="1"/>
    <col min="6" max="6" width="10.75390625" style="57" customWidth="1"/>
    <col min="7" max="248" width="9.125" style="39" customWidth="1"/>
    <col min="249" max="16384" width="9.125" style="76" customWidth="1"/>
  </cols>
  <sheetData>
    <row r="1" spans="1:5" ht="15.75">
      <c r="A1" s="40"/>
      <c r="B1" s="41" t="s">
        <v>25</v>
      </c>
      <c r="C1" s="42"/>
      <c r="D1" s="36"/>
      <c r="E1" s="92"/>
    </row>
    <row r="2" spans="1:5" ht="12.75">
      <c r="A2" s="43"/>
      <c r="B2" s="44"/>
      <c r="C2" s="42"/>
      <c r="D2" s="36"/>
      <c r="E2" s="92"/>
    </row>
    <row r="3" spans="2:6" ht="190.5" customHeight="1">
      <c r="B3" s="430" t="s">
        <v>733</v>
      </c>
      <c r="C3" s="430"/>
      <c r="D3" s="430"/>
      <c r="E3" s="430"/>
      <c r="F3" s="430"/>
    </row>
    <row r="4" spans="2:6" ht="12.75">
      <c r="B4" s="45"/>
      <c r="C4" s="60"/>
      <c r="D4" s="60"/>
      <c r="E4" s="61"/>
      <c r="F4" s="62"/>
    </row>
    <row r="5" spans="1:6" s="48" customFormat="1" ht="12.75">
      <c r="A5" s="277">
        <v>1</v>
      </c>
      <c r="B5" s="275" t="s">
        <v>13</v>
      </c>
      <c r="C5" s="276" t="s">
        <v>28</v>
      </c>
      <c r="D5" s="46">
        <v>20</v>
      </c>
      <c r="E5" s="56"/>
      <c r="F5" s="57">
        <f>+D5*E5</f>
        <v>0</v>
      </c>
    </row>
    <row r="6" spans="1:6" s="48" customFormat="1" ht="12.75">
      <c r="A6" s="289"/>
      <c r="B6" s="275"/>
      <c r="C6" s="46"/>
      <c r="D6" s="46"/>
      <c r="E6" s="63"/>
      <c r="F6" s="57"/>
    </row>
    <row r="7" spans="1:6" s="48" customFormat="1" ht="12.75">
      <c r="A7" s="277">
        <f>+A5+1</f>
        <v>2</v>
      </c>
      <c r="B7" s="275" t="s">
        <v>118</v>
      </c>
      <c r="C7" s="276" t="s">
        <v>27</v>
      </c>
      <c r="D7" s="46">
        <v>8</v>
      </c>
      <c r="E7" s="56"/>
      <c r="F7" s="57">
        <f>+D7*E7</f>
        <v>0</v>
      </c>
    </row>
    <row r="8" spans="1:6" s="48" customFormat="1" ht="12.75">
      <c r="A8" s="289"/>
      <c r="B8" s="275"/>
      <c r="C8" s="46"/>
      <c r="D8" s="46"/>
      <c r="E8" s="63"/>
      <c r="F8" s="57"/>
    </row>
    <row r="9" spans="1:6" s="48" customFormat="1" ht="25.5">
      <c r="A9" s="289">
        <f>+A7+1</f>
        <v>3</v>
      </c>
      <c r="B9" s="275" t="s">
        <v>119</v>
      </c>
      <c r="C9" s="276" t="s">
        <v>20</v>
      </c>
      <c r="D9" s="46">
        <v>0.8</v>
      </c>
      <c r="E9" s="56"/>
      <c r="F9" s="57">
        <f>+D9*E9</f>
        <v>0</v>
      </c>
    </row>
    <row r="10" spans="1:6" s="48" customFormat="1" ht="12.75">
      <c r="A10" s="289"/>
      <c r="B10" s="275"/>
      <c r="C10" s="46"/>
      <c r="D10" s="36"/>
      <c r="E10" s="63"/>
      <c r="F10" s="57"/>
    </row>
    <row r="11" spans="1:6" s="48" customFormat="1" ht="12.75">
      <c r="A11" s="289">
        <f>+A9+1</f>
        <v>4</v>
      </c>
      <c r="B11" s="275" t="s">
        <v>120</v>
      </c>
      <c r="C11" s="276" t="s">
        <v>21</v>
      </c>
      <c r="D11" s="46">
        <v>1.2</v>
      </c>
      <c r="E11" s="56"/>
      <c r="F11" s="57">
        <f>+D11*E11</f>
        <v>0</v>
      </c>
    </row>
    <row r="12" spans="1:6" s="48" customFormat="1" ht="12.75">
      <c r="A12" s="289"/>
      <c r="B12" s="275"/>
      <c r="C12" s="46"/>
      <c r="D12" s="46"/>
      <c r="E12" s="63"/>
      <c r="F12" s="57"/>
    </row>
    <row r="13" spans="1:6" s="48" customFormat="1" ht="25.5">
      <c r="A13" s="289">
        <f>+A11+1</f>
        <v>5</v>
      </c>
      <c r="B13" s="275" t="s">
        <v>121</v>
      </c>
      <c r="C13" s="276" t="s">
        <v>20</v>
      </c>
      <c r="D13" s="46">
        <v>0.4</v>
      </c>
      <c r="E13" s="56"/>
      <c r="F13" s="57">
        <f>+D13*E13</f>
        <v>0</v>
      </c>
    </row>
    <row r="14" spans="1:6" s="48" customFormat="1" ht="12.75">
      <c r="A14" s="289"/>
      <c r="B14" s="275"/>
      <c r="C14" s="46"/>
      <c r="D14" s="46"/>
      <c r="E14" s="63"/>
      <c r="F14" s="57"/>
    </row>
    <row r="15" spans="1:6" s="48" customFormat="1" ht="25.5">
      <c r="A15" s="277">
        <f>+A13+1</f>
        <v>6</v>
      </c>
      <c r="B15" s="275" t="s">
        <v>46</v>
      </c>
      <c r="C15" s="276" t="s">
        <v>20</v>
      </c>
      <c r="D15" s="46">
        <v>0.8</v>
      </c>
      <c r="E15" s="56"/>
      <c r="F15" s="57">
        <f>+D15*E15</f>
        <v>0</v>
      </c>
    </row>
    <row r="16" spans="1:6" s="48" customFormat="1" ht="12.75">
      <c r="A16" s="289"/>
      <c r="B16" s="275"/>
      <c r="C16" s="46"/>
      <c r="D16" s="46"/>
      <c r="E16" s="63"/>
      <c r="F16" s="57"/>
    </row>
    <row r="17" spans="1:6" s="48" customFormat="1" ht="25.5">
      <c r="A17" s="277">
        <v>7</v>
      </c>
      <c r="B17" s="275" t="s">
        <v>142</v>
      </c>
      <c r="C17" s="276" t="s">
        <v>28</v>
      </c>
      <c r="D17" s="46">
        <v>5</v>
      </c>
      <c r="E17" s="56"/>
      <c r="F17" s="57">
        <f>+D17*E17</f>
        <v>0</v>
      </c>
    </row>
    <row r="18" spans="1:6" s="48" customFormat="1" ht="12.75">
      <c r="A18" s="289"/>
      <c r="B18" s="275"/>
      <c r="C18" s="46"/>
      <c r="D18" s="46"/>
      <c r="E18" s="63"/>
      <c r="F18" s="57"/>
    </row>
    <row r="19" spans="1:6" s="48" customFormat="1" ht="25.5">
      <c r="A19" s="277">
        <f>+A17+1</f>
        <v>8</v>
      </c>
      <c r="B19" s="275" t="s">
        <v>143</v>
      </c>
      <c r="C19" s="276" t="s">
        <v>28</v>
      </c>
      <c r="D19" s="46">
        <v>15</v>
      </c>
      <c r="E19" s="56"/>
      <c r="F19" s="57">
        <f>+D19*E19</f>
        <v>0</v>
      </c>
    </row>
    <row r="20" spans="1:6" s="48" customFormat="1" ht="12.75">
      <c r="A20" s="289"/>
      <c r="B20" s="275"/>
      <c r="C20" s="276"/>
      <c r="D20" s="46"/>
      <c r="E20" s="56"/>
      <c r="F20" s="57"/>
    </row>
    <row r="21" spans="1:6" s="48" customFormat="1" ht="25.5">
      <c r="A21" s="289">
        <v>9</v>
      </c>
      <c r="B21" s="275" t="s">
        <v>775</v>
      </c>
      <c r="C21" s="276" t="s">
        <v>27</v>
      </c>
      <c r="D21" s="46">
        <v>2</v>
      </c>
      <c r="E21" s="56"/>
      <c r="F21" s="57">
        <f>+D21*E21</f>
        <v>0</v>
      </c>
    </row>
    <row r="22" spans="1:6" s="48" customFormat="1" ht="12.75">
      <c r="A22" s="289"/>
      <c r="B22" s="275"/>
      <c r="C22" s="276"/>
      <c r="D22" s="46"/>
      <c r="E22" s="56"/>
      <c r="F22" s="57"/>
    </row>
    <row r="23" spans="1:6" s="48" customFormat="1" ht="38.25">
      <c r="A23" s="289">
        <v>10</v>
      </c>
      <c r="B23" s="275" t="s">
        <v>122</v>
      </c>
      <c r="C23" s="276" t="s">
        <v>27</v>
      </c>
      <c r="D23" s="46">
        <v>1</v>
      </c>
      <c r="E23" s="56"/>
      <c r="F23" s="57">
        <f>+D23*E23</f>
        <v>0</v>
      </c>
    </row>
    <row r="24" spans="1:6" s="48" customFormat="1" ht="12.75">
      <c r="A24" s="289"/>
      <c r="B24" s="275"/>
      <c r="C24" s="46"/>
      <c r="D24" s="46"/>
      <c r="E24" s="63"/>
      <c r="F24" s="57"/>
    </row>
    <row r="25" spans="1:6" s="48" customFormat="1" ht="12.75">
      <c r="A25" s="289"/>
      <c r="B25" s="292" t="s">
        <v>737</v>
      </c>
      <c r="C25" s="64"/>
      <c r="D25" s="64"/>
      <c r="E25" s="65"/>
      <c r="F25" s="176">
        <f>SUM(F5:F24)</f>
        <v>0</v>
      </c>
    </row>
    <row r="26" spans="1:6" s="48" customFormat="1" ht="12.75">
      <c r="A26" s="289"/>
      <c r="B26" s="275"/>
      <c r="C26" s="46"/>
      <c r="D26" s="42"/>
      <c r="E26" s="56"/>
      <c r="F26" s="57"/>
    </row>
    <row r="27" spans="1:6" s="48" customFormat="1" ht="12.75">
      <c r="A27" s="34"/>
      <c r="B27" s="77"/>
      <c r="C27" s="36"/>
      <c r="D27" s="42"/>
      <c r="E27" s="56"/>
      <c r="F27" s="57"/>
    </row>
    <row r="28" spans="1:6" s="48" customFormat="1" ht="12.75">
      <c r="A28" s="34"/>
      <c r="B28" s="77"/>
      <c r="C28" s="36"/>
      <c r="D28" s="42"/>
      <c r="E28" s="56"/>
      <c r="F28" s="57"/>
    </row>
    <row r="29" spans="1:6" s="48" customFormat="1" ht="12.75">
      <c r="A29" s="34"/>
      <c r="B29" s="77"/>
      <c r="C29" s="36"/>
      <c r="D29" s="42"/>
      <c r="E29" s="56"/>
      <c r="F29" s="57"/>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sheetPr>
    <tabColor indexed="50"/>
  </sheetPr>
  <dimension ref="A1:G18"/>
  <sheetViews>
    <sheetView view="pageBreakPreview" zoomScaleNormal="85" zoomScaleSheetLayoutView="100" workbookViewId="0" topLeftCell="A1">
      <selection activeCell="J20" sqref="J20"/>
    </sheetView>
  </sheetViews>
  <sheetFormatPr defaultColWidth="9.00390625" defaultRowHeight="12.75"/>
  <cols>
    <col min="1" max="1" width="7.625" style="2" customWidth="1"/>
    <col min="2" max="4" width="9.00390625" style="1" customWidth="1"/>
    <col min="5" max="5" width="26.875" style="1" customWidth="1"/>
    <col min="6" max="6" width="15.25390625" style="1" customWidth="1"/>
    <col min="7" max="7" width="15.25390625" style="78" customWidth="1"/>
    <col min="8" max="8" width="15.25390625" style="1" customWidth="1"/>
    <col min="9" max="254" width="9.00390625" style="1" customWidth="1"/>
  </cols>
  <sheetData>
    <row r="1" spans="1:6" ht="15.75">
      <c r="A1" s="3"/>
      <c r="C1" s="4"/>
      <c r="D1" s="5"/>
      <c r="E1" s="5"/>
      <c r="F1" s="6"/>
    </row>
    <row r="2" spans="1:6" ht="15.75">
      <c r="A2" s="3"/>
      <c r="C2" s="4"/>
      <c r="D2" s="5"/>
      <c r="E2" s="5"/>
      <c r="F2" s="6"/>
    </row>
    <row r="3" spans="1:6" ht="15.75">
      <c r="A3" s="7"/>
      <c r="B3" s="260" t="s">
        <v>734</v>
      </c>
      <c r="C3" s="9"/>
      <c r="D3" s="10"/>
      <c r="E3" s="10"/>
      <c r="F3" s="10"/>
    </row>
    <row r="4" spans="1:7" ht="15.75">
      <c r="A4" s="79"/>
      <c r="B4" s="80"/>
      <c r="C4" s="81"/>
      <c r="D4" s="82"/>
      <c r="E4" s="82"/>
      <c r="F4" s="83"/>
      <c r="G4" s="84"/>
    </row>
    <row r="5" spans="1:7" ht="15.75">
      <c r="A5" s="137">
        <v>1</v>
      </c>
      <c r="B5" s="33" t="s">
        <v>12</v>
      </c>
      <c r="C5" s="9"/>
      <c r="D5" s="10"/>
      <c r="E5" s="10"/>
      <c r="F5" s="86">
        <f>+'krov.'!F23</f>
        <v>0</v>
      </c>
      <c r="G5" s="86"/>
    </row>
    <row r="6" spans="1:7" ht="15.75">
      <c r="A6" s="137">
        <v>2</v>
      </c>
      <c r="B6" s="33" t="s">
        <v>11</v>
      </c>
      <c r="C6" s="9"/>
      <c r="D6" s="10"/>
      <c r="E6" s="10"/>
      <c r="F6" s="86">
        <f>+'fasad.'!F11</f>
        <v>0</v>
      </c>
      <c r="G6" s="86"/>
    </row>
    <row r="7" spans="1:7" ht="15.75">
      <c r="A7" s="137">
        <v>3</v>
      </c>
      <c r="B7" s="33" t="s">
        <v>7</v>
      </c>
      <c r="C7" s="9"/>
      <c r="D7" s="10"/>
      <c r="E7" s="10"/>
      <c r="F7" s="86">
        <f>+'keram.'!F12</f>
        <v>0</v>
      </c>
      <c r="G7" s="86"/>
    </row>
    <row r="8" spans="1:7" ht="15.75">
      <c r="A8" s="137">
        <v>4</v>
      </c>
      <c r="B8" s="33" t="s">
        <v>8</v>
      </c>
      <c r="C8" s="9"/>
      <c r="D8" s="10"/>
      <c r="E8" s="10"/>
      <c r="F8" s="86">
        <f>+'tlak.'!F8</f>
        <v>0</v>
      </c>
      <c r="G8" s="86"/>
    </row>
    <row r="9" spans="1:7" ht="15.75">
      <c r="A9" s="137">
        <v>5</v>
      </c>
      <c r="B9" s="33" t="s">
        <v>9</v>
      </c>
      <c r="C9" s="9"/>
      <c r="D9" s="10"/>
      <c r="E9" s="10"/>
      <c r="F9" s="86">
        <f>+'mav.'!F12</f>
        <v>0</v>
      </c>
      <c r="G9" s="86"/>
    </row>
    <row r="10" spans="1:7" ht="15.75">
      <c r="A10" s="137">
        <v>6</v>
      </c>
      <c r="B10" s="33" t="s">
        <v>10</v>
      </c>
      <c r="C10" s="9"/>
      <c r="D10" s="10"/>
      <c r="E10" s="10"/>
      <c r="F10" s="86">
        <f>+'slik.'!F11</f>
        <v>0</v>
      </c>
      <c r="G10" s="86"/>
    </row>
    <row r="11" spans="1:7" ht="15.75">
      <c r="A11" s="137">
        <v>7</v>
      </c>
      <c r="B11" s="33" t="s">
        <v>59</v>
      </c>
      <c r="C11" s="9"/>
      <c r="D11" s="10"/>
      <c r="E11" s="10"/>
      <c r="F11" s="86">
        <f>+'miz.'!F27</f>
        <v>0</v>
      </c>
      <c r="G11" s="86"/>
    </row>
    <row r="12" spans="1:7" ht="15.75">
      <c r="A12" s="137">
        <v>8</v>
      </c>
      <c r="B12" s="33" t="s">
        <v>61</v>
      </c>
      <c r="C12" s="9"/>
      <c r="D12" s="10"/>
      <c r="E12" s="10"/>
      <c r="F12" s="86">
        <f>+alu!F42</f>
        <v>0</v>
      </c>
      <c r="G12" s="86"/>
    </row>
    <row r="13" spans="1:7" ht="15.75">
      <c r="A13" s="137">
        <v>9</v>
      </c>
      <c r="B13" s="33" t="s">
        <v>65</v>
      </c>
      <c r="C13" s="9"/>
      <c r="D13" s="10"/>
      <c r="E13" s="10"/>
      <c r="F13" s="86">
        <f>+'ključ.'!F17</f>
        <v>0</v>
      </c>
      <c r="G13" s="86"/>
    </row>
    <row r="14" spans="1:7" ht="15.75">
      <c r="A14" s="85"/>
      <c r="B14" s="33"/>
      <c r="C14" s="9"/>
      <c r="D14" s="10"/>
      <c r="E14" s="10"/>
      <c r="F14" s="86"/>
      <c r="G14" s="86"/>
    </row>
    <row r="15" spans="1:7" ht="15.75">
      <c r="A15" s="87"/>
      <c r="B15" s="88" t="s">
        <v>26</v>
      </c>
      <c r="C15" s="89"/>
      <c r="D15" s="90"/>
      <c r="E15" s="90"/>
      <c r="F15" s="91">
        <f>SUM(F5:F14)</f>
        <v>0</v>
      </c>
      <c r="G15" s="86"/>
    </row>
    <row r="16" spans="1:7" ht="15.75">
      <c r="A16" s="32"/>
      <c r="B16" s="33"/>
      <c r="C16" s="33"/>
      <c r="D16" s="33"/>
      <c r="E16" s="33"/>
      <c r="F16" s="33"/>
      <c r="G16" s="86"/>
    </row>
    <row r="17" spans="1:6" ht="15.75">
      <c r="A17" s="32"/>
      <c r="B17" s="33"/>
      <c r="C17" s="33"/>
      <c r="D17" s="33"/>
      <c r="E17" s="33"/>
      <c r="F17" s="33"/>
    </row>
    <row r="18" spans="1:6" ht="15.75">
      <c r="A18" s="32"/>
      <c r="B18" s="33"/>
      <c r="C18" s="33"/>
      <c r="D18" s="33"/>
      <c r="E18" s="33"/>
      <c r="F18" s="33"/>
    </row>
  </sheetData>
  <sheetProtection selectLockedCells="1" selectUnlockedCells="1"/>
  <printOptions gridLines="1"/>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Boštjan Kravos</cp:lastModifiedBy>
  <cp:lastPrinted>2014-05-13T05:42:50Z</cp:lastPrinted>
  <dcterms:created xsi:type="dcterms:W3CDTF">2014-03-05T08:24:24Z</dcterms:created>
  <dcterms:modified xsi:type="dcterms:W3CDTF">2014-05-29T08:53:36Z</dcterms:modified>
  <cp:category/>
  <cp:version/>
  <cp:contentType/>
  <cp:contentStatus/>
</cp:coreProperties>
</file>