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00" tabRatio="840" activeTab="1"/>
  </bookViews>
  <sheets>
    <sheet name="OSNOVA" sheetId="1" r:id="rId1"/>
    <sheet name="REKAPITULACIJA" sheetId="2" r:id="rId2"/>
    <sheet name="Splošne opombe" sheetId="3" r:id="rId3"/>
    <sheet name="DEMONTAŽNA" sheetId="4" r:id="rId4"/>
    <sheet name="VODOVOD IN KANANALIZACIJA" sheetId="5" r:id="rId5"/>
    <sheet name="PLIN" sheetId="6" r:id="rId6"/>
    <sheet name="OGREVANJE IN HLAJENJE" sheetId="7" r:id="rId7"/>
    <sheet name="PREZRAČEVANJE" sheetId="8" r:id="rId8"/>
    <sheet name="AVTOMATIKA" sheetId="9" r:id="rId9"/>
    <sheet name="HPR_SD_stara verzija" sheetId="10" state="hidden" r:id="rId10"/>
  </sheets>
  <externalReferences>
    <externalReference r:id="rId13"/>
    <externalReference r:id="rId14"/>
    <externalReference r:id="rId15"/>
    <externalReference r:id="rId16"/>
  </externalReferences>
  <definedNames>
    <definedName name="datum" localSheetId="8">'OSNOVA'!#REF!</definedName>
    <definedName name="datum" localSheetId="3">'OSNOVA'!#REF!</definedName>
    <definedName name="datum" localSheetId="6">'OSNOVA'!#REF!</definedName>
    <definedName name="datum" localSheetId="5">'OSNOVA'!#REF!</definedName>
    <definedName name="datum" localSheetId="7">'OSNOVA'!#REF!</definedName>
    <definedName name="datum" localSheetId="4">'OSNOVA'!#REF!</definedName>
    <definedName name="datum">'OSNOVA'!#REF!</definedName>
    <definedName name="DDV">'OSNOVA'!$B$38</definedName>
    <definedName name="DEL">'OSNOVA'!$B$28</definedName>
    <definedName name="DobMont">'OSNOVA'!$B$36</definedName>
    <definedName name="f">'VODOVOD IN KANANALIZACIJA'!$H$1</definedName>
    <definedName name="FakStro">'OSNOVA'!$B$33</definedName>
    <definedName name="FaktStro">'[1]osnova'!$B$14</definedName>
    <definedName name="fff">'[2]OSNOVA'!$B$38</definedName>
    <definedName name="frfrf">'[2]OSNOVA'!$B$38</definedName>
    <definedName name="GGG">'[4]OSNOVA'!$B$35</definedName>
    <definedName name="investicija" localSheetId="8">#REF!</definedName>
    <definedName name="investicija" localSheetId="3">#REF!</definedName>
    <definedName name="investicija" localSheetId="6">#REF!</definedName>
    <definedName name="investicija" localSheetId="5">#REF!</definedName>
    <definedName name="investicija" localSheetId="7">#REF!</definedName>
    <definedName name="investicija" localSheetId="1">#REF!</definedName>
    <definedName name="investicija" localSheetId="4">#REF!</definedName>
    <definedName name="investicija">#REF!</definedName>
    <definedName name="OZN">'OSNOVA'!$B$30</definedName>
    <definedName name="_xlnm.Print_Area" localSheetId="8">'AVTOMATIKA'!$A$1:$G$163</definedName>
    <definedName name="_xlnm.Print_Area" localSheetId="3">'DEMONTAŽNA'!$A$1:$G$22</definedName>
    <definedName name="_xlnm.Print_Area" localSheetId="6">'OGREVANJE IN HLAJENJE'!$A$1:$G$529</definedName>
    <definedName name="_xlnm.Print_Area" localSheetId="0">'OSNOVA'!$A$1:$B$24</definedName>
    <definedName name="_xlnm.Print_Area" localSheetId="5">'PLIN'!$A$1:$G$136</definedName>
    <definedName name="_xlnm.Print_Area" localSheetId="7">'PREZRAČEVANJE'!$A$1:$G$466</definedName>
    <definedName name="_xlnm.Print_Area" localSheetId="1">'REKAPITULACIJA'!$A$1:$F$44</definedName>
    <definedName name="_xlnm.Print_Area" localSheetId="2">'Splošne opombe'!$A$1:$B$28</definedName>
    <definedName name="_xlnm.Print_Area" localSheetId="4">'VODOVOD IN KANANALIZACIJA'!$A$1:$G$296</definedName>
    <definedName name="Reviz" localSheetId="8">'OSNOVA'!#REF!</definedName>
    <definedName name="Reviz" localSheetId="3">'OSNOVA'!#REF!</definedName>
    <definedName name="Reviz" localSheetId="6">'OSNOVA'!#REF!</definedName>
    <definedName name="Reviz" localSheetId="5">'OSNOVA'!#REF!</definedName>
    <definedName name="Reviz" localSheetId="7">'OSNOVA'!#REF!</definedName>
    <definedName name="Reviz" localSheetId="4">'OSNOVA'!#REF!</definedName>
    <definedName name="Reviz">'OSNOVA'!#REF!</definedName>
    <definedName name="stmape" localSheetId="8">'OSNOVA'!#REF!</definedName>
    <definedName name="stmape" localSheetId="3">'OSNOVA'!#REF!</definedName>
    <definedName name="stmape" localSheetId="6">'OSNOVA'!#REF!</definedName>
    <definedName name="stmape" localSheetId="5">'OSNOVA'!#REF!</definedName>
    <definedName name="stmape" localSheetId="7">'OSNOVA'!#REF!</definedName>
    <definedName name="stmape" localSheetId="4">'OSNOVA'!#REF!</definedName>
    <definedName name="stmape">'OSNOVA'!#REF!</definedName>
    <definedName name="stnac" localSheetId="8">'OSNOVA'!#REF!</definedName>
    <definedName name="stnac" localSheetId="3">'OSNOVA'!#REF!</definedName>
    <definedName name="stnac" localSheetId="6">'OSNOVA'!#REF!</definedName>
    <definedName name="stnac" localSheetId="5">'OSNOVA'!#REF!</definedName>
    <definedName name="stnac" localSheetId="7">'OSNOVA'!#REF!</definedName>
    <definedName name="stnac" localSheetId="4">'OSNOVA'!#REF!</definedName>
    <definedName name="stnac">'OSNOVA'!#REF!</definedName>
    <definedName name="stpro" localSheetId="8">'OSNOVA'!#REF!</definedName>
    <definedName name="stpro" localSheetId="3">'OSNOVA'!#REF!</definedName>
    <definedName name="stpro" localSheetId="6">'OSNOVA'!#REF!</definedName>
    <definedName name="stpro" localSheetId="5">'OSNOVA'!#REF!</definedName>
    <definedName name="stpro" localSheetId="7">'OSNOVA'!#REF!</definedName>
    <definedName name="stpro" localSheetId="4">'OSNOVA'!#REF!</definedName>
    <definedName name="stpro">'OSNOVA'!#REF!</definedName>
    <definedName name="TecEURO">'[1]osnova'!$B$12</definedName>
    <definedName name="_xlnm.Print_Titles" localSheetId="8">'AVTOMATIKA'!$7:$8</definedName>
    <definedName name="_xlnm.Print_Titles" localSheetId="3">'DEMONTAŽNA'!$8:$9</definedName>
    <definedName name="_xlnm.Print_Titles" localSheetId="9">'HPR_SD_stara verzija'!$5:$6</definedName>
    <definedName name="_xlnm.Print_Titles" localSheetId="6">'OGREVANJE IN HLAJENJE'!$7:$8</definedName>
    <definedName name="_xlnm.Print_Titles" localSheetId="5">'PLIN'!$7:$8</definedName>
    <definedName name="_xlnm.Print_Titles" localSheetId="7">'PREZRAČEVANJE'!$7:$8</definedName>
    <definedName name="_xlnm.Print_Titles" localSheetId="4">'VODOVOD IN KANANALIZACIJA'!$7:$8</definedName>
    <definedName name="tocka" localSheetId="8">'OSNOVA'!#REF!</definedName>
    <definedName name="tocka" localSheetId="3">'OSNOVA'!#REF!</definedName>
    <definedName name="tocka" localSheetId="6">'OSNOVA'!#REF!</definedName>
    <definedName name="tocka" localSheetId="5">'OSNOVA'!#REF!</definedName>
    <definedName name="tocka" localSheetId="7">'OSNOVA'!#REF!</definedName>
    <definedName name="tocka" localSheetId="1">'OSNOVA'!#REF!</definedName>
    <definedName name="tocka" localSheetId="4">'OSNOVA'!#REF!</definedName>
    <definedName name="tocka">'OSNOVA'!#REF!</definedName>
    <definedName name="toploooooo" localSheetId="8">'OSNOVA'!#REF!</definedName>
    <definedName name="toploooooo" localSheetId="3">'OSNOVA'!#REF!</definedName>
    <definedName name="toploooooo" localSheetId="5">'OSNOVA'!#REF!</definedName>
    <definedName name="toploooooo" localSheetId="7">'OSNOVA'!#REF!</definedName>
    <definedName name="toploooooo" localSheetId="4">'OSNOVA'!#REF!</definedName>
    <definedName name="toploooooo">'OSNOVA'!#REF!</definedName>
    <definedName name="žžž">'[3]OSNOVA'!$B$38</definedName>
  </definedNames>
  <calcPr fullCalcOnLoad="1" fullPrecision="0"/>
</workbook>
</file>

<file path=xl/sharedStrings.xml><?xml version="1.0" encoding="utf-8"?>
<sst xmlns="http://schemas.openxmlformats.org/spreadsheetml/2006/main" count="1853" uniqueCount="854">
  <si>
    <t>Dobava montaža</t>
  </si>
  <si>
    <t>Vrednost</t>
  </si>
  <si>
    <t>SKUPAJ:</t>
  </si>
  <si>
    <r>
      <t>m</t>
    </r>
    <r>
      <rPr>
        <vertAlign val="superscript"/>
        <sz val="10"/>
        <color indexed="8"/>
        <rFont val="Times New Roman CE"/>
        <family val="1"/>
      </rPr>
      <t>2</t>
    </r>
  </si>
  <si>
    <t>m</t>
  </si>
  <si>
    <t>kg</t>
  </si>
  <si>
    <t>kos</t>
  </si>
  <si>
    <t xml:space="preserve">POPIS MATERIALA IN DEL S PREDRAČUNOM </t>
  </si>
  <si>
    <t>HIŠNI PRIKLJUČKI - STROJNA DELA  (N)</t>
  </si>
  <si>
    <t>Z. ŠT.</t>
  </si>
  <si>
    <t>VRSTA DELA</t>
  </si>
  <si>
    <t>KOS</t>
  </si>
  <si>
    <r>
      <t>CENA/ENOTO</t>
    </r>
    <r>
      <rPr>
        <b/>
        <sz val="12"/>
        <color indexed="8"/>
        <rFont val="Times New Roman CE"/>
        <family val="1"/>
      </rPr>
      <t xml:space="preserve"> SIT/ENOTO</t>
    </r>
  </si>
  <si>
    <t>CENA SIT</t>
  </si>
  <si>
    <r>
      <t xml:space="preserve">Cev iz PE - SDR 11
</t>
    </r>
    <r>
      <rPr>
        <sz val="10"/>
        <rFont val="Times New Roman CE"/>
        <family val="1"/>
      </rPr>
      <t xml:space="preserve">Cev iz PE, po DIN8074 in ISO/DIS 4437, SDR 11 (serija 5) skupaj z dodatkom  za razrez.
</t>
    </r>
  </si>
  <si>
    <t xml:space="preserve">PE 32x3,0    </t>
  </si>
  <si>
    <t xml:space="preserve">PE 63x5,8    </t>
  </si>
  <si>
    <r>
      <t xml:space="preserve">Cevi iz jekla:
</t>
    </r>
    <r>
      <rPr>
        <sz val="10"/>
        <rFont val="Times New Roman CE"/>
        <family val="1"/>
      </rPr>
      <t>Jeklena  brezšivna  srednjetežka črna cev po JUS C.B5.225, material Č.1212, skupaj z loki, varilnim, tesnilnim in pritrdilnim materialom in dodatkom za razrez.</t>
    </r>
  </si>
  <si>
    <t>DN 25 (33,7x3,25)</t>
  </si>
  <si>
    <t>DN 50 (60,3x3,65)</t>
  </si>
  <si>
    <r>
      <t xml:space="preserve">Uvodnice:
</t>
    </r>
    <r>
      <rPr>
        <sz val="10"/>
        <rFont val="Times New Roman CE"/>
        <family val="1"/>
      </rPr>
      <t>Sklop  sestavljen  iz prehodnega kosa PE/jeklo,      jeklene      brezšivne srednjetežke   črne   cevi   po   JUS C.B5.225,  material  Č.1212,  zaščitne</t>
    </r>
  </si>
  <si>
    <t>cevi in krogelne pipe s termičnim varovalom (ali posebej prigrajenim zapornim elementom s termičnim varovalom) in s čepom. Pipa oziroma zaporni element morata biti skladna z VP 301.</t>
  </si>
  <si>
    <t>V ceni  sklopa  je zajeta vgradnja skupaj z  vrtanjem  zidu in vzpostavitvijo  v prvotno stanje.</t>
  </si>
  <si>
    <t>DN 25    (izvedba A)</t>
  </si>
  <si>
    <t>DN 25    (izvedba C)</t>
  </si>
  <si>
    <t>DN 50    (izvedba A)</t>
  </si>
  <si>
    <t>DN 50    (izvedba C)</t>
  </si>
  <si>
    <r>
      <t xml:space="preserve">Uvodnica - D2:
</t>
    </r>
    <r>
      <rPr>
        <sz val="10"/>
        <rFont val="Times New Roman CE"/>
        <family val="1"/>
      </rPr>
      <t>Sklop  sestavljen  iz prehodnega kosa PE/jeklo,      jeklene      brezšivne srednjetežke   črne   cevi   po   JUS C.B5.225,  material  Č.1212, zaščitne cevi, krogelne pipe s čepom in iz  omarice za požarno pipo,  izdelane iz</t>
    </r>
  </si>
  <si>
    <t>nerjaveče pločevine po delavniški risbi proizvajalca, prirejene za pritrditev na zid dimenzije 250x300x200 mm  z napisom: GLAVNA PLINSKA POŽARNA PIPA. V ceni  sklopa  je zajeta vgradnja.</t>
  </si>
  <si>
    <t>DN 25    (izvedba D)</t>
  </si>
  <si>
    <r>
      <t>Lok 45</t>
    </r>
    <r>
      <rPr>
        <b/>
        <vertAlign val="superscript"/>
        <sz val="10"/>
        <rFont val="Times New Roman CE"/>
        <family val="1"/>
      </rPr>
      <t xml:space="preserve">0
</t>
    </r>
    <r>
      <rPr>
        <sz val="10"/>
        <rFont val="Times New Roman CE"/>
        <family val="1"/>
      </rPr>
      <t>Lok iz trdega PE, 45</t>
    </r>
    <r>
      <rPr>
        <vertAlign val="superscript"/>
        <sz val="10"/>
        <rFont val="Times New Roman CE"/>
        <family val="1"/>
      </rPr>
      <t>0</t>
    </r>
    <r>
      <rPr>
        <sz val="10"/>
        <rFont val="Times New Roman CE"/>
        <family val="1"/>
      </rPr>
      <t>.</t>
    </r>
  </si>
  <si>
    <t>PE 32</t>
  </si>
  <si>
    <t>PE 63</t>
  </si>
  <si>
    <r>
      <t>Lok  90</t>
    </r>
    <r>
      <rPr>
        <b/>
        <vertAlign val="superscript"/>
        <sz val="10"/>
        <rFont val="Times New Roman CE"/>
        <family val="1"/>
      </rPr>
      <t xml:space="preserve">0
</t>
    </r>
    <r>
      <rPr>
        <sz val="10"/>
        <rFont val="Times New Roman CE"/>
        <family val="1"/>
      </rPr>
      <t>Lok iz trdega PE, 90</t>
    </r>
    <r>
      <rPr>
        <vertAlign val="superscript"/>
        <sz val="10"/>
        <rFont val="Times New Roman CE"/>
        <family val="1"/>
      </rPr>
      <t>0</t>
    </r>
    <r>
      <rPr>
        <sz val="10"/>
        <rFont val="Times New Roman CE"/>
        <family val="1"/>
      </rPr>
      <t>.</t>
    </r>
  </si>
  <si>
    <t xml:space="preserve"> </t>
  </si>
  <si>
    <r>
      <t xml:space="preserve">T-kos
</t>
    </r>
    <r>
      <rPr>
        <sz val="10"/>
        <rFont val="Times New Roman CE"/>
        <family val="1"/>
      </rPr>
      <t>Odcepni T-kos iz trdega PE.</t>
    </r>
  </si>
  <si>
    <t xml:space="preserve">PE 32/32      </t>
  </si>
  <si>
    <t xml:space="preserve">PE 63/63      </t>
  </si>
  <si>
    <r>
      <t xml:space="preserve">Cevna kapa
</t>
    </r>
    <r>
      <rPr>
        <sz val="10"/>
        <rFont val="Times New Roman CE"/>
        <family val="1"/>
      </rPr>
      <t>Cevna kapa iz trdega PE.</t>
    </r>
  </si>
  <si>
    <t xml:space="preserve">PE 32           </t>
  </si>
  <si>
    <t xml:space="preserve">PE 63           </t>
  </si>
  <si>
    <r>
      <t xml:space="preserve">Reducirni kos
</t>
    </r>
    <r>
      <rPr>
        <sz val="10"/>
        <rFont val="Times New Roman CE"/>
        <family val="1"/>
      </rPr>
      <t>Reducirni kos iz trdega PE.</t>
    </r>
  </si>
  <si>
    <t xml:space="preserve">PE 63/32      </t>
  </si>
  <si>
    <r>
      <t xml:space="preserve">Prehodni kos
</t>
    </r>
    <r>
      <rPr>
        <sz val="10"/>
        <rFont val="Times New Roman CE"/>
        <family val="1"/>
      </rPr>
      <t>Prehodni kos PE/jeklo.</t>
    </r>
  </si>
  <si>
    <t>PE 32/DN 25</t>
  </si>
  <si>
    <t>PE 63/DN 50</t>
  </si>
  <si>
    <r>
      <t xml:space="preserve">Jekleni  izolirni  kos
</t>
    </r>
    <r>
      <rPr>
        <sz val="10"/>
        <rFont val="Times New Roman CE"/>
        <family val="1"/>
      </rPr>
      <t>Jekleni  izolirni  kos  po  DIN 3389, z navojnima priključkoma, material  Č.1212,  skupaj  s tesnilnim materialom.</t>
    </r>
  </si>
  <si>
    <t>DN 25</t>
  </si>
  <si>
    <r>
      <t xml:space="preserve">Obojka
</t>
    </r>
    <r>
      <rPr>
        <sz val="10"/>
        <rFont val="Times New Roman CE"/>
        <family val="1"/>
      </rPr>
      <t>Elektrovarilna obojka  iz  trdega PE, skupaj z varjenjem.</t>
    </r>
  </si>
  <si>
    <r>
      <t xml:space="preserve">Sedlo
</t>
    </r>
    <r>
      <rPr>
        <sz val="10"/>
        <rFont val="Times New Roman CE"/>
        <family val="1"/>
      </rPr>
      <t>Elektrovarilno  sedlo   z  obojko  iz trdega PE, skupaj z varjenjem.</t>
    </r>
  </si>
  <si>
    <t xml:space="preserve">PE 110/63    </t>
  </si>
  <si>
    <t xml:space="preserve">PE 160/63    </t>
  </si>
  <si>
    <t xml:space="preserve">PE 225/63    </t>
  </si>
  <si>
    <r>
      <t xml:space="preserve">Navrtalno   sedlo
</t>
    </r>
    <r>
      <rPr>
        <sz val="10"/>
        <rFont val="Times New Roman CE"/>
        <family val="1"/>
      </rPr>
      <t>Elektrovarilno  navrtalno   sedlo  iz trdega PE, skupaj z varjenjem.</t>
    </r>
  </si>
  <si>
    <t xml:space="preserve">PE 110/32    </t>
  </si>
  <si>
    <t xml:space="preserve">PE 160/32    </t>
  </si>
  <si>
    <t xml:space="preserve">PE 225/32    </t>
  </si>
  <si>
    <r>
      <t xml:space="preserve">Navrtalna ogrlica
</t>
    </r>
    <r>
      <rPr>
        <sz val="10"/>
        <rFont val="Times New Roman CE"/>
        <family val="1"/>
      </rPr>
      <t>Cevna navrtalna ogrlica iz trdega PE za izvedbo odcepa na  PVC plinovodu z vgradbilno garnituro.</t>
    </r>
  </si>
  <si>
    <t xml:space="preserve">PVC 50 / PE 32    </t>
  </si>
  <si>
    <t xml:space="preserve">PVC 100 / PE 32    </t>
  </si>
  <si>
    <t xml:space="preserve">PVC 100 / PE 63    </t>
  </si>
  <si>
    <r>
      <t xml:space="preserve">Ogrlica
</t>
    </r>
    <r>
      <rPr>
        <sz val="10"/>
        <rFont val="Times New Roman CE"/>
        <family val="1"/>
      </rPr>
      <t>Cevna ogrlica iz trdega PE za izvedbo odcepa na  PVC plinovodu z vgradbilno garnituro.</t>
    </r>
  </si>
  <si>
    <r>
      <t xml:space="preserve">Krogelna pipa PE - vgradna
</t>
    </r>
    <r>
      <rPr>
        <sz val="10"/>
        <rFont val="Times New Roman CE"/>
        <family val="1"/>
      </rPr>
      <t>Krogelna pipa iz trdega  PE tlačne stopnje NP 4, z vgradbilno   garnituro  in  prilagoditvijo dolžine   vgradbilne   garniture   na terenu, skupaj z varjenjem.</t>
    </r>
  </si>
  <si>
    <t xml:space="preserve">DN 50          </t>
  </si>
  <si>
    <r>
      <t xml:space="preserve">Omarica - D:
</t>
    </r>
    <r>
      <rPr>
        <sz val="10"/>
        <rFont val="Times New Roman CE"/>
        <family val="1"/>
      </rPr>
      <t>Omarica za požarno pipo,  izdelana iz nerjaveče pločevine po delavniški risbi proizvajalca, prirejena za pritrditev na zid s pocinkano zaščitno cevjo in z napisom: GLAVNA PLINSKA POŽARNA PIPA.</t>
    </r>
  </si>
  <si>
    <t xml:space="preserve">250x300x200 mm  </t>
  </si>
  <si>
    <t xml:space="preserve">350x400x250 mm  </t>
  </si>
  <si>
    <r>
      <t xml:space="preserve">Omarica - E:
</t>
    </r>
    <r>
      <rPr>
        <sz val="10"/>
        <rFont val="Times New Roman CE"/>
        <family val="1"/>
      </rPr>
      <t>Omarica za požarno pipo,  izdelana iz nerjaveče pločevine po delavniški risbi proizvajalca, prirejena za pritrditev na zid  in z napisom: 
GLAVNA PLINSKA POŽARNA PIPA.</t>
    </r>
  </si>
  <si>
    <r>
      <t xml:space="preserve">Krogelna     pipa - jeklo:
</t>
    </r>
    <r>
      <rPr>
        <sz val="10"/>
        <rFont val="Times New Roman CE"/>
        <family val="1"/>
      </rPr>
      <t>Krogelna     pipa     z     navojnima priključkoma,  tlačne  stopnje NP 4, standardne  dolžine,   atestirana  za zemeljski    plin,    z    ročko   za posluževanje,  skupaj z izolirnim kosom in tesnilnim materialom.</t>
    </r>
  </si>
  <si>
    <t xml:space="preserve">DN 25          </t>
  </si>
  <si>
    <r>
      <t xml:space="preserve">Izpihovalna  cev v omarici
</t>
    </r>
    <r>
      <rPr>
        <sz val="10"/>
        <rFont val="Times New Roman CE"/>
        <family val="1"/>
      </rPr>
      <t>Izpihovalna  cev, izdelana iz jeklene cevi 21,3x2,65  zaprto z navojnim čepom DN 15, skupaj z varilnim, tesnilnim in vijačnim materialom.</t>
    </r>
  </si>
  <si>
    <t xml:space="preserve">(izdelano po priloženi skici).
</t>
  </si>
  <si>
    <r>
      <t xml:space="preserve">Cestna  kapa:
</t>
    </r>
    <r>
      <rPr>
        <sz val="10"/>
        <rFont val="Times New Roman CE"/>
        <family val="1"/>
      </rPr>
      <t>Litoželezna   zaščitna  cestna  kapa, material  SL  18,  z  napisom plin na pokrovu, zaščitena z bitumnom.</t>
    </r>
  </si>
  <si>
    <t xml:space="preserve">DN 190        </t>
  </si>
  <si>
    <r>
      <t xml:space="preserve">Prirobnica:
</t>
    </r>
    <r>
      <rPr>
        <sz val="10"/>
        <rFont val="Times New Roman CE"/>
        <family val="1"/>
      </rPr>
      <t>Jeklena prirobnica z  grlom, izdelana po  JUS  M.B6.163,  NP  16,  material Č.0361,  skupaj z varilnim, tesnilnim in vijačnim materialom.</t>
    </r>
  </si>
  <si>
    <t xml:space="preserve">50/60,3        </t>
  </si>
  <si>
    <t xml:space="preserve">80/88,9        </t>
  </si>
  <si>
    <t xml:space="preserve">100/114,3     </t>
  </si>
  <si>
    <r>
      <t xml:space="preserve">Slepa prirobnica:
</t>
    </r>
    <r>
      <rPr>
        <sz val="10"/>
        <rFont val="Times New Roman CE"/>
        <family val="1"/>
      </rPr>
      <t>Jeklena slepa prirobnica, izdelana po JUS M.B6.191, NP 16, material Č.0361, oblika  B,   skupaj  s  tesnilnim  in vijačnim materialom.</t>
    </r>
  </si>
  <si>
    <t xml:space="preserve">B 50             </t>
  </si>
  <si>
    <t xml:space="preserve">B 80             </t>
  </si>
  <si>
    <t xml:space="preserve">B 100           </t>
  </si>
  <si>
    <r>
      <t xml:space="preserve">Podpore:
</t>
    </r>
    <r>
      <rPr>
        <sz val="10"/>
        <rFont val="Times New Roman CE"/>
        <family val="1"/>
      </rPr>
      <t>Cevne podpore,  izdelane iz jeklenih profilov in  cevnih  objemk, skupaj z montažo   v  zid   ali  varjenjem  na nosilno konstrukcijo in  opleskane po predhodnem  čiščenju  in  pleskanju s temeljno barvo.</t>
    </r>
  </si>
  <si>
    <r>
      <t xml:space="preserve">Preboj:
</t>
    </r>
    <r>
      <rPr>
        <sz val="10"/>
        <rFont val="Times New Roman CE"/>
        <family val="1"/>
      </rPr>
      <t>Zaščitna cev pri  preboju  skozi zid, zaščitena pred korozijo in zatesnjena s   trajno   elastičnim   materialom, izdelana po priloženi skici.</t>
    </r>
  </si>
  <si>
    <t>DN 40</t>
  </si>
  <si>
    <t>DN 65</t>
  </si>
  <si>
    <r>
      <t xml:space="preserve">Zaščitna cev:
</t>
    </r>
    <r>
      <rPr>
        <sz val="10"/>
        <rFont val="Times New Roman CE"/>
        <family val="1"/>
      </rPr>
      <t>Zaščitna cev  pri  omarici  za glavno plinsko požarno  pipo, zaščitena pred korozijo  in   zatesnjena   s  trajno elastičnim  materialom,  izdelana  po priloženi skici.</t>
    </r>
  </si>
  <si>
    <r>
      <t xml:space="preserve">Zaščita vidnih cevi:
</t>
    </r>
    <r>
      <rPr>
        <sz val="10"/>
        <rFont val="Times New Roman CE"/>
        <family val="1"/>
      </rPr>
      <t>Zaščita  vidnih cevi s  pleskanjem po predhodnem  čiščenju  in  pleskanju s temeljno barvo.</t>
    </r>
  </si>
  <si>
    <r>
      <t xml:space="preserve">Izolacija podometnih cevi:
</t>
    </r>
    <r>
      <rPr>
        <sz val="10"/>
        <rFont val="Times New Roman CE"/>
        <family val="1"/>
      </rPr>
      <t>Izolacija     podometnih    cevi    z izolacijskim in  zaščitnim  trakom po predhodnem   čiščenju  do  kovinskega sijaja in premazu s prajmerjem.</t>
    </r>
  </si>
  <si>
    <r>
      <t xml:space="preserve">Pozicijska tablica:
</t>
    </r>
    <r>
      <rPr>
        <sz val="10"/>
        <rFont val="Times New Roman CE"/>
        <family val="1"/>
      </rPr>
      <t>Pozicijska tablica za  oznako armatur hišnega  priključka,  skupaj  s  pritrdilnim materialom in izmero.</t>
    </r>
  </si>
  <si>
    <r>
      <t xml:space="preserve">Tlačni  preizkus
</t>
    </r>
    <r>
      <rPr>
        <sz val="10"/>
        <rFont val="Times New Roman CE"/>
        <family val="1"/>
      </rPr>
      <t>Tlačni  preizkus  hišnih  priključkov izvedenih  po  navodilih iz projekta, izdaja atesta.</t>
    </r>
  </si>
  <si>
    <r>
      <t xml:space="preserve">Pomožna  gradbena  dela:
</t>
    </r>
    <r>
      <rPr>
        <sz val="10"/>
        <rFont val="Times New Roman CE"/>
        <family val="1"/>
      </rPr>
      <t>Pomožna  gradbena  dela, zarisovanje, vrtanje zidov,  beljenje zidov, vzpostavitev v prvotno stanje.</t>
    </r>
  </si>
  <si>
    <t>ocena</t>
  </si>
  <si>
    <r>
      <t xml:space="preserve">Nepredvidena  dela:
</t>
    </r>
    <r>
      <rPr>
        <sz val="10"/>
        <rFont val="Times New Roman CE"/>
        <family val="1"/>
      </rPr>
      <t>Nepredvidena dela, stroški nadzora, splošni, manipulativni, transportni in zavarovalni stroški.</t>
    </r>
  </si>
  <si>
    <t>SKUPAJ</t>
  </si>
  <si>
    <t xml:space="preserve">                       SIT</t>
  </si>
  <si>
    <t>Cene (DA=1 ali NE=0)</t>
  </si>
  <si>
    <t>OBVEZEN VPIS OSNOVNIH PODATKOV!!!</t>
  </si>
  <si>
    <t>kpl</t>
  </si>
  <si>
    <t>Cena na enoto in znesek so v EUR brez DDV!</t>
  </si>
  <si>
    <t>Faktor rasti del</t>
  </si>
  <si>
    <t>Investitor:</t>
  </si>
  <si>
    <t>Vrsta projektne dokumentacije:</t>
  </si>
  <si>
    <t>Številčna oznaka načrta in vrsta načrta:</t>
  </si>
  <si>
    <t>Številka načrta:</t>
  </si>
  <si>
    <t>Kraj in datum izdelave načrta:</t>
  </si>
  <si>
    <t>Osnovni podatki o projektni dokumentaciji:</t>
  </si>
  <si>
    <t>DDV:</t>
  </si>
  <si>
    <t>SKUPAJ Z DDV:</t>
  </si>
  <si>
    <t>DDV</t>
  </si>
  <si>
    <t>OPOMBA</t>
  </si>
  <si>
    <t>I.</t>
  </si>
  <si>
    <t>Objekt:</t>
  </si>
  <si>
    <t>S1.</t>
  </si>
  <si>
    <t>S2.</t>
  </si>
  <si>
    <t>Vrsta del</t>
  </si>
  <si>
    <t>UVOD V PREDRAČUN</t>
  </si>
  <si>
    <t>Opombe:</t>
  </si>
  <si>
    <t>Oznaka vrste načrta</t>
  </si>
  <si>
    <t>PODATKI O MAPAH IN POSTAVKAH</t>
  </si>
  <si>
    <t>POPIS DEL - ELEKTRO</t>
  </si>
  <si>
    <t>POPIS DEL - GRADBENI</t>
  </si>
  <si>
    <t>Strojne inštalacije</t>
  </si>
  <si>
    <t>Cene na enoto, vrednosti in zneseki so v EUR brez DDV!</t>
  </si>
  <si>
    <t>4.</t>
  </si>
  <si>
    <t>3.</t>
  </si>
  <si>
    <t>5.</t>
  </si>
  <si>
    <t>Vse naprave in elemente se mora dobaviti z ustreznimi certifikati, atesti, garancijami, navodili za obratovanje, vzdrževanje, posluževanje in servisiranje ter funkcionalno shemo izvedenega stanja. Pri vseh napravah je potrebno upoštevati stroške vseh preizkusov, izpiranja in polnjenja cevnih sistemov, zagona, meritve in nastavitve obratovalnih količin vključno s pridobitvijo ustreznih certifikatov s strani pooblaščenih institucij pri izvedbi je potrebno upoštevati stroške vseh pripravljalnih in zaključnih del (vključno z usklajevanjem z ostalimi izvajalci na objektu) ter vse transportne, zavarovalne in ostale stroške. pri vseh elementih je potrebno upoštevati ves montažni in tesnilni material.</t>
  </si>
  <si>
    <t>S3.</t>
  </si>
  <si>
    <t>PREZRAČEVANJE</t>
  </si>
  <si>
    <t>%</t>
  </si>
  <si>
    <t>II.</t>
  </si>
  <si>
    <t>Okrogli prezračevalni kanali</t>
  </si>
  <si>
    <t>Okrogli zračni kanali za distribucijo zrakapo prostorih iz spiralno robljenih cevi, izdelani iz jeklene 
pocinkane pločevine, komplet z oblikovnimi kosi, spojnim in tesnilnim 
materialom, debelina pločevine po EN 1506 (DIN 24152), premera:</t>
  </si>
  <si>
    <t>m2</t>
  </si>
  <si>
    <t>Montažni material</t>
  </si>
  <si>
    <t>Pripravljalna dela, zarisovanje</t>
  </si>
  <si>
    <t>SPLOŠNE OPOMBE K POPISU DEL</t>
  </si>
  <si>
    <t>Investitor bo zagotovil delovne površine v okviru ustreznega delovnega pasu. Na odsekih, kjer bo zaradi objektivnih vzrokov (v območju bližine objektov, konfiguracije terena, nepridobljenih soglasij ipd.) delovni pas ožji od običajnega se gradnja prilagodi dejanskim razmeram na terenu.</t>
  </si>
  <si>
    <t>Izvajalec mora v enotnih cenah upoštevati naslednje stroške, v kolikor le-ti niso upoštevani v posebnih postavkah:</t>
  </si>
  <si>
    <t>- vse stroške za pridobitev začasnih površin za gradnjo  izven delovnega pasu (soglasja, odškodnine, itd.);</t>
  </si>
  <si>
    <t>- vse stroške v zvezi z začasnim odvozom, deponiranjem in vračanjem izkopanega materiala na mestih, kjer ga ne bo možno deponirati na gradbišču;</t>
  </si>
  <si>
    <t>- vse stroške za postavitev gradbišča, gradbiščnih objektov, ureditev začasnih deponij, tekoče vzdrževanje in odstranitev gradbišča;</t>
  </si>
  <si>
    <t>- vse stroške za sanacijo in kultiviranje površin delovnega pasu in gradbiščnih površin po odstranitvi objektov;</t>
  </si>
  <si>
    <t>5 - Načrt strojnih inštalacij in strojne opreme</t>
  </si>
  <si>
    <t>VODOVOD IN KANALIZACIJA</t>
  </si>
  <si>
    <t>OGREVANJE IN HLAJENJE</t>
  </si>
  <si>
    <t>REKAPITULACIJA</t>
  </si>
  <si>
    <t>Naziv posameznih sklopov popisa</t>
  </si>
  <si>
    <t>Vrednosti in zneski so v EUR brez DDV!</t>
  </si>
  <si>
    <t>III.</t>
  </si>
  <si>
    <t>Mertive in nastavitev</t>
  </si>
  <si>
    <t>LOKALNI ODVODI</t>
  </si>
  <si>
    <t>Talni sifon PVC</t>
  </si>
  <si>
    <t>DN25</t>
  </si>
  <si>
    <t>DN65</t>
  </si>
  <si>
    <t>Razvodne cevi za odtočno kanalizacijo,kondenz</t>
  </si>
  <si>
    <t xml:space="preserve">Polietilenska odtočna cev, vključno s spojnim, pritrdilni, nosilnim in tesnilnim materialom, koleni, odcepi in redukcijami. </t>
  </si>
  <si>
    <t>ø32</t>
  </si>
  <si>
    <t>ø50</t>
  </si>
  <si>
    <t xml:space="preserve">ø75 </t>
  </si>
  <si>
    <t>Ustreza: Mersteel ali enakovredno</t>
  </si>
  <si>
    <t>Ustreza: GALLUS ali enakovredno</t>
  </si>
  <si>
    <t>Požarna zaščita prehodov negorljivih/gorljivih cevi skozi steno in strop z intumescenčnim požarno zaščitnim kitom PK EXPAN in intumescenčno požarno zaščitno maso PM ELAST-o-INT, ki je prekrita s pločevino. Uporablja se pri masivnih gradbenih elementih in lahkih montažnih stenah.</t>
  </si>
  <si>
    <t>cev DN65 / dolžina preboja 20cm</t>
  </si>
  <si>
    <t>Ustreza: npr. PIROFIX ali enakovredno</t>
  </si>
  <si>
    <t>Tlačni preizkus</t>
  </si>
  <si>
    <t>Praznilna pipa</t>
  </si>
  <si>
    <t>Odzračevalni lonček</t>
  </si>
  <si>
    <t>Ustreza: Giacomini DADO ali enakovredno</t>
  </si>
  <si>
    <t>Termometer</t>
  </si>
  <si>
    <t>Manometer</t>
  </si>
  <si>
    <t>Toplotni preizkus</t>
  </si>
  <si>
    <t>Ustreza: Caleffi ali enakovredno</t>
  </si>
  <si>
    <t xml:space="preserve">Montažni in pritrdilni material sestaljen iz tipskih jeklenih vroče cinkanih konstrukcijskih elementov, s tipskimi spojnimi elementi z vijačnimi zvezami materiala 8.8. Kombinacije tipskih elementov se izbre skladno z navodili oz. priporočili proizvajalca o nosilnosti. Ves vgrajen montažni material mora imeti CE oznako. </t>
  </si>
  <si>
    <t>Ustreza: HILTI ali enakovredno</t>
  </si>
  <si>
    <t>Jeklene cevi</t>
  </si>
  <si>
    <t>IV.</t>
  </si>
  <si>
    <t>Toplotna izolacija cevi iz žlebakov iz nevnetljive mehke polivretanske pene plamaflex debeline premera cevi (min 19mm), komplet z montažo (vključeno delo na višini)-vključuje vse vidne cevovode, vertikale, razvode v stropu in komplet izolacija: cevaki (izolacija mora biti izolirana za pogoje hlajenja). Parozaporni koeficient µ:=7000, temperaturno področje uporabe -50°C do 85°C, toplotna prevodnost λ:=0.035W/(mK) pri 0°C, požarna klafisikacija: B1, po DIN 4102</t>
  </si>
  <si>
    <t>Ustreza: Armaflex ali enakovredno</t>
  </si>
  <si>
    <t>Toplotna izolacija</t>
  </si>
  <si>
    <t>DN15</t>
  </si>
  <si>
    <t>DN20</t>
  </si>
  <si>
    <t>DN32</t>
  </si>
  <si>
    <t>DN40</t>
  </si>
  <si>
    <t>DN50</t>
  </si>
  <si>
    <t xml:space="preserve">Pipa z navojnima priključkoma, z ročico za odpiranje. Delovna temperatura  -30°C do 150°C, tlačne stopnje PN10. </t>
  </si>
  <si>
    <t>Ustreza: IMI Hydronics, tip: STAD ali enakovredno</t>
  </si>
  <si>
    <t>Stekleni aksialni  termometer , merilno območje od 0 do 60°C, potopna cev iz nerjavnega jekla premer okrova 100mm. Montaža na navarilno tulko DN15.</t>
  </si>
  <si>
    <t>Manometer vzmetni cevni premer okrova 100mm priključek 1/2" radialno navzdol, merilna natančnost 1,6% od končne vrednosti skale - merilno območje 0-6 bar. Montaža na navarilno tulko DN15.</t>
  </si>
  <si>
    <t xml:space="preserve">Navarilna spojka </t>
  </si>
  <si>
    <t>Navarilna spojka, z notranjimi navojnimi priključki, podaljšana za montažo , ki služi kot uvodnica za montažo polnilne pipe, termometra, manometra, temperaturnega tipala, tlačnega tipala, ipd.</t>
  </si>
  <si>
    <t>Odzračevalni lonček, navojni priključek, skupaj z zapornim krogličnim ventilom, oboje tlačne stopnje PN10.</t>
  </si>
  <si>
    <t>Ustreza: Giaomini R88I + R254D</t>
  </si>
  <si>
    <t>Izvedba tlačnega preizkusa za cevovode z delovnim tlakom 6 bar. Po uspešnem preizkusu dostaviti zapisnik. Med preizkusom morajo biti porabniki odklopljeni od cevovoda.</t>
  </si>
  <si>
    <t>Po preizkusih potrebna izdaja zapisnikov z podpisom nadzornega organa.</t>
  </si>
  <si>
    <t>Praznilna pipa z nastavkom za gumijasto cev, navojni priključek, zaporno ročico in navojnim zapornim čepom, tlačne stopnje PN10, dimenzije DN15.</t>
  </si>
  <si>
    <t>Ustreza: Giacomini R608D ali enakovredno</t>
  </si>
  <si>
    <t xml:space="preserve">Jeklena črna šivna cev po EN 10305-2, komplet s fazonskimi kosi, plamensko varjena, vključno z razrezom in varilnim materialom. </t>
  </si>
  <si>
    <t>Antikorozijska zaščita</t>
  </si>
  <si>
    <t>jeklenih cevovodov in nosilne konstrukcije s temeljno zaščitno barvo za kovino. Dvakratno pelskanje!</t>
  </si>
  <si>
    <t>Vodovodne cevi alumplast v kolutih</t>
  </si>
  <si>
    <t>Cevovodi za razvod sanitarne vode po stavbi izvedeni iz difuzijsko tesnih večplastnih cevi (PE-AL-PE), spajane s stisljivimi plastičnimi spojkami, z dodatkom za razrez in pritrditev. 
Dobavljene predizolirane v kolutih komplet s pritrdilnim, spojnim, tesnilnim  materialom. Okroglo ekstrudirana, zaprto celična, parozaporna izolacija, na zunanji strani zaključena brezšivno folijo proti poškodbam, toplotne prevodnosti λ = 0,040 W/mK.
Spoje in odcepe se izolira z izolacijo armaflex ustrezne toplotne prevodnosti in debeline.</t>
  </si>
  <si>
    <t>Ustreza: cevi Uponor MLCP, spojke Uponor PPSU</t>
  </si>
  <si>
    <t>DN12 oz. ø16x2,0 - predizolirana S 9 mm</t>
  </si>
  <si>
    <t>DN15 oz. ø20x2,25  - predizolirana S 9 mm</t>
  </si>
  <si>
    <t>DN20 oz. ø25x2,5  - predizolirana S 13 mm</t>
  </si>
  <si>
    <t>Ustreza: HL138K ali enakovredno</t>
  </si>
  <si>
    <t>ø110</t>
  </si>
  <si>
    <t>Ustreza: PEŠTAN art: 10299910 ali enakovredno</t>
  </si>
  <si>
    <t>Ustreza: Nizkošumna odtočna plastika dBlue/POLIphon 19 dB ali enakovredno</t>
  </si>
  <si>
    <t>DEMONTAŽNA DELA</t>
  </si>
  <si>
    <t>PLIN</t>
  </si>
  <si>
    <t>S4.</t>
  </si>
  <si>
    <t>S5.</t>
  </si>
  <si>
    <t>DEMONTAŽA STROJNIH INŠTALACIJ</t>
  </si>
  <si>
    <t>Odvoz</t>
  </si>
  <si>
    <t>Odvoz demontirane strojne opreme na bližnjo deponijo, tehtalni listi, sortiranje materialov, pridobitev zapisnika o deponiranju odpadnega materiala.</t>
  </si>
  <si>
    <t>SANITARNA KERAMIKA</t>
  </si>
  <si>
    <t>PZI</t>
  </si>
  <si>
    <t>RAZVODI</t>
  </si>
  <si>
    <t xml:space="preserve">Montažni in pritrdilni material sestaljen iz tipskih jeklenih vročecinkanih elementov, s tipskimi spojnimi elementi z vijačnimi zvezami materiala 8.8. Kombinacije tipskih elementov se izbre skladno z navodili oz. priporočili proizvajalca o nosilnosti. Ves vgrajen montažni material mora imeti CE oznako. </t>
  </si>
  <si>
    <t>DN10</t>
  </si>
  <si>
    <t>DN15 oz. ST13 x 22 / Ø_out= 48 mm</t>
  </si>
  <si>
    <t>DN20 oz. ST19 x 28 / Ø_out= 66 mm</t>
  </si>
  <si>
    <t>DN25 oz. ST25 x 35 / Ø_out= 85 mm</t>
  </si>
  <si>
    <t>DN32 oz. ST32 x 42 / Ø_out= 106 mm</t>
  </si>
  <si>
    <t>Vodovodne cevi alumplast v palicah</t>
  </si>
  <si>
    <t>DN32 oz. ø40x4.0 + izolacija ST19x42</t>
  </si>
  <si>
    <t>Cevovodi za razvod sanitarne vode po stavbi izvedeni iz difuzijsko tesnih večplastnih cevi (PE-AL-PE), spajane s stisljivimi plastičnimi spojkami, z dodatkom za razrez in pritrditev. 
Dobavljene predizolirane v palicah komplet s pritrdilnim, spojnim, tesnilnim  materialom, odcepi, redukcijami, koleni, vključno s toplotno izolacijo armaflex iz žlebakov iz nevnetljive mehke polivretanske pene plamaflex debeline premera cevi (min 19mm), komplet z montažo (vključeno delo na višini)-vključuje vse vidne cevovode, vertikale, razvode v stropu in komplet izolacija: cevaki (izolacija mora biti izolirana za pogoje hlajenja). Parozaporni koeficient µ:=7000, temperaturno področje uporabe -50°C do 85°C, toplotna prevodnost λ:=0.035W/(mK) pri 0°C, požarna klafisikacija: B1, po DIN 4102</t>
  </si>
  <si>
    <t>Ustreza: Kovina, tip: KV602 ali enakovredno</t>
  </si>
  <si>
    <t>Pipa primerna za stik s pitno vodo, skladno s standardom DIN EN 1988-300. Ohišje iz litine, notranji navojni priključki, tlačna stopnja PN10, skupaj s tesnilnim materialom.</t>
  </si>
  <si>
    <t>Material fina montaža</t>
  </si>
  <si>
    <t>Tesnilni in montažni material v obliki teflonske tesnilne vrvice, medeninastih podlajškov, zidnih vijakov, silikonskih kitov ipd. Ves material v stiku s pitno vodo mora bit certificiran po DIN EN 1988-300, kot npr: rdeča litina, ipd.</t>
  </si>
  <si>
    <t>Odzračevalni lonec</t>
  </si>
  <si>
    <t>Odzračevalni lonec prostornine 2 L , izdelan iz okroglih cevi DN65, dveh varilnih podnic, skupaj z zapornim krogličnim ventilom DN10, oboje tlačne stopnje PN10.</t>
  </si>
  <si>
    <t>Ogledalo nad umivalnikom, center poravnan s centrom umivalnika, spodnji rob 115 cm, vključno z montažo in pritrdilnim materialom.</t>
  </si>
  <si>
    <t>Enortočna vrtna pipa za hladno vodo v prostoru za hišnika, navojni priključek 1/2".</t>
  </si>
  <si>
    <t>Ustreza: Giacomini, tip: R621 1/2" ali enakovredno</t>
  </si>
  <si>
    <t>Jekleni radiator za dvocevni sistem, z  termostatskim ventilom z prednastavitvijo pretoka in termostatsko glavo, odzračevalno pipico, spodnji ventil, komplet za zaključevanje z odzračevalnim ventilom, in kompletom za sestavo,  nosilnimi konzalami, vijaki in vložki za pritrditev,s spojnim in tesnilinim materialom ter tovarniško lakirani v RAL-u v beli barvi</t>
  </si>
  <si>
    <t>Radiatorji</t>
  </si>
  <si>
    <t>Ustreza: Vogel &amp; Noot ali enakovredno</t>
  </si>
  <si>
    <t>Radiatorski ventili in zapirala</t>
  </si>
  <si>
    <t>Ustreza: Danfoss ali enakovredno</t>
  </si>
  <si>
    <t>Toplotni preizkus sistema z balansiranjem ogrevalnih zank in spremljanjem delovanja. Ocena 48 h.</t>
  </si>
  <si>
    <t>Ustreza: Danfoss, tip: MTCV-B ali enakovredno</t>
  </si>
  <si>
    <t>Balansrni ventil za termoično dezinfekcijio, navojni priključki, nastavljiv pretok, s termostastom za vodenje temrične dezinfekcije.</t>
  </si>
  <si>
    <t>Požarna zetesnitev cevnih prebojev EI60</t>
  </si>
  <si>
    <t>Plinska jeklena cev iz materiala L 235GA</t>
  </si>
  <si>
    <t>Standard:SIST EN 10208-1</t>
  </si>
  <si>
    <t>Jeklena črna brezšivna cev iz celega, komplet z varilnim in nosilnim materialom (ustrezne pocinkane konzole z gumiranimi objemkami). Pleskana zaščitno in z vrhnjo, rumeno barvo.</t>
  </si>
  <si>
    <t>Jeklena zaščitna cev za cevne preboje</t>
  </si>
  <si>
    <t>Jeklena črna  cev iz celega, komplet z nosilnim materialom in požarno tesnilnim materialom.  Pleskana zaščitno in z vrhnjo, rumeno barvo.</t>
  </si>
  <si>
    <t>Tlačni in tesnostni preizkus</t>
  </si>
  <si>
    <t>Označitev strojnih inštalacij objekta v obliki napisnih tablic  z imenom linije, smernimi puščicami v ustrezni barvi skladno z DIN 2403 (glej poglavje označitev inštalacij), skupaj z generalno shemo sistema, tiskana v barvni tehniki, v plastificiranem prozornem ovoju, nameščena na vidno mesto na višino 1.5 m. Vse glavne naprave se opremi z vizitkami izdelovalca in kontakti za servisno službo.</t>
  </si>
  <si>
    <t>Označitev in shema</t>
  </si>
  <si>
    <t>Balansrni ventil za termično dezinfekcijio</t>
  </si>
  <si>
    <t>Revizijska omara</t>
  </si>
  <si>
    <t>Revizijska omara 250x250x100 [mm] iz inox pločevine AISI 304, debeline 0.25-0.5 mm, brez zaklepa za etažno revizijo razvoda vodovodnih inštalacij.</t>
  </si>
  <si>
    <t>Oglati prezračevalni kanali</t>
  </si>
  <si>
    <t>Prezračevalni kanali iz pocinkane pločevine debeline 0,7 - 1.0 mm.  Komplet s spojnim in nosilnim materialom, koleni, zavoji, redukcijam, razširitvami, loputami. Izdelani zrako tesno.</t>
  </si>
  <si>
    <t>Ø100</t>
  </si>
  <si>
    <t>Ø125</t>
  </si>
  <si>
    <t>Ø160</t>
  </si>
  <si>
    <t>Ø200</t>
  </si>
  <si>
    <t>Toplotna izolacija prezračevalnih kanalov</t>
  </si>
  <si>
    <t>Toplotna in protikondenzna izolacija prezračevalnih kanalov se izvede s penasto toplotno izolacijo na bazi sintetičnega kavčuka.
Toplotna prevodnost λ ≤ 0,034 W/mK,
Parozapornostni koeficient μ ≥ 10.000,
Požarna klasifikacija B-s3, d0 po DIN EN 13501.</t>
  </si>
  <si>
    <t>Ustreza: KAIFLEX ST - PL 19 / E ali enakovredno</t>
  </si>
  <si>
    <t>RŽ</t>
  </si>
  <si>
    <t>Ročna regulacijska žaluzija za balansiranje količin zraka, pravokotnega preseka za vgradnjo v kanalsko mrežo.</t>
  </si>
  <si>
    <t>Vrtinčni difuzor</t>
  </si>
  <si>
    <t>Fleksibilne cevi</t>
  </si>
  <si>
    <t>za povezavo zračnih kanalov in distribucijskih elementov, okrogle</t>
  </si>
  <si>
    <t>Ustreza: Systemair ALUDEC 112 ali enakovredno</t>
  </si>
  <si>
    <t>Požarna zetesnitev  kanalskih prebojev EI60</t>
  </si>
  <si>
    <t>Požarna zaščita prehodov kanalov skozi steno ali strop z intumescenčnim požarno zaščitnim kitom PK EXPAN in intumescenčnim požarno zaščitnim premazom za energetske prehode PP–P. Uporablja se pri masivnih gradbenih elementih in lahkih montažnih stenah.</t>
  </si>
  <si>
    <t>Meritve in fina nastavitev dovodnih in odvodnih koliličin, temperatur, vlage, izdelava zapisnika.</t>
  </si>
  <si>
    <t>V.</t>
  </si>
  <si>
    <t>RADIATORJI</t>
  </si>
  <si>
    <t>HIDRAVLIKA KLIMATI</t>
  </si>
  <si>
    <t>Ustreza: ZILMET ali enakovredno</t>
  </si>
  <si>
    <t>Obtočna črpalka</t>
  </si>
  <si>
    <t>Balansirni ventil</t>
  </si>
  <si>
    <t>Krogelna pipa</t>
  </si>
  <si>
    <t>Gumi kompenzator</t>
  </si>
  <si>
    <t>Naprava KN1</t>
  </si>
  <si>
    <t>Naprava KN2</t>
  </si>
  <si>
    <t>Naprava KN3</t>
  </si>
  <si>
    <t>Naprava KN4</t>
  </si>
  <si>
    <t>Naprava se izdela, dobavi in monitira upoštevajoč vse veljavne standarde in predpise RS. Naprava mora biti certificrana po Eurovent standardih. Upoštevane morajo bit mehanske lastnosti in merilni postopki po SIST EN 1886. Pred naročilom naprave se pošlje izračun in delavniško risbo v pregled projektantu in nadzorniku.</t>
  </si>
  <si>
    <t>Poševnosedežni ventil za hidravlično uravnoteženje z navojnim priključkom PN 20 namenjen za delovno temperaturo od –20°C do 120°C. Ventil ima proporcionalno karakteristiko dušenja, merilne priključke za merjenje pretoka, tlaka in temperature, ročno nastavitveno kolo z numerično skalo, funkcijo zapornega elementa, priključek za polnjenje/praznjenje. Postavka vključuje nastavitev pretoka s pomočjo merilnega instrumenta in izdelavo zapisnika o doseženih pretokih</t>
  </si>
  <si>
    <t>Ustreza: POLIX ali enakovredno</t>
  </si>
  <si>
    <t>Nepovratna loputa</t>
  </si>
  <si>
    <t xml:space="preserve">Nepovratna loputa prirobnični priključki, vodoravna ali navpična vgradnja. Delovna temperatura  -30°C do 150°C, tlačne stopnje PN10.  </t>
  </si>
  <si>
    <t>Lovilnik nesnage</t>
  </si>
  <si>
    <t xml:space="preserve">Medeninasti lovilnik nesnage prirobnični priključki. Delovna temperatura  -30°C do 150°C, tlačne stopnje PN10.  </t>
  </si>
  <si>
    <t>Obtočna črpalka s frekvenčno vodeno regulacijo motorja, primerna za ogrevalni oz. hladilni sistem v temperatunrem raponu od +2 do +110 °C. Primerna za delovanje z mediji vode ali mešanici voda-glikol.
Črpalka dobavljena skupaj s komunikacijskim modulom za navezvo na CNS sistem (modbus, ethernet;). Daljinski vklop/izklop ter javljanje morebitne napake. 
Energijski razred A, vgrajena motorska zaščita, razred zaščite &gt;= IP44, razred izolacije &gt;= F.
Priključki črpalke izvedeni po ključu:
do DN25 navojni priključki
nad DN32 prirobnični priključki
Črpalka ustreza naslednjim specifikacijam:</t>
  </si>
  <si>
    <t>Motorni regulacijski ventil z elektro motornim pogonom 220V, regulacija 4-20 mA, skupaj z vsem pritrdilnim in tesnilnim materialom.
Priključki ventila izvedeni po ključu:
do DN25 navojni priključki
nad DN32 prirobnični priključki
Ventil ustreza naslednjim specifikacijam:</t>
  </si>
  <si>
    <t>Pipa z navojnima priključkoma, z ročico za odpiranje. Delovna temperatura  -30°C do 150°C, tlačne stopnje PN10. S podaljškom vretena!!</t>
  </si>
  <si>
    <t xml:space="preserve">Gumijasti kompenzator vibracij s probničnimi priključki. Delovna temperatura  -30°C do 150°C, tlačne stopnje PN10. </t>
  </si>
  <si>
    <t>Ustreza: Knauf Insulation ali enakovredno</t>
  </si>
  <si>
    <t>Sifon zidni klima</t>
  </si>
  <si>
    <t>Alumplast za radiatorje</t>
  </si>
  <si>
    <t>16x2.0</t>
  </si>
  <si>
    <t>22K-600-400</t>
  </si>
  <si>
    <t>22K-600-1400</t>
  </si>
  <si>
    <t>22K-600-520</t>
  </si>
  <si>
    <t>22K-600-600</t>
  </si>
  <si>
    <t>22K-600-1000</t>
  </si>
  <si>
    <t>22K-600-1200</t>
  </si>
  <si>
    <t>DN65 oz. ST38 x 76</t>
  </si>
  <si>
    <t>Dimenzij: 120x100 [cm]</t>
  </si>
  <si>
    <t>Invalidski umivalnik z mešalno baterijo</t>
  </si>
  <si>
    <t>Kompletni invalidski umivalnik, vgrajen na višini od 75cm do 85cm. Sestoječ iz bele keramike, odtočne cevi z kromiranim medeninastim sifonom in vezno cevjo ter rozeto, pritrdilni in tesnostni material, stoječa enoročna mešalna baterija z prilagojeno ročico, z gibkimi veznimi cevimi do mešalne baterije, z  dvema kromirana medeninasta kotna ventiloma DN 15 z rozetama.</t>
  </si>
  <si>
    <t>Ustreza: 
umivalnik Ceramica Dolomite, tip Atlantis, art J0403, dim. 670x600 mm;
pipa Grohe, tip: 36 269 000 Euroeco Cosmopolitan E IR elektronska pipa za umivalnik, s stikalnim napajanjem 100 - 230 V AC, 50/60 Hz, 6 V DC 
sifon: Ghidini umivalnik crom
ali enakovredno</t>
  </si>
  <si>
    <t>Invalidska wc školka</t>
  </si>
  <si>
    <t>Dobava in montaža elementa skupaj z drobnim montažnimn materialom. Kompletna zidna viseča invalidska straniščna školjka  z izpustom v zid, podometna konstrukcija z izplakovalnim podometnim kotličkom in vsem pritrdilnim in tesnostnim materialom. Sedežna deska z pokrovom in pritrditvijo. Montaža in dobava nosilne podkonstrukcije WC školjke in podometnega kotlička. Tipko je potrebno pred montažo potrdit pri arhitektu.</t>
  </si>
  <si>
    <t>Ustreza: 
školjka Ceramica Dolomite, tip: Atlantis, art: J3517
podometna konstrukcija s kotličkom LIV-FIX – 9012 – Jog, inv: 195874, aktivacijska tipka Aplite Eco, kat. 195866; 
ali enakovredno</t>
  </si>
  <si>
    <t>Invalidsko ogledalo</t>
  </si>
  <si>
    <t>Ogledalo prilagojeno za funkcionalno ovirane osebe, z možnostjo prilagajanja kota, dimenzij: 65x65 [cm], spodnji rob 114 cm ,vključno z montažo in pritrdilnim materialom.</t>
  </si>
  <si>
    <t>Ustreza: Ceramica Dolomite, tip Atlantis, art J2064, dim. 650x650 mm ali enakovredno</t>
  </si>
  <si>
    <t>Invalidska konzola pri wc školki</t>
  </si>
  <si>
    <t>Ustreza: Ceramica Dolomite, tip Atlantis, art: J2060 ali enakovredno</t>
  </si>
  <si>
    <t>Koš za smeti, inavalidi</t>
  </si>
  <si>
    <t xml:space="preserve">Kovinski koš s površino odporna na praske, prašno barvan v barvi po izbiri projektanta, notranji koš iz plastike, volumen 3l. Ročno odpiranje. Montaža 50 cm nad tlemi (od tal do spodnjega roba koša).
Dobava in montaža elementa skupaj z drobnim montažnim materialom. 
</t>
  </si>
  <si>
    <t xml:space="preserve">Ustreza:  koš za smeti Normbau, tip Cavere, 700.500.470, dim. 170x225x250 mm ali enakovredno
</t>
  </si>
  <si>
    <t>Metlica za wc, Invalidi</t>
  </si>
  <si>
    <t xml:space="preserve">Alu metlica za wc, površina odporna na praske, eloksirana v barvi po izboru projektanta. Stožčasta posoda za preprosto vstavljanje ščetke z dodatno poglobitvijo za razkužilo. Posoda snemljiva za čiščenje. Dobava in montaža elementa skupaj z drobnim montažnim materialom. </t>
  </si>
  <si>
    <t xml:space="preserve">Ustreza: 
- metlica za WC Normbau, tip Cavere, 700.525.400, višina 450 mm ali enokovredno
</t>
  </si>
  <si>
    <t>Dispanzer za tekoče milo, invalidi</t>
  </si>
  <si>
    <t>Držalo za toaletni papir, invalidi</t>
  </si>
  <si>
    <t>Kljukica, invalidi</t>
  </si>
  <si>
    <t xml:space="preserve">Ustreza: 
- kljukica Normbau, tip Cavere, 700.500.110, dim. 60x18 mm ali enokovredno
</t>
  </si>
  <si>
    <t>Trokadero</t>
  </si>
  <si>
    <t>Keramični trokadero, talna izvedba, z iztokom DN100 v tla. Element se dobavi s pripadajočo opremo, sestoječo iz:
- dvižna kromana rešetka,
- stenska, enoročna, kromana mešalna baterijo z gibljivim, dolgim izlivom,
- hitrim izplakovalnim ventilom</t>
  </si>
  <si>
    <t>Ustreza: 
- trokadero DOLOMITE, tip BRENTA, dim. 460x535x460 mm, kat: J290700;
- inox rešetka, kat. J2909AA
- mont. komplet, kat. J2904AA
- stenska armatura GROHE, tip Eurosmart Cosmopolitan, kat: 32847 000; - hitri izpirač GROHE, priklop 3/4", kat: 37139 000 ali enakovredno</t>
  </si>
  <si>
    <t>DN25 oz. ø32x3.0 + izolacija ST19x35</t>
  </si>
  <si>
    <t>Zidnji sifon za klimo, z okrasnim pokrovom</t>
  </si>
  <si>
    <t>Fasadna rešetka</t>
  </si>
  <si>
    <t>Okrogla aluminijasta fasadna rešetka z navzdol orientiranimi lamelami, komplet z montažnim materialom.</t>
  </si>
  <si>
    <t>Ustreza: Peštan ali enakovredno</t>
  </si>
  <si>
    <t>Vrtna pipa</t>
  </si>
  <si>
    <t>Kuhinjska, enoročna, napultna, mešalna baterija vgrajen pohištvo, skupaj z kotnima zapornima ventiloma DN15, s filtrom, enojnim odlivnim sifonom, rozetami, montažnim materialom.</t>
  </si>
  <si>
    <r>
      <rPr>
        <sz val="9"/>
        <rFont val="Calibri"/>
        <family val="2"/>
      </rPr>
      <t>Ø</t>
    </r>
    <r>
      <rPr>
        <i/>
        <sz val="9"/>
        <rFont val="Arial"/>
        <family val="2"/>
      </rPr>
      <t>110</t>
    </r>
  </si>
  <si>
    <t>Vertikalni odduh</t>
  </si>
  <si>
    <t>Strešna kapa za odduh vertikalne kanalizacije, iz trde PVC plastike, ustreznega premera.</t>
  </si>
  <si>
    <t>Ustreza: Kovina ali enakovredno</t>
  </si>
  <si>
    <t>Kroglična pipa</t>
  </si>
  <si>
    <t>Ustreza: Grohe, tip: BauLoop
Single-lever sink mixer, 1/2", art: 31368 000
sifon: LIV korito enojni
ali enakovredno</t>
  </si>
  <si>
    <t>Sistemska cevi iz nerjavečega jekla AISI 316, spajane s stisljivimi spojkami, skupaj z dodatkom za razrez, oblikovnimi kosi kot so kolena, odcepi, razširitve, prehodni kosi, ipd. Cevi spajene z pregledanim stiskalnim orodjem, s strani monterja s pridobljenim certifikatom za dostičen sistem cevovodov in spojk.</t>
  </si>
  <si>
    <t>Ustreza: Geberit, tip: Mapress inox ali enakovredno</t>
  </si>
  <si>
    <t>Vratna rešetka</t>
  </si>
  <si>
    <t>Vratna prezračevalna rešetka izdelana iz aluminjastih profilov. Rešetka je prirejena za vgradnjo  in je dobavljena skupaj s pritrdilnim in tesnilnim materialom.
Barva: alu videz, prozoren lak</t>
  </si>
  <si>
    <t>Ustreza: proizvod Tecno-ventil, tip: TTA 425x125 ali enakovredno</t>
  </si>
  <si>
    <t>Ustreza: proizvod Tecno-ventil, tip:  USAV AV ALU ali enakovredno</t>
  </si>
  <si>
    <t>Priprava cirkulacije tople sanitarne vode</t>
  </si>
  <si>
    <t>Priprava hladne sanitarne vode</t>
  </si>
  <si>
    <t>OBDELAVA SANITARNE VODE</t>
  </si>
  <si>
    <t>Ustreza: Gorenje AdaptAir, tip: WHT 941 A2XBG, barva: nerjavno jeklo  EAN koda: 3838942011313 • Šifra: 474621, + oglenega filtra: 197465 ali enakovredno</t>
  </si>
  <si>
    <t>Obtočna (recirkulacijska) kuhinjska napaka, pretoka 464 m3/h,  z vgrajenim ogljenim filtrom, stikalom 0-1-2-3. LED svetilko 0-1, dimenzije: 90 [cm], hrupa 44-62 dB, energijski razred B.</t>
  </si>
  <si>
    <t>Pregled sistema</t>
  </si>
  <si>
    <t xml:space="preserve">Pregled sistema za zagotavljanje požarne varnosti v objektu, notranji hidranti in gasilni aparati, meritev tlaka in pretoka ter izadaja uradnega zapisnika o pregledu. </t>
  </si>
  <si>
    <t>Revizija pvc</t>
  </si>
  <si>
    <t>Revizijska odprtina PVC, odpiranje na stran, dimenzij 25x25 cm, za označitev konca vertikale kanalizacije.</t>
  </si>
  <si>
    <t>Shema in označitev</t>
  </si>
  <si>
    <t>Izdelava funcionalne sheme delovanja klimatske naprave, z vsemi podatki o periferni opremi, motorni pogoni, tipala, ipd. Fizična označitev vseh pogonov in tipal z oznakami iz sheme. Izdela se fascikel z omenjeno shemo ter navodili za uporabo in vzdrževanje v slovenskem jeziku. En izvod sheme in navodil se ustavi krmilno omaro naprave, en izvod se preda uporabiku.</t>
  </si>
  <si>
    <t>za odvod ali dovod zraka izdelana iz vlečenih profilov. Sestavljajo jo:
~nosilni okvir,
~lamele.
Rešetka je prirejena za vgradnjo  in je dobavljena skupaj s pritrdilnim in tesnilnim materialom.
Vse rešetke v jedilnici barvane v RAL 9005.</t>
  </si>
  <si>
    <t>S6.</t>
  </si>
  <si>
    <t>Odstranitev starega vodovoda</t>
  </si>
  <si>
    <t>Odstranitev starega ogrevanja</t>
  </si>
  <si>
    <t>Občina Ajdovščina</t>
  </si>
  <si>
    <t>Cesta 5. maja 6a, 5270 Ajdovščina</t>
  </si>
  <si>
    <t>GLASBENA ŠOLA AJDOVŠČINA</t>
  </si>
  <si>
    <t>13771_5</t>
  </si>
  <si>
    <t>Nova Gorica, oktober 2016</t>
  </si>
  <si>
    <t>KONVEKTORJI</t>
  </si>
  <si>
    <t>TOPLOTNA ČRPALKA</t>
  </si>
  <si>
    <t>PLINSKI KOTEL</t>
  </si>
  <si>
    <t>TOPLOTNA POSTAJA</t>
  </si>
  <si>
    <t>VI.</t>
  </si>
  <si>
    <t>VII.</t>
  </si>
  <si>
    <t>22K-600-800</t>
  </si>
  <si>
    <t>22K-600-1600</t>
  </si>
  <si>
    <t>22K-600-1800</t>
  </si>
  <si>
    <t>22K-600-2200</t>
  </si>
  <si>
    <t>TČ1</t>
  </si>
  <si>
    <t xml:space="preserve">Popisna postavka vključuje dobavo, transport, priklop, zagon, nastavitev parametrov, poučitev uporabika z delovanjem. </t>
  </si>
  <si>
    <t>Predizolirana cev</t>
  </si>
  <si>
    <t>PK1</t>
  </si>
  <si>
    <t>Ustreza: Buderus, tip: GB 162-100 
ali enakovredno</t>
  </si>
  <si>
    <t>Hidravlična ločnica</t>
  </si>
  <si>
    <t>Nevtralizator kondenzata</t>
  </si>
  <si>
    <t>Za direktni priklop pod kotlom, vsebuje modulirano crpalko UPER 25-80, varnostni ventil 3 bar, manometer, plinski ventil, 2x nadometni ventil, protipovratni ventil, polnilno praznilna pipa, izolacija</t>
  </si>
  <si>
    <t>Ustreza: Buderus, tip: ČPS ali enakovredno</t>
  </si>
  <si>
    <t>Ustreza: Buderus, tip: NK DN40 ali enakovredno</t>
  </si>
  <si>
    <t>Ustreza: Buderus, tip: EM10 ali enakovredno</t>
  </si>
  <si>
    <t>Dimnik</t>
  </si>
  <si>
    <t>Ustreza: Buderus, tip: MH80 ali enakovredno</t>
  </si>
  <si>
    <t>Avtomatika za daljinski nadzor</t>
  </si>
  <si>
    <t>Avtomatika za daljinski nadzor naprave, napajanje 230V, vklop 0/1, ter zvezna regulacija moči 0-10V. Nameščena na steno poleg kotla.</t>
  </si>
  <si>
    <r>
      <t xml:space="preserve">Dimniški sistem za odvod dimnih plinov iz kondezacijskega plinskega kotla, dimenzij </t>
    </r>
    <r>
      <rPr>
        <sz val="9"/>
        <rFont val="Calibri"/>
        <family val="2"/>
      </rPr>
      <t>Ø</t>
    </r>
    <r>
      <rPr>
        <sz val="9"/>
        <rFont val="Arial"/>
        <family val="2"/>
      </rPr>
      <t>110/Ø160, material notranje cevi PP, material zunanje zaščitne cevi inox. Dimnik izdelan tako, da plinsko trošilo vleče zrak za izgorevanje iz zunanjosti. Dimnik dobavljen skupaj z vsemi oblikovnimi kosi, koleni, zaključnimi elementi, podporami. Podpore iz nerjevečega jekla.
Tehnični podatki:
_višinska razlika 12m
_koleno 90°(kos 2),
_preboj poševne strehe (kos 1);
_zaključna kapa (kos 1),
_masivna spodnja konzola (kos 1)
_vertikalna objemka (kos 10),</t>
    </r>
  </si>
  <si>
    <t>Hidravlična ločnica za ločitev tokokroga plinskega kotla, za pretok 12 m3/h, skupaj z montažno konzolo, temometrom, uvodnico DN15 (kos 2), izpustno pipo DN15, izolacijo, montažo.</t>
  </si>
  <si>
    <t>DN40, montaža pod kotel, vkljčno s polnilom.</t>
  </si>
  <si>
    <t>KN1 DVORANA</t>
  </si>
  <si>
    <t>KN2 ZBORNICA</t>
  </si>
  <si>
    <t>KN3 UČILNICA 1</t>
  </si>
  <si>
    <t>KN4 UČILNICA 2</t>
  </si>
  <si>
    <t>KN5 BALET</t>
  </si>
  <si>
    <t>KN6 VAJE ORKESTER</t>
  </si>
  <si>
    <t>KN7 TOLKALA</t>
  </si>
  <si>
    <t>VIII.</t>
  </si>
  <si>
    <t>Rešetka</t>
  </si>
  <si>
    <t>Ustreza: Lindab IMP Klima ali enakovredno</t>
  </si>
  <si>
    <t>Napa čajna kuhinja</t>
  </si>
  <si>
    <t>Ustreza: npr. PROMAT ali enakovredno</t>
  </si>
  <si>
    <t>Požarna zetesnitev  kanalskih prebojev EI90</t>
  </si>
  <si>
    <t>Naprava KN6</t>
  </si>
  <si>
    <t>Naprava KN5</t>
  </si>
  <si>
    <t xml:space="preserve">ZIMA
okolica: -7 °C, 90 % RV
vpih: +24 °C, 45 % RV
POLETJE 
okolica: +35 °C, 40 % RV
vpih: +22 °C, 50 % RV
DOVOD 
-pretok: 600 m3/h
-ext tlak: 250 Pa
-filter ZUZ: M5
-filter VTZ: F7
ODVOD
-pretok: 600 m3/h 
-ext tlak: 250 Pa
-filter ODZ: M5
</t>
  </si>
  <si>
    <t xml:space="preserve">ZIMA
okolica: -7 °C, 90 % RV
vpih: +24 °C, 45 % RV
POLETJE 
okolica: +35 °C, 40 % RV
vpih: +22 °C, 50 % RV
DOVOD 
-pretok: 800 m3/h
-ext tlak: 250 Pa
-filter ZUZ: M5
-filter VTZ: F7
ODVOD
-pretok: 800 m3/h 
-ext tlak: 250 Pa
-filter ODZ: M5
</t>
  </si>
  <si>
    <t>ZIMA
okolica: -7 °C, 90 % RV
vpih: +24 °C, 45 % RV
POLETJE 
okolica: +35 °C, 40 % RV
vpih: +22 °C, 50 % RV
DOVOD 
-pretok: 200 m3/h
-ext tlak: 250 Pa
-filter ZUZ: M5
-filter VTZ: F7
ODVOD
-pretok: 200 m3/h 
-ext tlak: 250 Pa
-filter ODZ: M5</t>
  </si>
  <si>
    <t>Ustreza: SALDA, tip: Smarty 3XP1.4
dobavitelj: Bossplast d.o.o.
ali enakovredno</t>
  </si>
  <si>
    <t>Naprava KN7</t>
  </si>
  <si>
    <t>ZIMA
okolica: -7 °C, 90 % RV
vpih: +24 °C, 45 % RV
POLETJE 
okolica: +35 °C, 40 % RV
vpih: +22 °C, 50 % RV
DOVOD 
-pretok: 4.500 m3/h
-ext tlak: 300 Pa
-filter ZUZ: M5
-filter VTZ: F7
ODVOD
-pretok: 4.500 m3/h 
-ext tlak: 300 Pa
-filter ODZ: M5</t>
  </si>
  <si>
    <r>
      <rPr>
        <u val="single"/>
        <sz val="9"/>
        <rFont val="Arial"/>
        <family val="2"/>
      </rPr>
      <t>Projektni pogoji:</t>
    </r>
    <r>
      <rPr>
        <sz val="9"/>
        <rFont val="Arial"/>
        <family val="2"/>
      </rPr>
      <t xml:space="preserve">
-kompaktna naprava,
-notranja, talna postavitev,
-montaža pod strop,
-naprava komplet z elektro krmilno omaro,
-posluževalni tablo,
-modbus vmesnik za CNS,
-antivibracijski priključki za kanale,
-antivibracijske obesi za pritrditev na strop,
-regulacija vrtljajev ventilatorjev,
-ErP ready,
-rekuperacija: &gt;65 % po EN 308,
-obtočni zrak: NE,
-bypass: DA,
-vodni grelnik (50/40 °C, 100 % voda),
-vodni hladilnik (9/14 °C, 100 % voda),
-reverzibilni register za gretje in hlajenje,
-3P mešalna zanka brez sekundarne črpalke, regulacija diferenčnega tlaka;</t>
    </r>
  </si>
  <si>
    <t>Projektni pogoji:
-kompaktna naprava,
-notranja postavitev,
-montaža pod strop,
-naprava komplet z elektro krmilno omaro,
-posluževalni tablo,
-modbus vmesnik za CNS,
-antivibracijski priključki za kanale,
-antivibracijske obesi za pritrditev na strop,
-regulacija vrtljajev ventilatorjev,
-ErP ready,
-rekuperacija: &gt;65 % po EN 308,
-obtočni zrak: NE,
-bypass: DA,
-vodni grelnik (50/40 °C, 100 % voda),
-vodni hladilnik (9/14 °C, 100 % voda),
-reverzibilni register za gretje in hlajenje,
-3P mešalna zanka brez sekundarne črpalke</t>
  </si>
  <si>
    <t>ZIMA
okolica: -7 °C, 90 % RV
vpih: +24 °C, 45 % RV
POLETJE 
okolica: +35 °C, 40 % RV
vpih: +22 °C, 50 % RV
DOVOD 
-pretok: 900 m3/h
-ext tlak: 230 Pa
-filter ZUZ: M5
-filter VTZ: F7
ODVOD
-pretok: 900 m3/h 
-ext tlak: 230 Pa
-filter ODZ: M5</t>
  </si>
  <si>
    <t>ZIMA
okolica: -7 °C, 90 % RV
vpih: +24 °C, 45 % RV
POLETJE 
okolica: +35 °C, 40 % RV
vpih: +22 °C, 50 % RV
DOVOD 
-pretok: 400 m3/h
-ext tlak: 230 Pa
-filter ZUZ: M5
-filter VTZ: F7
ODVOD
-pretok: 400 m3/h 
-ext tlak: 230 Pa
-filter ODZ: M5</t>
  </si>
  <si>
    <t>ZIMA
okolica: -7 °C, 90 % RV
vpih: +24 °C, 45 % RV
POLETJE 
okolica: +35 °C, 40 % RV
vpih: +22 °C, 50 % RV
DOVOD 
-pretok: 1.100 m3/h
-ext tlak: 250 Pa
-filter ZUZ: M5
-filter VTZ: F7
ODVOD
-pretok: 1.100 m3/h 
-ext tlak: 250 Pa
-filter ODZ: M5</t>
  </si>
  <si>
    <t>Projektni pogoji:
-kompaktna naprava,
-notranja postavitev,
-montaža pod strop,
-naprava komplet z elektro krmilno omaro,
-posluževalni tablo,
-modbus vmesnik za CNS,
-antivibracijski priključki za kanale,
-antivibracijske obesi za pritrditev na strop,
-regulacija vrtljajev ventilatorjev,
-ErP ready,
-rekuperacija: &gt;80 % po EN 308,
-obtočni zrak: NE,
-bypass: DA,
-vodni grelnik brez,
-vodni hladilnik brez,
-reverzibilni register za gretje in hlajenje,
-3P mešalna zanka brez sekundarne črpalke</t>
  </si>
  <si>
    <t>LO1 (server)</t>
  </si>
  <si>
    <t>LO2 (sanitarije)</t>
  </si>
  <si>
    <t xml:space="preserve">V=150 m3/h @ dp=100 Pa
izvedba: kanalski, tiha izvedba
krmiljenje: 1-2-3 + timer
U= 1x230 V, f= 50 Hz, </t>
  </si>
  <si>
    <t>Ventilatorski konvektor TIP1</t>
  </si>
  <si>
    <t>Ventilatorski konvektor TIP2</t>
  </si>
  <si>
    <t>Ventilatorski konvektor TIP3</t>
  </si>
  <si>
    <t>Sobni termostat konvektorji</t>
  </si>
  <si>
    <t>Cev kondenz</t>
  </si>
  <si>
    <t>gumijasta cev za odvod kondenza, skupaj z kovinskimi objemkami, silikonom;</t>
  </si>
  <si>
    <t>Ustreza: THERMOKON tip LCF Touch Modbus ali enakovredno</t>
  </si>
  <si>
    <t>Motorni ventili (MV40, MV41, MV42, MV43, MV44, MV45 so zajeti v popisu klimatskih naprav in se dobavijo skupaj z napravami.</t>
  </si>
  <si>
    <t>Črpalni sklop kotla</t>
  </si>
  <si>
    <t>Varnostni ventil TČ1</t>
  </si>
  <si>
    <t>Ustreza: Caleffi, tip: 527 ali enakovredno</t>
  </si>
  <si>
    <t>Raztezna posoda TČ1</t>
  </si>
  <si>
    <t>MN</t>
  </si>
  <si>
    <t>AVT</t>
  </si>
  <si>
    <t>Magnetni ločevalnik nesnage</t>
  </si>
  <si>
    <t>Ustreza: SIMON ali enakovredno</t>
  </si>
  <si>
    <t>Kalorimeter</t>
  </si>
  <si>
    <t>Loputa</t>
  </si>
  <si>
    <t xml:space="preserve">Medprirobničnima loputa z gumijastim tesnenjem,  z ročico za odpiranje, vključno s dvema prirobnicama in vijaki. Delovna temperatura  -30°C do 150°C, tlačne stopnje PN10. </t>
  </si>
  <si>
    <t>Ustreza: POLIX, tip: Zaporna loputa z ročico - CI/DI PN16 ali enakovredno</t>
  </si>
  <si>
    <t>Motorni ventil</t>
  </si>
  <si>
    <t>Nepovratna loputa F</t>
  </si>
  <si>
    <t>Kompenzator vibracij F</t>
  </si>
  <si>
    <t xml:space="preserve">Gumijasti kompenzator vibracij s probničnimi priključki, z ročico za odpiranje. Delovna temperatura  -30°C do 150°C, tlačne stopnje PN10. </t>
  </si>
  <si>
    <t>Lovilnik nesnage F</t>
  </si>
  <si>
    <t>Odzračevalno korito</t>
  </si>
  <si>
    <t>Ustreza: CALEFFI ali enakovredno</t>
  </si>
  <si>
    <t>Prenosnik toplote PT1</t>
  </si>
  <si>
    <t>Varnostni ventil PK1</t>
  </si>
  <si>
    <t>Hlranilnik hladi HR1</t>
  </si>
  <si>
    <t>Raztezna posoda PK1</t>
  </si>
  <si>
    <t>Raztezna posoda SISTEM</t>
  </si>
  <si>
    <t>Varnostni ventil SISTEM</t>
  </si>
  <si>
    <t>Bojler BOJ1</t>
  </si>
  <si>
    <t>Tipalo temperautrno potopno</t>
  </si>
  <si>
    <t>Tipalo tlačno</t>
  </si>
  <si>
    <t>CONSKA REGULACIJA</t>
  </si>
  <si>
    <t>NOTRANJI PLINOVOD</t>
  </si>
  <si>
    <t>ZUNANJI PLINOVOD</t>
  </si>
  <si>
    <t>Kotlovska avtomatika</t>
  </si>
  <si>
    <t>Ustreza: Buderus, tip: RC300 ali enakovredno</t>
  </si>
  <si>
    <t>Plinski kondenzacijski, kotel stenske izvedbe, ki ustreza naslednjim projektnim pogojem:
• Temperaturni režim 55/45 °C,
• Projektna temperature okolice -7 °C,
• Grelna moč 100 kW
• Modulacija moči 15-100 %
• Plin metan (20-25 mbar nadtlaka)
• Plinsko trošilo tip C52x / C53x</t>
  </si>
  <si>
    <t>Predizolirana cev za toplovodno ogrevanje in hlajenje, iz polimernih materialov, difuzijsko tesnih cevi PEXa SDR11 dimenzije DN65, za temperature od 5 do 90 °C, tlačne stopnje PN6.
Cev se dobavi skupaj s prehodnimi spojkami, koleni, odcepi. Cev se polaga v prepripvaljeni gradbeni jašek, na peščeno posteljico, skladno z navodili proizvajalca. Vzporedno s toplovodom se vodi opozorilni trak "POZOR TOPLOVOD".</t>
  </si>
  <si>
    <t>Ustreza: Uponor tip: Ecoflex Thermo Single Ø90 ali enakovredno</t>
  </si>
  <si>
    <t>Upravljalnik omogoca krmiljenje ogrevalne naprave z najvec štirimi ogrevalnimi krogi, dvema krogoma za ogrevanje sanitarne vode, solarno ogrevanje sanitarne vode in solarno podporo za ogrevanje. Ima casovne programe: ogrevanje: za vsak ogrevalni krog dva casovna programa s šestimi preklopnimi casi na dan, sanitarna voda: za vsak krog sanitarne vode en casovni program za ogrevanje in casovni program za cirkulacijsko crpalko s po šestimi preklopnimi casi na dan. Omogoca prikazovanje parametrov ogrevalne naprave in možnost spreminjanja nastavitev. Obseg funkcij in s tem struktura menija je odvisna od strukture sistema. Montaža upravljalnika je mogoca na kotel ali na steno.
Dimenzije: Š x V x G: 150mm x 90mm x 25mm
Nazivna napetost: 10...24V DC
Nazivni tok (brez osvetlitve): 9mA
Podatkovni vmesnik (BUS): EMS plus</t>
  </si>
  <si>
    <t>Ustreza: Buderus ali enakovredno</t>
  </si>
  <si>
    <t>Raztezna posoda s fiksno zračno blazino, jeklena, varjena, za ogrevanje in hladilne vodne sisteme, dodatki proti zmrzovanju do 50%, komplet z servisnim ventilom. Po montaži se nastavi usterezen tlak zračne blazine.</t>
  </si>
  <si>
    <t>Volumen: 100 L</t>
  </si>
  <si>
    <t>Volumen: 200 L</t>
  </si>
  <si>
    <t>Ustreza: Cordivari ACQUA REFRIGERATA ZINCATO ZB VT, 1000, art: 3001162310007
 ali enakovredno</t>
  </si>
  <si>
    <t>Hranilnik hladne vode prostornine 1000 L,  tlačne stopnje PN6, delavna temperatura max. 95°C, iz jeklene pločevine, zunanja in notranja stran zaščitena pred korozijo, toplotna izolacija iz trde poliuretanske pene debeline 3 cm, toplotne prehodnosti λ&lt;=0,023 W/m2K. V vrednost postavke vključena, dobava, namestitev, montaža izolacije, pretesnitev vseh priključkov, skupaj z vsem potrebnim tesnilnim in pritrdilnim materialom.</t>
  </si>
  <si>
    <t>Avtomatski izločevalnik mikro mehurčkov ali nečistoč, za ogrevanje in hladilne vodne sisteme, dodatki proti zmrzovanju do 50%, vgradnja na vodoravno cev;
• priključek s prirobnicami PN 16
• leakfree varnostni paket, varen, suh izpust izločenih plinov
• izločene nečistoče ne vplivajo na zmanjšanje pretoka
• helistill izločevalnik, tangencialna dinamika izločevanja
• ventil za izločanje nečistoč, optimirano, tangencialno izpiranje</t>
  </si>
  <si>
    <t>PT2 - BOJ1</t>
  </si>
  <si>
    <t>Razdelilec ogrevanja in hlajenja</t>
  </si>
  <si>
    <r>
      <rPr>
        <i/>
        <u val="single"/>
        <sz val="9"/>
        <rFont val="Arial"/>
        <family val="2"/>
      </rPr>
      <t>MV24 - SEZONSKA ZAPORA KOTEL</t>
    </r>
    <r>
      <rPr>
        <i/>
        <sz val="9"/>
        <rFont val="Arial"/>
        <family val="2"/>
      </rPr>
      <t xml:space="preserve">
2P loputa, DN65, regulacija: 0-1, U= 24V
Ustreza: Danfoss ali enakovredno </t>
    </r>
  </si>
  <si>
    <t>SPLETNI STREŽNIK IN APLIKACIJA</t>
  </si>
  <si>
    <t>Meritve in nastavitev avtomatike, delovanja senzorikein aktuaktorjev skladno z zahtevami sistema, izdelava zapisnika.</t>
  </si>
  <si>
    <t>Izdelava funcionalne shemesistema, z vsemi podatki o periferni opremi, motorni pogoni, tipala, ipd. Fizična označitev vseh pogonov in tipal z oznakami iz sheme. Izdela se fascikel z omenjeno shemo ter navodili za uporabo in vzdrževanje v slovenskem jeziku. En izvod sheme in navodil se ustavi krmilno omaro naprave, en izvod se preda uporabiku.</t>
  </si>
  <si>
    <t>Plinovodna cev iz materiala PEHD</t>
  </si>
  <si>
    <t xml:space="preserve">Polietilenska cev za distribucijo plina izdelana iz (PEHD) polietilena visoke gostote po MRS klasifikaciji tip PE100. Kakovost materiala mora odgovarjat ustreznim mednarodnim standardom, oziroma mora biti izdelana po SIST EN12007 in sicer za tlake do 4 bar.                                                                                              </t>
  </si>
  <si>
    <t>PE32 / 32x3,0 mm (sdr11)</t>
  </si>
  <si>
    <t>Elektrovarilna spojka</t>
  </si>
  <si>
    <t>Elektrovarilna obojka za medsebojno spajanje armature in osnovne plinovodne cevi, izdelano iz (PEHD) polietilena visoke gostote po MRS klasifikaciji tip PE100.                            Biti mora kompatibilen za vgradnjo, spajanje in kompletacijo z osnovno plinovodno cevjo.                                                                   Za maksimalni delovni tlak 5 bar in podzemno vgradnjo.</t>
  </si>
  <si>
    <t>PE32</t>
  </si>
  <si>
    <t xml:space="preserve">Elektrovarilno sedlo </t>
  </si>
  <si>
    <t>Elektrovarilno sedlo z odvodom za PE cev iz polietilena visoke gostote PEHD za delovni tlak do 5 bar.</t>
  </si>
  <si>
    <t>PE32 (sdr11)</t>
  </si>
  <si>
    <t>Koleno 90°</t>
  </si>
  <si>
    <t xml:space="preserve">Elektrovarilno koleno za spremembo smeri toka distribucije plina izdelano iz (PEHD) polietilena visoke gostote po MRS klasifikaciji tip PE100. Biti mora biti kompatibilen za vgradnjo, spajanje in kompletacijo z osnovno plinovodno cevjo.                                                                                                                                                Za maksimalni delovni tlak 5 bar, in podzemno vgradnjo. </t>
  </si>
  <si>
    <t>Priključni sklop  DN 25</t>
  </si>
  <si>
    <t>Priključni sklop  sestavljen  iz:
- prehodnega kosa PE 32/jeklo DN 25,
jeklene brezšivne srednjetežke črne cevi po EN 10208-1   in ENV 10220,  material  St 38.5, DN 25, 
- zaporna pipa DN 25 navojne izvedbe,  za maksimalni delovni tlak 5 bar, standardne dolžine, atestirana  za zemeljski plin, z ročko za posluževanje, skupaj z izolirnim kosom in tesnilnim materialom, zaprta s čepom, 
- omarica,  izdelane iz nerjaveče pločevine, prirejene za pritrditev na zid z dimenzijo 300x300x250 mm, pocinkano zaščitno cevjo in z napisom: GLAVNA PLINSKA ZAPORNA PIPA.</t>
  </si>
  <si>
    <t>Opozorilni trak</t>
  </si>
  <si>
    <t>Opozorilni trak za podzemno vgradnjo iznad položene plinovodne cevi. Biti mora rumene barve in opremljen z črnim napisom: "POZOR PLINOVOD". Trak mora biti barvno obstojen in odporen proti staranju.</t>
  </si>
  <si>
    <t>Pozicijska tablica</t>
  </si>
  <si>
    <t>Pozicijska tablica za označevanje podzemne armature, vključno z vsem nerjavečim veznim in pritrdilnim materialom.</t>
  </si>
  <si>
    <t>Stebriček tablice</t>
  </si>
  <si>
    <t>Jekleni stebriček iz pocinkane cevi dimenzije DN50 na vrhu začepljen s plastičnim čepom za montažo pozicijskih oziroma opozorilnih tablic.</t>
  </si>
  <si>
    <t>Preizkus na tesnost in trdnost v prisotnosti odgovornega nadzornika.</t>
  </si>
  <si>
    <t>Navezava na obstoječe omrežje in zaplinjenje</t>
  </si>
  <si>
    <t>Navezavo na obstoječe plinovodno omrežje izvesti v prisotnosti  pooblaščenega upravljavca plinovodnega omrežja.</t>
  </si>
  <si>
    <t>Zakoličba</t>
  </si>
  <si>
    <t>Zakoličbo trase obstoječega plinovoda in priključnega plinovoda ter nadzor pooblaščenega upravljavca plinovodnega omrežja pri delih.</t>
  </si>
  <si>
    <r>
      <t>Lok 90</t>
    </r>
    <r>
      <rPr>
        <b/>
        <sz val="9"/>
        <rFont val="Symbol"/>
        <family val="1"/>
      </rPr>
      <t>°</t>
    </r>
    <r>
      <rPr>
        <b/>
        <sz val="9"/>
        <rFont val="Arial"/>
        <family val="2"/>
      </rPr>
      <t xml:space="preserve"> R=1,5 iz materiala St 37.0 </t>
    </r>
  </si>
  <si>
    <t>Standard:DIN 2605-1</t>
  </si>
  <si>
    <t>Plinski filter</t>
  </si>
  <si>
    <t>Plinski filter za ZP, navojni, opremljen s podatkovno tablico in CE certifikatom. Pvmax=0,5 bar, Tmax=80°C, Tmin=-15°C, izločanje trdnih in tekočih delcev velikosti do 50 mikro meter v obsegu 99,9%.</t>
  </si>
  <si>
    <t>Ustreza: DUNGS GF 510/1 ali enakovredno</t>
  </si>
  <si>
    <t>Ustreza: Dungs MVD 210/5 R 1" ali enakovredno</t>
  </si>
  <si>
    <t xml:space="preserve">Regulator tlaka </t>
  </si>
  <si>
    <t>Ustreza: Dungs FRS 510 1" ali enakovredno</t>
  </si>
  <si>
    <t>Ustreza: Itron ali enakovredno</t>
  </si>
  <si>
    <t>Dobava in montaža omarice iz nerjavečega materiala</t>
  </si>
  <si>
    <t>RF plinska omara 1000x1000x250 [mm], zaklepanje na ključ upravitelja omrežja, na sprenji strani z režami za predzračevanje, izdelana po končani instalaciji plinske proge.</t>
  </si>
  <si>
    <t>Ustreza: Giacomini ali enakovredno</t>
  </si>
  <si>
    <t>20x2.25</t>
  </si>
  <si>
    <t>Ustreza: Giacomini R88I + R254D</t>
  </si>
  <si>
    <t>Radiatorski termostatski ventil, kotni, ponikljan, za dvocevne instalacije s prisilnim obtokom s črpalko, vključno z radiatorskim zapiralom enake dimenzije kot ventil, tesnilnim materialom in nastavitvijo pretoka. S priključkom za alumplast cevi, eurokonus matico</t>
  </si>
  <si>
    <t>Izvedba toplotnega preizkusa za radiatorski sistem. odzečevanje. Po uspešnem preizkusu dostaviti zapisnik.</t>
  </si>
  <si>
    <t>R3</t>
  </si>
  <si>
    <t>R6</t>
  </si>
  <si>
    <t>R7</t>
  </si>
  <si>
    <t>R8</t>
  </si>
  <si>
    <t>R12</t>
  </si>
  <si>
    <t>Podometna omara za radiatorje</t>
  </si>
  <si>
    <t>Oprema omaric radiatorji</t>
  </si>
  <si>
    <t>Oprema etažnih razdelilnih omaric sestavljena iz:
• kotni ventili s holenderji DN32,
• medeninast razdelilni kolektor (basic),
• medeninast povratni koelktor z nastavki za glave,
• termoelektirčnime glave NC 24V (kolikor vej),
• praznilne pipe DN15 (kos 2),
• montažne konzole za razdelilce,
• eurokonus spojke z maticami za alumplast cevi,
• nalepke za označitev vej,
• nalepka za označitev razdelilca po projektu</t>
  </si>
  <si>
    <t>Etažna podometna razdelilna omara za sistem radiatorskega ogrevanja sestavljena iz pločevinaste omare, barvane v belo barvo (RAL 9010).</t>
  </si>
  <si>
    <t>500x640x110</t>
  </si>
  <si>
    <t>600x640x110</t>
  </si>
  <si>
    <t>750x640x110</t>
  </si>
  <si>
    <t>1050x640x110</t>
  </si>
  <si>
    <t>Ustreza: Aermec tip: NRK0330°H°E°J°P1 ali enakovredno</t>
  </si>
  <si>
    <t>Ustreza: Innova Airleaf, tip: RLI 800 ali enakovredno</t>
  </si>
  <si>
    <t>Ventilatorski konvektor TIP4</t>
  </si>
  <si>
    <t>h</t>
  </si>
  <si>
    <t>ČRPALIŠČE</t>
  </si>
  <si>
    <t>ZUNANJI VODOVOD</t>
  </si>
  <si>
    <t>AVTOMATIKA ENERGETSKEGA SISTEMA</t>
  </si>
  <si>
    <t>Opomba:</t>
  </si>
  <si>
    <t>Priklop</t>
  </si>
  <si>
    <t>Tlačni preizkuss hladno vodo, izdaja zapisnika.</t>
  </si>
  <si>
    <t>Kloriranje instalacije</t>
  </si>
  <si>
    <t>Kloriranje in dezinfekcija vodovodne instalacije s strani pooblaščene institucije, analiza pitne vode in pridobitev potrdila o neoporečenosti vode.</t>
  </si>
  <si>
    <t>Ustreza: Sauter, tip: EGT 346 ali enakovredno</t>
  </si>
  <si>
    <t>Ustreza: Sauter, tip: DSB143F001 ali enakovredno</t>
  </si>
  <si>
    <t>Potopno tipala tip Pt1000, skupaj s potopno tulko DN15 PN10</t>
  </si>
  <si>
    <t>Tlačno tipalo z analognim izhodom, merilno ombmočje 0-20 bar, priključek DN15 PN10</t>
  </si>
  <si>
    <t>Prirobnični reducirni kos FFR DN100/50 L200 PN10</t>
  </si>
  <si>
    <t>Prirobnica, navojna, DN50 PN10</t>
  </si>
  <si>
    <t>Čistilni kos DN32 PN10</t>
  </si>
  <si>
    <t>Krogelni ventil DN32 PN10</t>
  </si>
  <si>
    <t>Vodomer, navojni DN32 PN10</t>
  </si>
  <si>
    <t>Protipovratna ventil DN32</t>
  </si>
  <si>
    <t>Praznilna pipa 1/2" PN10</t>
  </si>
  <si>
    <t>T-kos DN25 PN10</t>
  </si>
  <si>
    <t>Prehodni kos JE/PE</t>
  </si>
  <si>
    <t>opozorilni trak "POZOR VODOVOD" položen 20 cm nad vodvododno cevjo.</t>
  </si>
  <si>
    <t>Vodovodna cev</t>
  </si>
  <si>
    <t>PE80 SDR11 ∅63x6.5, skupaj z elektrovarilnimi oblikovnimi kosi.</t>
  </si>
  <si>
    <t>DN32 - ∅63x6.5</t>
  </si>
  <si>
    <t>Popis je pripravljen skladno z navodili za izvajanje operacij energetske prenove javnih stavb na podlagi OP EKP 2014-2020, dokument "PRIROČNIK UPRAVIČENIH STROŠKOV PRI UKREPU ENERGETSKE PRENOVE STAVB JAVNEGA SEKTORJA", datum: September 2016, Različica: 1.02</t>
  </si>
  <si>
    <t>Ustreza: RUCK, tip: ROTOLINE RLI 1200 FC 22
tipksi kanalski hladilnik RUCK
priložen MV40 (STK 3P) s pogonom Belimo (230V)
dobavitelj: Bossplast d.o.o.
ali enakovredno</t>
  </si>
  <si>
    <t>Ustreza: RUCK, tip: ETA 1200 F 30
tipksi kanalski hladilnik RUCK
priložen MV41 (STK 3P) s pogonom Belimo (230V)
dobavitelj: Bossplast d.o.o.
ali enakovredno</t>
  </si>
  <si>
    <t>Ustreza: RUCK, tip: ETA 600 F 30
tipksi kanalski hladilnik RUCK
priložen MV42 (STK 3P) s pogonom Belimo (230V)
dobavitelj: Bossplast d.o.o.
ali enakovredno</t>
  </si>
  <si>
    <t>Ustreza: RUCK, tip: ETA 600 F 30
tipksi kanalski hladilnik RUCK
priložen MV43 (STK 3P) s pogonom Belimo (230V)
dobavitelj: Bossplast d.o.o.
ali enakovredno</t>
  </si>
  <si>
    <t>Ustreza: RUCK, tip: ETA 1200 F 30
tipksi kanalski hladilnik RUCK
priložen MV44 (STK 3P) s pogonom Belimo (230V)
dobavitelj: Bossplast d.o.o.
ali enakovredno</t>
  </si>
  <si>
    <t>Ustreza: RUCK, tip: ETA 1200 F 30
tipksi kanalski hladilnik RUCK
priložen MV45 (STK 3P) s pogonom Belimo (230V)
dobavitelj: Bossplast d.o.o.
ali enakovredno</t>
  </si>
  <si>
    <t>Toplotna črpalka zrak-voda, kompaktne izvede za postavitev na ravna tla, ki ustreza naslednim projektnim pogojem:
• Kompaktna naprava
• Temperaturni režim hlajenje 7/12 °C,
• Temperaturni režim ogrevanje 65/60 °C,
• Medij: 25% glikol-voda,
• Projektna temperature okolice 35 °C,
• Hladilna moč 65 kW,
• Krmiljenje: daljinski vklop on/off + modbus vmesnik,
• Vgrajena primarna transportna črpalka H= 80 kPa,
• Antivibracijske nogice za postavitev na tla,
• Mehki zagon (DRE),
• Omejevalec toka (RIF),
• COP 3.1 pri A2/W35 po standardu SIST EN 14511,
• EER 2.9 pri A35/W7 po standardu SIST EN 14511,</t>
  </si>
  <si>
    <t>Ultrazvočni merilnik toplotne in hladilne energije, prirobnične izvedbe, tlačne stopnje PN10, skupaj računsko enoto z zunanjim napajanjem 230V, M-Bus kartico za daljinsko odčitovanje na CNS, parom potopnih temperaturnih tipal in tesnislnim materialom.</t>
  </si>
  <si>
    <t>Ustreza: Enerkon, tip CF-ECHO II ali enakovredno</t>
  </si>
  <si>
    <t>Lovilno korito za 12 odzračevalnih vej toplovodnega ogrevanja, z odlivom ø50 iz inox pločevine AISI 304 debeline 0.5-1.0 mm, komplet s pritrdilnim materialom in sifonom.</t>
  </si>
  <si>
    <r>
      <t xml:space="preserve">Prenosnik toplote za hidravlično ločitev tokokorga toplotne črpalke in sistema ogrevanja / hlajenja. Plošči prenosnik toplote lotane izvedbe, z varilnimi polholenderji, montažno konzolo, izoliran na licu mesta z parozaporno izolacijo armaflex 25 mm.
</t>
    </r>
    <r>
      <rPr>
        <u val="single"/>
        <sz val="9"/>
        <rFont val="Arial"/>
        <family val="2"/>
      </rPr>
      <t>Projektni pogoji:</t>
    </r>
    <r>
      <rPr>
        <sz val="9"/>
        <rFont val="Arial"/>
        <family val="2"/>
      </rPr>
      <t xml:space="preserve">
Hla-primar: 65 kW, 7/12 °C, 25% glikol-voda
Hla-sekundar: 65 kW, 9/14 °C, mehka voda</t>
    </r>
  </si>
  <si>
    <t>Kompaktna naprava, primerna za postavitev v notranji prostor, z frekvenčno vodenimi ventilatorji, rekuperatorjem toplote z visokim učinkom, kombiniranim vodnim grelnikom / hladilnikom, protizmrzovalno zaščito za obratovanje brez glikola,vgrajenimi dušilci zvoka na dovodu in odvodu, antivibracijskim montažnim kompletom, jadrovinastimi priključki za priklop na kanalsko mrežo, žičnim posluževalnim tablojem. 2x motorna loputa 230V na ZUZ in ZAZ. 2x tipski dušilec zvoka vgrajen na VTZ in ODZ. Naprava mora ustrezat naslednjim projektnim pogojem.</t>
  </si>
  <si>
    <t xml:space="preserve">Kompaktna naprava, primerna za postavitev v notranji prostor, z frekvenčno vodenimi ventilatorji, rekuperatorjem toplote z visokim učinkom, kombiniranim vodnim grelnikom / hladilnikom, protizmrzovalno zaščito za obratovanje brez glikola,vgrajenimi dušilci zvoka na dovodu in odvodu, antivibracijskim montažnim kompletom, jadrovinastimi priključki za priklop na kanalsko mrežo, žičnim posluževalnim tablojem. 2x motorna loputa 230V na ZUZ in ZAZ. 2x tipski dušilec zvoka vgrajen na VTZ in ODZ. Naprava mora ustrezat naslednjim projektnim pogojem.
</t>
  </si>
  <si>
    <t>Ustreza: TROX, tip: FBA-1-H-KF-SV/200 ali enakovredno</t>
  </si>
  <si>
    <t>Talni difuzor</t>
  </si>
  <si>
    <t xml:space="preserve">Vrtinčasti difuzor za dovod ogretega oz. ohlajenega zraka, največje dopustne vgradne višini 28 cm, z uvodnica za priključno fleksibilno cev d200, dušilno loputo, kompletno z montažnim in pritrdilnim materialom. Komora difuzorja unikatno izdelana v delavnici zaradi nizkega spuščenega stropu. Dimenzije se pred vgradnjo preverijo na objektu.
</t>
  </si>
  <si>
    <t>Talni difuzor za dovod ogretega oz. ohlajenega zraka v dvorano, pretok 100 m3/h, hrup 28 dB(A), tlačni padec 18 Pa, vgrajen v tlak, skupaj z izrezom tlak, barvan v barvo po želji arhitekta, kompletno z montažnim in pritrdilnim materialom.</t>
  </si>
  <si>
    <t>Ustreza: 
POLAR Pi18MF DN20
POLAR PCS DN20
Zastopstvo: Tehnofan d.o.o.
ali enakovredno</t>
  </si>
  <si>
    <t>Ustreza:
ERIE OPTIMO TWISTER
Zastopstvo: Tehnofan d.o.o.
ali enakovredno</t>
  </si>
  <si>
    <t>FD-Q-Z-H/400/0/0/0/RAL 9010</t>
  </si>
  <si>
    <t>Ustreza: TROX ali enakovredno</t>
  </si>
  <si>
    <t>JR-8/2-F 325X225</t>
  </si>
  <si>
    <t>Ø315</t>
  </si>
  <si>
    <t>Zaščitna fasadna rešetka</t>
  </si>
  <si>
    <t>za odvod ali dovod zraka izdelana iz vlečenih profilov. Sestavljajo jo:
~nosilni okvir,
~lamele.
Rešetka je prirejena za vgradnjo  in je dobavljena skupaj s pritrdilnim in tesnilnim materialom.</t>
  </si>
  <si>
    <t>Rešetka je prirejena za vgradnjo  in je dobavljena skupaj s pritrdilnim in tesnilnim materialom.</t>
  </si>
  <si>
    <t>400x200</t>
  </si>
  <si>
    <t>Ø150</t>
  </si>
  <si>
    <t>Prezračevalni ventil</t>
  </si>
  <si>
    <t>Prezračevalni ventil za dovod /odvod zraka. Sestavni deli ventila:
~ ohišje ventila
~ nastavljiva kapa
~ vgradni okvir</t>
  </si>
  <si>
    <t>Ustreza:Hidria Imp Klima ali enakovredno</t>
  </si>
  <si>
    <r>
      <t xml:space="preserve">PV-1 </t>
    </r>
    <r>
      <rPr>
        <sz val="9"/>
        <rFont val="Arial"/>
        <family val="2"/>
      </rPr>
      <t>Ø</t>
    </r>
    <r>
      <rPr>
        <i/>
        <sz val="9"/>
        <rFont val="Arial"/>
        <family val="2"/>
      </rPr>
      <t>150</t>
    </r>
  </si>
  <si>
    <t xml:space="preserve"> Ø150</t>
  </si>
  <si>
    <t>FD-Q-Z-H/300/0/0/0/RAL 9010</t>
  </si>
  <si>
    <t>400x150</t>
  </si>
  <si>
    <t>JR-8/2-F 425X125</t>
  </si>
  <si>
    <t>Ø250</t>
  </si>
  <si>
    <t>Požarna loputa</t>
  </si>
  <si>
    <t>400x350</t>
  </si>
  <si>
    <t>JR-8/2-F 625X325</t>
  </si>
  <si>
    <t>700x300</t>
  </si>
  <si>
    <t>Kamena volna na prehodu</t>
  </si>
  <si>
    <t>Toplotna izolacija iz negorljive, kamene volne, napolnjena na prehodu kanalov iz strehe, skozi jašek.</t>
  </si>
  <si>
    <t>700x400</t>
  </si>
  <si>
    <t>Požarno ščitenje kanalov</t>
  </si>
  <si>
    <t>Požarna ščitenje kanalov z izolacijskimi ploščami iz kamene volne, negorljive, trajno dimenzijsko odporne, odporne na mikroorganizme, vodoobstojne, toplotne izolativnosti od 0.035 do 0.04 W/mK @ T=10 °C, paroprepustna, zdravstveno in ekokolško neoporečne, sestavljene iz osovnih obložnih plošč debeline 60 mm ter podložnimi traovi debeline 40 mm, ter vseh pripadajočim montažnim materialom, za doseganje požarne odpostnosti do 120 min. Sistem certificiran po SIST EN 1366-1. Pri izvedbi se nujno upošteva navodila za izvedbo, ki jih podaja proizvajalec.</t>
  </si>
  <si>
    <t>Ustreza: KNAUF INSULATION 
tip: Fire Board Duct FS
dobavitelj: Bossplast d.o.o. 
ali enakovredno</t>
  </si>
  <si>
    <t>Ustreza: S&amp;P, tip: EBB-250 T DESIGN ali enakovredno</t>
  </si>
  <si>
    <t>V=100 m3/h @ dp= 200 Pa
izvedba: stenski
krmiljenje: 1-2-3 + timer
U= 1x230 V, f= 50 Hz, 
P_el= 72 W, I_max= 0,31 A</t>
  </si>
  <si>
    <t xml:space="preserve">T-kos reducirni iz materiala St 37.0 </t>
  </si>
  <si>
    <t>Standard: DIN 2615-1</t>
  </si>
  <si>
    <t>DN25/15/25</t>
  </si>
  <si>
    <t>Krogelna pipa za ZP, navojna, DN25, PN1</t>
  </si>
  <si>
    <t>z nereduciranim presekom, navojna izvedba, jeklena litina, plavajoča krogla. Mehanizem za odpiranje ročica.</t>
  </si>
  <si>
    <t>Krogelna pipa za ZP s termičnim varovalom, navojna, DN25, PN1</t>
  </si>
  <si>
    <t xml:space="preserve">s samodejno zaporno varnostno napravo, jeklene izvedbe, odporne proti visokim temperaturam. Temperaturno območje do 80°C. Termična aktivacija pri 100°C. Preiskušena in registrirana s strani DVGW. Mehanizem za odpiranje ročica. </t>
  </si>
  <si>
    <t xml:space="preserve">Manometer </t>
  </si>
  <si>
    <t>priključek radialno spodaj G1/2 B medenina, ohišje Ø 80, klase 1.6 po EN 837-1.</t>
  </si>
  <si>
    <t>merilno območje 0-400 mbar</t>
  </si>
  <si>
    <t>merilno območje 0-60 mbar</t>
  </si>
  <si>
    <t>Ustreza: DUNGS RF80-217 202</t>
  </si>
  <si>
    <t>Impulzni manometrski ventil, Rp 1/2"</t>
  </si>
  <si>
    <t>impulzni manometerski ventil z ročnim aktiviranjem po DIN 3537-1, ohišje medenina, Rp 1/2".</t>
  </si>
  <si>
    <t>Ustreza: DUNGS DKH ali enakovredno</t>
  </si>
  <si>
    <t>Elektro magnetni ventil za ZP, DN25, navojni</t>
  </si>
  <si>
    <t>elektro magnetni ventil za zaporo dovoda plina, DN25, za največi delovni tlak 200 mbar, aluminjasto ohiške, brez napetosti v zaprtem stanju.</t>
  </si>
  <si>
    <t>Mehovni plinomer za ZP, navojne izvedbe DN32, PN1, G10</t>
  </si>
  <si>
    <t>merilno območje G10 od Qmin 0.1 m3/h do Qmax 16 m3/h, delovni tlak p = 25 mbar, ohišje iz aluminijeve litine, dvojni priklop navojne izvedbe, temperaturno območje -20°C do +60°C.</t>
  </si>
  <si>
    <t>Gibliva cev DN25</t>
  </si>
  <si>
    <t>Gibliva cev izdelana iz nerjavnega jekla za ZP, PN1. Vključno z vsemi spojnimi elementi.</t>
  </si>
  <si>
    <t>Koničen holandski spoj</t>
  </si>
  <si>
    <t>Standard:EN 10242</t>
  </si>
  <si>
    <t>Priprava posameznih sklopov za trdnostni preiskus in trdnostni preiskus po načinu iz TP in čiščenje ter sušenje cevi po preskusu.</t>
  </si>
  <si>
    <t>Območje delovanja Pv=250 mbar, Pi=25 mbar, Qmax=12 m3/h. Temperaturno območje -20°C do +60°C.</t>
  </si>
  <si>
    <t>R9</t>
  </si>
  <si>
    <t>R10</t>
  </si>
  <si>
    <t>navojni priključki, medeninasto ohišje, tlačne stopnje  PN10,  certificiran za varovanje delovne opreme, ki ustreza naslednjim specifikacijam:
presek zaslonke: DN20, 
tlak odpiranja: 3.5 bar,</t>
  </si>
  <si>
    <t>navojni priključki, medeninasto ohišje, tlačne stopnje  PN10,  certificiran za varovanje delovne opreme, ki ustreza naslednjim specifikacijam:
presek zaslonke: DN20, 
tlak odpiranja: 3.0 bar,</t>
  </si>
  <si>
    <t>navojni priključki, medeninasto ohišje, tlačne stopnje  PN10,  certificiran za varovanje delovne opreme, ki ustreza naslednjim specifikacijam:
presek zaslonke: DN20 
tlak odpiranja: 3.5 bar,</t>
  </si>
  <si>
    <t>Volumen: 25 L</t>
  </si>
  <si>
    <t xml:space="preserve">Mehčalna naprava za pripravo ogrevne vode. Naprava ustreza  naslednjim projektni pogoji:
- priprava mehke vode: trdota 0 °dH in pH= 7,5 +/- 0,5
- medij: 100 % voda
- t_max: 80 °C,
- t_min: 5 °C
- hidrostatična višina stavbe: 12 m,
- volumen vode v sistemu: 4,5 m3,
- obratovalni tlak: 2.5 bar
</t>
  </si>
  <si>
    <t>Ustreza sestav naprav: IMI Hydronics, tip: TV4.1 + DLV20 + TU200 + PAB5 ali enakovredno</t>
  </si>
  <si>
    <t>Sistem za avtomatsko vzdrževanja tlaka, dopolnjevanje in odplinjevanje, dobavljena s krmilno enoto z modbus povezavoza navezavo na CNS, vključno z zagonom pooblaščenega serviserja z fino nastavitvijo. Naprava ustreza  naslednjim projektni pogoji:
- ogrevanje (55/45 °C, 100 % voda)
- hlajenje (9/14 °C, 100 % voda)
- hidrostatična višina stavbe: 12 m,
- volumen vode v sistemu: 4,5 m3,
- varnostni ventil sistem: DN20, 3.0 bar,
- varnostni ventil generator toplote: DN20, 3.5 bar</t>
  </si>
  <si>
    <t>Ustreza: Pneumatex – IMI Hydronic, tip
Zeparo ZIO 65 F
ali enakovredno</t>
  </si>
  <si>
    <t>Ustreza: Cordivari BOLLY 300 ali enakovredno</t>
  </si>
  <si>
    <t>Grelnik sanitarne vode, tlačne stopnje PN6, delavna temperatura max. 95°C, z spiralo za priključitev ogrevanje prek plinskega kotla, iz jeklene pločevine, notranja stran zaščitena s premazom za stik s pitno vodo, zunanja stran zaščitena pred korozijo, toplotna izolacija iz mehke poliuretanske pene debeline 10 cm, toplotne prehodnosti  λ= 0.035W/(mK) pri 0°C, požarna klafisikacija: B1, po DIN 4102. V vrednost postavke vključena, dobava, namestitev, montaža izolacije, pretesnitev vseh priključkov, skupaj z vsem potrebnim tesnilnim in pritrdilnim materialom.</t>
  </si>
  <si>
    <r>
      <t xml:space="preserve">Prenosnik toplote za pripravo tople sanitarne vode v bojlerjih. Plošči prenosnik toplote lotane izvedbe, z varilnimi polholenderji, montažno konzolo, izoliran na licu mesta z parozaporno izolacijo armaflex 25 mm.
</t>
    </r>
    <r>
      <rPr>
        <u val="single"/>
        <sz val="9"/>
        <rFont val="Arial"/>
        <family val="2"/>
      </rPr>
      <t>Projektni pogoji:</t>
    </r>
    <r>
      <rPr>
        <sz val="9"/>
        <rFont val="Arial"/>
        <family val="2"/>
      </rPr>
      <t xml:space="preserve">
Ogr-primar: 30 kW, 55/40 °C, mehka voda
Ogr-sekundar: 30 kW, 10/50 °C, sanitarna voda</t>
    </r>
  </si>
  <si>
    <t>Dovodni razdelilec oz. povratni zbiralnik, izdelan iz okroglih črnih cevi DN150, razmak med posamezno vejo 50 cm, prirobnični izhodi za ogrevalne veje PN10. Priključki:
1x DN15,
1x DN25,
2x DN50,
2x DN65,</t>
  </si>
  <si>
    <r>
      <rPr>
        <i/>
        <u val="single"/>
        <sz val="9"/>
        <rFont val="Arial"/>
        <family val="2"/>
      </rPr>
      <t>ME1 - TOPLOTNA ČRPALKA</t>
    </r>
    <r>
      <rPr>
        <i/>
        <sz val="9"/>
        <rFont val="Arial"/>
        <family val="2"/>
      </rPr>
      <t xml:space="preserve">
dimenzija kalorimetra: DN40
MR temperatura: 5 - 65 °C
MR pretok: 1 - 13 m3/h</t>
    </r>
  </si>
  <si>
    <r>
      <rPr>
        <i/>
        <u val="single"/>
        <sz val="9"/>
        <rFont val="Arial"/>
        <family val="2"/>
      </rPr>
      <t>ME2 - PLINSKI KOTEL</t>
    </r>
    <r>
      <rPr>
        <i/>
        <sz val="9"/>
        <rFont val="Arial"/>
        <family val="2"/>
      </rPr>
      <t xml:space="preserve">
dimenzija kalorimetra: DN40
MR temperatura: 5 - 80 °C
MR pretok: 1 - 13 m3/h</t>
    </r>
  </si>
  <si>
    <r>
      <rPr>
        <i/>
        <u val="single"/>
        <sz val="9"/>
        <rFont val="Arial"/>
        <family val="2"/>
      </rPr>
      <t>ME4 - KONVEKTORJI</t>
    </r>
    <r>
      <rPr>
        <i/>
        <sz val="9"/>
        <rFont val="Arial"/>
        <family val="2"/>
      </rPr>
      <t xml:space="preserve">
dimenzija kalorimetra: DN32
MR temperatura: 5 - 80 °C
MR pretok: 3 - 23 m3/h</t>
    </r>
  </si>
  <si>
    <r>
      <rPr>
        <i/>
        <u val="single"/>
        <sz val="9"/>
        <rFont val="Arial"/>
        <family val="2"/>
      </rPr>
      <t>ME3- KLIMATI</t>
    </r>
    <r>
      <rPr>
        <i/>
        <sz val="9"/>
        <rFont val="Arial"/>
        <family val="2"/>
      </rPr>
      <t xml:space="preserve">
dimenzija kalorimetra: DN32
MR temperatura: 5 - 80 °C
MR pretok: 1 - 7m3/h</t>
    </r>
  </si>
  <si>
    <t>Modularni prostoprogramabilni krmilnik z procesorsko enoto in napajalnikom</t>
  </si>
  <si>
    <t>Ethernet CNS komunikacija, protokol Profinet-Ethernet (ustreza standrdu
ISO-EN-16484-5); integriran WEB server; napajanje 24V;
Število vhodov: 14xDI + 2xUI
Število izhodov: 10xDO + 2xAO</t>
  </si>
  <si>
    <t>Ustreza: Siemens, tip: 6ES7215-1AG40-0XB0
ali enakovredno</t>
  </si>
  <si>
    <t>Komunikacijski modul z RS-422/485 vmesnikom</t>
  </si>
  <si>
    <t>ModBus/RTU protokola na krmilniškem nivoju
do 512 podatkovnih točk</t>
  </si>
  <si>
    <t>Ustreza: Siemens, tip: 6ES7241-1CH32-0XB0
ali enakovredno</t>
  </si>
  <si>
    <t>Vhodno / Izhodni modul za mudularno enoto S71200</t>
  </si>
  <si>
    <t>Analogni izhodi 4XAO; 14-bit</t>
  </si>
  <si>
    <t>Ustreza: Siemens, tip: 6ES7232-4HD32-0XB0
ali enakovredno</t>
  </si>
  <si>
    <t>Analogni vhodi 8XAI, RTD</t>
  </si>
  <si>
    <t>Ustreza: Siemens, tip: 6ES7231-5PF32-0XB0
ali enakovredno</t>
  </si>
  <si>
    <t>Analogni vhodi 4XAI, RTD</t>
  </si>
  <si>
    <t>Ustreza: Siemens, tip: 6ES7231-5PD32-0XB0
ali enakovredno</t>
  </si>
  <si>
    <t>Digitalni izhodi, 16XDO, 24V DC</t>
  </si>
  <si>
    <t>Ustreza: Siemens, tip: 6ES7222-1BH32-0XB0
ali enakovredno</t>
  </si>
  <si>
    <t>Digitalni izhodi, 8XDO, 24V DC</t>
  </si>
  <si>
    <t>Ustreza: Siemens, tip: 6ES7222-1BF32-0XB0
ali enakovredno</t>
  </si>
  <si>
    <t>Digitalni vhodi, 8XDI, 24V DC</t>
  </si>
  <si>
    <t>Ustreza: Siemens, tip: 6ES7221-1BF32-0XB0
ali enakovredno</t>
  </si>
  <si>
    <t>Napajalnik 24V 10A</t>
  </si>
  <si>
    <t>Enosmerni napajalnik DC24V 10A</t>
  </si>
  <si>
    <t>Ustreza: Siemens, tip: 6EP1334-2BA20
ali enakovredno</t>
  </si>
  <si>
    <t xml:space="preserve">Ločilni releji 24V </t>
  </si>
  <si>
    <t>Ločilni releji 24V 10A, komplet podnožje in led dioda</t>
  </si>
  <si>
    <t>Tipalo temperature zunaje</t>
  </si>
  <si>
    <t>Tipalo temperature zunaje.; Pt1000; belo</t>
  </si>
  <si>
    <t>Ustreza: SAUTER, tip: EGT301F102
ali enakovredno</t>
  </si>
  <si>
    <t>Komunikacijski vmesnik M-bus/Profinet</t>
  </si>
  <si>
    <t>komunikacijski vmesnik M-bus/Profinet za zajem meritev kalorimetrov</t>
  </si>
  <si>
    <t>Ustreza: ADF Web, tip: HD67078-B2-20
ali enakovredno</t>
  </si>
  <si>
    <t>Ethernet CNS komunikacija, protokol Profinet-Ethernet (ustreza standrdu
ISO-EN-16484-5); integriran WEB server; napajanje 24V;
Število vhodov: 14xDI + 2xUI
Število izhodov: 10xDO</t>
  </si>
  <si>
    <t>Ustreza: Siemens, tip: 6ES7214-1AG40-0XB0
ali enakovredno</t>
  </si>
  <si>
    <t>Tipalo temperature notranje</t>
  </si>
  <si>
    <t>Tipalo temperature; Pt1000; belo</t>
  </si>
  <si>
    <t>Ustreza: Seltron, tip: PS10/5
ali enakovredno</t>
  </si>
  <si>
    <t>Senzor CO₂</t>
  </si>
  <si>
    <t>Senzor CO₂ s tokovnim izhodom 0-20mA in 0-10V</t>
  </si>
  <si>
    <t>Ustreza: Schrack, tip: 9004840550351
ali enakovredno</t>
  </si>
  <si>
    <t>Merilec hitrosti vetra</t>
  </si>
  <si>
    <t>Merilec hitrosti vetra (območje meritve do 40m/s, maksimalna hitrost vetra do 60m/s)</t>
  </si>
  <si>
    <t>Ustreza: Thies, tip: 4.3515.51.101
ali enakovredno</t>
  </si>
  <si>
    <t>Senzor sončnega sevanja</t>
  </si>
  <si>
    <t>Ustreza: IMT SOLAR, tip: Si-RS485-TC-2T-v
ali enakovredno</t>
  </si>
  <si>
    <t>Nadzorni računalnik</t>
  </si>
  <si>
    <t>Nadzorni PC z naslednjo minimalno konfiguracijo in pripadajočo opremo: Procesor: Intel Core i7-870 2,93 GHz, 8 MB skupnega predpomnilnika, -Matična plošča:
Intel H57 PCH chipset,-Grafična kartica:ATI Radeon HD 5570, 2 GB FH PCIe x16, DirectX 11, -Pomnilnik(RAM): 8 GB 1333 MHz DDR3 SDRAM, -Trdi disk: 1 TB 7200rpm, RAID: 0,1, -mrežna kartica (2x), -serijski vmesnik (COM port), -optična
miška,-tipkovnica, -monitor LCD 22", -barvni tiskalnik A4, -OS Linux RedHat</t>
  </si>
  <si>
    <t>Scada nadzorni sistem</t>
  </si>
  <si>
    <t>Storitve na nivoju nadzorne postaje (SCADA); izdelava grafičnega vmesnika; konfiguriranje baze podatkov; kreiranje alarmnih sporočil, zgodovinene, poročil, dostopv; vzpostavitev povezav med krmilniki; konfiguracuja
Modbus vmesnika, izdelava tabel merilnih tabel; testiranje izdelanih aplikacij;</t>
  </si>
  <si>
    <t>Licenčna programska oprema SCADA</t>
  </si>
  <si>
    <t>Licenčna programska oprema SCADA za 5000 podatkovnih točk, odprtokodni sistem; 5x WEB dostop breko brskalnika; barvni grafični vmesnik; alarm management; zgodovina trendov; večnivojski dostop uporabnikov; koledar in
časovni programi z nastavitvijo posebnih dnevov</t>
  </si>
  <si>
    <t>Ustreza:
SATI AQUASPEED DN50
POLAR PMS20/Pi20c DN32
Zastopstvo: Tehnofan d.o.o.
ali enakovredno</t>
  </si>
  <si>
    <t>avtomatski samočistilni filter
50 mikron inox AISI 316 filter mrežica
tlačna avtomatika
časovna avtomatika
mehanizem izpiranja: vodni curek
max temperatura 45°C
tlak 16 bar
kapaciteta 20 m3/h
DN50
galvanski nevtralizator vodnega kamna in korozije
1500 mikron inox filter mrežica
magnetni filter
permanentni magnet
POLAR žrtvena anoda
max temperatura 180°C
delovni/testni tlak 25/40 bar
kapaciteta 4,2 - 17,0 m3/h
DN32</t>
  </si>
  <si>
    <t>galvanski nevtralizator vodnega kamna in korozije
kapaciteta 0,8-1,8 m3/h
max temperatura 120°C
delovni/testni tlak 25/40 bar
dodan vortex sistem za povečan učinek
DN20
ciklonski separator delcev
ohišje bron RG5
magnetni filter
izpustna pipa
max temperatura 180°C
delovni/testni tlak 25/40 bar
DN20</t>
  </si>
  <si>
    <t>Potopna črpalka</t>
  </si>
  <si>
    <r>
      <t xml:space="preserve">Potopna črpalka za umazane vode, širina vtoka v rotor 10 mm, za montažo v jašek kotlovnice. Črpalka se dobavi kot funkcionalna celota s plovnim stikalom, zaščito prosti suhemu teko, podstavkom in tlačnim vodom. Tlačni vod se izvede iz sistemskim inox cevi iz popisnih postavk.
</t>
    </r>
    <r>
      <rPr>
        <u val="single"/>
        <sz val="9"/>
        <rFont val="Arial"/>
        <family val="2"/>
      </rPr>
      <t>Projektni pogoji:</t>
    </r>
    <r>
      <rPr>
        <sz val="9"/>
        <rFont val="Arial"/>
        <family val="2"/>
      </rPr>
      <t xml:space="preserve">
črpalna višina: 5,5 m
pretok: 8 m3/h
tlačni vod: 5/4"</t>
    </r>
  </si>
  <si>
    <t>Ustreza: Grundfos, tip: UNILIFT KP350 - A1 1x230V 10m SCHUKO ali enakovredno</t>
  </si>
  <si>
    <t>Inox stisljive cevi DN32</t>
  </si>
  <si>
    <t>DN40oz. Ø50x4.5 + izolacija ST19x50</t>
  </si>
  <si>
    <t>DN14 oz. ø18x2,0 - predizolirana S 9 mm</t>
  </si>
  <si>
    <t>Izvedba prevezava vodovodnega priključka</t>
  </si>
  <si>
    <t>Umivalnik z mešalno baterijo TIP 1</t>
  </si>
  <si>
    <t>WC školjka stenske izvedbe</t>
  </si>
  <si>
    <t>Ustreza: 
školjka Ceramica Dolomite, tip: Gemma2, art: J5225
podometna konstrukcija s kotličkom LIV-FIX – 9012 – Jog, inv: 195874, aktivacijska tipka Aplite Eco, kat. 195866; 
ali enakovredno</t>
  </si>
  <si>
    <t>Pitnik</t>
  </si>
  <si>
    <t>Kuhinjska pipa napultna in sifon</t>
  </si>
  <si>
    <t>Kuhinjsko korito</t>
  </si>
  <si>
    <t>Kuhinjsko dvojno korito vključno s sifonom, dimenzij 980x500x160 mm.</t>
  </si>
  <si>
    <t>Ustreza: Alveus tip: LINE 10 SAT ali enakovredno</t>
  </si>
  <si>
    <t>PVC korito</t>
  </si>
  <si>
    <t>PVC korito za prostor garaž, dimenzij cca 60x60x30 [cm], sključno z odlivnim ventilom, pvc sifonom, montažnim materialom.</t>
  </si>
  <si>
    <t>Sifon za pomivalni stroj</t>
  </si>
  <si>
    <t>Sifon za pralni ali pomivalni stroj s kromirano krovno ploščo 80 x 145 mm.</t>
  </si>
  <si>
    <t>Ustreza: Alcaplast tip: APS3 ali enakovredno</t>
  </si>
  <si>
    <t>Sanitarna galanterija</t>
  </si>
  <si>
    <t>Sanitarna galanterija, vključno z montažo in pritrdilnim materialom.</t>
  </si>
  <si>
    <t>Ustreza: KOIN ali enakovredno</t>
  </si>
  <si>
    <t>WC ščetka</t>
  </si>
  <si>
    <t>Milnik</t>
  </si>
  <si>
    <t>Podajalnik papirnatih brisačk ob umivlaniku</t>
  </si>
  <si>
    <t>Podajalnik toaletnega paprija</t>
  </si>
  <si>
    <t>Koš za smeti 15 l</t>
  </si>
  <si>
    <t>Ogledalo navadno</t>
  </si>
  <si>
    <t>Dobava in montaža oporne konzole pri wc školki, zložljive izvedbe skupaj z drobnim montažnimn materialom. Držalo v prhi močnejše izvedbe. Komplet s pritrdilnim materialom. Nameščeno na višini 200-300 mm nad straniščno školjko. (prirejen za funkcionalno ovirane osebe)</t>
  </si>
  <si>
    <t>Pravokotna invalidska konzola pri umivalniku</t>
  </si>
  <si>
    <t>Dobava in montaža invalidske konzole pri umivalniku, fiksne izvedbe, 3x točkovno, konzolno pritrjene v steno skupaj z drobnim montažnimn materialom. Vodoravno oprijemalo nameščeno na višini 200-300 mm nad straniščno školjko.. Komplet s pritrdilnim materialom.  (prirejen za funkcionalno ovirane osebe</t>
  </si>
  <si>
    <t>Ustreza: Ceramica Dolomite, tip Maia CV3 art: S6473 ali enakovredno</t>
  </si>
  <si>
    <t xml:space="preserve">Alu dispenser, površina odporna na praske, eloksirana v barvi po izboru projektanta. Pritrditev na steno. Nameščeno na višini 800-1100 mm od tal. Dobava in montaža elementa skupaj z drobnim montažnim materialom. </t>
  </si>
  <si>
    <t xml:space="preserve">Alu držalo, površina odporna na praske, eloksirana v barvi po izboru projektanta. Pritrditev na steno. Opremljeno s samonastavljivo zavoro za odvijanje papirja. Nameščeno na višini 600-700 mm od tal. Dobava in montaža elementa skupaj z drobnim montažnim materialom. </t>
  </si>
  <si>
    <t>Ustreza: 
- držalo za toaletni papir Normbau, tip Cavere, 700.520.110, dim. 130x92 mm ali enokovredno</t>
  </si>
  <si>
    <t xml:space="preserve">Alu kljukica, površina odporna na praske, eloksirana v barvi po izboru projektanta. Pritrditev na steno na višini 800-1100 m  od tal. Dobava in montaža elementa skupaj z drobnim montažnim materialom. </t>
  </si>
  <si>
    <r>
      <rPr>
        <i/>
        <u val="single"/>
        <sz val="9"/>
        <rFont val="Arial"/>
        <family val="2"/>
      </rPr>
      <t>Č14 - SEKUNDAR OGREVANJE KOTEL</t>
    </r>
    <r>
      <rPr>
        <i/>
        <sz val="9"/>
        <rFont val="Arial"/>
        <family val="2"/>
      </rPr>
      <t xml:space="preserve">
DN40, H= 50 kPa, V= 7 m3/h,
U= 230V, f=50 Hz,
Ustreza: IMP Pumps, tip: NMT Smart C 40/100F
ali enakovredno</t>
    </r>
  </si>
  <si>
    <r>
      <rPr>
        <i/>
        <u val="single"/>
        <sz val="9"/>
        <rFont val="Arial"/>
        <family val="2"/>
      </rPr>
      <t>Č15 - SEKUNDAR SANITAR KOTEL</t>
    </r>
    <r>
      <rPr>
        <i/>
        <sz val="9"/>
        <rFont val="Arial"/>
        <family val="2"/>
      </rPr>
      <t xml:space="preserve">
DN25, H= 35 kPa, V= 5 m3/h,
U= 230V, f=50 Hz,
Ustreza: IMP Pumps, tip: NMT Smart C 25/100 F
ali enakovredno</t>
    </r>
  </si>
  <si>
    <r>
      <rPr>
        <i/>
        <u val="single"/>
        <sz val="9"/>
        <rFont val="Arial"/>
        <family val="2"/>
      </rPr>
      <t>Č21 - RADIATORJI</t>
    </r>
    <r>
      <rPr>
        <i/>
        <sz val="9"/>
        <rFont val="Arial"/>
        <family val="2"/>
      </rPr>
      <t xml:space="preserve">
DN32, H= 45 kPa, V= 7 m3/h,
U= 230V, f=50 Hz,
Ustreza: IMP Pumps, tip: NMT Smart C 40/100F
ali enakovredno</t>
    </r>
  </si>
  <si>
    <r>
      <rPr>
        <i/>
        <u val="single"/>
        <sz val="9"/>
        <rFont val="Arial"/>
        <family val="2"/>
      </rPr>
      <t>Č25- PRIMAR BOJLER</t>
    </r>
    <r>
      <rPr>
        <i/>
        <sz val="9"/>
        <rFont val="Arial"/>
        <family val="2"/>
      </rPr>
      <t xml:space="preserve">
DN25, H= 30 kPa, V= 3 m3/h,
U= 230V, f=50 Hz,
Ustreza: IMP Pumps, tip: NMT Smart C 25/100 F
ali enakovredno</t>
    </r>
  </si>
  <si>
    <r>
      <rPr>
        <i/>
        <u val="single"/>
        <sz val="9"/>
        <rFont val="Arial"/>
        <family val="2"/>
      </rPr>
      <t>Č22 - KLIMATI</t>
    </r>
    <r>
      <rPr>
        <i/>
        <sz val="9"/>
        <rFont val="Arial"/>
        <family val="2"/>
      </rPr>
      <t xml:space="preserve">
DN40, H= 55 kPa, V= 5 m3/h,
U= 230V, f=50 Hz,
Ustreza: IMP Pumps, tip: NMT Smart C 40/100F
ali enakovredno</t>
    </r>
  </si>
  <si>
    <r>
      <rPr>
        <i/>
        <u val="single"/>
        <sz val="9"/>
        <rFont val="Arial"/>
        <family val="2"/>
      </rPr>
      <t>MV21 - RADIATORJI</t>
    </r>
    <r>
      <rPr>
        <i/>
        <sz val="9"/>
        <rFont val="Arial"/>
        <family val="2"/>
      </rPr>
      <t xml:space="preserve">
3P, DN40, Kvs= 16 m3/h, regulacija: 0-10V, U= 24V
Ustreza: Danfoss ali enakovredno </t>
    </r>
  </si>
  <si>
    <t>Ustreza: Aermec, tip: VEC50 ali enakovredno</t>
  </si>
  <si>
    <t>Ustreza: Aermec, tip: FCX 102 PO ali enakovredno</t>
  </si>
  <si>
    <t>Ustreza: Aermec, tip: FCX 56 PO ali enakovredno</t>
  </si>
  <si>
    <t>Ustreza: Aermec, tip: FCW 412 3VN ali enakovredno</t>
  </si>
  <si>
    <t>Ventilatorski konvektor TIP5</t>
  </si>
  <si>
    <t>Ustreza: Aermec, tip: FCL 32 ali enakovredno</t>
  </si>
  <si>
    <t>Ustreza: Aermec, tip: FCL 72 ali enakovredno</t>
  </si>
  <si>
    <t>Prelivni ventil z navojnima priključkoma, z skalo za nastavitev zaslonke. Delovna temperatura  -30°C do 150°C, tlačne stopnje PN10.</t>
  </si>
  <si>
    <t>Prevlivni ventil</t>
  </si>
  <si>
    <r>
      <rPr>
        <i/>
        <u val="single"/>
        <sz val="9"/>
        <rFont val="Arial"/>
        <family val="2"/>
      </rPr>
      <t>Č23 - KONVEKTORJI</t>
    </r>
    <r>
      <rPr>
        <i/>
        <sz val="9"/>
        <rFont val="Arial"/>
        <family val="2"/>
      </rPr>
      <t xml:space="preserve">
DN50, H= 60 kPa, V= 22 m3/h,
U= 230V, f=50 Hz,
Ustreza: IMP Pumps, tip: NMT Smart C 50/120 F
ali enakovredno</t>
    </r>
  </si>
  <si>
    <r>
      <rPr>
        <i/>
        <u val="single"/>
        <sz val="9"/>
        <rFont val="Arial"/>
        <family val="2"/>
      </rPr>
      <t>Č12 - SEKUNDAR  TOPLOTNA ČRPALKA</t>
    </r>
    <r>
      <rPr>
        <i/>
        <sz val="9"/>
        <rFont val="Arial"/>
        <family val="2"/>
      </rPr>
      <t xml:space="preserve">
DN50, H= 80 kPa, V= 11,35 m3/h,
U= 230V, f=50 Hz,
Ustreza: IMP Pumps, tip: NMT Smart C 50/120 F
ali enakovredno</t>
    </r>
  </si>
  <si>
    <t>Manipulativni in transportni stroški</t>
  </si>
  <si>
    <t>predizolirane fleksibilne alu cevi za povezavo zračnih kanalov in distribucijskih elementov, okrogle</t>
  </si>
  <si>
    <t>Programiranje krmilniške konfiguracije</t>
  </si>
  <si>
    <t>Programiranje krmilniške konfiguracije za izvedbo PID regulacije ogrevalnih vej ter optimizacijo regulacije z izvedbo regulacije na podlagi podatkov o pozicijah radiatorskih ventilov posameznih ogrevalnih vej. Izvedba sistema zajema vremenske napovedi za prihodnje tri dni ter samodejna optimizacija nastavitev regulacije ogrevalnega sistema glede na zajete podatke za izboljšanje energetske učinkovitosti ogrevalnega sistema.</t>
  </si>
  <si>
    <t>DN20 (zaključki odcepov za konvektorje)</t>
  </si>
  <si>
    <t>Za balansiranje etažnih odcepov za kovektorje</t>
  </si>
  <si>
    <t>Ustreza: 
Danfoss tip XB 59M-1 70 PN25 G 2 A x 52mm 
Montažna konzola za XB  59
izolacija KAIMANN 25 mm izvede izolater!!
ali enakovredno</t>
  </si>
  <si>
    <t>Ustreza: 
Danfoss XB 12L-1 20 G 1¼ x 25mm 
Montažna konzola za XB 12
Izol.  EPP XB 12 L:10-30
ali enakovredno</t>
  </si>
  <si>
    <t xml:space="preserve">Dobava in montaža sobnega termostata, za vgradnjo na zid, za  regulacijo ogrevanja s konvektorji, s prikazom temperatur. Sobni termostat mora omogočati nadzor in upravljanje preko navezave na CNS prek vmesnika MODBUS RS485. Kontakt za odprtost okna. Komplet s pritrdilnim materialom.  </t>
  </si>
  <si>
    <t>Invalidska neodvisna oskrba z vodo</t>
  </si>
  <si>
    <t>Ustreza: IMI Hydronics, tip: BPV ali enakovredno</t>
  </si>
  <si>
    <t>Ustreza: Grohe ali enakovredno</t>
  </si>
  <si>
    <t>Ustreza: Schrack ali enakovredno</t>
  </si>
  <si>
    <t xml:space="preserve">V ceni zajeti vse transportne in manipulativne ter zavarovalne stroške, pripravljalna dela, zarise in ostale stroške. </t>
  </si>
  <si>
    <t>Vse naprave in elemente se mora dobaviti z ustreznimi certifikati, atesti, garancijami, navodili za obratovanje, vzdrževanje, posluževanje in servisiranje ter funkcionalno shemo izvedenega stanja. Pri vseh napravah je potrebno upoštevati stroške vseh preizkusov, izpiranja in polnjenja cevnih sistemov, zagona, meritve in nastavitve obratovalnih količin vključno s pridobitvijo ustreznih certifikatov s strani pooblaščenih institucij pri izvedbi je potrebno upoštevati stroške vseh pripravljalnih in zaključnih del (vključno z usklajevanjem z ostalimi izvajalci na objektu) ter vse transportne, zavarovalne in ostale stroške. Pri vseh elementih je potrebno upoštevati ves montažni in tesnilni material.</t>
  </si>
  <si>
    <t>Ustreza: Aermec, tip: FCX 36 PO ali enakovredno</t>
  </si>
  <si>
    <t>Ustreza: Aermec, tip: FCX 22 PO ali enakovredno</t>
  </si>
  <si>
    <t>Kanalski ventilatorski konvekor za učilnice 1. nadstropja, vgradne višine 20 cm, z 3 hitrostnim ventilatorjem, elektronsko ploščo za priklop zunanjega žičnega termostata, 3P motorni regulacijski ventil. Konvektor se dobavi skupaj rešetko za zajem in vpih zraka iz prostora. Rešetka ukopoponirana v rasterski armstrong strop 60x60 cm, skupaj s povezavovalnimi alu cevmi okroglega preseka. Režim 9/14/26 °C</t>
  </si>
  <si>
    <t>Kasetnii ventilatorski konvekor za učilnice 1. nadstropja, vgradne višine 20 cm, z 3 hitrostnim ventilatorjem, elektronsko ploščo za priklop zunanjega žičnega termostata, 3P motorni regulacijski ventil. Režim 9/14/26 °C</t>
  </si>
  <si>
    <t>Stropni ventilatorski konvekor za učilnice pritličja in 2. nadstropja, vgradne višine 28 cm, z 3 hitrostnim ventilatorjem, elektronsko ploščo za priklop zunanjega žičnega termostata, 3P motorni regulacijski ventil. Režim 9/14/26 °C</t>
  </si>
  <si>
    <t>Parapetni ventilatorski konvekor za dvorano, z 3 hitrostnim ventilatorjem, največji dopusten hrup 35 dB(A), elektronsko ploščo za regulacijo vrtljajev ventilatorja 0-10V, ter ventila 3T, 3P motorni regulacijski ventil. Konvektor se dobavi brez prednje pločevinaste maske. Konvektor se vgradi za leseno oblogo. Za nemen zajema in izpiha zraka se dobavi in vgradi rešetka enake širine kot konvektor, višine 10 cm, kovinska, barvana v barvo po želji arhitekta. Režim 9/14/26 °C</t>
  </si>
  <si>
    <t>Visoko stenski ventilatorski konvekor za prostor knjižnice, z 3 hitrostnim ventilatorjem, elektronsko ploščo za priklop zunanjega žičnega termostata, 3P motorni regulacijski ventil.</t>
  </si>
  <si>
    <t>Toplotna izolacija cevi večjih dimenzij in ostalih strojnih elementov kompleksnih oblik se izvede s toplotno izolacijo v obliki neskončne plošče.
Penasti material na bazi sintetičnega kavčuka, parozapornega koeficienta μ ≥ 10.000, področje uporabe od -50 do +105 °C, toplotne prevosdnosti λ ≤ 0,034 W/mK pri 0 °C, požarne varnosti najmanj razreda B ali C-s3-d0 po EN klasifikaciji.</t>
  </si>
  <si>
    <t>Ustreza: Kaiflex ST-PL 25 ali enakovredno</t>
  </si>
  <si>
    <t>Brezvodni pisoar</t>
  </si>
  <si>
    <t>Kompletna stenska-konzolna straniščna školjka, z izpustom v steni, s pripadajočim podometnim kotličem, z dvokoličinskim splakovanjme 6 in 3 l, zaključno dvokoličinsko tipko, komplet s pritrdilnim materijalom, vključno z vsemi potrebnimi nosilnimi elementimi za montažo na steno, nosilno konzolo, WC priključna garnitura 110mm,skupaj s sedežno desko s pokrovom.  Kotni navojni priključek, DN 15   za prehod med plastično cevjo cevjo in gibko cevjo na kotliček.</t>
  </si>
  <si>
    <t xml:space="preserve">Talni sifon PVC (prehodni) D100 s ploščico iz nerjavne pločevine dimenzij 150x150mm. </t>
  </si>
  <si>
    <t>Pri dobavi in montaži sanitarne opreme se upošteva "Uredba o zelenem javnem naročanju", ki zahteva ugradnjo: varčnih pip, dvokoličinskih wc splakovalnikov in brezvodnih pisoarjev!</t>
  </si>
  <si>
    <r>
      <t xml:space="preserve">Pitnik za pipravo pitne vode, primeren za postavitev na tla, z vgrajenim filtrirnim sklopom, kompaktno hladilno napravo (hermetično zaprto) z ekološkim hladivom R410A ali R134A. Pitnik ima priključek za hladno sanitarno vodo DN15 na vipini 50 cm in iztok v odtok </t>
    </r>
    <r>
      <rPr>
        <sz val="9"/>
        <rFont val="Calibri"/>
        <family val="2"/>
      </rPr>
      <t>Ø</t>
    </r>
    <r>
      <rPr>
        <sz val="9"/>
        <rFont val="Arial"/>
        <family val="2"/>
      </rPr>
      <t>50 na višini 45 cm. Pitnik mora bit primeren za uporabo invalidne osebe, višina max 75 cm! Hrup naprave med delovanjem ne sme preseči 35 dB(A). Ohišje pitnika Iz nerjavečega jekla. Stopalka za vklop vode. V postavki se upošteva dobava, montaža in zagon, skupaj s kotnim ventilom in sifonom.</t>
    </r>
  </si>
  <si>
    <t>Ustreza: loputa TROX in požarna zaščita PROMAT 
ali enakovredno</t>
  </si>
  <si>
    <t>požarna loputa, odpornosti 90 min, z motornim pogonom 230V, izhodnim signalom odprta/zaprta, vezanim na požarno centralo objekta. Dobava, montaža, zagon požarne lopute ter izvedba zaščite požarne preboja z ustrezeno zaščito 10cm debeline. Po vgradnji se preboje onzaći z ustrezno etiketo z oznako lopute ter iznako izvedbe požarne zaščite, skupaj z veljanim certifikatom izvajalca za izvajanje tovrstnih ukrepov.</t>
  </si>
  <si>
    <t>Ustreza: S&amp;P ali enakovredno</t>
  </si>
  <si>
    <t>Ustreza:Lindab Imp Klima ali enakovredno</t>
  </si>
  <si>
    <t>Hidrantna omara</t>
  </si>
  <si>
    <t>Ustreza: Gallus tip 1-C/K-30-LSF ali enakovredno</t>
  </si>
  <si>
    <t>Notranja kombinirana zidna hidrantna omara sestavljena iz hidrantne omare 740x840x250 (zgoraj). Dovod vode DESNO!
Ohišje omare izdelano iz polirane inox pločevine, vrata iz brušenega, kaljene stekla.
Vsebina euro hidranta:
-  gibljivi priključek DN50,
 - priključni ventil DN50,
 - ročnik na zasun DN25,
 - gumijasta cev DN25 dolžine 30m,
 - gibljivi kolut,
 - pritrdilni in tesnilni material,
-  brez gasilnikov,
Po montaži se izvede meritev hidrantnega omrežja, izdaja zapisnika in nalepke.</t>
  </si>
  <si>
    <t>Gasilni aparat</t>
  </si>
  <si>
    <t>9EG</t>
  </si>
  <si>
    <t>5EG</t>
  </si>
  <si>
    <t>Dobava in montaža ročnega gasilnega aparata komplet s konzolami za pritrditev na zid-polnjen in označen z nalepkami</t>
  </si>
  <si>
    <t>Kompletni  umivalnik velikosti, vgrajen na višini od 75cm do 85cm. Sestoječ iz podometne jeklene konstrukcije, bele keramike, odtočne cevi z kromiranim medeninastim sifonom in vezno cevjo ter rozeto, pritrdilni in tesnostni material. Stoječa mešalna baterija, z varčnimi perlatorji, z gibkimi veznimi cevimi do mešalne baterije, z dvema kromiranima medeninastima kotnima ventiloma DN15 z rozetama.</t>
  </si>
  <si>
    <t>Ustreza: 
pod. konstrucija: LIV-FIX
umivalnik: KOLO TRAFFIC 120 cm L91521 (kos 1),
pipa Grohe, tip: BauLoop Single-lever basin mixer 1/2", art: 23335 000 (kos 2),
sifon: Ghidini umivalnik crom (kos 2),
ali enakovredno</t>
  </si>
  <si>
    <t>Ustreza: Pisoar Uridan, tip: KH-5, Biorazgradljiva tekočina Urilok 
pod. konstrucija: LIV-FIX
ali enakovredno</t>
  </si>
  <si>
    <t>Stenski pisoar z, s podometno kontrukcijo, horizontalnim odtokom, narejen iz keramike, bele barve, skupaj z biorazgradljivo tekočino ki preprečuje neprijetne vonje iz sifona.</t>
  </si>
  <si>
    <t>Kuhinjska pipa zidna in sifon</t>
  </si>
  <si>
    <t>Ustreza: Grohe, tip: Eurosmart
Single-lever sink mixer 1/2“, art: 32 224 002
sifon: LIV korito enojni
ali enakovredno</t>
  </si>
  <si>
    <t>Ustreza: 
- dispenser za tekoče milo Normbau, tip Cavere, 700.500.460, dim. 205x80x100 mm ali enokovredno</t>
  </si>
  <si>
    <t>Prha s prigrajenim spožilcem na ročki, nameščena s konzolo na steno v neposredni bližini wc školjke, povezana z gumijasto gilivo cevjo. Pred nabavo in montažo potrdit pri arhitektu.</t>
  </si>
  <si>
    <t>Izračunan vršni pretok: 5,07 m3/h</t>
  </si>
  <si>
    <t>Navodila</t>
  </si>
  <si>
    <t>Izdelava navodil za uporabo nadzornega sistema in aplikacije, vezana oblika A4, barvano, v treh izvodih, s kontakti za servisno podporo.</t>
  </si>
  <si>
    <t>REKAPITULACIJA - UPRAVIČENI STROŠKI</t>
  </si>
  <si>
    <t>REKAPITULACIJA - NEUPRAVIČENI STROŠKI</t>
  </si>
  <si>
    <t>Ponudnik je dolžan preveriti delovanje formul v dokumentu!</t>
  </si>
  <si>
    <t>STROJNE INSTALACIJE</t>
  </si>
  <si>
    <t>1.</t>
  </si>
  <si>
    <t>Popis tvori celoto skupaj z grafičnim in teksualnim delom načrta, zato ga je potrebno brati skupaj s celotnim načrtom (grafike, tehnična poročila).</t>
  </si>
  <si>
    <t>2.</t>
  </si>
  <si>
    <t>V posameznih postavkah je zajeto: dobava materiala, vgradnja materiala in gradbena pomoč inštalaterjem ter vrtanje do fi 50 mm 1 m v globino, razen kjer je eksplicitno drugače navedeno.</t>
  </si>
  <si>
    <t>Tam, kjer je v popisu opreme določen kos opisan kot določen tip ali blagovna znamka, se to razume v smislu lažjega opisa: enakovreden ali boljši.</t>
  </si>
  <si>
    <t>Ponudnik je dolžan o vsaki ugotovljeni neskladnosti med popisom in tehničnim poročilom in/ali grafičnimi prikazi obvestiti projektanta in investitorja ter zahtevati pojasnilo pred oddajo ponudbe.</t>
  </si>
  <si>
    <t>6.</t>
  </si>
  <si>
    <t xml:space="preserve">Vse ostale površine, ki jih bo izvajalec potreboval za gradnjo in za organizacijo gradbišča, si bo moral priskrbeti sam na svoje stroške.   </t>
  </si>
  <si>
    <t>7.</t>
  </si>
  <si>
    <t>Izvajalec je dolžan izvesti vsa dela kvalitetno, v skladu s predpisi, projektno dokumentacijo, tehničnimi pogoji in v skladu z dobro gradbeno prakso.</t>
  </si>
  <si>
    <t>8.</t>
  </si>
  <si>
    <t>Izvajalec mora omogočati stalen, prost in vzdrževan dostop za potrebe intervencije oz. vzdrževanja.</t>
  </si>
  <si>
    <t>9.</t>
  </si>
  <si>
    <t>Izkopi za jarke, kanale in jaške vključujejo odmet na rob jarka oz. na tovorno vozilo in odvoz na deponijo.</t>
  </si>
  <si>
    <t>10.</t>
  </si>
  <si>
    <t>- vse stroške v zvezi s transporti po javnih poteh in cestah: morebitne odškodnine, morebitne sanacije cestišč zaradi poškodb med gradnjo itd.;</t>
  </si>
  <si>
    <t>- stroške odvoza in zagotovitev odstranjevanja odpadnega gradbenega materiala skladno z zakonodajo na področju ravnanja z odpadki (odvoz na urejene deponije s taksami itd.);</t>
  </si>
  <si>
    <t>- vsi stroški za zagotavljanje varnosti in zdravja pri delu, zlasti stroške za vsa dela, ki izhajajo iz zahtev Varnostnega načrta;</t>
  </si>
  <si>
    <t>5. STROJNE INSTALACIJE</t>
  </si>
  <si>
    <t>Odstranitev še ne odstranjene vodovodne inštalacije v objektu.</t>
  </si>
  <si>
    <t>Odklop veje daljinskega ogrevanja za šolo. Veja se začepi znotraj območja gradbene jame (v zemlji). Po začepitni toplovoda se odstrani še neodstranjena inštalacija ogrevanja v stavbi.</t>
  </si>
  <si>
    <t>poz.</t>
  </si>
  <si>
    <t>opis postavke</t>
  </si>
  <si>
    <t>EM</t>
  </si>
  <si>
    <t>količina</t>
  </si>
  <si>
    <t>cena/EM</t>
  </si>
  <si>
    <t>vrednost</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</si>
</sst>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 #,##0\ _D_i_n_-;_-* &quot;-&quot;\ _D_i_n_-;_-@_-"/>
    <numFmt numFmtId="178" formatCode="_-* #,##0.00\ &quot;Din&quot;_-;\-* #,##0.00\ &quot;Din&quot;_-;_-* &quot;-&quot;??\ &quot;Din&quot;_-;_-@_-"/>
    <numFmt numFmtId="179" formatCode="_-* #,##0.00\ _D_i_n_-;\-* #,##0.00\ _D_i_n_-;_-* &quot;-&quot;??\ _D_i_n_-;_-@_-"/>
    <numFmt numFmtId="180" formatCode="#,##0.00\ [$EUR]"/>
    <numFmt numFmtId="181" formatCode="#,##0.0"/>
    <numFmt numFmtId="182" formatCode="#,##0.00&quot; SIT&quot;"/>
    <numFmt numFmtId="183" formatCode=";;;"/>
    <numFmt numFmtId="184" formatCode="_-* #,##0.00&quot; SIT&quot;_-;\-* #,##0.00&quot; SIT&quot;_-;_-* \-??&quot; SIT&quot;_-;_-@_-"/>
    <numFmt numFmtId="185" formatCode="&quot;True&quot;;&quot;True&quot;;&quot;False&quot;"/>
    <numFmt numFmtId="186" formatCode="&quot;On&quot;;&quot;On&quot;;&quot;Off&quot;"/>
    <numFmt numFmtId="187" formatCode="[$-424]d\.\ mmmm\ yyyy"/>
    <numFmt numFmtId="188" formatCode="[$€-2]\ #,##0.00_);[Red]\([$€-2]\ #,##0.00\)"/>
    <numFmt numFmtId="189" formatCode="0.000%"/>
    <numFmt numFmtId="190" formatCode="0.0%"/>
    <numFmt numFmtId="191" formatCode="#,###,##0.00"/>
    <numFmt numFmtId="192" formatCode="#,##0.00;#,##0.00;"/>
    <numFmt numFmtId="193" formatCode="0000"/>
  </numFmts>
  <fonts count="104">
    <font>
      <sz val="10"/>
      <name val="Arial CE"/>
      <family val="2"/>
    </font>
    <font>
      <sz val="10"/>
      <name val="Arial"/>
      <family val="0"/>
    </font>
    <font>
      <sz val="10"/>
      <name val="Times New Roman"/>
      <family val="1"/>
    </font>
    <font>
      <sz val="10"/>
      <name val="Times New Roman CE"/>
      <family val="1"/>
    </font>
    <font>
      <sz val="10"/>
      <color indexed="8"/>
      <name val="Times New Roman CE"/>
      <family val="1"/>
    </font>
    <font>
      <i/>
      <sz val="10"/>
      <color indexed="8"/>
      <name val="Times New Roman CE"/>
      <family val="1"/>
    </font>
    <font>
      <b/>
      <sz val="10"/>
      <name val="Times New Roman CE"/>
      <family val="1"/>
    </font>
    <font>
      <vertAlign val="superscript"/>
      <sz val="10"/>
      <color indexed="8"/>
      <name val="Times New Roman CE"/>
      <family val="1"/>
    </font>
    <font>
      <sz val="14"/>
      <color indexed="8"/>
      <name val="Times New Roman CE"/>
      <family val="1"/>
    </font>
    <font>
      <b/>
      <sz val="12"/>
      <color indexed="16"/>
      <name val="Times New Roman CE"/>
      <family val="1"/>
    </font>
    <font>
      <b/>
      <sz val="14"/>
      <color indexed="8"/>
      <name val="Times New Roman CE"/>
      <family val="1"/>
    </font>
    <font>
      <b/>
      <sz val="10"/>
      <color indexed="16"/>
      <name val="Times New Roman CE"/>
      <family val="1"/>
    </font>
    <font>
      <b/>
      <sz val="14"/>
      <color indexed="16"/>
      <name val="Times New Roman CE"/>
      <family val="1"/>
    </font>
    <font>
      <b/>
      <sz val="11"/>
      <color indexed="8"/>
      <name val="Times New Roman CE"/>
      <family val="1"/>
    </font>
    <font>
      <b/>
      <sz val="12"/>
      <color indexed="8"/>
      <name val="Times New Roman CE"/>
      <family val="1"/>
    </font>
    <font>
      <b/>
      <sz val="12"/>
      <name val="Times New Roman CE"/>
      <family val="1"/>
    </font>
    <font>
      <b/>
      <u val="single"/>
      <sz val="10"/>
      <name val="Times New Roman CE"/>
      <family val="1"/>
    </font>
    <font>
      <i/>
      <sz val="10"/>
      <name val="Times New Roman CE"/>
      <family val="1"/>
    </font>
    <font>
      <b/>
      <vertAlign val="superscript"/>
      <sz val="10"/>
      <name val="Times New Roman CE"/>
      <family val="1"/>
    </font>
    <font>
      <vertAlign val="superscript"/>
      <sz val="10"/>
      <name val="Times New Roman CE"/>
      <family val="1"/>
    </font>
    <font>
      <sz val="10"/>
      <color indexed="10"/>
      <name val="Times New Roman CE"/>
      <family val="1"/>
    </font>
    <font>
      <b/>
      <sz val="10"/>
      <color indexed="8"/>
      <name val="Times New Roman CE"/>
      <family val="1"/>
    </font>
    <font>
      <u val="single"/>
      <sz val="10"/>
      <color indexed="12"/>
      <name val="Arial CE"/>
      <family val="2"/>
    </font>
    <font>
      <u val="single"/>
      <sz val="10"/>
      <color indexed="36"/>
      <name val="Arial CE"/>
      <family val="2"/>
    </font>
    <font>
      <i/>
      <sz val="10"/>
      <name val="Arial"/>
      <family val="2"/>
    </font>
    <font>
      <b/>
      <sz val="10"/>
      <name val="Arial"/>
      <family val="2"/>
    </font>
    <font>
      <b/>
      <sz val="14"/>
      <name val="Arial"/>
      <family val="2"/>
    </font>
    <font>
      <sz val="9"/>
      <name val="Arial"/>
      <family val="2"/>
    </font>
    <font>
      <b/>
      <i/>
      <sz val="9"/>
      <name val="Arial"/>
      <family val="2"/>
    </font>
    <font>
      <b/>
      <sz val="9"/>
      <name val="Arial"/>
      <family val="2"/>
    </font>
    <font>
      <sz val="9"/>
      <color indexed="9"/>
      <name val="Arial"/>
      <family val="2"/>
    </font>
    <font>
      <i/>
      <sz val="9"/>
      <name val="Arial"/>
      <family val="2"/>
    </font>
    <font>
      <b/>
      <i/>
      <sz val="10"/>
      <name val="Arial"/>
      <family val="2"/>
    </font>
    <font>
      <b/>
      <i/>
      <sz val="12"/>
      <name val="Arial"/>
      <family val="2"/>
    </font>
    <font>
      <b/>
      <sz val="12"/>
      <name val="Arial"/>
      <family val="2"/>
    </font>
    <font>
      <b/>
      <sz val="18"/>
      <name val="Arial"/>
      <family val="2"/>
    </font>
    <font>
      <b/>
      <i/>
      <sz val="14"/>
      <name val="Arial"/>
      <family val="2"/>
    </font>
    <font>
      <i/>
      <sz val="9"/>
      <name val="Arial CE"/>
      <family val="2"/>
    </font>
    <font>
      <b/>
      <sz val="10"/>
      <color indexed="48"/>
      <name val="Arial"/>
      <family val="2"/>
    </font>
    <font>
      <sz val="14"/>
      <name val="Arial"/>
      <family val="2"/>
    </font>
    <font>
      <sz val="14"/>
      <name val="Arial CE"/>
      <family val="2"/>
    </font>
    <font>
      <i/>
      <sz val="14"/>
      <name val="Arial"/>
      <family val="2"/>
    </font>
    <font>
      <b/>
      <sz val="14"/>
      <color indexed="10"/>
      <name val="Arial"/>
      <family val="2"/>
    </font>
    <font>
      <sz val="14"/>
      <color indexed="10"/>
      <name val="Arial"/>
      <family val="2"/>
    </font>
    <font>
      <b/>
      <sz val="14"/>
      <color indexed="48"/>
      <name val="Arial"/>
      <family val="2"/>
    </font>
    <font>
      <sz val="10"/>
      <color indexed="48"/>
      <name val="Arial CE"/>
      <family val="2"/>
    </font>
    <font>
      <sz val="8"/>
      <name val="Arial CE"/>
      <family val="2"/>
    </font>
    <font>
      <sz val="9"/>
      <name val="Arial CE"/>
      <family val="2"/>
    </font>
    <font>
      <i/>
      <sz val="9"/>
      <color indexed="8"/>
      <name val="Arial"/>
      <family val="2"/>
    </font>
    <font>
      <sz val="9"/>
      <color indexed="8"/>
      <name val="Arial"/>
      <family val="2"/>
    </font>
    <font>
      <u val="single"/>
      <sz val="9"/>
      <name val="Arial"/>
      <family val="2"/>
    </font>
    <font>
      <sz val="9"/>
      <name val="Calibri"/>
      <family val="2"/>
    </font>
    <font>
      <i/>
      <u val="single"/>
      <sz val="9"/>
      <name val="Arial"/>
      <family val="2"/>
    </font>
    <font>
      <b/>
      <sz val="9"/>
      <name val="Arial CE"/>
      <family val="2"/>
    </font>
    <font>
      <b/>
      <sz val="9"/>
      <name val="Symbol"/>
      <family val="1"/>
    </font>
    <font>
      <i/>
      <sz val="12"/>
      <name val="Arial"/>
      <family val="2"/>
    </font>
    <font>
      <sz val="12"/>
      <name val="Arial"/>
      <family val="2"/>
    </font>
    <font>
      <i/>
      <sz val="10"/>
      <name val="Arial CE"/>
      <family val="2"/>
    </font>
    <font>
      <i/>
      <sz val="10"/>
      <color indexed="9"/>
      <name val="Arial"/>
      <family val="2"/>
    </font>
    <font>
      <b/>
      <i/>
      <sz val="10"/>
      <name val="Arial CE"/>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i/>
      <sz val="9"/>
      <color indexed="8"/>
      <name val="Arial"/>
      <family val="2"/>
    </font>
    <font>
      <b/>
      <sz val="9"/>
      <color indexed="8"/>
      <name val="Arial"/>
      <family val="2"/>
    </font>
    <font>
      <b/>
      <sz val="8"/>
      <name val="Arial"/>
      <family val="2"/>
    </font>
    <font>
      <sz val="10"/>
      <color indexed="9"/>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9"/>
      <color theme="1"/>
      <name val="Arial"/>
      <family val="2"/>
    </font>
    <font>
      <b/>
      <i/>
      <sz val="9"/>
      <color theme="1"/>
      <name val="Arial"/>
      <family val="2"/>
    </font>
    <font>
      <i/>
      <sz val="9"/>
      <color theme="1"/>
      <name val="Arial"/>
      <family val="2"/>
    </font>
    <font>
      <b/>
      <sz val="9"/>
      <color theme="1"/>
      <name val="Arial"/>
      <family val="2"/>
    </font>
    <font>
      <i/>
      <sz val="9"/>
      <color rgb="FF000000"/>
      <name val="Arial"/>
      <family val="2"/>
    </font>
    <font>
      <sz val="9"/>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15"/>
        <bgColor indexed="64"/>
      </patternFill>
    </fill>
    <fill>
      <patternFill patternType="solid">
        <fgColor indexed="22"/>
        <bgColor indexed="64"/>
      </patternFill>
    </fill>
    <fill>
      <patternFill patternType="solid">
        <fgColor indexed="22"/>
        <bgColor indexed="64"/>
      </patternFill>
    </fill>
    <fill>
      <patternFill patternType="solid">
        <fgColor theme="0" tint="-0.24997000396251678"/>
        <bgColor indexed="64"/>
      </patternFill>
    </fill>
    <fill>
      <patternFill patternType="solid">
        <fgColor rgb="FFC0C0C0"/>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double">
        <color indexed="8"/>
      </bottom>
    </border>
    <border>
      <left>
        <color indexed="63"/>
      </left>
      <right>
        <color indexed="63"/>
      </right>
      <top style="double">
        <color indexed="8"/>
      </top>
      <bottom style="double">
        <color indexed="8"/>
      </bottom>
    </border>
    <border>
      <left>
        <color indexed="63"/>
      </left>
      <right style="medium"/>
      <top>
        <color indexed="63"/>
      </top>
      <bottom style="medium"/>
    </border>
    <border>
      <left>
        <color indexed="63"/>
      </left>
      <right>
        <color indexed="63"/>
      </right>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style="thin"/>
      <right style="thin"/>
      <top style="thin"/>
      <bottom style="thin"/>
    </border>
    <border>
      <left>
        <color indexed="63"/>
      </left>
      <right>
        <color indexed="63"/>
      </right>
      <top>
        <color indexed="63"/>
      </top>
      <bottom style="medium"/>
    </border>
    <border>
      <left style="medium"/>
      <right style="medium"/>
      <top style="medium"/>
      <bottom style="medium"/>
    </border>
    <border>
      <left style="medium"/>
      <right style="medium"/>
      <top>
        <color indexed="63"/>
      </top>
      <bottom>
        <color indexed="63"/>
      </bottom>
    </border>
    <border>
      <left style="medium"/>
      <right style="medium"/>
      <top style="medium"/>
      <bottom>
        <color indexed="63"/>
      </bottom>
    </border>
    <border>
      <left>
        <color indexed="63"/>
      </left>
      <right>
        <color indexed="63"/>
      </right>
      <top>
        <color indexed="63"/>
      </top>
      <bottom style="double"/>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3" fillId="20" borderId="0" applyNumberFormat="0" applyBorder="0" applyAlignment="0" applyProtection="0"/>
    <xf numFmtId="0" fontId="22" fillId="0" borderId="0" applyNumberFormat="0" applyFill="0" applyBorder="0" applyAlignment="0" applyProtection="0"/>
    <xf numFmtId="0" fontId="84" fillId="21" borderId="1" applyNumberFormat="0" applyAlignment="0" applyProtection="0"/>
    <xf numFmtId="0" fontId="85" fillId="0" borderId="0" applyNumberFormat="0" applyFill="0" applyBorder="0" applyAlignment="0" applyProtection="0"/>
    <xf numFmtId="0" fontId="86" fillId="0" borderId="2" applyNumberFormat="0" applyFill="0" applyAlignment="0" applyProtection="0"/>
    <xf numFmtId="0" fontId="87" fillId="0" borderId="3" applyNumberFormat="0" applyFill="0" applyAlignment="0" applyProtection="0"/>
    <xf numFmtId="0" fontId="88" fillId="0" borderId="4" applyNumberFormat="0" applyFill="0" applyAlignment="0" applyProtection="0"/>
    <xf numFmtId="0" fontId="88" fillId="0" borderId="0" applyNumberFormat="0" applyFill="0" applyBorder="0" applyAlignment="0" applyProtection="0"/>
    <xf numFmtId="0" fontId="0" fillId="0" borderId="0">
      <alignment/>
      <protection/>
    </xf>
    <xf numFmtId="0" fontId="1" fillId="0" borderId="0">
      <alignment/>
      <protection/>
    </xf>
    <xf numFmtId="0" fontId="89" fillId="22" borderId="0" applyNumberFormat="0" applyBorder="0" applyAlignment="0" applyProtection="0"/>
    <xf numFmtId="0" fontId="1" fillId="0" borderId="0">
      <alignment/>
      <protection/>
    </xf>
    <xf numFmtId="0" fontId="2" fillId="0" borderId="0">
      <alignment/>
      <protection/>
    </xf>
    <xf numFmtId="0" fontId="2" fillId="0" borderId="0">
      <alignment/>
      <protection/>
    </xf>
    <xf numFmtId="0" fontId="23" fillId="0" borderId="0" applyNumberFormat="0" applyFill="0" applyBorder="0" applyAlignment="0" applyProtection="0"/>
    <xf numFmtId="9" fontId="0" fillId="0" borderId="0" applyFill="0" applyBorder="0" applyAlignment="0" applyProtection="0"/>
    <xf numFmtId="0" fontId="0" fillId="23" borderId="5" applyNumberFormat="0" applyFon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2" fillId="26" borderId="0" applyNumberFormat="0" applyBorder="0" applyAlignment="0" applyProtection="0"/>
    <xf numFmtId="0" fontId="82" fillId="27" borderId="0" applyNumberFormat="0" applyBorder="0" applyAlignment="0" applyProtection="0"/>
    <xf numFmtId="0" fontId="82" fillId="28" borderId="0" applyNumberFormat="0" applyBorder="0" applyAlignment="0" applyProtection="0"/>
    <xf numFmtId="0" fontId="82" fillId="29" borderId="0" applyNumberFormat="0" applyBorder="0" applyAlignment="0" applyProtection="0"/>
    <xf numFmtId="0" fontId="92" fillId="0" borderId="6" applyNumberFormat="0" applyFill="0" applyAlignment="0" applyProtection="0"/>
    <xf numFmtId="0" fontId="93" fillId="30" borderId="7" applyNumberFormat="0" applyAlignment="0" applyProtection="0"/>
    <xf numFmtId="0" fontId="94" fillId="21" borderId="8" applyNumberFormat="0" applyAlignment="0" applyProtection="0"/>
    <xf numFmtId="0" fontId="95" fillId="31" borderId="0" applyNumberFormat="0" applyBorder="0" applyAlignment="0" applyProtection="0"/>
    <xf numFmtId="184" fontId="0" fillId="0" borderId="0" applyFill="0" applyBorder="0" applyAlignment="0" applyProtection="0"/>
    <xf numFmtId="168" fontId="1" fillId="0" borderId="0" applyFill="0" applyBorder="0" applyAlignment="0" applyProtection="0"/>
    <xf numFmtId="171" fontId="1" fillId="0" borderId="0" applyFill="0" applyBorder="0" applyAlignment="0" applyProtection="0"/>
    <xf numFmtId="169" fontId="1" fillId="0" borderId="0" applyFill="0" applyBorder="0" applyAlignment="0" applyProtection="0"/>
    <xf numFmtId="0" fontId="96" fillId="32" borderId="8" applyNumberFormat="0" applyAlignment="0" applyProtection="0"/>
    <xf numFmtId="0" fontId="97" fillId="0" borderId="9" applyNumberFormat="0" applyFill="0" applyAlignment="0" applyProtection="0"/>
  </cellStyleXfs>
  <cellXfs count="810">
    <xf numFmtId="0" fontId="0" fillId="0" borderId="0" xfId="0" applyAlignment="1">
      <alignment/>
    </xf>
    <xf numFmtId="0" fontId="3" fillId="0" borderId="0" xfId="0" applyFont="1" applyFill="1" applyAlignment="1" applyProtection="1">
      <alignment horizontal="right"/>
      <protection locked="0"/>
    </xf>
    <xf numFmtId="0" fontId="3" fillId="0" borderId="0" xfId="0" applyFont="1" applyAlignment="1">
      <alignment horizontal="center"/>
    </xf>
    <xf numFmtId="0" fontId="3" fillId="0" borderId="0" xfId="0" applyFont="1" applyAlignment="1">
      <alignment horizontal="left"/>
    </xf>
    <xf numFmtId="0" fontId="3" fillId="0" borderId="0" xfId="0" applyFont="1" applyAlignment="1" applyProtection="1">
      <alignment/>
      <protection locked="0"/>
    </xf>
    <xf numFmtId="0" fontId="3" fillId="0" borderId="0" xfId="0" applyFont="1" applyAlignment="1">
      <alignment/>
    </xf>
    <xf numFmtId="4" fontId="3" fillId="0" borderId="0" xfId="0" applyNumberFormat="1" applyFont="1" applyAlignment="1" applyProtection="1">
      <alignment/>
      <protection locked="0"/>
    </xf>
    <xf numFmtId="4" fontId="3" fillId="0" borderId="0" xfId="0" applyNumberFormat="1" applyFont="1" applyAlignment="1">
      <alignment/>
    </xf>
    <xf numFmtId="0" fontId="8" fillId="0" borderId="0" xfId="0" applyFont="1" applyAlignment="1">
      <alignment horizontal="center"/>
    </xf>
    <xf numFmtId="0" fontId="9" fillId="0" borderId="0" xfId="0" applyFont="1" applyAlignment="1">
      <alignment horizontal="left"/>
    </xf>
    <xf numFmtId="0" fontId="10" fillId="0" borderId="0" xfId="0" applyFont="1" applyAlignment="1" applyProtection="1">
      <alignment/>
      <protection/>
    </xf>
    <xf numFmtId="0" fontId="10" fillId="0" borderId="0" xfId="0" applyFont="1" applyAlignment="1">
      <alignment/>
    </xf>
    <xf numFmtId="0" fontId="11" fillId="0" borderId="0" xfId="0" applyFont="1" applyAlignment="1">
      <alignment horizontal="center"/>
    </xf>
    <xf numFmtId="4" fontId="10" fillId="0" borderId="0" xfId="0" applyNumberFormat="1" applyFont="1" applyAlignment="1" applyProtection="1">
      <alignment/>
      <protection/>
    </xf>
    <xf numFmtId="4" fontId="10" fillId="0" borderId="0" xfId="0" applyNumberFormat="1" applyFont="1" applyAlignment="1">
      <alignment/>
    </xf>
    <xf numFmtId="0" fontId="10" fillId="0" borderId="0" xfId="0" applyFont="1" applyAlignment="1">
      <alignment horizontal="center"/>
    </xf>
    <xf numFmtId="0" fontId="12" fillId="0" borderId="0" xfId="0" applyFont="1" applyAlignment="1">
      <alignment horizontal="left"/>
    </xf>
    <xf numFmtId="0" fontId="4" fillId="0" borderId="0" xfId="0" applyFont="1" applyAlignment="1">
      <alignment horizontal="center"/>
    </xf>
    <xf numFmtId="0" fontId="4" fillId="0" borderId="0" xfId="0" applyFont="1" applyAlignment="1">
      <alignment horizontal="left"/>
    </xf>
    <xf numFmtId="0" fontId="4" fillId="0" borderId="0" xfId="0" applyFont="1" applyAlignment="1" applyProtection="1">
      <alignment/>
      <protection/>
    </xf>
    <xf numFmtId="0" fontId="4" fillId="0" borderId="0" xfId="0" applyFont="1" applyAlignment="1">
      <alignment/>
    </xf>
    <xf numFmtId="4" fontId="4" fillId="0" borderId="0" xfId="0" applyNumberFormat="1" applyFont="1" applyAlignment="1" applyProtection="1">
      <alignment/>
      <protection/>
    </xf>
    <xf numFmtId="4" fontId="4" fillId="0" borderId="0" xfId="0" applyNumberFormat="1" applyFont="1" applyAlignment="1">
      <alignment/>
    </xf>
    <xf numFmtId="0" fontId="13" fillId="0" borderId="10" xfId="0" applyFont="1" applyBorder="1" applyAlignment="1">
      <alignment horizontal="center" wrapText="1"/>
    </xf>
    <xf numFmtId="0" fontId="14" fillId="0" borderId="10" xfId="0" applyFont="1" applyBorder="1" applyAlignment="1">
      <alignment horizontal="left" vertical="top" wrapText="1"/>
    </xf>
    <xf numFmtId="0" fontId="15" fillId="0" borderId="10" xfId="0" applyFont="1" applyBorder="1" applyAlignment="1">
      <alignment horizontal="center" wrapText="1"/>
    </xf>
    <xf numFmtId="4" fontId="13" fillId="0" borderId="10" xfId="0" applyNumberFormat="1" applyFont="1" applyBorder="1" applyAlignment="1" applyProtection="1">
      <alignment horizontal="center" wrapText="1"/>
      <protection/>
    </xf>
    <xf numFmtId="4" fontId="14" fillId="0" borderId="10" xfId="0" applyNumberFormat="1" applyFont="1" applyBorder="1" applyAlignment="1">
      <alignment horizontal="center" wrapText="1"/>
    </xf>
    <xf numFmtId="183" fontId="4" fillId="0" borderId="0" xfId="0" applyNumberFormat="1" applyFont="1" applyBorder="1" applyAlignment="1">
      <alignment horizontal="center"/>
    </xf>
    <xf numFmtId="0" fontId="14" fillId="0" borderId="0" xfId="0" applyFont="1" applyBorder="1" applyAlignment="1">
      <alignment horizontal="left"/>
    </xf>
    <xf numFmtId="0" fontId="14" fillId="0" borderId="0" xfId="0" applyFont="1" applyBorder="1" applyAlignment="1" applyProtection="1">
      <alignment/>
      <protection locked="0"/>
    </xf>
    <xf numFmtId="0" fontId="14" fillId="0" borderId="0" xfId="0" applyFont="1" applyBorder="1" applyAlignment="1">
      <alignment/>
    </xf>
    <xf numFmtId="183" fontId="4" fillId="0" borderId="0" xfId="0" applyNumberFormat="1" applyFont="1" applyAlignment="1">
      <alignment/>
    </xf>
    <xf numFmtId="4" fontId="14" fillId="0" borderId="0" xfId="0" applyNumberFormat="1" applyFont="1" applyBorder="1" applyAlignment="1" applyProtection="1">
      <alignment horizontal="center"/>
      <protection locked="0"/>
    </xf>
    <xf numFmtId="4" fontId="14" fillId="0" borderId="0" xfId="0" applyNumberFormat="1" applyFont="1" applyBorder="1" applyAlignment="1">
      <alignment horizontal="center"/>
    </xf>
    <xf numFmtId="0" fontId="4" fillId="0" borderId="0" xfId="0" applyFont="1" applyAlignment="1">
      <alignment horizontal="center" vertical="top"/>
    </xf>
    <xf numFmtId="0" fontId="16" fillId="0" borderId="0" xfId="46" applyFont="1" applyAlignment="1">
      <alignment horizontal="left" vertical="top" wrapText="1"/>
      <protection/>
    </xf>
    <xf numFmtId="0" fontId="4" fillId="0" borderId="0" xfId="0" applyFont="1" applyAlignment="1" applyProtection="1">
      <alignment/>
      <protection locked="0"/>
    </xf>
    <xf numFmtId="4" fontId="4" fillId="0" borderId="0" xfId="0" applyNumberFormat="1" applyFont="1" applyAlignment="1" applyProtection="1">
      <alignment/>
      <protection locked="0"/>
    </xf>
    <xf numFmtId="0" fontId="5" fillId="0" borderId="0" xfId="0" applyFont="1" applyAlignment="1">
      <alignment horizontal="left"/>
    </xf>
    <xf numFmtId="0" fontId="4" fillId="0" borderId="0" xfId="0" applyFont="1" applyAlignment="1" applyProtection="1">
      <alignment horizontal="right"/>
      <protection locked="0"/>
    </xf>
    <xf numFmtId="183" fontId="3" fillId="0" borderId="0" xfId="0" applyNumberFormat="1" applyFont="1" applyAlignment="1">
      <alignment/>
    </xf>
    <xf numFmtId="4" fontId="4" fillId="0" borderId="0" xfId="62" applyNumberFormat="1" applyFont="1" applyFill="1" applyBorder="1" applyAlignment="1" applyProtection="1">
      <alignment horizontal="right"/>
      <protection locked="0"/>
    </xf>
    <xf numFmtId="4" fontId="4" fillId="0" borderId="0" xfId="0" applyNumberFormat="1" applyFont="1" applyAlignment="1">
      <alignment horizontal="right"/>
    </xf>
    <xf numFmtId="0" fontId="3" fillId="0" borderId="0" xfId="46" applyFont="1" applyAlignment="1">
      <alignment horizontal="left" vertical="top" wrapText="1"/>
      <protection/>
    </xf>
    <xf numFmtId="0" fontId="17" fillId="0" borderId="0" xfId="0" applyFont="1" applyAlignment="1">
      <alignment horizontal="left"/>
    </xf>
    <xf numFmtId="4" fontId="3" fillId="0" borderId="0" xfId="0" applyNumberFormat="1" applyFont="1" applyAlignment="1">
      <alignment horizontal="right"/>
    </xf>
    <xf numFmtId="183" fontId="6" fillId="0" borderId="0" xfId="0" applyNumberFormat="1" applyFont="1" applyAlignment="1">
      <alignment/>
    </xf>
    <xf numFmtId="0" fontId="16" fillId="0" borderId="0" xfId="0" applyFont="1" applyAlignment="1">
      <alignment horizontal="left" vertical="top" wrapText="1"/>
    </xf>
    <xf numFmtId="183" fontId="4" fillId="0" borderId="0" xfId="0" applyNumberFormat="1" applyFont="1" applyAlignment="1">
      <alignment horizontal="right"/>
    </xf>
    <xf numFmtId="4" fontId="4" fillId="0" borderId="0" xfId="0" applyNumberFormat="1" applyFont="1" applyAlignment="1" applyProtection="1">
      <alignment horizontal="right"/>
      <protection locked="0"/>
    </xf>
    <xf numFmtId="0" fontId="3" fillId="0" borderId="0" xfId="45" applyFont="1" applyAlignment="1" applyProtection="1">
      <alignment horizontal="right"/>
      <protection locked="0"/>
    </xf>
    <xf numFmtId="0" fontId="3" fillId="0" borderId="0" xfId="45" applyFont="1">
      <alignment/>
      <protection/>
    </xf>
    <xf numFmtId="4" fontId="3" fillId="0" borderId="0" xfId="45" applyNumberFormat="1" applyFont="1">
      <alignment/>
      <protection/>
    </xf>
    <xf numFmtId="0" fontId="3" fillId="0" borderId="0" xfId="0" applyFont="1" applyAlignment="1" applyProtection="1">
      <alignment horizontal="right"/>
      <protection locked="0"/>
    </xf>
    <xf numFmtId="0" fontId="20" fillId="0" borderId="0" xfId="0" applyFont="1" applyAlignment="1" applyProtection="1">
      <alignment horizontal="right"/>
      <protection locked="0"/>
    </xf>
    <xf numFmtId="0" fontId="20" fillId="0" borderId="0" xfId="0" applyFont="1" applyAlignment="1">
      <alignment/>
    </xf>
    <xf numFmtId="4" fontId="20" fillId="0" borderId="0" xfId="0" applyNumberFormat="1" applyFont="1" applyAlignment="1">
      <alignment/>
    </xf>
    <xf numFmtId="0" fontId="16" fillId="0" borderId="0" xfId="0" applyFont="1" applyFill="1" applyAlignment="1">
      <alignment horizontal="left" vertical="top" wrapText="1"/>
    </xf>
    <xf numFmtId="0" fontId="3" fillId="0" borderId="0" xfId="0" applyFont="1" applyFill="1" applyAlignment="1">
      <alignment/>
    </xf>
    <xf numFmtId="183" fontId="3" fillId="0" borderId="0" xfId="0" applyNumberFormat="1" applyFont="1" applyFill="1" applyAlignment="1">
      <alignment/>
    </xf>
    <xf numFmtId="4" fontId="3" fillId="0" borderId="0" xfId="0" applyNumberFormat="1" applyFont="1" applyFill="1" applyAlignment="1" applyProtection="1">
      <alignment/>
      <protection locked="0"/>
    </xf>
    <xf numFmtId="4" fontId="3" fillId="0" borderId="0" xfId="0" applyNumberFormat="1" applyFont="1" applyFill="1" applyAlignment="1">
      <alignment/>
    </xf>
    <xf numFmtId="0" fontId="3" fillId="0" borderId="0" xfId="0" applyFont="1" applyFill="1" applyAlignment="1">
      <alignment horizontal="left" vertical="top" wrapText="1"/>
    </xf>
    <xf numFmtId="0" fontId="3" fillId="0" borderId="0" xfId="0" applyFont="1" applyFill="1" applyAlignment="1">
      <alignment horizontal="left"/>
    </xf>
    <xf numFmtId="4" fontId="3" fillId="0" borderId="0" xfId="0" applyNumberFormat="1" applyFont="1" applyFill="1" applyAlignment="1" applyProtection="1">
      <alignment horizontal="right"/>
      <protection locked="0"/>
    </xf>
    <xf numFmtId="4" fontId="3" fillId="0" borderId="0" xfId="0" applyNumberFormat="1" applyFont="1" applyFill="1" applyAlignment="1">
      <alignment horizontal="right"/>
    </xf>
    <xf numFmtId="0" fontId="16" fillId="0" borderId="0" xfId="46" applyFont="1" applyAlignment="1">
      <alignment horizontal="justify" vertical="top" wrapText="1"/>
      <protection/>
    </xf>
    <xf numFmtId="9" fontId="3" fillId="0" borderId="0" xfId="0" applyNumberFormat="1" applyFont="1" applyAlignment="1">
      <alignment/>
    </xf>
    <xf numFmtId="0" fontId="3" fillId="0" borderId="0" xfId="0" applyFont="1" applyAlignment="1">
      <alignment horizontal="center" vertical="top" wrapText="1"/>
    </xf>
    <xf numFmtId="0" fontId="4" fillId="0" borderId="11" xfId="0" applyFont="1" applyBorder="1" applyAlignment="1">
      <alignment horizontal="center"/>
    </xf>
    <xf numFmtId="0" fontId="21" fillId="0" borderId="11" xfId="0" applyFont="1" applyBorder="1" applyAlignment="1">
      <alignment horizontal="left"/>
    </xf>
    <xf numFmtId="0" fontId="4" fillId="0" borderId="11" xfId="0" applyFont="1" applyBorder="1" applyAlignment="1" applyProtection="1">
      <alignment/>
      <protection locked="0"/>
    </xf>
    <xf numFmtId="0" fontId="4" fillId="0" borderId="11" xfId="0" applyFont="1" applyBorder="1" applyAlignment="1">
      <alignment/>
    </xf>
    <xf numFmtId="4" fontId="21" fillId="0" borderId="11" xfId="0" applyNumberFormat="1" applyFont="1" applyBorder="1" applyAlignment="1" applyProtection="1">
      <alignment horizontal="right"/>
      <protection locked="0"/>
    </xf>
    <xf numFmtId="4" fontId="21" fillId="0" borderId="11" xfId="0" applyNumberFormat="1" applyFont="1" applyBorder="1" applyAlignment="1">
      <alignment/>
    </xf>
    <xf numFmtId="0" fontId="26" fillId="0" borderId="0" xfId="0" applyFont="1" applyAlignment="1">
      <alignment vertical="top"/>
    </xf>
    <xf numFmtId="0" fontId="1" fillId="0" borderId="0" xfId="0" applyFont="1" applyBorder="1" applyAlignment="1">
      <alignment vertical="top"/>
    </xf>
    <xf numFmtId="0" fontId="27" fillId="0" borderId="0" xfId="0" applyFont="1" applyFill="1" applyBorder="1" applyAlignment="1">
      <alignment vertical="top"/>
    </xf>
    <xf numFmtId="0" fontId="27" fillId="0" borderId="0" xfId="0" applyFont="1" applyFill="1" applyBorder="1" applyAlignment="1">
      <alignment horizontal="left" vertical="top"/>
    </xf>
    <xf numFmtId="0" fontId="31" fillId="0" borderId="0" xfId="0" applyFont="1" applyFill="1" applyBorder="1" applyAlignment="1">
      <alignment vertical="top"/>
    </xf>
    <xf numFmtId="0" fontId="27" fillId="0" borderId="0" xfId="0" applyFont="1" applyBorder="1" applyAlignment="1">
      <alignment vertical="top"/>
    </xf>
    <xf numFmtId="49" fontId="27" fillId="0" borderId="0" xfId="0" applyNumberFormat="1" applyFont="1" applyBorder="1" applyAlignment="1">
      <alignment horizontal="left" vertical="top"/>
    </xf>
    <xf numFmtId="0" fontId="31" fillId="0" borderId="0" xfId="0" applyFont="1" applyBorder="1" applyAlignment="1">
      <alignment vertical="top"/>
    </xf>
    <xf numFmtId="49" fontId="28" fillId="0" borderId="0" xfId="0" applyNumberFormat="1" applyFont="1" applyBorder="1" applyAlignment="1">
      <alignment horizontal="left" vertical="top" wrapText="1"/>
    </xf>
    <xf numFmtId="0" fontId="29" fillId="0" borderId="0" xfId="0" applyFont="1" applyBorder="1" applyAlignment="1">
      <alignment vertical="top"/>
    </xf>
    <xf numFmtId="0" fontId="26" fillId="33" borderId="0" xfId="0" applyNumberFormat="1" applyFont="1" applyFill="1" applyBorder="1" applyAlignment="1">
      <alignment vertical="top"/>
    </xf>
    <xf numFmtId="0" fontId="1" fillId="33" borderId="0" xfId="0" applyNumberFormat="1" applyFont="1" applyFill="1" applyBorder="1" applyAlignment="1">
      <alignment vertical="top"/>
    </xf>
    <xf numFmtId="0" fontId="27" fillId="33" borderId="0" xfId="0" applyNumberFormat="1" applyFont="1" applyFill="1" applyBorder="1" applyAlignment="1">
      <alignment vertical="top"/>
    </xf>
    <xf numFmtId="0" fontId="27" fillId="0" borderId="0" xfId="0" applyNumberFormat="1" applyFont="1" applyBorder="1" applyAlignment="1">
      <alignment vertical="top"/>
    </xf>
    <xf numFmtId="0" fontId="29" fillId="0" borderId="0" xfId="0" applyNumberFormat="1" applyFont="1" applyFill="1" applyBorder="1" applyAlignment="1">
      <alignment horizontal="left" vertical="top" wrapText="1"/>
    </xf>
    <xf numFmtId="0" fontId="25" fillId="34" borderId="0" xfId="0" applyFont="1" applyFill="1" applyBorder="1" applyAlignment="1">
      <alignment vertical="top"/>
    </xf>
    <xf numFmtId="0" fontId="25" fillId="34" borderId="0" xfId="0" applyNumberFormat="1" applyFont="1" applyFill="1" applyBorder="1" applyAlignment="1">
      <alignment horizontal="center" vertical="top"/>
    </xf>
    <xf numFmtId="0" fontId="25" fillId="35" borderId="0" xfId="0" applyNumberFormat="1" applyFont="1" applyFill="1" applyBorder="1" applyAlignment="1">
      <alignment vertical="top"/>
    </xf>
    <xf numFmtId="0" fontId="27" fillId="0" borderId="0" xfId="0" applyNumberFormat="1" applyFont="1" applyBorder="1" applyAlignment="1">
      <alignment horizontal="left" vertical="top" wrapText="1"/>
    </xf>
    <xf numFmtId="0" fontId="26" fillId="0" borderId="0" xfId="0" applyFont="1" applyBorder="1" applyAlignment="1">
      <alignment horizontal="right" vertical="top"/>
    </xf>
    <xf numFmtId="0" fontId="26" fillId="0" borderId="0" xfId="0" applyFont="1" applyBorder="1" applyAlignment="1">
      <alignment horizontal="left" vertical="top"/>
    </xf>
    <xf numFmtId="0" fontId="26" fillId="0" borderId="0" xfId="0" applyFont="1" applyBorder="1" applyAlignment="1">
      <alignment vertical="top"/>
    </xf>
    <xf numFmtId="0" fontId="26" fillId="0" borderId="0" xfId="0" applyNumberFormat="1" applyFont="1" applyBorder="1" applyAlignment="1">
      <alignment vertical="top"/>
    </xf>
    <xf numFmtId="49" fontId="1" fillId="0" borderId="0" xfId="0" applyNumberFormat="1" applyFont="1" applyBorder="1" applyAlignment="1">
      <alignment horizontal="left" vertical="top"/>
    </xf>
    <xf numFmtId="0" fontId="1" fillId="0" borderId="0" xfId="0" applyNumberFormat="1" applyFont="1" applyBorder="1" applyAlignment="1">
      <alignment vertical="top"/>
    </xf>
    <xf numFmtId="0" fontId="27" fillId="0" borderId="0" xfId="0" applyNumberFormat="1" applyFont="1" applyBorder="1" applyAlignment="1">
      <alignment vertical="top" wrapText="1"/>
    </xf>
    <xf numFmtId="0" fontId="25" fillId="0" borderId="0" xfId="0" applyFont="1" applyFill="1" applyBorder="1" applyAlignment="1">
      <alignment vertical="top"/>
    </xf>
    <xf numFmtId="0" fontId="25" fillId="0" borderId="0" xfId="0" applyNumberFormat="1" applyFont="1" applyFill="1" applyBorder="1" applyAlignment="1">
      <alignment horizontal="center" vertical="top"/>
    </xf>
    <xf numFmtId="0" fontId="1" fillId="0" borderId="0" xfId="0" applyFont="1" applyFill="1" applyBorder="1" applyAlignment="1">
      <alignment vertical="top"/>
    </xf>
    <xf numFmtId="0" fontId="26" fillId="0" borderId="0" xfId="0" applyFont="1" applyFill="1" applyBorder="1" applyAlignment="1">
      <alignment vertical="top"/>
    </xf>
    <xf numFmtId="0" fontId="1" fillId="0" borderId="0" xfId="0" applyFont="1" applyFill="1" applyBorder="1" applyAlignment="1">
      <alignment horizontal="left" vertical="top"/>
    </xf>
    <xf numFmtId="49" fontId="1" fillId="0" borderId="0" xfId="0" applyNumberFormat="1" applyFont="1" applyBorder="1" applyAlignment="1">
      <alignment horizontal="left" vertical="top" wrapText="1"/>
    </xf>
    <xf numFmtId="0" fontId="27" fillId="0" borderId="0" xfId="0" applyFont="1" applyBorder="1" applyAlignment="1">
      <alignment horizontal="center" vertical="top" wrapText="1"/>
    </xf>
    <xf numFmtId="0" fontId="27" fillId="0" borderId="0" xfId="0" applyFont="1" applyAlignment="1">
      <alignment horizontal="left" vertical="top" wrapText="1"/>
    </xf>
    <xf numFmtId="0" fontId="1" fillId="0" borderId="0" xfId="0" applyFont="1" applyAlignment="1">
      <alignment horizontal="center"/>
    </xf>
    <xf numFmtId="0" fontId="1" fillId="0" borderId="0" xfId="0" applyFont="1" applyAlignment="1">
      <alignment/>
    </xf>
    <xf numFmtId="0" fontId="1" fillId="0" borderId="0" xfId="0" applyFont="1" applyAlignment="1">
      <alignment/>
    </xf>
    <xf numFmtId="0" fontId="1" fillId="0" borderId="0" xfId="0" applyFont="1" applyAlignment="1">
      <alignment horizontal="left"/>
    </xf>
    <xf numFmtId="0" fontId="34" fillId="0" borderId="0" xfId="0" applyFont="1" applyAlignment="1">
      <alignment/>
    </xf>
    <xf numFmtId="0" fontId="1" fillId="0" borderId="12" xfId="0" applyFont="1" applyBorder="1" applyAlignment="1">
      <alignment horizontal="center"/>
    </xf>
    <xf numFmtId="0" fontId="1" fillId="0" borderId="0" xfId="0" applyFont="1" applyBorder="1" applyAlignment="1">
      <alignment/>
    </xf>
    <xf numFmtId="0" fontId="1" fillId="0" borderId="0" xfId="0" applyFont="1" applyBorder="1" applyAlignment="1">
      <alignment/>
    </xf>
    <xf numFmtId="0" fontId="1" fillId="0" borderId="0" xfId="0" applyFont="1" applyBorder="1" applyAlignment="1">
      <alignment horizontal="left"/>
    </xf>
    <xf numFmtId="49" fontId="34" fillId="0" borderId="0" xfId="0" applyNumberFormat="1" applyFont="1" applyAlignment="1">
      <alignment horizontal="left" vertical="top" wrapText="1"/>
    </xf>
    <xf numFmtId="1" fontId="26" fillId="33" borderId="0" xfId="0" applyNumberFormat="1" applyFont="1" applyFill="1" applyBorder="1" applyAlignment="1">
      <alignment horizontal="center" vertical="top"/>
    </xf>
    <xf numFmtId="0" fontId="32" fillId="0" borderId="13" xfId="0" applyFont="1" applyFill="1" applyBorder="1" applyAlignment="1">
      <alignment horizontal="right" vertical="top"/>
    </xf>
    <xf numFmtId="0" fontId="32" fillId="0" borderId="0" xfId="0" applyFont="1" applyFill="1" applyBorder="1" applyAlignment="1">
      <alignment vertical="top"/>
    </xf>
    <xf numFmtId="0" fontId="27" fillId="0" borderId="0" xfId="0" applyFont="1" applyBorder="1" applyAlignment="1">
      <alignment horizontal="left" vertical="top"/>
    </xf>
    <xf numFmtId="49" fontId="32" fillId="0" borderId="13" xfId="0" applyNumberFormat="1" applyFont="1" applyBorder="1" applyAlignment="1">
      <alignment horizontal="left" vertical="top"/>
    </xf>
    <xf numFmtId="0" fontId="27" fillId="0" borderId="0" xfId="0" applyFont="1" applyBorder="1" applyAlignment="1">
      <alignment horizontal="right" vertical="top"/>
    </xf>
    <xf numFmtId="0" fontId="31" fillId="0" borderId="0" xfId="0" applyFont="1" applyBorder="1" applyAlignment="1">
      <alignment horizontal="right" vertical="top"/>
    </xf>
    <xf numFmtId="49" fontId="25" fillId="34" borderId="0" xfId="0" applyNumberFormat="1" applyFont="1" applyFill="1" applyBorder="1" applyAlignment="1">
      <alignment horizontal="left" vertical="top"/>
    </xf>
    <xf numFmtId="49" fontId="34" fillId="34" borderId="0" xfId="0" applyNumberFormat="1" applyFont="1" applyFill="1" applyBorder="1" applyAlignment="1">
      <alignment horizontal="left" vertical="top" wrapText="1"/>
    </xf>
    <xf numFmtId="0" fontId="25" fillId="35" borderId="0" xfId="0" applyFont="1" applyFill="1" applyBorder="1" applyAlignment="1">
      <alignment vertical="top"/>
    </xf>
    <xf numFmtId="0" fontId="26" fillId="0" borderId="0" xfId="0" applyFont="1" applyBorder="1" applyAlignment="1">
      <alignment horizontal="left" vertical="top"/>
    </xf>
    <xf numFmtId="0" fontId="26" fillId="0" borderId="0" xfId="0" applyFont="1" applyFill="1" applyBorder="1" applyAlignment="1">
      <alignment vertical="top"/>
    </xf>
    <xf numFmtId="0" fontId="1" fillId="0" borderId="0" xfId="0" applyFont="1" applyFill="1" applyBorder="1" applyAlignment="1">
      <alignment vertical="top"/>
    </xf>
    <xf numFmtId="49" fontId="24" fillId="0" borderId="0" xfId="0" applyNumberFormat="1" applyFont="1" applyAlignment="1">
      <alignment horizontal="left" vertical="top" wrapText="1"/>
    </xf>
    <xf numFmtId="0" fontId="24" fillId="33" borderId="0" xfId="0" applyNumberFormat="1" applyFont="1" applyFill="1" applyBorder="1" applyAlignment="1">
      <alignment vertical="top"/>
    </xf>
    <xf numFmtId="0" fontId="24" fillId="0" borderId="0" xfId="0" applyFont="1" applyFill="1" applyBorder="1" applyAlignment="1">
      <alignment vertical="top"/>
    </xf>
    <xf numFmtId="0" fontId="31" fillId="0" borderId="0" xfId="0" applyNumberFormat="1" applyFont="1" applyBorder="1" applyAlignment="1">
      <alignment vertical="top"/>
    </xf>
    <xf numFmtId="0" fontId="31" fillId="0" borderId="0" xfId="0" applyNumberFormat="1" applyFont="1" applyBorder="1" applyAlignment="1">
      <alignment vertical="top" wrapText="1"/>
    </xf>
    <xf numFmtId="49" fontId="32" fillId="34" borderId="0" xfId="0" applyNumberFormat="1" applyFont="1" applyFill="1" applyBorder="1" applyAlignment="1">
      <alignment horizontal="left" vertical="top" wrapText="1"/>
    </xf>
    <xf numFmtId="49" fontId="32" fillId="0" borderId="0" xfId="0" applyNumberFormat="1" applyFont="1" applyFill="1" applyBorder="1" applyAlignment="1">
      <alignment horizontal="left" vertical="top"/>
    </xf>
    <xf numFmtId="49" fontId="32" fillId="0" borderId="0" xfId="0" applyNumberFormat="1" applyFont="1" applyFill="1" applyBorder="1" applyAlignment="1">
      <alignment horizontal="left" vertical="top" wrapText="1"/>
    </xf>
    <xf numFmtId="49" fontId="24" fillId="0" borderId="0" xfId="0" applyNumberFormat="1" applyFont="1" applyBorder="1" applyAlignment="1">
      <alignment horizontal="left" vertical="top" wrapText="1"/>
    </xf>
    <xf numFmtId="0" fontId="24" fillId="0" borderId="0" xfId="0" applyFont="1" applyBorder="1" applyAlignment="1">
      <alignment vertical="top"/>
    </xf>
    <xf numFmtId="0" fontId="26" fillId="0" borderId="14" xfId="0" applyFont="1" applyFill="1" applyBorder="1" applyAlignment="1">
      <alignment horizontal="left" vertical="top"/>
    </xf>
    <xf numFmtId="0" fontId="34" fillId="0" borderId="15" xfId="0" applyFont="1" applyBorder="1" applyAlignment="1">
      <alignment horizontal="left"/>
    </xf>
    <xf numFmtId="0" fontId="1" fillId="0" borderId="15" xfId="0" applyFont="1" applyBorder="1" applyAlignment="1">
      <alignment horizontal="left"/>
    </xf>
    <xf numFmtId="0" fontId="35" fillId="0" borderId="16" xfId="0" applyFont="1" applyBorder="1" applyAlignment="1">
      <alignment horizontal="left"/>
    </xf>
    <xf numFmtId="0" fontId="0" fillId="0" borderId="0" xfId="0" applyNumberFormat="1" applyAlignment="1">
      <alignment/>
    </xf>
    <xf numFmtId="0" fontId="0" fillId="0" borderId="0" xfId="0" applyNumberFormat="1" applyFill="1" applyAlignment="1">
      <alignment/>
    </xf>
    <xf numFmtId="0" fontId="38" fillId="0" borderId="0" xfId="0" applyNumberFormat="1" applyFont="1" applyAlignment="1">
      <alignment horizontal="left"/>
    </xf>
    <xf numFmtId="0" fontId="25" fillId="0" borderId="0" xfId="0" applyNumberFormat="1" applyFont="1" applyAlignment="1">
      <alignment horizontal="center"/>
    </xf>
    <xf numFmtId="0" fontId="38" fillId="0" borderId="0" xfId="0" applyNumberFormat="1" applyFont="1" applyFill="1" applyAlignment="1">
      <alignment horizontal="left"/>
    </xf>
    <xf numFmtId="1" fontId="0" fillId="0" borderId="0" xfId="0" applyNumberFormat="1" applyAlignment="1">
      <alignment/>
    </xf>
    <xf numFmtId="0" fontId="42" fillId="0" borderId="17" xfId="0" applyFont="1" applyFill="1" applyBorder="1" applyAlignment="1">
      <alignment vertical="top"/>
    </xf>
    <xf numFmtId="0" fontId="42" fillId="0" borderId="18" xfId="0" applyFont="1" applyBorder="1" applyAlignment="1">
      <alignment horizontal="left" vertical="top"/>
    </xf>
    <xf numFmtId="0" fontId="42" fillId="0" borderId="19" xfId="0" applyFont="1" applyBorder="1" applyAlignment="1">
      <alignment horizontal="center"/>
    </xf>
    <xf numFmtId="0" fontId="43" fillId="0" borderId="19" xfId="0" applyFont="1" applyBorder="1" applyAlignment="1">
      <alignment/>
    </xf>
    <xf numFmtId="49" fontId="42" fillId="0" borderId="19" xfId="0" applyNumberFormat="1" applyFont="1" applyBorder="1" applyAlignment="1">
      <alignment horizontal="center"/>
    </xf>
    <xf numFmtId="0" fontId="43" fillId="0" borderId="19" xfId="0" applyFont="1" applyBorder="1" applyAlignment="1">
      <alignment horizontal="center"/>
    </xf>
    <xf numFmtId="0" fontId="42" fillId="0" borderId="20" xfId="0" applyFont="1" applyBorder="1" applyAlignment="1">
      <alignment horizontal="left" vertical="top"/>
    </xf>
    <xf numFmtId="0" fontId="40" fillId="0" borderId="17" xfId="0" applyNumberFormat="1" applyFont="1" applyBorder="1" applyAlignment="1">
      <alignment/>
    </xf>
    <xf numFmtId="0" fontId="42" fillId="0" borderId="21" xfId="0" applyFont="1" applyBorder="1" applyAlignment="1">
      <alignment horizontal="left" vertical="top"/>
    </xf>
    <xf numFmtId="1" fontId="41" fillId="0" borderId="16" xfId="0" applyNumberFormat="1" applyFont="1" applyBorder="1" applyAlignment="1">
      <alignment horizontal="left"/>
    </xf>
    <xf numFmtId="0" fontId="41" fillId="0" borderId="12" xfId="0" applyNumberFormat="1" applyFont="1" applyBorder="1" applyAlignment="1">
      <alignment horizontal="left"/>
    </xf>
    <xf numFmtId="1" fontId="39" fillId="0" borderId="22" xfId="0" applyNumberFormat="1" applyFont="1" applyBorder="1" applyAlignment="1">
      <alignment horizontal="left"/>
    </xf>
    <xf numFmtId="0" fontId="40" fillId="0" borderId="22" xfId="0" applyNumberFormat="1" applyFont="1" applyBorder="1" applyAlignment="1">
      <alignment/>
    </xf>
    <xf numFmtId="1" fontId="0" fillId="0" borderId="22" xfId="0" applyNumberFormat="1" applyFont="1" applyBorder="1" applyAlignment="1">
      <alignment/>
    </xf>
    <xf numFmtId="0" fontId="1" fillId="0" borderId="22" xfId="42" applyNumberFormat="1" applyFont="1" applyBorder="1">
      <alignment/>
      <protection/>
    </xf>
    <xf numFmtId="0" fontId="0" fillId="0" borderId="22" xfId="0" applyNumberFormat="1" applyFont="1" applyBorder="1" applyAlignment="1">
      <alignment/>
    </xf>
    <xf numFmtId="1" fontId="36" fillId="0" borderId="22" xfId="0" applyNumberFormat="1" applyFont="1" applyBorder="1" applyAlignment="1">
      <alignment horizontal="left"/>
    </xf>
    <xf numFmtId="0" fontId="36" fillId="0" borderId="22" xfId="0" applyNumberFormat="1" applyFont="1" applyBorder="1" applyAlignment="1">
      <alignment horizontal="left"/>
    </xf>
    <xf numFmtId="0" fontId="39" fillId="0" borderId="22" xfId="0" applyFont="1" applyBorder="1" applyAlignment="1">
      <alignment horizontal="left" vertical="top"/>
    </xf>
    <xf numFmtId="0" fontId="42" fillId="0" borderId="12" xfId="0" applyFont="1" applyBorder="1" applyAlignment="1">
      <alignment horizontal="left" vertical="top"/>
    </xf>
    <xf numFmtId="0" fontId="35" fillId="0" borderId="23" xfId="0" applyFont="1" applyBorder="1" applyAlignment="1">
      <alignment/>
    </xf>
    <xf numFmtId="0" fontId="34" fillId="0" borderId="0" xfId="0" applyFont="1" applyAlignment="1">
      <alignment horizontal="left" vertical="top" wrapText="1"/>
    </xf>
    <xf numFmtId="0" fontId="1" fillId="0" borderId="0" xfId="0" applyFont="1" applyAlignment="1">
      <alignment horizontal="left" vertical="top"/>
    </xf>
    <xf numFmtId="0" fontId="27" fillId="0" borderId="0" xfId="0" applyNumberFormat="1" applyFont="1" applyBorder="1" applyAlignment="1">
      <alignment horizontal="left" vertical="top"/>
    </xf>
    <xf numFmtId="0" fontId="34" fillId="0" borderId="0" xfId="0" applyNumberFormat="1" applyFont="1" applyBorder="1" applyAlignment="1">
      <alignment horizontal="left" vertical="top" wrapText="1"/>
    </xf>
    <xf numFmtId="0" fontId="32" fillId="0" borderId="0" xfId="0" applyFont="1" applyAlignment="1">
      <alignment horizontal="left" vertical="top"/>
    </xf>
    <xf numFmtId="0" fontId="34" fillId="0" borderId="0" xfId="0" applyFont="1" applyAlignment="1">
      <alignment horizontal="left" vertical="top"/>
    </xf>
    <xf numFmtId="0" fontId="42" fillId="0" borderId="24" xfId="0" applyFont="1" applyBorder="1" applyAlignment="1">
      <alignment horizontal="center"/>
    </xf>
    <xf numFmtId="10" fontId="42" fillId="0" borderId="24" xfId="48" applyNumberFormat="1" applyFont="1" applyFill="1" applyBorder="1" applyAlignment="1" applyProtection="1">
      <alignment horizontal="center"/>
      <protection/>
    </xf>
    <xf numFmtId="9" fontId="42" fillId="0" borderId="24" xfId="48" applyNumberFormat="1" applyFont="1" applyFill="1" applyBorder="1" applyAlignment="1" applyProtection="1">
      <alignment horizontal="center"/>
      <protection/>
    </xf>
    <xf numFmtId="0" fontId="1" fillId="0" borderId="15" xfId="0" applyFont="1" applyBorder="1" applyAlignment="1">
      <alignment/>
    </xf>
    <xf numFmtId="0" fontId="1" fillId="0" borderId="19" xfId="0" applyFont="1" applyBorder="1" applyAlignment="1">
      <alignment horizontal="center"/>
    </xf>
    <xf numFmtId="49" fontId="32" fillId="34" borderId="0" xfId="0" applyNumberFormat="1" applyFont="1" applyFill="1" applyBorder="1" applyAlignment="1">
      <alignment horizontal="left" vertical="top"/>
    </xf>
    <xf numFmtId="49" fontId="32" fillId="34" borderId="0" xfId="0" applyNumberFormat="1" applyFont="1" applyFill="1" applyBorder="1" applyAlignment="1">
      <alignment horizontal="left" vertical="top" wrapText="1"/>
    </xf>
    <xf numFmtId="0" fontId="32" fillId="35" borderId="0" xfId="0" applyNumberFormat="1" applyFont="1" applyFill="1" applyBorder="1" applyAlignment="1">
      <alignment vertical="top"/>
    </xf>
    <xf numFmtId="0" fontId="32" fillId="35" borderId="0" xfId="0" applyFont="1" applyFill="1" applyBorder="1" applyAlignment="1">
      <alignment vertical="top"/>
    </xf>
    <xf numFmtId="0" fontId="24" fillId="0" borderId="0" xfId="0" applyFont="1" applyFill="1" applyBorder="1" applyAlignment="1">
      <alignment vertical="top"/>
    </xf>
    <xf numFmtId="0" fontId="32" fillId="0" borderId="0" xfId="0" applyNumberFormat="1" applyFont="1" applyFill="1" applyBorder="1" applyAlignment="1">
      <alignment horizontal="center" vertical="top"/>
    </xf>
    <xf numFmtId="1" fontId="26" fillId="0" borderId="14" xfId="0" applyNumberFormat="1" applyFont="1" applyBorder="1" applyAlignment="1">
      <alignment horizontal="left"/>
    </xf>
    <xf numFmtId="0" fontId="44" fillId="0" borderId="25" xfId="0" applyFont="1" applyBorder="1" applyAlignment="1">
      <alignment horizontal="left" vertical="top"/>
    </xf>
    <xf numFmtId="0" fontId="44" fillId="0" borderId="26" xfId="0" applyFont="1" applyBorder="1" applyAlignment="1">
      <alignment horizontal="left" vertical="top"/>
    </xf>
    <xf numFmtId="0" fontId="44" fillId="0" borderId="24" xfId="0" applyFont="1" applyBorder="1" applyAlignment="1">
      <alignment horizontal="left" vertical="top"/>
    </xf>
    <xf numFmtId="1" fontId="45" fillId="0" borderId="21" xfId="0" applyNumberFormat="1" applyFont="1" applyBorder="1" applyAlignment="1">
      <alignment/>
    </xf>
    <xf numFmtId="0" fontId="45" fillId="0" borderId="21" xfId="0" applyNumberFormat="1" applyFont="1" applyBorder="1" applyAlignment="1">
      <alignment/>
    </xf>
    <xf numFmtId="0" fontId="27" fillId="0" borderId="0" xfId="0" applyNumberFormat="1" applyFont="1" applyFill="1" applyBorder="1" applyAlignment="1">
      <alignment horizontal="left" vertical="top" wrapText="1"/>
    </xf>
    <xf numFmtId="0" fontId="27" fillId="0" borderId="0" xfId="0" applyNumberFormat="1" applyFont="1" applyFill="1" applyBorder="1" applyAlignment="1">
      <alignment horizontal="justify" vertical="top" wrapText="1"/>
    </xf>
    <xf numFmtId="0" fontId="27" fillId="0" borderId="0" xfId="0" applyNumberFormat="1" applyFont="1" applyFill="1" applyBorder="1" applyAlignment="1">
      <alignment horizontal="left" vertical="top" wrapText="1"/>
    </xf>
    <xf numFmtId="0" fontId="29" fillId="0" borderId="0" xfId="0" applyNumberFormat="1" applyFont="1" applyFill="1" applyBorder="1" applyAlignment="1">
      <alignment horizontal="left" vertical="top" wrapText="1"/>
    </xf>
    <xf numFmtId="0" fontId="27" fillId="0" borderId="0" xfId="0" applyFont="1" applyFill="1" applyBorder="1" applyAlignment="1">
      <alignment vertical="top" wrapText="1"/>
    </xf>
    <xf numFmtId="0" fontId="98" fillId="0" borderId="0" xfId="0" applyFont="1" applyAlignment="1">
      <alignment horizontal="left" vertical="top" wrapText="1"/>
    </xf>
    <xf numFmtId="0" fontId="29" fillId="0" borderId="0" xfId="0" applyFont="1" applyFill="1" applyBorder="1" applyAlignment="1">
      <alignment vertical="top" wrapText="1"/>
    </xf>
    <xf numFmtId="0" fontId="31" fillId="0" borderId="0" xfId="0" applyNumberFormat="1" applyFont="1" applyBorder="1" applyAlignment="1">
      <alignment horizontal="left" vertical="top" wrapText="1"/>
    </xf>
    <xf numFmtId="0" fontId="1" fillId="0" borderId="13" xfId="0" applyFont="1" applyBorder="1" applyAlignment="1">
      <alignment/>
    </xf>
    <xf numFmtId="3" fontId="1" fillId="0" borderId="13" xfId="0" applyNumberFormat="1" applyFont="1" applyBorder="1" applyAlignment="1">
      <alignment horizontal="center"/>
    </xf>
    <xf numFmtId="192" fontId="1" fillId="0" borderId="13" xfId="0" applyNumberFormat="1" applyFont="1" applyBorder="1" applyAlignment="1">
      <alignment/>
    </xf>
    <xf numFmtId="192" fontId="1" fillId="0" borderId="13" xfId="0" applyNumberFormat="1" applyFont="1" applyBorder="1" applyAlignment="1">
      <alignment horizontal="center"/>
    </xf>
    <xf numFmtId="0" fontId="1" fillId="0" borderId="0" xfId="0" applyFont="1" applyBorder="1" applyAlignment="1">
      <alignment/>
    </xf>
    <xf numFmtId="192" fontId="1" fillId="0" borderId="0" xfId="0" applyNumberFormat="1" applyFont="1" applyBorder="1" applyAlignment="1">
      <alignment/>
    </xf>
    <xf numFmtId="192" fontId="1" fillId="0" borderId="0" xfId="0" applyNumberFormat="1" applyFont="1" applyBorder="1" applyAlignment="1">
      <alignment horizontal="center"/>
    </xf>
    <xf numFmtId="192" fontId="31" fillId="0" borderId="0" xfId="0" applyNumberFormat="1" applyFont="1" applyBorder="1" applyAlignment="1">
      <alignment horizontal="center"/>
    </xf>
    <xf numFmtId="0" fontId="27" fillId="0" borderId="0" xfId="0" applyFont="1" applyBorder="1" applyAlignment="1">
      <alignment/>
    </xf>
    <xf numFmtId="192" fontId="27" fillId="0" borderId="0" xfId="0" applyNumberFormat="1" applyFont="1" applyBorder="1" applyAlignment="1">
      <alignment/>
    </xf>
    <xf numFmtId="0" fontId="27" fillId="0" borderId="0" xfId="0" applyNumberFormat="1" applyFont="1" applyBorder="1" applyAlignment="1">
      <alignment horizontal="left" vertical="top" wrapText="1"/>
    </xf>
    <xf numFmtId="1" fontId="28" fillId="0" borderId="0" xfId="0" applyNumberFormat="1" applyFont="1" applyBorder="1" applyAlignment="1">
      <alignment horizontal="center"/>
    </xf>
    <xf numFmtId="3" fontId="28" fillId="0" borderId="0" xfId="0" applyNumberFormat="1" applyFont="1" applyBorder="1" applyAlignment="1">
      <alignment horizontal="center"/>
    </xf>
    <xf numFmtId="0" fontId="31" fillId="0" borderId="0" xfId="0" applyFont="1" applyFill="1" applyBorder="1" applyAlignment="1">
      <alignment/>
    </xf>
    <xf numFmtId="0" fontId="27" fillId="0" borderId="0" xfId="0" applyFont="1" applyBorder="1" applyAlignment="1">
      <alignment horizontal="center"/>
    </xf>
    <xf numFmtId="49" fontId="27" fillId="0" borderId="0" xfId="0" applyNumberFormat="1" applyFont="1" applyBorder="1" applyAlignment="1">
      <alignment horizontal="right" vertical="top"/>
    </xf>
    <xf numFmtId="0" fontId="98" fillId="0" borderId="0" xfId="0" applyFont="1" applyAlignment="1">
      <alignment vertical="top" wrapText="1"/>
    </xf>
    <xf numFmtId="0" fontId="29" fillId="0" borderId="0" xfId="0" applyFont="1" applyFill="1" applyBorder="1" applyAlignment="1">
      <alignment vertical="top" wrapText="1"/>
    </xf>
    <xf numFmtId="0" fontId="99" fillId="0" borderId="0" xfId="0" applyFont="1" applyFill="1" applyAlignment="1">
      <alignment horizontal="center"/>
    </xf>
    <xf numFmtId="3" fontId="99" fillId="0" borderId="0" xfId="0" applyNumberFormat="1" applyFont="1" applyFill="1" applyAlignment="1">
      <alignment horizontal="center"/>
    </xf>
    <xf numFmtId="0" fontId="98" fillId="0" borderId="0" xfId="0" applyFont="1" applyFill="1" applyAlignment="1">
      <alignment vertical="top" wrapText="1"/>
    </xf>
    <xf numFmtId="0" fontId="100" fillId="0" borderId="0" xfId="0" applyFont="1" applyFill="1" applyAlignment="1">
      <alignment vertical="top" wrapText="1"/>
    </xf>
    <xf numFmtId="192" fontId="31" fillId="0" borderId="0" xfId="0" applyNumberFormat="1" applyFont="1" applyBorder="1" applyAlignment="1">
      <alignment/>
    </xf>
    <xf numFmtId="192" fontId="32" fillId="0" borderId="13" xfId="0" applyNumberFormat="1" applyFont="1" applyBorder="1" applyAlignment="1">
      <alignment/>
    </xf>
    <xf numFmtId="192" fontId="32" fillId="0" borderId="13" xfId="0" applyNumberFormat="1" applyFont="1" applyBorder="1" applyAlignment="1">
      <alignment horizontal="center"/>
    </xf>
    <xf numFmtId="192" fontId="24" fillId="0" borderId="0" xfId="0" applyNumberFormat="1" applyFont="1" applyAlignment="1">
      <alignment/>
    </xf>
    <xf numFmtId="0" fontId="31" fillId="0" borderId="0" xfId="0" applyNumberFormat="1" applyFont="1" applyBorder="1" applyAlignment="1">
      <alignment/>
    </xf>
    <xf numFmtId="192" fontId="32" fillId="34" borderId="0" xfId="0" applyNumberFormat="1" applyFont="1" applyFill="1" applyBorder="1" applyAlignment="1">
      <alignment horizontal="center"/>
    </xf>
    <xf numFmtId="192" fontId="32" fillId="0" borderId="0" xfId="0" applyNumberFormat="1" applyFont="1" applyFill="1" applyBorder="1" applyAlignment="1">
      <alignment horizontal="center"/>
    </xf>
    <xf numFmtId="0" fontId="32" fillId="0" borderId="0" xfId="0" applyNumberFormat="1" applyFont="1" applyFill="1" applyBorder="1" applyAlignment="1">
      <alignment horizontal="left" vertical="top" wrapText="1"/>
    </xf>
    <xf numFmtId="0" fontId="32" fillId="0" borderId="0" xfId="0" applyFont="1" applyBorder="1" applyAlignment="1">
      <alignment/>
    </xf>
    <xf numFmtId="0" fontId="32" fillId="0" borderId="0" xfId="0" applyFont="1" applyFill="1" applyBorder="1" applyAlignment="1">
      <alignment horizontal="right"/>
    </xf>
    <xf numFmtId="192" fontId="32" fillId="0" borderId="0" xfId="0" applyNumberFormat="1" applyFont="1" applyBorder="1" applyAlignment="1">
      <alignment/>
    </xf>
    <xf numFmtId="192" fontId="32" fillId="0" borderId="0" xfId="0" applyNumberFormat="1" applyFont="1" applyBorder="1" applyAlignment="1">
      <alignment horizontal="center"/>
    </xf>
    <xf numFmtId="0" fontId="24" fillId="0" borderId="0" xfId="0" applyFont="1" applyBorder="1" applyAlignment="1">
      <alignment/>
    </xf>
    <xf numFmtId="192" fontId="24" fillId="0" borderId="0" xfId="0" applyNumberFormat="1" applyFont="1" applyBorder="1" applyAlignment="1">
      <alignment horizontal="right"/>
    </xf>
    <xf numFmtId="0" fontId="32" fillId="0" borderId="27" xfId="0" applyNumberFormat="1" applyFont="1" applyFill="1" applyBorder="1" applyAlignment="1">
      <alignment horizontal="left" vertical="top" wrapText="1"/>
    </xf>
    <xf numFmtId="0" fontId="32" fillId="0" borderId="27" xfId="0" applyFont="1" applyBorder="1" applyAlignment="1">
      <alignment/>
    </xf>
    <xf numFmtId="0" fontId="32" fillId="0" borderId="27" xfId="0" applyFont="1" applyFill="1" applyBorder="1" applyAlignment="1">
      <alignment horizontal="right"/>
    </xf>
    <xf numFmtId="192" fontId="32" fillId="0" borderId="27" xfId="0" applyNumberFormat="1" applyFont="1" applyBorder="1" applyAlignment="1">
      <alignment/>
    </xf>
    <xf numFmtId="192" fontId="32" fillId="0" borderId="27" xfId="0" applyNumberFormat="1" applyFont="1" applyBorder="1" applyAlignment="1">
      <alignment horizontal="center"/>
    </xf>
    <xf numFmtId="0" fontId="32" fillId="0" borderId="13" xfId="0" applyFont="1" applyFill="1" applyBorder="1" applyAlignment="1">
      <alignment horizontal="right"/>
    </xf>
    <xf numFmtId="192" fontId="32" fillId="0" borderId="13" xfId="0" applyNumberFormat="1" applyFont="1" applyBorder="1" applyAlignment="1">
      <alignment/>
    </xf>
    <xf numFmtId="192" fontId="32" fillId="0" borderId="13" xfId="0" applyNumberFormat="1" applyFont="1" applyBorder="1" applyAlignment="1">
      <alignment horizontal="center"/>
    </xf>
    <xf numFmtId="192" fontId="31" fillId="0" borderId="0" xfId="0" applyNumberFormat="1" applyFont="1" applyFill="1" applyBorder="1" applyAlignment="1">
      <alignment horizontal="center"/>
    </xf>
    <xf numFmtId="0" fontId="31" fillId="0" borderId="0" xfId="0" applyNumberFormat="1" applyFont="1" applyFill="1" applyBorder="1" applyAlignment="1">
      <alignment horizontal="left" vertical="top" wrapText="1"/>
    </xf>
    <xf numFmtId="0" fontId="26" fillId="0" borderId="0" xfId="0" applyFont="1" applyBorder="1" applyAlignment="1">
      <alignment/>
    </xf>
    <xf numFmtId="0" fontId="26" fillId="0" borderId="0" xfId="0" applyFont="1" applyBorder="1" applyAlignment="1">
      <alignment horizontal="center"/>
    </xf>
    <xf numFmtId="0" fontId="26" fillId="0" borderId="0" xfId="0" applyFont="1" applyBorder="1" applyAlignment="1">
      <alignment/>
    </xf>
    <xf numFmtId="0" fontId="26" fillId="0" borderId="0" xfId="0" applyFont="1" applyBorder="1" applyAlignment="1">
      <alignment horizontal="center"/>
    </xf>
    <xf numFmtId="0" fontId="1" fillId="0" borderId="0" xfId="0" applyFont="1" applyBorder="1" applyAlignment="1">
      <alignment horizontal="center"/>
    </xf>
    <xf numFmtId="0" fontId="27" fillId="0" borderId="0" xfId="0" applyNumberFormat="1" applyFont="1" applyBorder="1" applyAlignment="1">
      <alignment/>
    </xf>
    <xf numFmtId="3" fontId="28" fillId="0" borderId="0" xfId="0" applyNumberFormat="1" applyFont="1" applyFill="1" applyBorder="1" applyAlignment="1">
      <alignment horizontal="center"/>
    </xf>
    <xf numFmtId="49" fontId="32" fillId="0" borderId="0" xfId="0" applyNumberFormat="1" applyFont="1" applyBorder="1" applyAlignment="1">
      <alignment horizontal="right" vertical="top"/>
    </xf>
    <xf numFmtId="49" fontId="32" fillId="0" borderId="0" xfId="0" applyNumberFormat="1" applyFont="1" applyBorder="1" applyAlignment="1">
      <alignment horizontal="left" vertical="top"/>
    </xf>
    <xf numFmtId="0" fontId="33" fillId="0" borderId="0" xfId="0" applyFont="1" applyBorder="1" applyAlignment="1">
      <alignment horizontal="right" vertical="top" wrapText="1"/>
    </xf>
    <xf numFmtId="0" fontId="32" fillId="0" borderId="0" xfId="0" applyNumberFormat="1" applyFont="1" applyFill="1" applyBorder="1" applyAlignment="1">
      <alignment horizontal="left" vertical="top"/>
    </xf>
    <xf numFmtId="0" fontId="24" fillId="0" borderId="0" xfId="0" applyNumberFormat="1" applyFont="1" applyBorder="1" applyAlignment="1">
      <alignment horizontal="center" vertical="top"/>
    </xf>
    <xf numFmtId="192" fontId="26" fillId="0" borderId="0" xfId="0" applyNumberFormat="1" applyFont="1" applyBorder="1" applyAlignment="1">
      <alignment/>
    </xf>
    <xf numFmtId="192" fontId="26" fillId="0" borderId="0" xfId="0" applyNumberFormat="1" applyFont="1" applyBorder="1" applyAlignment="1">
      <alignment/>
    </xf>
    <xf numFmtId="192" fontId="25" fillId="34" borderId="0" xfId="0" applyNumberFormat="1" applyFont="1" applyFill="1" applyBorder="1" applyAlignment="1">
      <alignment horizontal="center"/>
    </xf>
    <xf numFmtId="192" fontId="27" fillId="0" borderId="0" xfId="0" applyNumberFormat="1" applyFont="1" applyFill="1" applyBorder="1" applyAlignment="1">
      <alignment horizontal="center"/>
    </xf>
    <xf numFmtId="192" fontId="32" fillId="0" borderId="0" xfId="0" applyNumberFormat="1" applyFont="1" applyBorder="1" applyAlignment="1">
      <alignment horizontal="center"/>
    </xf>
    <xf numFmtId="192" fontId="25" fillId="0" borderId="0" xfId="0" applyNumberFormat="1" applyFont="1" applyFill="1" applyBorder="1" applyAlignment="1">
      <alignment horizontal="center" vertical="top"/>
    </xf>
    <xf numFmtId="192" fontId="28" fillId="0" borderId="0" xfId="0" applyNumberFormat="1" applyFont="1" applyFill="1" applyBorder="1" applyAlignment="1">
      <alignment horizontal="center" vertical="top"/>
    </xf>
    <xf numFmtId="192" fontId="29" fillId="0" borderId="0" xfId="0" applyNumberFormat="1" applyFont="1" applyFill="1" applyBorder="1" applyAlignment="1">
      <alignment horizontal="center" vertical="top"/>
    </xf>
    <xf numFmtId="192" fontId="27" fillId="33" borderId="0" xfId="0" applyNumberFormat="1" applyFont="1" applyFill="1" applyBorder="1" applyAlignment="1">
      <alignment horizontal="center"/>
    </xf>
    <xf numFmtId="192" fontId="47" fillId="33" borderId="0" xfId="0" applyNumberFormat="1" applyFont="1" applyFill="1" applyBorder="1" applyAlignment="1">
      <alignment horizontal="center"/>
    </xf>
    <xf numFmtId="192" fontId="47" fillId="0" borderId="0" xfId="0" applyNumberFormat="1" applyFont="1" applyFill="1" applyBorder="1" applyAlignment="1">
      <alignment horizontal="center"/>
    </xf>
    <xf numFmtId="192" fontId="31" fillId="0" borderId="0" xfId="0" applyNumberFormat="1" applyFont="1" applyFill="1" applyBorder="1" applyAlignment="1">
      <alignment horizontal="center"/>
    </xf>
    <xf numFmtId="192" fontId="31" fillId="33" borderId="0" xfId="0" applyNumberFormat="1" applyFont="1" applyFill="1" applyBorder="1" applyAlignment="1">
      <alignment horizontal="center"/>
    </xf>
    <xf numFmtId="192" fontId="31" fillId="33" borderId="0" xfId="0" applyNumberFormat="1" applyFont="1" applyFill="1" applyBorder="1" applyAlignment="1">
      <alignment horizontal="center"/>
    </xf>
    <xf numFmtId="192" fontId="37" fillId="33" borderId="0" xfId="0" applyNumberFormat="1" applyFont="1" applyFill="1" applyBorder="1" applyAlignment="1">
      <alignment horizontal="center" vertical="top"/>
    </xf>
    <xf numFmtId="192" fontId="37" fillId="0" borderId="0" xfId="0" applyNumberFormat="1" applyFont="1" applyFill="1" applyBorder="1" applyAlignment="1">
      <alignment horizontal="center"/>
    </xf>
    <xf numFmtId="2" fontId="27" fillId="0" borderId="0" xfId="0" applyNumberFormat="1" applyFont="1" applyAlignment="1">
      <alignment horizontal="left" vertical="top" wrapText="1"/>
    </xf>
    <xf numFmtId="0" fontId="26" fillId="0" borderId="0" xfId="0" applyNumberFormat="1" applyFont="1" applyBorder="1" applyAlignment="1">
      <alignment/>
    </xf>
    <xf numFmtId="0" fontId="26" fillId="0" borderId="0" xfId="0" applyFont="1" applyBorder="1" applyAlignment="1">
      <alignment horizontal="left"/>
    </xf>
    <xf numFmtId="0" fontId="32" fillId="34" borderId="0" xfId="0" applyFont="1" applyFill="1" applyBorder="1" applyAlignment="1">
      <alignment/>
    </xf>
    <xf numFmtId="0" fontId="32" fillId="34" borderId="0" xfId="0" applyFont="1" applyFill="1" applyBorder="1" applyAlignment="1">
      <alignment horizontal="center"/>
    </xf>
    <xf numFmtId="0" fontId="32" fillId="34" borderId="0" xfId="0" applyNumberFormat="1" applyFont="1" applyFill="1" applyBorder="1" applyAlignment="1">
      <alignment horizontal="center"/>
    </xf>
    <xf numFmtId="0" fontId="24" fillId="0" borderId="0" xfId="0" applyNumberFormat="1" applyFont="1" applyBorder="1" applyAlignment="1">
      <alignment/>
    </xf>
    <xf numFmtId="0" fontId="1" fillId="0" borderId="0" xfId="0" applyNumberFormat="1" applyFont="1" applyBorder="1" applyAlignment="1">
      <alignment/>
    </xf>
    <xf numFmtId="0" fontId="34" fillId="0" borderId="0" xfId="0" applyFont="1" applyBorder="1" applyAlignment="1">
      <alignment vertical="top"/>
    </xf>
    <xf numFmtId="0" fontId="34" fillId="0" borderId="0" xfId="0" applyNumberFormat="1" applyFont="1" applyBorder="1" applyAlignment="1">
      <alignment vertical="top"/>
    </xf>
    <xf numFmtId="0" fontId="34" fillId="0" borderId="0" xfId="0" applyFont="1" applyFill="1" applyBorder="1" applyAlignment="1">
      <alignment vertical="top"/>
    </xf>
    <xf numFmtId="0" fontId="27" fillId="0" borderId="0" xfId="0" applyNumberFormat="1" applyFont="1" applyBorder="1" applyAlignment="1">
      <alignment vertical="top"/>
    </xf>
    <xf numFmtId="0" fontId="27" fillId="0" borderId="0" xfId="0" applyFont="1" applyFill="1" applyBorder="1" applyAlignment="1">
      <alignment vertical="top"/>
    </xf>
    <xf numFmtId="49" fontId="27" fillId="0" borderId="0" xfId="0" applyNumberFormat="1" applyFont="1" applyBorder="1" applyAlignment="1">
      <alignment horizontal="left" vertical="top"/>
    </xf>
    <xf numFmtId="49" fontId="1" fillId="0" borderId="0" xfId="0" applyNumberFormat="1" applyFont="1" applyBorder="1" applyAlignment="1">
      <alignment horizontal="left" vertical="top"/>
    </xf>
    <xf numFmtId="0" fontId="1" fillId="0" borderId="0" xfId="0" applyNumberFormat="1" applyFont="1" applyBorder="1" applyAlignment="1">
      <alignment vertical="top"/>
    </xf>
    <xf numFmtId="192" fontId="25" fillId="35" borderId="0" xfId="0" applyNumberFormat="1" applyFont="1" applyFill="1" applyBorder="1" applyAlignment="1">
      <alignment horizontal="center"/>
    </xf>
    <xf numFmtId="10" fontId="42" fillId="0" borderId="19" xfId="48" applyNumberFormat="1" applyFont="1" applyFill="1" applyBorder="1" applyAlignment="1" applyProtection="1">
      <alignment horizontal="center"/>
      <protection/>
    </xf>
    <xf numFmtId="192" fontId="26" fillId="0" borderId="0" xfId="0" applyNumberFormat="1" applyFont="1" applyFill="1" applyBorder="1" applyAlignment="1">
      <alignment horizontal="left" vertical="top"/>
    </xf>
    <xf numFmtId="192" fontId="1" fillId="0" borderId="0" xfId="0" applyNumberFormat="1" applyFont="1" applyFill="1" applyBorder="1" applyAlignment="1">
      <alignment horizontal="left" vertical="top"/>
    </xf>
    <xf numFmtId="192" fontId="25" fillId="0" borderId="0" xfId="0" applyNumberFormat="1" applyFont="1" applyFill="1" applyBorder="1" applyAlignment="1">
      <alignment horizontal="left" vertical="top"/>
    </xf>
    <xf numFmtId="192" fontId="1" fillId="0" borderId="0" xfId="0" applyNumberFormat="1" applyFont="1" applyFill="1" applyBorder="1" applyAlignment="1">
      <alignment horizontal="left" vertical="top"/>
    </xf>
    <xf numFmtId="192" fontId="27" fillId="0" borderId="0" xfId="0" applyNumberFormat="1" applyFont="1" applyFill="1" applyBorder="1" applyAlignment="1">
      <alignment horizontal="left" vertical="top"/>
    </xf>
    <xf numFmtId="192" fontId="25" fillId="35" borderId="0" xfId="0" applyNumberFormat="1" applyFont="1" applyFill="1" applyBorder="1" applyAlignment="1">
      <alignment horizontal="left"/>
    </xf>
    <xf numFmtId="192" fontId="31" fillId="0" borderId="0" xfId="0" applyNumberFormat="1" applyFont="1" applyFill="1" applyBorder="1" applyAlignment="1">
      <alignment horizontal="left" vertical="top"/>
    </xf>
    <xf numFmtId="192" fontId="24" fillId="0" borderId="0" xfId="0" applyNumberFormat="1" applyFont="1" applyFill="1" applyBorder="1" applyAlignment="1">
      <alignment horizontal="left" vertical="top"/>
    </xf>
    <xf numFmtId="192" fontId="32" fillId="0" borderId="13" xfId="0" applyNumberFormat="1" applyFont="1" applyFill="1" applyBorder="1" applyAlignment="1">
      <alignment horizontal="right"/>
    </xf>
    <xf numFmtId="192" fontId="27" fillId="0" borderId="0" xfId="0" applyNumberFormat="1" applyFont="1" applyFill="1" applyBorder="1" applyAlignment="1">
      <alignment horizontal="center" vertical="top"/>
    </xf>
    <xf numFmtId="192" fontId="26" fillId="0" borderId="0" xfId="0" applyNumberFormat="1" applyFont="1" applyFill="1" applyBorder="1" applyAlignment="1">
      <alignment horizontal="center" vertical="top"/>
    </xf>
    <xf numFmtId="192" fontId="26" fillId="0" borderId="0" xfId="0" applyNumberFormat="1" applyFont="1" applyFill="1" applyBorder="1" applyAlignment="1">
      <alignment horizontal="center" vertical="top"/>
    </xf>
    <xf numFmtId="192" fontId="1" fillId="0" borderId="0" xfId="0" applyNumberFormat="1" applyFont="1" applyFill="1" applyBorder="1" applyAlignment="1">
      <alignment horizontal="center" vertical="top"/>
    </xf>
    <xf numFmtId="192" fontId="27" fillId="0" borderId="0" xfId="0" applyNumberFormat="1" applyFont="1" applyFill="1" applyBorder="1" applyAlignment="1">
      <alignment horizontal="center" vertical="top"/>
    </xf>
    <xf numFmtId="192" fontId="1" fillId="0" borderId="0" xfId="0" applyNumberFormat="1" applyFont="1" applyFill="1" applyBorder="1" applyAlignment="1">
      <alignment horizontal="center" vertical="top"/>
    </xf>
    <xf numFmtId="192" fontId="30" fillId="0" borderId="0" xfId="0" applyNumberFormat="1" applyFont="1" applyFill="1" applyBorder="1" applyAlignment="1">
      <alignment horizontal="center" vertical="top"/>
    </xf>
    <xf numFmtId="192" fontId="31" fillId="33" borderId="0" xfId="0" applyNumberFormat="1" applyFont="1" applyFill="1" applyBorder="1" applyAlignment="1">
      <alignment horizontal="left"/>
    </xf>
    <xf numFmtId="192" fontId="31" fillId="33" borderId="0" xfId="0" applyNumberFormat="1" applyFont="1" applyFill="1" applyBorder="1" applyAlignment="1">
      <alignment horizontal="left" wrapText="1"/>
    </xf>
    <xf numFmtId="192" fontId="27" fillId="0" borderId="0" xfId="0" applyNumberFormat="1" applyFont="1" applyBorder="1" applyAlignment="1">
      <alignment horizontal="left" vertical="top"/>
    </xf>
    <xf numFmtId="192" fontId="31" fillId="33" borderId="0" xfId="0" applyNumberFormat="1" applyFont="1" applyFill="1" applyBorder="1" applyAlignment="1">
      <alignment horizontal="left"/>
    </xf>
    <xf numFmtId="192" fontId="31" fillId="33" borderId="0" xfId="0" applyNumberFormat="1" applyFont="1" applyFill="1" applyBorder="1" applyAlignment="1">
      <alignment horizontal="left" wrapText="1"/>
    </xf>
    <xf numFmtId="192" fontId="25" fillId="35" borderId="0" xfId="0" applyNumberFormat="1" applyFont="1" applyFill="1" applyBorder="1" applyAlignment="1">
      <alignment horizontal="left" vertical="top"/>
    </xf>
    <xf numFmtId="192" fontId="27" fillId="0" borderId="0" xfId="0" applyNumberFormat="1" applyFont="1" applyFill="1" applyBorder="1" applyAlignment="1">
      <alignment horizontal="left" vertical="top"/>
    </xf>
    <xf numFmtId="192" fontId="27" fillId="0" borderId="0" xfId="0" applyNumberFormat="1" applyFont="1" applyFill="1" applyBorder="1" applyAlignment="1">
      <alignment horizontal="left"/>
    </xf>
    <xf numFmtId="192" fontId="31" fillId="0" borderId="0" xfId="0" applyNumberFormat="1" applyFont="1" applyBorder="1" applyAlignment="1">
      <alignment horizontal="left"/>
    </xf>
    <xf numFmtId="192" fontId="31" fillId="0" borderId="0" xfId="0" applyNumberFormat="1" applyFont="1" applyBorder="1" applyAlignment="1">
      <alignment horizontal="left" wrapText="1"/>
    </xf>
    <xf numFmtId="192" fontId="37" fillId="33" borderId="0" xfId="0" applyNumberFormat="1" applyFont="1" applyFill="1" applyBorder="1" applyAlignment="1">
      <alignment horizontal="left" vertical="top"/>
    </xf>
    <xf numFmtId="192" fontId="37" fillId="33" borderId="0" xfId="0" applyNumberFormat="1" applyFont="1" applyFill="1" applyBorder="1" applyAlignment="1">
      <alignment horizontal="left" vertical="top" wrapText="1"/>
    </xf>
    <xf numFmtId="192" fontId="31" fillId="0" borderId="0" xfId="0" applyNumberFormat="1" applyFont="1" applyFill="1" applyBorder="1" applyAlignment="1">
      <alignment horizontal="left" vertical="top"/>
    </xf>
    <xf numFmtId="192" fontId="31" fillId="0" borderId="0" xfId="0" applyNumberFormat="1" applyFont="1" applyFill="1" applyBorder="1" applyAlignment="1">
      <alignment horizontal="left"/>
    </xf>
    <xf numFmtId="192" fontId="31" fillId="0" borderId="0" xfId="0" applyNumberFormat="1" applyFont="1" applyFill="1" applyBorder="1" applyAlignment="1">
      <alignment horizontal="left" wrapText="1"/>
    </xf>
    <xf numFmtId="192" fontId="47" fillId="33" borderId="0" xfId="0" applyNumberFormat="1" applyFont="1" applyFill="1" applyBorder="1" applyAlignment="1">
      <alignment horizontal="left"/>
    </xf>
    <xf numFmtId="192" fontId="27" fillId="0" borderId="0" xfId="0" applyNumberFormat="1" applyFont="1" applyBorder="1" applyAlignment="1">
      <alignment horizontal="center" vertical="top"/>
    </xf>
    <xf numFmtId="192" fontId="31" fillId="0" borderId="0" xfId="0" applyNumberFormat="1" applyFont="1" applyFill="1" applyBorder="1" applyAlignment="1">
      <alignment horizontal="center" vertical="top"/>
    </xf>
    <xf numFmtId="192" fontId="24" fillId="0" borderId="0" xfId="0" applyNumberFormat="1" applyFont="1" applyFill="1" applyBorder="1" applyAlignment="1">
      <alignment horizontal="center" vertical="top"/>
    </xf>
    <xf numFmtId="0" fontId="27" fillId="0" borderId="0" xfId="0" applyFont="1" applyFill="1" applyBorder="1" applyAlignment="1">
      <alignment horizontal="center" vertical="top"/>
    </xf>
    <xf numFmtId="0" fontId="24" fillId="0" borderId="0" xfId="0" applyFont="1" applyFill="1" applyBorder="1" applyAlignment="1">
      <alignment horizontal="center" vertical="top"/>
    </xf>
    <xf numFmtId="192" fontId="27" fillId="33" borderId="0" xfId="0" applyNumberFormat="1" applyFont="1" applyFill="1" applyBorder="1" applyAlignment="1">
      <alignment horizontal="left"/>
    </xf>
    <xf numFmtId="49" fontId="34" fillId="0" borderId="0" xfId="0" applyNumberFormat="1" applyFont="1" applyBorder="1" applyAlignment="1">
      <alignment horizontal="right" vertical="top"/>
    </xf>
    <xf numFmtId="49" fontId="34" fillId="0" borderId="0" xfId="0" applyNumberFormat="1" applyFont="1" applyBorder="1" applyAlignment="1">
      <alignment vertical="top"/>
    </xf>
    <xf numFmtId="3" fontId="1" fillId="0" borderId="0" xfId="0" applyNumberFormat="1" applyFont="1" applyBorder="1" applyAlignment="1">
      <alignment horizontal="center"/>
    </xf>
    <xf numFmtId="192" fontId="1" fillId="0" borderId="0" xfId="0" applyNumberFormat="1" applyFont="1" applyBorder="1" applyAlignment="1">
      <alignment horizontal="center"/>
    </xf>
    <xf numFmtId="0" fontId="32" fillId="0" borderId="0" xfId="0" applyFont="1" applyFill="1" applyBorder="1" applyAlignment="1">
      <alignment horizontal="right" vertical="top"/>
    </xf>
    <xf numFmtId="192" fontId="32" fillId="0" borderId="0" xfId="0" applyNumberFormat="1" applyFont="1" applyBorder="1" applyAlignment="1">
      <alignment/>
    </xf>
    <xf numFmtId="0" fontId="32" fillId="0" borderId="0" xfId="0" applyNumberFormat="1" applyFont="1" applyBorder="1" applyAlignment="1">
      <alignment vertical="top"/>
    </xf>
    <xf numFmtId="192" fontId="32" fillId="0" borderId="0" xfId="0" applyNumberFormat="1" applyFont="1" applyFill="1" applyBorder="1" applyAlignment="1">
      <alignment horizontal="right"/>
    </xf>
    <xf numFmtId="0" fontId="27" fillId="0" borderId="0" xfId="0" applyNumberFormat="1" applyFont="1" applyFill="1" applyAlignment="1">
      <alignment horizontal="justify" vertical="top" wrapText="1"/>
    </xf>
    <xf numFmtId="3" fontId="29" fillId="0" borderId="0" xfId="0" applyNumberFormat="1" applyFont="1" applyBorder="1" applyAlignment="1">
      <alignment horizontal="center"/>
    </xf>
    <xf numFmtId="1" fontId="28" fillId="0" borderId="0" xfId="0" applyNumberFormat="1" applyFont="1" applyBorder="1" applyAlignment="1">
      <alignment horizontal="center"/>
    </xf>
    <xf numFmtId="3" fontId="28" fillId="0" borderId="0" xfId="0" applyNumberFormat="1" applyFont="1" applyBorder="1" applyAlignment="1">
      <alignment horizontal="center"/>
    </xf>
    <xf numFmtId="0" fontId="27" fillId="0" borderId="0" xfId="0" applyFont="1" applyBorder="1" applyAlignment="1">
      <alignment/>
    </xf>
    <xf numFmtId="3" fontId="27" fillId="0" borderId="0" xfId="0" applyNumberFormat="1" applyFont="1" applyBorder="1" applyAlignment="1">
      <alignment horizontal="center"/>
    </xf>
    <xf numFmtId="0" fontId="31" fillId="0" borderId="0" xfId="0" applyFont="1" applyBorder="1" applyAlignment="1">
      <alignment/>
    </xf>
    <xf numFmtId="3" fontId="31" fillId="0" borderId="0" xfId="0" applyNumberFormat="1" applyFont="1" applyBorder="1" applyAlignment="1">
      <alignment/>
    </xf>
    <xf numFmtId="3" fontId="31" fillId="0" borderId="0" xfId="0" applyNumberFormat="1" applyFont="1" applyBorder="1" applyAlignment="1">
      <alignment horizontal="center"/>
    </xf>
    <xf numFmtId="0" fontId="1" fillId="0" borderId="0" xfId="0" applyFont="1" applyBorder="1" applyAlignment="1">
      <alignment horizontal="center"/>
    </xf>
    <xf numFmtId="0" fontId="27" fillId="0" borderId="0" xfId="0" applyFont="1" applyBorder="1" applyAlignment="1">
      <alignment horizontal="center"/>
    </xf>
    <xf numFmtId="0" fontId="32" fillId="0" borderId="13" xfId="0" applyFont="1" applyFill="1" applyBorder="1" applyAlignment="1">
      <alignment horizontal="center"/>
    </xf>
    <xf numFmtId="0" fontId="32" fillId="0" borderId="0" xfId="0" applyFont="1" applyBorder="1" applyAlignment="1">
      <alignment horizontal="center"/>
    </xf>
    <xf numFmtId="0" fontId="32" fillId="0" borderId="0" xfId="0" applyFont="1" applyFill="1" applyBorder="1" applyAlignment="1">
      <alignment horizontal="center"/>
    </xf>
    <xf numFmtId="0" fontId="24" fillId="0" borderId="0" xfId="0" applyFont="1" applyAlignment="1">
      <alignment horizontal="center"/>
    </xf>
    <xf numFmtId="3" fontId="24" fillId="0" borderId="0" xfId="0" applyNumberFormat="1" applyFont="1" applyBorder="1" applyAlignment="1">
      <alignment horizontal="center"/>
    </xf>
    <xf numFmtId="0" fontId="25" fillId="0" borderId="0" xfId="0" applyFont="1" applyBorder="1" applyAlignment="1">
      <alignment horizontal="center"/>
    </xf>
    <xf numFmtId="0" fontId="29" fillId="0" borderId="0" xfId="0" applyNumberFormat="1" applyFont="1" applyBorder="1" applyAlignment="1">
      <alignment horizontal="center"/>
    </xf>
    <xf numFmtId="3" fontId="25" fillId="0" borderId="0" xfId="0" applyNumberFormat="1" applyFont="1" applyBorder="1" applyAlignment="1">
      <alignment horizontal="center"/>
    </xf>
    <xf numFmtId="0" fontId="25" fillId="0" borderId="13" xfId="0" applyFont="1" applyBorder="1" applyAlignment="1">
      <alignment horizontal="center"/>
    </xf>
    <xf numFmtId="3" fontId="25" fillId="0" borderId="13" xfId="0" applyNumberFormat="1" applyFont="1" applyBorder="1" applyAlignment="1">
      <alignment horizontal="center"/>
    </xf>
    <xf numFmtId="0" fontId="29" fillId="0" borderId="0" xfId="0" applyFont="1" applyBorder="1" applyAlignment="1">
      <alignment horizontal="center"/>
    </xf>
    <xf numFmtId="0" fontId="28" fillId="0" borderId="0" xfId="0" applyFont="1" applyBorder="1" applyAlignment="1">
      <alignment horizontal="center"/>
    </xf>
    <xf numFmtId="0" fontId="32" fillId="0" borderId="0" xfId="0" applyFont="1" applyAlignment="1">
      <alignment horizontal="center"/>
    </xf>
    <xf numFmtId="0" fontId="28" fillId="0" borderId="0" xfId="0" applyNumberFormat="1" applyFont="1" applyBorder="1" applyAlignment="1">
      <alignment horizontal="center"/>
    </xf>
    <xf numFmtId="3" fontId="32" fillId="0" borderId="0" xfId="0" applyNumberFormat="1" applyFont="1" applyBorder="1" applyAlignment="1">
      <alignment horizontal="center"/>
    </xf>
    <xf numFmtId="0" fontId="27" fillId="0" borderId="0" xfId="0" applyNumberFormat="1" applyFont="1" applyFill="1" applyAlignment="1">
      <alignment horizontal="left" vertical="top" wrapText="1"/>
    </xf>
    <xf numFmtId="0" fontId="29" fillId="0" borderId="0" xfId="0" applyNumberFormat="1" applyFont="1" applyFill="1" applyAlignment="1">
      <alignment horizontal="left" vertical="top" wrapText="1"/>
    </xf>
    <xf numFmtId="0" fontId="29" fillId="0" borderId="0" xfId="0" applyNumberFormat="1" applyFont="1" applyFill="1" applyBorder="1" applyAlignment="1">
      <alignment horizontal="justify" vertical="top" wrapText="1"/>
    </xf>
    <xf numFmtId="0" fontId="34" fillId="0" borderId="13" xfId="0" applyFont="1" applyBorder="1" applyAlignment="1">
      <alignment vertical="center" wrapText="1"/>
    </xf>
    <xf numFmtId="0" fontId="25" fillId="0" borderId="13" xfId="0" applyFont="1" applyBorder="1" applyAlignment="1">
      <alignment horizontal="center" vertical="center"/>
    </xf>
    <xf numFmtId="3" fontId="25" fillId="0" borderId="13" xfId="0" applyNumberFormat="1" applyFont="1" applyBorder="1" applyAlignment="1">
      <alignment horizontal="center" vertical="center"/>
    </xf>
    <xf numFmtId="192" fontId="1" fillId="0" borderId="13" xfId="0" applyNumberFormat="1" applyFont="1" applyBorder="1" applyAlignment="1">
      <alignment horizontal="center" vertical="center"/>
    </xf>
    <xf numFmtId="192" fontId="47" fillId="33" borderId="0" xfId="0" applyNumberFormat="1" applyFont="1" applyFill="1" applyBorder="1" applyAlignment="1">
      <alignment horizontal="center" vertical="center"/>
    </xf>
    <xf numFmtId="192" fontId="47" fillId="33" borderId="0" xfId="0" applyNumberFormat="1" applyFont="1" applyFill="1" applyBorder="1" applyAlignment="1">
      <alignment horizontal="left" vertical="center"/>
    </xf>
    <xf numFmtId="192" fontId="27" fillId="0" borderId="0" xfId="0" applyNumberFormat="1" applyFont="1" applyFill="1" applyBorder="1" applyAlignment="1">
      <alignment horizontal="center" vertical="center"/>
    </xf>
    <xf numFmtId="192" fontId="28" fillId="0" borderId="0" xfId="0" applyNumberFormat="1" applyFont="1" applyFill="1" applyBorder="1" applyAlignment="1">
      <alignment horizontal="center" vertical="center"/>
    </xf>
    <xf numFmtId="192" fontId="29" fillId="0" borderId="0" xfId="0" applyNumberFormat="1" applyFont="1" applyFill="1" applyBorder="1" applyAlignment="1">
      <alignment horizontal="center" vertical="center"/>
    </xf>
    <xf numFmtId="192" fontId="31" fillId="0" borderId="0" xfId="0" applyNumberFormat="1" applyFont="1" applyFill="1" applyBorder="1" applyAlignment="1">
      <alignment horizontal="center" vertical="center"/>
    </xf>
    <xf numFmtId="192" fontId="30" fillId="0" borderId="0" xfId="0" applyNumberFormat="1" applyFont="1" applyFill="1" applyBorder="1" applyAlignment="1">
      <alignment horizontal="center" vertical="center"/>
    </xf>
    <xf numFmtId="0" fontId="27" fillId="0" borderId="0" xfId="0" applyFont="1" applyFill="1" applyBorder="1" applyAlignment="1">
      <alignment vertical="center"/>
    </xf>
    <xf numFmtId="0" fontId="31" fillId="0" borderId="0" xfId="0" applyNumberFormat="1" applyFont="1" applyFill="1" applyAlignment="1">
      <alignment horizontal="justify" vertical="top" wrapText="1"/>
    </xf>
    <xf numFmtId="0" fontId="27" fillId="0" borderId="0" xfId="0" applyFont="1" applyFill="1" applyAlignment="1">
      <alignment vertical="top" wrapText="1"/>
    </xf>
    <xf numFmtId="0" fontId="100" fillId="0" borderId="0" xfId="0" applyFont="1" applyAlignment="1">
      <alignment horizontal="left" vertical="top" wrapText="1"/>
    </xf>
    <xf numFmtId="192" fontId="31" fillId="33" borderId="0" xfId="0" applyNumberFormat="1" applyFont="1" applyFill="1" applyBorder="1" applyAlignment="1">
      <alignment horizontal="center" wrapText="1"/>
    </xf>
    <xf numFmtId="192" fontId="1" fillId="0" borderId="0" xfId="0" applyNumberFormat="1" applyFont="1" applyBorder="1" applyAlignment="1">
      <alignment/>
    </xf>
    <xf numFmtId="0" fontId="27" fillId="0" borderId="0" xfId="0" applyNumberFormat="1" applyFont="1" applyBorder="1" applyAlignment="1">
      <alignment vertical="top" wrapText="1"/>
    </xf>
    <xf numFmtId="0" fontId="27" fillId="0" borderId="0" xfId="0" applyNumberFormat="1" applyFont="1" applyBorder="1" applyAlignment="1">
      <alignment/>
    </xf>
    <xf numFmtId="192" fontId="27" fillId="0" borderId="0" xfId="0" applyNumberFormat="1" applyFont="1" applyBorder="1" applyAlignment="1">
      <alignment/>
    </xf>
    <xf numFmtId="192" fontId="25" fillId="35" borderId="0" xfId="0" applyNumberFormat="1" applyFont="1" applyFill="1" applyBorder="1" applyAlignment="1">
      <alignment horizontal="center"/>
    </xf>
    <xf numFmtId="192" fontId="25" fillId="35" borderId="0" xfId="0" applyNumberFormat="1" applyFont="1" applyFill="1" applyBorder="1" applyAlignment="1">
      <alignment horizontal="center" vertical="top"/>
    </xf>
    <xf numFmtId="192" fontId="25" fillId="35" borderId="0" xfId="0" applyNumberFormat="1" applyFont="1" applyFill="1" applyBorder="1" applyAlignment="1">
      <alignment horizontal="left" vertical="top"/>
    </xf>
    <xf numFmtId="192" fontId="25" fillId="0" borderId="0" xfId="0" applyNumberFormat="1" applyFont="1" applyFill="1" applyBorder="1" applyAlignment="1">
      <alignment horizontal="center" vertical="top"/>
    </xf>
    <xf numFmtId="0" fontId="25" fillId="0" borderId="0" xfId="0" applyFont="1" applyFill="1" applyBorder="1" applyAlignment="1">
      <alignment vertical="top"/>
    </xf>
    <xf numFmtId="49" fontId="1" fillId="0" borderId="0" xfId="0" applyNumberFormat="1" applyFont="1" applyBorder="1" applyAlignment="1">
      <alignment horizontal="left" vertical="top" wrapText="1"/>
    </xf>
    <xf numFmtId="192" fontId="31" fillId="0" borderId="0" xfId="0" applyNumberFormat="1" applyFont="1" applyBorder="1" applyAlignment="1">
      <alignment horizontal="center"/>
    </xf>
    <xf numFmtId="192" fontId="27" fillId="0" borderId="0" xfId="0" applyNumberFormat="1" applyFont="1" applyFill="1" applyBorder="1" applyAlignment="1">
      <alignment horizontal="center"/>
    </xf>
    <xf numFmtId="192" fontId="31" fillId="0" borderId="0" xfId="0" applyNumberFormat="1" applyFont="1" applyBorder="1" applyAlignment="1">
      <alignment horizontal="center" wrapText="1"/>
    </xf>
    <xf numFmtId="192" fontId="31" fillId="0" borderId="0" xfId="0" applyNumberFormat="1" applyFont="1" applyBorder="1" applyAlignment="1">
      <alignment horizontal="left"/>
    </xf>
    <xf numFmtId="1" fontId="28" fillId="0" borderId="0" xfId="0" applyNumberFormat="1" applyFont="1" applyFill="1" applyBorder="1" applyAlignment="1">
      <alignment horizontal="center"/>
    </xf>
    <xf numFmtId="3" fontId="28" fillId="0" borderId="0" xfId="0" applyNumberFormat="1" applyFont="1" applyFill="1" applyBorder="1" applyAlignment="1">
      <alignment horizontal="center"/>
    </xf>
    <xf numFmtId="0" fontId="27" fillId="0" borderId="0" xfId="0" applyFont="1" applyFill="1" applyBorder="1" applyAlignment="1">
      <alignment/>
    </xf>
    <xf numFmtId="3" fontId="27" fillId="0" borderId="0" xfId="0" applyNumberFormat="1" applyFont="1" applyFill="1" applyBorder="1" applyAlignment="1">
      <alignment horizontal="center"/>
    </xf>
    <xf numFmtId="192" fontId="27" fillId="0" borderId="0" xfId="0" applyNumberFormat="1" applyFont="1" applyBorder="1" applyAlignment="1">
      <alignment horizontal="center"/>
    </xf>
    <xf numFmtId="2" fontId="25" fillId="0" borderId="0" xfId="0" applyNumberFormat="1" applyFont="1" applyAlignment="1">
      <alignment horizontal="left" vertical="top" wrapText="1"/>
    </xf>
    <xf numFmtId="192" fontId="31" fillId="0" borderId="0" xfId="0" applyNumberFormat="1" applyFont="1" applyFill="1" applyBorder="1" applyAlignment="1">
      <alignment horizontal="center" wrapText="1"/>
    </xf>
    <xf numFmtId="0" fontId="32" fillId="0" borderId="13" xfId="0" applyFont="1" applyFill="1" applyBorder="1" applyAlignment="1">
      <alignment horizontal="right" vertical="top"/>
    </xf>
    <xf numFmtId="192" fontId="31" fillId="33" borderId="0" xfId="0" applyNumberFormat="1" applyFont="1" applyFill="1" applyBorder="1" applyAlignment="1">
      <alignment horizontal="center" vertical="top"/>
    </xf>
    <xf numFmtId="192" fontId="31" fillId="33" borderId="0" xfId="0" applyNumberFormat="1" applyFont="1" applyFill="1" applyBorder="1" applyAlignment="1">
      <alignment horizontal="center" vertical="top" wrapText="1"/>
    </xf>
    <xf numFmtId="192" fontId="31" fillId="33" borderId="0" xfId="0" applyNumberFormat="1" applyFont="1" applyFill="1" applyBorder="1" applyAlignment="1">
      <alignment horizontal="left" vertical="top"/>
    </xf>
    <xf numFmtId="192" fontId="31" fillId="0" borderId="0" xfId="0" applyNumberFormat="1" applyFont="1" applyFill="1" applyBorder="1" applyAlignment="1">
      <alignment horizontal="center" vertical="top"/>
    </xf>
    <xf numFmtId="192" fontId="24" fillId="0" borderId="0" xfId="0" applyNumberFormat="1" applyFont="1" applyFill="1" applyBorder="1" applyAlignment="1">
      <alignment horizontal="center" vertical="top"/>
    </xf>
    <xf numFmtId="192" fontId="28" fillId="0" borderId="0" xfId="0" applyNumberFormat="1" applyFont="1" applyFill="1" applyBorder="1" applyAlignment="1">
      <alignment horizontal="center" vertical="top"/>
    </xf>
    <xf numFmtId="192" fontId="29" fillId="0" borderId="0" xfId="0" applyNumberFormat="1" applyFont="1" applyFill="1" applyBorder="1" applyAlignment="1">
      <alignment horizontal="center" vertical="top"/>
    </xf>
    <xf numFmtId="192" fontId="30" fillId="0" borderId="0" xfId="0" applyNumberFormat="1" applyFont="1" applyFill="1" applyBorder="1" applyAlignment="1">
      <alignment horizontal="center" vertical="top"/>
    </xf>
    <xf numFmtId="49" fontId="28" fillId="0" borderId="0" xfId="0" applyNumberFormat="1" applyFont="1" applyBorder="1" applyAlignment="1">
      <alignment horizontal="left" vertical="top" wrapText="1"/>
    </xf>
    <xf numFmtId="192" fontId="31" fillId="0" borderId="0" xfId="0" applyNumberFormat="1" applyFont="1" applyBorder="1" applyAlignment="1">
      <alignment/>
    </xf>
    <xf numFmtId="49" fontId="27" fillId="0" borderId="0" xfId="0" applyNumberFormat="1" applyFont="1" applyBorder="1" applyAlignment="1">
      <alignment horizontal="left" vertical="top" wrapText="1"/>
    </xf>
    <xf numFmtId="49" fontId="24" fillId="0" borderId="0" xfId="0" applyNumberFormat="1" applyFont="1" applyAlignment="1">
      <alignment horizontal="left" vertical="top" wrapText="1"/>
    </xf>
    <xf numFmtId="0" fontId="24" fillId="0" borderId="0" xfId="0" applyFont="1" applyAlignment="1">
      <alignment/>
    </xf>
    <xf numFmtId="192" fontId="24" fillId="0" borderId="0" xfId="0" applyNumberFormat="1" applyFont="1" applyAlignment="1">
      <alignment/>
    </xf>
    <xf numFmtId="192" fontId="24" fillId="0" borderId="0" xfId="0" applyNumberFormat="1" applyFont="1" applyAlignment="1">
      <alignment horizontal="center"/>
    </xf>
    <xf numFmtId="0" fontId="31" fillId="0" borderId="0" xfId="0" applyNumberFormat="1" applyFont="1" applyBorder="1" applyAlignment="1">
      <alignment vertical="top"/>
    </xf>
    <xf numFmtId="0" fontId="31" fillId="0" borderId="0" xfId="0" applyNumberFormat="1" applyFont="1" applyBorder="1" applyAlignment="1">
      <alignment vertical="top" wrapText="1"/>
    </xf>
    <xf numFmtId="0" fontId="31" fillId="0" borderId="0" xfId="0" applyNumberFormat="1" applyFont="1" applyBorder="1" applyAlignment="1">
      <alignment/>
    </xf>
    <xf numFmtId="192" fontId="32" fillId="34" borderId="0" xfId="0" applyNumberFormat="1" applyFont="1" applyFill="1" applyBorder="1" applyAlignment="1">
      <alignment horizontal="center"/>
    </xf>
    <xf numFmtId="49" fontId="32" fillId="0" borderId="0" xfId="0" applyNumberFormat="1" applyFont="1" applyFill="1" applyBorder="1" applyAlignment="1">
      <alignment horizontal="left" vertical="top" wrapText="1"/>
    </xf>
    <xf numFmtId="0" fontId="32" fillId="0" borderId="0" xfId="0" applyFont="1" applyFill="1" applyBorder="1" applyAlignment="1">
      <alignment/>
    </xf>
    <xf numFmtId="192" fontId="32" fillId="0" borderId="0" xfId="0" applyNumberFormat="1" applyFont="1" applyFill="1" applyBorder="1" applyAlignment="1">
      <alignment horizontal="center"/>
    </xf>
    <xf numFmtId="49" fontId="24" fillId="0" borderId="0" xfId="0" applyNumberFormat="1" applyFont="1" applyBorder="1" applyAlignment="1">
      <alignment horizontal="left" vertical="top" wrapText="1"/>
    </xf>
    <xf numFmtId="0" fontId="24" fillId="0" borderId="0" xfId="0" applyFont="1" applyBorder="1" applyAlignment="1">
      <alignment/>
    </xf>
    <xf numFmtId="192" fontId="24" fillId="0" borderId="0" xfId="0" applyNumberFormat="1" applyFont="1" applyBorder="1" applyAlignment="1">
      <alignment/>
    </xf>
    <xf numFmtId="192" fontId="24" fillId="0" borderId="0" xfId="0" applyNumberFormat="1" applyFont="1" applyBorder="1" applyAlignment="1">
      <alignment horizontal="center"/>
    </xf>
    <xf numFmtId="192" fontId="27" fillId="0" borderId="0" xfId="0" applyNumberFormat="1" applyFont="1" applyFill="1" applyBorder="1" applyAlignment="1">
      <alignment horizontal="left"/>
    </xf>
    <xf numFmtId="192" fontId="99" fillId="0" borderId="0" xfId="0" applyNumberFormat="1" applyFont="1" applyFill="1" applyAlignment="1">
      <alignment horizontal="center"/>
    </xf>
    <xf numFmtId="1" fontId="28" fillId="0" borderId="0" xfId="0" applyNumberFormat="1" applyFont="1" applyFill="1" applyBorder="1" applyAlignment="1">
      <alignment horizontal="center"/>
    </xf>
    <xf numFmtId="0" fontId="47" fillId="0" borderId="0" xfId="0" applyFont="1" applyFill="1" applyBorder="1" applyAlignment="1">
      <alignment vertical="top" wrapText="1"/>
    </xf>
    <xf numFmtId="192" fontId="37" fillId="33" borderId="0" xfId="0" applyNumberFormat="1" applyFont="1" applyFill="1" applyBorder="1" applyAlignment="1">
      <alignment horizontal="center"/>
    </xf>
    <xf numFmtId="0" fontId="31" fillId="0" borderId="0" xfId="0" applyNumberFormat="1" applyFont="1" applyFill="1" applyAlignment="1">
      <alignment horizontal="left" vertical="top" wrapText="1"/>
    </xf>
    <xf numFmtId="0" fontId="27" fillId="0" borderId="0" xfId="0" applyFont="1" applyFill="1" applyBorder="1" applyAlignment="1">
      <alignment horizontal="left" vertical="top" wrapText="1"/>
    </xf>
    <xf numFmtId="0" fontId="27" fillId="0" borderId="0" xfId="0" applyNumberFormat="1" applyFont="1" applyFill="1" applyBorder="1" applyAlignment="1">
      <alignment vertical="top" wrapText="1"/>
    </xf>
    <xf numFmtId="0" fontId="31" fillId="0" borderId="0" xfId="0" applyNumberFormat="1" applyFont="1" applyFill="1" applyBorder="1" applyAlignment="1">
      <alignment vertical="top" wrapText="1"/>
    </xf>
    <xf numFmtId="0" fontId="27" fillId="0" borderId="0" xfId="0" applyNumberFormat="1" applyFont="1" applyFill="1" applyAlignment="1">
      <alignment horizontal="justify" vertical="top" wrapText="1"/>
    </xf>
    <xf numFmtId="0" fontId="29" fillId="0" borderId="0" xfId="0" applyFont="1" applyFill="1" applyAlignment="1">
      <alignment vertical="top" wrapText="1"/>
    </xf>
    <xf numFmtId="0" fontId="29" fillId="0" borderId="0" xfId="0" applyNumberFormat="1" applyFont="1" applyFill="1" applyAlignment="1">
      <alignment horizontal="justify" vertical="top" wrapText="1"/>
    </xf>
    <xf numFmtId="3" fontId="27" fillId="0" borderId="0" xfId="0" applyNumberFormat="1" applyFont="1" applyBorder="1" applyAlignment="1">
      <alignment horizontal="center"/>
    </xf>
    <xf numFmtId="0" fontId="27" fillId="0" borderId="0" xfId="0" applyFont="1" applyFill="1" applyBorder="1" applyAlignment="1">
      <alignment vertical="top" wrapText="1"/>
    </xf>
    <xf numFmtId="0" fontId="31" fillId="0" borderId="0" xfId="0" applyNumberFormat="1" applyFont="1" applyAlignment="1">
      <alignment horizontal="justify" vertical="top" wrapText="1"/>
    </xf>
    <xf numFmtId="0" fontId="29" fillId="0" borderId="0" xfId="0" applyNumberFormat="1" applyFont="1" applyFill="1" applyBorder="1" applyAlignment="1">
      <alignment horizontal="justify" vertical="top" wrapText="1"/>
    </xf>
    <xf numFmtId="0" fontId="27" fillId="0" borderId="0" xfId="0" applyNumberFormat="1" applyFont="1" applyFill="1" applyBorder="1" applyAlignment="1">
      <alignment horizontal="justify" vertical="top" wrapText="1"/>
    </xf>
    <xf numFmtId="0" fontId="27" fillId="0" borderId="0" xfId="0" applyFont="1" applyFill="1" applyBorder="1" applyAlignment="1" applyProtection="1">
      <alignment horizontal="left" vertical="top" wrapText="1"/>
      <protection hidden="1"/>
    </xf>
    <xf numFmtId="0" fontId="29" fillId="0" borderId="0" xfId="0" applyNumberFormat="1" applyFont="1" applyAlignment="1">
      <alignment horizontal="left" vertical="top" wrapText="1"/>
    </xf>
    <xf numFmtId="0" fontId="27" fillId="0" borderId="0" xfId="0" applyNumberFormat="1" applyFont="1" applyAlignment="1">
      <alignment horizontal="left" vertical="top" wrapText="1"/>
    </xf>
    <xf numFmtId="0" fontId="99" fillId="0" borderId="0" xfId="0" applyFont="1" applyAlignment="1">
      <alignment horizontal="center"/>
    </xf>
    <xf numFmtId="0" fontId="101" fillId="0" borderId="0" xfId="0" applyFont="1" applyAlignment="1">
      <alignment vertical="top" wrapText="1"/>
    </xf>
    <xf numFmtId="3" fontId="99" fillId="0" borderId="0" xfId="0" applyNumberFormat="1" applyFont="1" applyAlignment="1">
      <alignment horizontal="center"/>
    </xf>
    <xf numFmtId="192" fontId="99" fillId="0" borderId="0" xfId="0" applyNumberFormat="1" applyFont="1" applyAlignment="1">
      <alignment horizontal="center"/>
    </xf>
    <xf numFmtId="0" fontId="100" fillId="0" borderId="0" xfId="0" applyFont="1" applyAlignment="1">
      <alignment vertical="top" wrapText="1"/>
    </xf>
    <xf numFmtId="0" fontId="29" fillId="0" borderId="0" xfId="0" applyNumberFormat="1" applyFont="1" applyFill="1" applyBorder="1" applyAlignment="1">
      <alignment vertical="top" wrapText="1"/>
    </xf>
    <xf numFmtId="0" fontId="49" fillId="0" borderId="0" xfId="0" applyNumberFormat="1" applyFont="1" applyFill="1" applyAlignment="1">
      <alignment vertical="top" wrapText="1"/>
    </xf>
    <xf numFmtId="0" fontId="26" fillId="0" borderId="0" xfId="0" applyNumberFormat="1" applyFont="1" applyBorder="1" applyAlignment="1">
      <alignment horizontal="left" vertical="top"/>
    </xf>
    <xf numFmtId="0" fontId="26" fillId="0" borderId="0" xfId="0" applyNumberFormat="1" applyFont="1" applyBorder="1" applyAlignment="1">
      <alignment horizontal="right" vertical="top"/>
    </xf>
    <xf numFmtId="0" fontId="1" fillId="0" borderId="0" xfId="0" applyNumberFormat="1" applyFont="1" applyBorder="1" applyAlignment="1">
      <alignment horizontal="right" vertical="top"/>
    </xf>
    <xf numFmtId="0" fontId="1" fillId="0" borderId="0" xfId="0" applyNumberFormat="1" applyFont="1" applyBorder="1" applyAlignment="1">
      <alignment horizontal="center" vertical="top"/>
    </xf>
    <xf numFmtId="0" fontId="27" fillId="0" borderId="0" xfId="0" applyNumberFormat="1" applyFont="1" applyBorder="1" applyAlignment="1">
      <alignment horizontal="right" vertical="top"/>
    </xf>
    <xf numFmtId="0" fontId="27" fillId="0" borderId="0" xfId="0" applyNumberFormat="1" applyFont="1" applyBorder="1" applyAlignment="1">
      <alignment horizontal="left" vertical="top"/>
    </xf>
    <xf numFmtId="0" fontId="27" fillId="0" borderId="0" xfId="0" applyNumberFormat="1" applyFont="1" applyFill="1" applyBorder="1" applyAlignment="1">
      <alignment horizontal="right" vertical="top"/>
    </xf>
    <xf numFmtId="0" fontId="27" fillId="0" borderId="0" xfId="0" applyNumberFormat="1" applyFont="1" applyFill="1" applyBorder="1" applyAlignment="1">
      <alignment horizontal="left" vertical="top"/>
    </xf>
    <xf numFmtId="0" fontId="32" fillId="0" borderId="13" xfId="0" applyNumberFormat="1" applyFont="1" applyBorder="1" applyAlignment="1">
      <alignment horizontal="left" vertical="top"/>
    </xf>
    <xf numFmtId="0" fontId="32" fillId="0" borderId="0" xfId="0" applyNumberFormat="1" applyFont="1" applyBorder="1" applyAlignment="1">
      <alignment horizontal="right" vertical="top"/>
    </xf>
    <xf numFmtId="0" fontId="32" fillId="0" borderId="0" xfId="0" applyNumberFormat="1" applyFont="1" applyBorder="1" applyAlignment="1">
      <alignment horizontal="left" vertical="top"/>
    </xf>
    <xf numFmtId="0" fontId="1" fillId="0" borderId="0" xfId="0" applyNumberFormat="1" applyFont="1" applyBorder="1" applyAlignment="1">
      <alignment horizontal="left" vertical="top"/>
    </xf>
    <xf numFmtId="0" fontId="31" fillId="0" borderId="0" xfId="0" applyNumberFormat="1" applyFont="1" applyBorder="1" applyAlignment="1">
      <alignment horizontal="right" vertical="top"/>
    </xf>
    <xf numFmtId="0" fontId="31" fillId="0" borderId="0" xfId="0" applyNumberFormat="1" applyFont="1" applyBorder="1" applyAlignment="1">
      <alignment horizontal="left" vertical="top"/>
    </xf>
    <xf numFmtId="0" fontId="31" fillId="0" borderId="0" xfId="0" applyNumberFormat="1" applyFont="1" applyFill="1" applyBorder="1" applyAlignment="1">
      <alignment horizontal="right" vertical="top"/>
    </xf>
    <xf numFmtId="0" fontId="31" fillId="0" borderId="0" xfId="0" applyNumberFormat="1" applyFont="1" applyFill="1" applyBorder="1" applyAlignment="1">
      <alignment horizontal="left" vertical="top"/>
    </xf>
    <xf numFmtId="0" fontId="32" fillId="0" borderId="13" xfId="0" applyNumberFormat="1" applyFont="1" applyBorder="1" applyAlignment="1">
      <alignment horizontal="right" vertical="top"/>
    </xf>
    <xf numFmtId="0" fontId="24" fillId="0" borderId="0" xfId="0" applyNumberFormat="1" applyFont="1" applyAlignment="1">
      <alignment vertical="top"/>
    </xf>
    <xf numFmtId="0" fontId="32" fillId="34" borderId="0" xfId="0" applyNumberFormat="1" applyFont="1" applyFill="1" applyBorder="1" applyAlignment="1">
      <alignment horizontal="left" vertical="top"/>
    </xf>
    <xf numFmtId="0" fontId="32" fillId="0" borderId="0" xfId="0" applyNumberFormat="1" applyFont="1" applyFill="1" applyBorder="1" applyAlignment="1">
      <alignment horizontal="left" vertical="top"/>
    </xf>
    <xf numFmtId="0" fontId="24" fillId="0" borderId="0" xfId="0" applyNumberFormat="1" applyFont="1" applyBorder="1" applyAlignment="1">
      <alignment vertical="top"/>
    </xf>
    <xf numFmtId="0" fontId="32" fillId="0" borderId="27" xfId="0" applyNumberFormat="1" applyFont="1" applyBorder="1" applyAlignment="1">
      <alignment vertical="top"/>
    </xf>
    <xf numFmtId="0" fontId="102" fillId="0" borderId="0" xfId="0" applyFont="1" applyAlignment="1">
      <alignment vertical="top" wrapText="1"/>
    </xf>
    <xf numFmtId="0" fontId="103" fillId="0" borderId="0" xfId="0" applyFont="1" applyFill="1" applyAlignment="1">
      <alignment vertical="top" wrapText="1"/>
    </xf>
    <xf numFmtId="0" fontId="29" fillId="0" borderId="0" xfId="0" applyFont="1" applyFill="1" applyBorder="1" applyAlignment="1">
      <alignment horizontal="center"/>
    </xf>
    <xf numFmtId="3" fontId="29" fillId="0" borderId="0" xfId="0" applyNumberFormat="1" applyFont="1" applyFill="1" applyBorder="1" applyAlignment="1">
      <alignment horizontal="center"/>
    </xf>
    <xf numFmtId="0" fontId="98" fillId="0" borderId="0" xfId="0" applyFont="1" applyFill="1" applyAlignment="1">
      <alignment horizontal="left" vertical="top" wrapText="1"/>
    </xf>
    <xf numFmtId="0" fontId="28" fillId="0" borderId="0" xfId="0" applyFont="1" applyFill="1" applyBorder="1" applyAlignment="1">
      <alignment horizontal="center"/>
    </xf>
    <xf numFmtId="192" fontId="47" fillId="0" borderId="0" xfId="0" applyNumberFormat="1" applyFont="1" applyFill="1" applyBorder="1" applyAlignment="1">
      <alignment horizontal="left"/>
    </xf>
    <xf numFmtId="0" fontId="27" fillId="0" borderId="0" xfId="0" applyFont="1" applyFill="1" applyBorder="1" applyAlignment="1">
      <alignment/>
    </xf>
    <xf numFmtId="0" fontId="26" fillId="0" borderId="0" xfId="0" applyNumberFormat="1" applyFont="1" applyBorder="1" applyAlignment="1">
      <alignment horizontal="left" vertical="top"/>
    </xf>
    <xf numFmtId="0" fontId="26" fillId="0" borderId="0" xfId="0" applyNumberFormat="1" applyFont="1" applyBorder="1" applyAlignment="1">
      <alignment horizontal="right" vertical="top"/>
    </xf>
    <xf numFmtId="0" fontId="1" fillId="0" borderId="0" xfId="0" applyNumberFormat="1" applyFont="1" applyBorder="1" applyAlignment="1">
      <alignment horizontal="right" vertical="top"/>
    </xf>
    <xf numFmtId="0" fontId="1" fillId="0" borderId="0" xfId="0" applyNumberFormat="1" applyFont="1" applyBorder="1" applyAlignment="1">
      <alignment horizontal="left" vertical="top"/>
    </xf>
    <xf numFmtId="0" fontId="27" fillId="0" borderId="0" xfId="0" applyNumberFormat="1" applyFont="1" applyBorder="1" applyAlignment="1">
      <alignment horizontal="right" vertical="top"/>
    </xf>
    <xf numFmtId="0" fontId="31" fillId="0" borderId="0" xfId="0" applyNumberFormat="1" applyFont="1" applyBorder="1" applyAlignment="1">
      <alignment horizontal="right" vertical="top"/>
    </xf>
    <xf numFmtId="0" fontId="32" fillId="0" borderId="13" xfId="0" applyNumberFormat="1" applyFont="1" applyBorder="1" applyAlignment="1">
      <alignment horizontal="right" vertical="top"/>
    </xf>
    <xf numFmtId="0" fontId="32" fillId="0" borderId="13" xfId="0" applyNumberFormat="1" applyFont="1" applyBorder="1" applyAlignment="1">
      <alignment horizontal="left" vertical="top"/>
    </xf>
    <xf numFmtId="0" fontId="32" fillId="0" borderId="0" xfId="0" applyNumberFormat="1" applyFont="1" applyBorder="1" applyAlignment="1">
      <alignment horizontal="right" vertical="top"/>
    </xf>
    <xf numFmtId="0" fontId="32" fillId="0" borderId="0" xfId="0" applyNumberFormat="1" applyFont="1" applyBorder="1" applyAlignment="1">
      <alignment horizontal="left" vertical="top"/>
    </xf>
    <xf numFmtId="0" fontId="34" fillId="0" borderId="13" xfId="0" applyNumberFormat="1" applyFont="1" applyBorder="1" applyAlignment="1">
      <alignment horizontal="right" vertical="center"/>
    </xf>
    <xf numFmtId="0" fontId="34" fillId="0" borderId="13" xfId="0" applyNumberFormat="1" applyFont="1" applyBorder="1" applyAlignment="1">
      <alignment vertical="center"/>
    </xf>
    <xf numFmtId="0" fontId="27" fillId="0" borderId="0" xfId="0" applyNumberFormat="1" applyFont="1" applyFill="1" applyBorder="1" applyAlignment="1">
      <alignment horizontal="right" vertical="top"/>
    </xf>
    <xf numFmtId="0" fontId="27" fillId="0" borderId="0" xfId="0" applyNumberFormat="1" applyFont="1" applyFill="1" applyBorder="1" applyAlignment="1">
      <alignment horizontal="left" vertical="top"/>
    </xf>
    <xf numFmtId="0" fontId="24" fillId="0" borderId="0" xfId="0" applyNumberFormat="1" applyFont="1" applyAlignment="1">
      <alignment vertical="top"/>
    </xf>
    <xf numFmtId="0" fontId="32" fillId="34" borderId="0" xfId="0" applyNumberFormat="1" applyFont="1" applyFill="1" applyBorder="1" applyAlignment="1">
      <alignment horizontal="left" vertical="top"/>
    </xf>
    <xf numFmtId="0" fontId="32" fillId="0" borderId="0" xfId="0" applyNumberFormat="1" applyFont="1" applyBorder="1" applyAlignment="1">
      <alignment horizontal="center" vertical="top"/>
    </xf>
    <xf numFmtId="0" fontId="29" fillId="0" borderId="0" xfId="0" applyNumberFormat="1" applyFont="1" applyFill="1" applyAlignment="1">
      <alignment horizontal="left" vertical="top" wrapText="1"/>
    </xf>
    <xf numFmtId="0" fontId="31" fillId="0" borderId="0" xfId="0" applyNumberFormat="1" applyFont="1" applyFill="1" applyAlignment="1">
      <alignment horizontal="justify" vertical="top" wrapText="1"/>
    </xf>
    <xf numFmtId="0" fontId="1" fillId="0" borderId="13" xfId="0" applyFont="1" applyFill="1" applyBorder="1" applyAlignment="1">
      <alignment/>
    </xf>
    <xf numFmtId="3" fontId="1" fillId="0" borderId="13" xfId="0" applyNumberFormat="1" applyFont="1" applyFill="1" applyBorder="1" applyAlignment="1">
      <alignment horizontal="center"/>
    </xf>
    <xf numFmtId="192" fontId="1" fillId="0" borderId="13" xfId="0" applyNumberFormat="1" applyFont="1" applyFill="1" applyBorder="1" applyAlignment="1">
      <alignment/>
    </xf>
    <xf numFmtId="192" fontId="1" fillId="0" borderId="13" xfId="0" applyNumberFormat="1" applyFont="1" applyFill="1" applyBorder="1" applyAlignment="1">
      <alignment horizontal="center"/>
    </xf>
    <xf numFmtId="0" fontId="1" fillId="0" borderId="0" xfId="0" applyNumberFormat="1" applyFont="1" applyFill="1" applyBorder="1" applyAlignment="1">
      <alignment horizontal="right" vertical="top"/>
    </xf>
    <xf numFmtId="0" fontId="1" fillId="0" borderId="0" xfId="0" applyNumberFormat="1" applyFont="1" applyFill="1" applyBorder="1" applyAlignment="1">
      <alignment horizontal="center" vertical="top"/>
    </xf>
    <xf numFmtId="49" fontId="1" fillId="0" borderId="0" xfId="0" applyNumberFormat="1" applyFont="1" applyFill="1" applyBorder="1" applyAlignment="1">
      <alignment horizontal="left" vertical="top" wrapText="1"/>
    </xf>
    <xf numFmtId="0" fontId="1" fillId="0" borderId="0" xfId="0" applyFont="1" applyFill="1" applyBorder="1" applyAlignment="1">
      <alignment/>
    </xf>
    <xf numFmtId="3" fontId="1" fillId="0" borderId="0" xfId="0" applyNumberFormat="1" applyFont="1" applyFill="1" applyBorder="1" applyAlignment="1">
      <alignment horizontal="center"/>
    </xf>
    <xf numFmtId="192" fontId="1" fillId="0" borderId="0" xfId="0" applyNumberFormat="1" applyFont="1" applyFill="1" applyBorder="1" applyAlignment="1">
      <alignment/>
    </xf>
    <xf numFmtId="192" fontId="1" fillId="0" borderId="0" xfId="0" applyNumberFormat="1" applyFont="1" applyFill="1" applyBorder="1" applyAlignment="1">
      <alignment horizontal="center"/>
    </xf>
    <xf numFmtId="0" fontId="31" fillId="0" borderId="0" xfId="0" applyFont="1" applyFill="1" applyBorder="1" applyAlignment="1">
      <alignment/>
    </xf>
    <xf numFmtId="3" fontId="31" fillId="0" borderId="0" xfId="0" applyNumberFormat="1" applyFont="1" applyFill="1" applyBorder="1" applyAlignment="1">
      <alignment horizontal="center"/>
    </xf>
    <xf numFmtId="0" fontId="32" fillId="0" borderId="13" xfId="0" applyNumberFormat="1" applyFont="1" applyFill="1" applyBorder="1" applyAlignment="1">
      <alignment horizontal="left" vertical="top"/>
    </xf>
    <xf numFmtId="192" fontId="32" fillId="0" borderId="13" xfId="0" applyNumberFormat="1" applyFont="1" applyFill="1" applyBorder="1" applyAlignment="1">
      <alignment horizontal="center"/>
    </xf>
    <xf numFmtId="192" fontId="31" fillId="0" borderId="0" xfId="0" applyNumberFormat="1" applyFont="1" applyFill="1" applyBorder="1" applyAlignment="1">
      <alignment horizontal="center" vertical="top" wrapText="1"/>
    </xf>
    <xf numFmtId="0" fontId="1" fillId="0" borderId="0" xfId="0" applyNumberFormat="1" applyFont="1" applyFill="1" applyBorder="1" applyAlignment="1">
      <alignment vertical="top"/>
    </xf>
    <xf numFmtId="0" fontId="34" fillId="0" borderId="0" xfId="0" applyNumberFormat="1" applyFont="1" applyBorder="1" applyAlignment="1">
      <alignment horizontal="right" vertical="top"/>
    </xf>
    <xf numFmtId="0" fontId="24" fillId="0" borderId="0" xfId="0" applyNumberFormat="1" applyFont="1" applyBorder="1" applyAlignment="1">
      <alignment vertical="top"/>
    </xf>
    <xf numFmtId="0" fontId="31" fillId="0" borderId="0" xfId="0" applyNumberFormat="1" applyFont="1" applyFill="1" applyBorder="1" applyAlignment="1">
      <alignment horizontal="justify" vertical="top" wrapText="1"/>
    </xf>
    <xf numFmtId="0" fontId="29" fillId="0" borderId="0" xfId="0" applyNumberFormat="1" applyFont="1" applyFill="1" applyAlignment="1">
      <alignment horizontal="justify" vertical="top" wrapText="1"/>
    </xf>
    <xf numFmtId="0" fontId="98" fillId="0" borderId="0" xfId="0" applyFont="1" applyFill="1" applyBorder="1" applyAlignment="1">
      <alignment vertical="top" wrapText="1"/>
    </xf>
    <xf numFmtId="1" fontId="99" fillId="0" borderId="0" xfId="0" applyNumberFormat="1" applyFont="1" applyBorder="1" applyAlignment="1">
      <alignment horizontal="center"/>
    </xf>
    <xf numFmtId="3" fontId="99" fillId="0" borderId="0" xfId="0" applyNumberFormat="1" applyFont="1" applyFill="1" applyBorder="1" applyAlignment="1">
      <alignment horizontal="center"/>
    </xf>
    <xf numFmtId="0" fontId="26" fillId="0" borderId="0" xfId="0" applyFont="1" applyFill="1" applyBorder="1" applyAlignment="1">
      <alignment horizontal="left" vertical="top"/>
    </xf>
    <xf numFmtId="0" fontId="26" fillId="0" borderId="0" xfId="0" applyFont="1" applyFill="1" applyBorder="1" applyAlignment="1">
      <alignment horizontal="right" vertical="top"/>
    </xf>
    <xf numFmtId="0" fontId="26" fillId="0" borderId="0" xfId="0" applyFont="1" applyFill="1" applyBorder="1" applyAlignment="1">
      <alignment horizontal="center"/>
    </xf>
    <xf numFmtId="192" fontId="26" fillId="0" borderId="0" xfId="0" applyNumberFormat="1" applyFont="1" applyFill="1" applyBorder="1" applyAlignment="1">
      <alignment/>
    </xf>
    <xf numFmtId="192" fontId="31" fillId="0" borderId="0" xfId="0" applyNumberFormat="1" applyFont="1" applyFill="1" applyBorder="1" applyAlignment="1">
      <alignment horizontal="left" wrapText="1"/>
    </xf>
    <xf numFmtId="192" fontId="31" fillId="0" borderId="0" xfId="0" applyNumberFormat="1" applyFont="1" applyFill="1" applyBorder="1" applyAlignment="1">
      <alignment horizontal="left"/>
    </xf>
    <xf numFmtId="0" fontId="27" fillId="0" borderId="0" xfId="0" applyNumberFormat="1" applyFont="1" applyFill="1" applyBorder="1" applyAlignment="1">
      <alignment vertical="top"/>
    </xf>
    <xf numFmtId="49" fontId="1" fillId="0" borderId="0" xfId="0" applyNumberFormat="1" applyFont="1" applyFill="1" applyBorder="1" applyAlignment="1">
      <alignment horizontal="left" vertical="top"/>
    </xf>
    <xf numFmtId="0" fontId="25" fillId="0" borderId="0" xfId="0" applyFont="1" applyFill="1" applyBorder="1" applyAlignment="1">
      <alignment horizontal="center"/>
    </xf>
    <xf numFmtId="192" fontId="1" fillId="0" borderId="0" xfId="0" applyNumberFormat="1" applyFont="1" applyFill="1" applyBorder="1" applyAlignment="1">
      <alignment/>
    </xf>
    <xf numFmtId="0" fontId="27" fillId="0" borderId="0" xfId="0" applyNumberFormat="1" applyFont="1" applyFill="1" applyBorder="1" applyAlignment="1">
      <alignment vertical="top" wrapText="1"/>
    </xf>
    <xf numFmtId="0" fontId="29" fillId="0" borderId="0" xfId="0" applyNumberFormat="1" applyFont="1" applyFill="1" applyBorder="1" applyAlignment="1">
      <alignment horizontal="center"/>
    </xf>
    <xf numFmtId="192" fontId="27" fillId="0" borderId="0" xfId="0" applyNumberFormat="1" applyFont="1" applyFill="1" applyBorder="1" applyAlignment="1">
      <alignment/>
    </xf>
    <xf numFmtId="192" fontId="25" fillId="0" borderId="0" xfId="0" applyNumberFormat="1" applyFont="1" applyFill="1" applyBorder="1" applyAlignment="1">
      <alignment horizontal="center"/>
    </xf>
    <xf numFmtId="192" fontId="25" fillId="0" borderId="0" xfId="0" applyNumberFormat="1" applyFont="1" applyFill="1" applyBorder="1" applyAlignment="1">
      <alignment horizontal="left"/>
    </xf>
    <xf numFmtId="49" fontId="1" fillId="0" borderId="0" xfId="0" applyNumberFormat="1" applyFont="1" applyFill="1" applyBorder="1" applyAlignment="1">
      <alignment horizontal="left" vertical="top" wrapText="1"/>
    </xf>
    <xf numFmtId="3" fontId="25" fillId="0" borderId="0" xfId="0" applyNumberFormat="1" applyFont="1" applyFill="1" applyBorder="1" applyAlignment="1">
      <alignment horizontal="center"/>
    </xf>
    <xf numFmtId="192" fontId="1" fillId="0" borderId="0" xfId="0" applyNumberFormat="1" applyFont="1" applyFill="1" applyBorder="1" applyAlignment="1">
      <alignment horizontal="center"/>
    </xf>
    <xf numFmtId="0" fontId="25" fillId="0" borderId="13" xfId="0" applyFont="1" applyFill="1" applyBorder="1" applyAlignment="1">
      <alignment horizontal="center"/>
    </xf>
    <xf numFmtId="3" fontId="25" fillId="0" borderId="13" xfId="0" applyNumberFormat="1" applyFont="1" applyFill="1" applyBorder="1" applyAlignment="1">
      <alignment horizontal="center"/>
    </xf>
    <xf numFmtId="49" fontId="34" fillId="0" borderId="0" xfId="0" applyNumberFormat="1" applyFont="1" applyFill="1" applyBorder="1" applyAlignment="1">
      <alignment horizontal="right" vertical="top"/>
    </xf>
    <xf numFmtId="49" fontId="34" fillId="0" borderId="0" xfId="0" applyNumberFormat="1" applyFont="1" applyFill="1" applyBorder="1" applyAlignment="1">
      <alignment vertical="top"/>
    </xf>
    <xf numFmtId="49" fontId="27" fillId="0" borderId="0" xfId="0" applyNumberFormat="1" applyFont="1" applyFill="1" applyBorder="1" applyAlignment="1">
      <alignment horizontal="right" vertical="top"/>
    </xf>
    <xf numFmtId="0" fontId="27" fillId="0" borderId="0" xfId="0" applyFont="1" applyFill="1" applyBorder="1" applyAlignment="1">
      <alignment horizontal="right" vertical="top"/>
    </xf>
    <xf numFmtId="49" fontId="27" fillId="0" borderId="0" xfId="0" applyNumberFormat="1" applyFont="1" applyFill="1" applyBorder="1" applyAlignment="1">
      <alignment horizontal="left" vertical="top"/>
    </xf>
    <xf numFmtId="0" fontId="31" fillId="0" borderId="0" xfId="0" applyFont="1" applyFill="1" applyBorder="1" applyAlignment="1">
      <alignment horizontal="right" vertical="top"/>
    </xf>
    <xf numFmtId="49" fontId="28" fillId="0" borderId="0" xfId="0" applyNumberFormat="1" applyFont="1" applyFill="1" applyBorder="1" applyAlignment="1">
      <alignment horizontal="left" vertical="top" wrapText="1"/>
    </xf>
    <xf numFmtId="192" fontId="37" fillId="0" borderId="0" xfId="0" applyNumberFormat="1" applyFont="1" applyFill="1" applyBorder="1" applyAlignment="1">
      <alignment horizontal="left" vertical="top" wrapText="1"/>
    </xf>
    <xf numFmtId="192" fontId="37" fillId="0" borderId="0" xfId="0" applyNumberFormat="1" applyFont="1" applyFill="1" applyBorder="1" applyAlignment="1">
      <alignment horizontal="left" vertical="top"/>
    </xf>
    <xf numFmtId="49" fontId="32" fillId="0" borderId="13" xfId="0" applyNumberFormat="1" applyFont="1" applyFill="1" applyBorder="1" applyAlignment="1">
      <alignment horizontal="left" vertical="top"/>
    </xf>
    <xf numFmtId="192" fontId="37" fillId="0" borderId="0" xfId="0" applyNumberFormat="1" applyFont="1" applyFill="1" applyBorder="1" applyAlignment="1">
      <alignment horizontal="center" vertical="top"/>
    </xf>
    <xf numFmtId="49" fontId="32" fillId="0" borderId="0" xfId="0" applyNumberFormat="1" applyFont="1" applyFill="1" applyBorder="1" applyAlignment="1">
      <alignment horizontal="right" vertical="top"/>
    </xf>
    <xf numFmtId="0" fontId="33" fillId="0" borderId="0" xfId="0" applyFont="1" applyFill="1" applyBorder="1" applyAlignment="1">
      <alignment horizontal="right" vertical="top" wrapText="1"/>
    </xf>
    <xf numFmtId="0" fontId="1" fillId="0" borderId="0" xfId="0" applyFont="1" applyFill="1" applyBorder="1" applyAlignment="1">
      <alignment horizontal="right" vertical="top"/>
    </xf>
    <xf numFmtId="192" fontId="31" fillId="0" borderId="0" xfId="0" applyNumberFormat="1" applyFont="1" applyFill="1" applyBorder="1" applyAlignment="1">
      <alignment/>
    </xf>
    <xf numFmtId="49" fontId="32" fillId="0" borderId="13" xfId="0" applyNumberFormat="1" applyFont="1" applyFill="1" applyBorder="1" applyAlignment="1">
      <alignment horizontal="right" vertical="top"/>
    </xf>
    <xf numFmtId="192" fontId="32" fillId="0" borderId="13" xfId="0" applyNumberFormat="1" applyFont="1" applyFill="1" applyBorder="1" applyAlignment="1">
      <alignment/>
    </xf>
    <xf numFmtId="192" fontId="32" fillId="0" borderId="13" xfId="0" applyNumberFormat="1" applyFont="1" applyFill="1" applyBorder="1" applyAlignment="1">
      <alignment horizontal="center"/>
    </xf>
    <xf numFmtId="192" fontId="32" fillId="0" borderId="0" xfId="0" applyNumberFormat="1" applyFont="1" applyFill="1" applyBorder="1" applyAlignment="1">
      <alignment/>
    </xf>
    <xf numFmtId="0" fontId="24" fillId="0" borderId="0" xfId="0" applyFont="1" applyFill="1" applyAlignment="1">
      <alignment vertical="top"/>
    </xf>
    <xf numFmtId="49" fontId="24" fillId="0" borderId="0" xfId="0" applyNumberFormat="1" applyFont="1" applyFill="1" applyAlignment="1">
      <alignment horizontal="left" vertical="top" wrapText="1"/>
    </xf>
    <xf numFmtId="0" fontId="32" fillId="0" borderId="0" xfId="0" applyFont="1" applyFill="1" applyAlignment="1">
      <alignment horizontal="center"/>
    </xf>
    <xf numFmtId="192" fontId="24" fillId="0" borderId="0" xfId="0" applyNumberFormat="1" applyFont="1" applyFill="1" applyAlignment="1">
      <alignment/>
    </xf>
    <xf numFmtId="0" fontId="31" fillId="0" borderId="0" xfId="0" applyNumberFormat="1" applyFont="1" applyFill="1" applyBorder="1" applyAlignment="1">
      <alignment vertical="top"/>
    </xf>
    <xf numFmtId="0" fontId="31" fillId="0" borderId="0" xfId="0" applyNumberFormat="1" applyFont="1" applyFill="1" applyBorder="1" applyAlignment="1">
      <alignment vertical="top" wrapText="1"/>
    </xf>
    <xf numFmtId="0" fontId="28" fillId="0" borderId="0" xfId="0" applyNumberFormat="1" applyFont="1" applyFill="1" applyBorder="1" applyAlignment="1">
      <alignment horizontal="center"/>
    </xf>
    <xf numFmtId="49" fontId="32" fillId="0" borderId="0" xfId="0" applyNumberFormat="1" applyFont="1" applyFill="1" applyBorder="1" applyAlignment="1">
      <alignment vertical="top"/>
    </xf>
    <xf numFmtId="49" fontId="32" fillId="0" borderId="0" xfId="0" applyNumberFormat="1" applyFont="1" applyFill="1" applyBorder="1" applyAlignment="1">
      <alignment horizontal="center" vertical="top"/>
    </xf>
    <xf numFmtId="49" fontId="24" fillId="0" borderId="0" xfId="0" applyNumberFormat="1" applyFont="1" applyFill="1" applyBorder="1" applyAlignment="1">
      <alignment vertical="top"/>
    </xf>
    <xf numFmtId="0" fontId="24" fillId="0" borderId="0" xfId="0" applyNumberFormat="1" applyFont="1" applyFill="1" applyBorder="1" applyAlignment="1">
      <alignment horizontal="center" vertical="top"/>
    </xf>
    <xf numFmtId="49" fontId="24" fillId="0" borderId="0" xfId="0" applyNumberFormat="1" applyFont="1" applyFill="1" applyBorder="1" applyAlignment="1">
      <alignment horizontal="left" vertical="top" wrapText="1"/>
    </xf>
    <xf numFmtId="3" fontId="32" fillId="0" borderId="0" xfId="0" applyNumberFormat="1" applyFont="1" applyFill="1" applyBorder="1" applyAlignment="1">
      <alignment horizontal="center"/>
    </xf>
    <xf numFmtId="192" fontId="24" fillId="0" borderId="0" xfId="0" applyNumberFormat="1" applyFont="1" applyFill="1" applyBorder="1" applyAlignment="1">
      <alignment horizontal="right"/>
    </xf>
    <xf numFmtId="0" fontId="32" fillId="0" borderId="0" xfId="0" applyNumberFormat="1" applyFont="1" applyFill="1" applyBorder="1" applyAlignment="1">
      <alignment vertical="top"/>
    </xf>
    <xf numFmtId="3" fontId="27" fillId="0" borderId="0" xfId="0" applyNumberFormat="1" applyFont="1" applyFill="1" applyBorder="1" applyAlignment="1">
      <alignment horizontal="center"/>
    </xf>
    <xf numFmtId="0" fontId="53" fillId="0" borderId="0" xfId="0" applyFont="1" applyFill="1" applyBorder="1" applyAlignment="1" applyProtection="1">
      <alignment vertical="top" wrapText="1"/>
      <protection locked="0"/>
    </xf>
    <xf numFmtId="3" fontId="28" fillId="0" borderId="0" xfId="0" applyNumberFormat="1" applyFont="1" applyFill="1" applyAlignment="1">
      <alignment horizontal="center"/>
    </xf>
    <xf numFmtId="0" fontId="47" fillId="0" borderId="0" xfId="0" applyFont="1" applyFill="1" applyBorder="1" applyAlignment="1" applyProtection="1">
      <alignment vertical="top" wrapText="1"/>
      <protection locked="0"/>
    </xf>
    <xf numFmtId="0" fontId="53" fillId="0" borderId="0" xfId="0" applyFont="1" applyFill="1" applyAlignment="1">
      <alignment vertical="top" wrapText="1"/>
    </xf>
    <xf numFmtId="0" fontId="47" fillId="0" borderId="0" xfId="0" applyFont="1" applyFill="1" applyBorder="1" applyAlignment="1" applyProtection="1">
      <alignment vertical="top" wrapText="1"/>
      <protection locked="0"/>
    </xf>
    <xf numFmtId="181" fontId="28" fillId="0" borderId="0" xfId="0" applyNumberFormat="1" applyFont="1" applyBorder="1" applyAlignment="1">
      <alignment horizontal="center"/>
    </xf>
    <xf numFmtId="0" fontId="29" fillId="0" borderId="0" xfId="0" applyFont="1" applyAlignment="1">
      <alignment vertical="top"/>
    </xf>
    <xf numFmtId="0" fontId="47" fillId="0" borderId="0" xfId="0" applyFont="1" applyAlignment="1">
      <alignment vertical="top"/>
    </xf>
    <xf numFmtId="0" fontId="53" fillId="0" borderId="0" xfId="0" applyFont="1" applyFill="1" applyBorder="1" applyAlignment="1" applyProtection="1">
      <alignment vertical="top" wrapText="1"/>
      <protection locked="0"/>
    </xf>
    <xf numFmtId="1" fontId="99" fillId="0" borderId="0" xfId="0" applyNumberFormat="1" applyFont="1" applyFill="1" applyBorder="1" applyAlignment="1">
      <alignment horizontal="center"/>
    </xf>
    <xf numFmtId="0" fontId="32" fillId="0" borderId="0" xfId="0" applyNumberFormat="1" applyFont="1" applyFill="1" applyBorder="1" applyAlignment="1">
      <alignment horizontal="center"/>
    </xf>
    <xf numFmtId="4" fontId="32" fillId="0" borderId="0" xfId="0" applyNumberFormat="1" applyFont="1" applyBorder="1" applyAlignment="1">
      <alignment horizontal="center"/>
    </xf>
    <xf numFmtId="49" fontId="32" fillId="0" borderId="0" xfId="0" applyNumberFormat="1" applyFont="1" applyFill="1" applyBorder="1" applyAlignment="1">
      <alignment horizontal="left" vertical="top"/>
    </xf>
    <xf numFmtId="0" fontId="24" fillId="0" borderId="0" xfId="0" applyNumberFormat="1" applyFont="1" applyBorder="1" applyAlignment="1">
      <alignment/>
    </xf>
    <xf numFmtId="0" fontId="24" fillId="0" borderId="0" xfId="0" applyNumberFormat="1" applyFont="1" applyBorder="1" applyAlignment="1">
      <alignment horizontal="right"/>
    </xf>
    <xf numFmtId="0" fontId="24" fillId="33" borderId="0" xfId="0" applyNumberFormat="1" applyFont="1" applyFill="1" applyBorder="1" applyAlignment="1">
      <alignment vertical="top"/>
    </xf>
    <xf numFmtId="0" fontId="24" fillId="0" borderId="0" xfId="0" applyFont="1" applyBorder="1" applyAlignment="1">
      <alignment vertical="top"/>
    </xf>
    <xf numFmtId="4" fontId="32" fillId="0" borderId="0" xfId="0" applyNumberFormat="1" applyFont="1" applyFill="1" applyBorder="1" applyAlignment="1">
      <alignment vertical="top"/>
    </xf>
    <xf numFmtId="0" fontId="32" fillId="0" borderId="0" xfId="0" applyFont="1" applyBorder="1" applyAlignment="1">
      <alignment vertical="top"/>
    </xf>
    <xf numFmtId="4" fontId="32" fillId="0" borderId="0" xfId="0" applyNumberFormat="1" applyFont="1" applyFill="1" applyBorder="1" applyAlignment="1">
      <alignment horizontal="left" vertical="top" wrapText="1"/>
    </xf>
    <xf numFmtId="0" fontId="32" fillId="0" borderId="0" xfId="0" applyNumberFormat="1" applyFont="1" applyFill="1" applyBorder="1" applyAlignment="1">
      <alignment horizontal="left" vertical="top" wrapText="1"/>
    </xf>
    <xf numFmtId="49" fontId="33" fillId="0" borderId="0" xfId="0" applyNumberFormat="1" applyFont="1" applyFill="1" applyBorder="1" applyAlignment="1">
      <alignment horizontal="left" vertical="top"/>
    </xf>
    <xf numFmtId="49" fontId="33" fillId="0" borderId="0" xfId="0" applyNumberFormat="1" applyFont="1" applyFill="1" applyBorder="1" applyAlignment="1">
      <alignment horizontal="left" vertical="top" wrapText="1"/>
    </xf>
    <xf numFmtId="0" fontId="33" fillId="0" borderId="0" xfId="0" applyFont="1" applyFill="1" applyBorder="1" applyAlignment="1">
      <alignment/>
    </xf>
    <xf numFmtId="0" fontId="33" fillId="0" borderId="0" xfId="0" applyFont="1" applyFill="1" applyBorder="1" applyAlignment="1">
      <alignment horizontal="center"/>
    </xf>
    <xf numFmtId="0" fontId="33" fillId="0" borderId="0" xfId="0" applyNumberFormat="1" applyFont="1" applyFill="1" applyBorder="1" applyAlignment="1">
      <alignment horizontal="center"/>
    </xf>
    <xf numFmtId="0" fontId="33" fillId="0" borderId="0" xfId="0" applyNumberFormat="1" applyFont="1" applyFill="1" applyBorder="1" applyAlignment="1">
      <alignment vertical="top"/>
    </xf>
    <xf numFmtId="0" fontId="33" fillId="0" borderId="0" xfId="0" applyFont="1" applyFill="1" applyBorder="1" applyAlignment="1">
      <alignment vertical="top"/>
    </xf>
    <xf numFmtId="0" fontId="55" fillId="0" borderId="0" xfId="0" applyFont="1" applyFill="1" applyBorder="1" applyAlignment="1">
      <alignment vertical="top"/>
    </xf>
    <xf numFmtId="0" fontId="33" fillId="0" borderId="0" xfId="0" applyNumberFormat="1" applyFont="1" applyFill="1" applyBorder="1" applyAlignment="1">
      <alignment horizontal="center" vertical="top"/>
    </xf>
    <xf numFmtId="0" fontId="55" fillId="0" borderId="0" xfId="0" applyFont="1" applyBorder="1" applyAlignment="1">
      <alignment vertical="top"/>
    </xf>
    <xf numFmtId="0" fontId="55" fillId="0" borderId="0" xfId="0" applyFont="1" applyBorder="1" applyAlignment="1">
      <alignment/>
    </xf>
    <xf numFmtId="0" fontId="55" fillId="0" borderId="0" xfId="0" applyFont="1" applyBorder="1" applyAlignment="1">
      <alignment horizontal="center"/>
    </xf>
    <xf numFmtId="0" fontId="55" fillId="0" borderId="0" xfId="0" applyNumberFormat="1" applyFont="1" applyBorder="1" applyAlignment="1">
      <alignment/>
    </xf>
    <xf numFmtId="0" fontId="55" fillId="33" borderId="0" xfId="0" applyNumberFormat="1" applyFont="1" applyFill="1" applyBorder="1" applyAlignment="1">
      <alignment vertical="top"/>
    </xf>
    <xf numFmtId="0" fontId="55" fillId="0" borderId="27" xfId="0" applyFont="1" applyBorder="1" applyAlignment="1">
      <alignment vertical="top"/>
    </xf>
    <xf numFmtId="49" fontId="55" fillId="0" borderId="27" xfId="0" applyNumberFormat="1" applyFont="1" applyBorder="1" applyAlignment="1">
      <alignment horizontal="left" vertical="top"/>
    </xf>
    <xf numFmtId="0" fontId="55" fillId="0" borderId="27" xfId="0" applyFont="1" applyBorder="1" applyAlignment="1">
      <alignment/>
    </xf>
    <xf numFmtId="0" fontId="55" fillId="0" borderId="27" xfId="0" applyFont="1" applyBorder="1" applyAlignment="1">
      <alignment horizontal="center"/>
    </xf>
    <xf numFmtId="0" fontId="55" fillId="0" borderId="27" xfId="0" applyNumberFormat="1" applyFont="1" applyBorder="1" applyAlignment="1">
      <alignment/>
    </xf>
    <xf numFmtId="49" fontId="55" fillId="0" borderId="0" xfId="0" applyNumberFormat="1" applyFont="1" applyBorder="1" applyAlignment="1">
      <alignment horizontal="left" vertical="top"/>
    </xf>
    <xf numFmtId="0" fontId="56" fillId="33" borderId="0" xfId="0" applyNumberFormat="1" applyFont="1" applyFill="1" applyBorder="1" applyAlignment="1">
      <alignment vertical="top"/>
    </xf>
    <xf numFmtId="0" fontId="56" fillId="0" borderId="0" xfId="0" applyFont="1" applyBorder="1" applyAlignment="1">
      <alignment vertical="top"/>
    </xf>
    <xf numFmtId="0" fontId="56" fillId="0" borderId="0" xfId="0" applyFont="1" applyFill="1" applyBorder="1" applyAlignment="1">
      <alignment vertical="top"/>
    </xf>
    <xf numFmtId="49" fontId="56" fillId="0" borderId="0" xfId="0" applyNumberFormat="1" applyFont="1" applyBorder="1" applyAlignment="1">
      <alignment horizontal="left" vertical="top"/>
    </xf>
    <xf numFmtId="0" fontId="56" fillId="0" borderId="0" xfId="0" applyFont="1" applyBorder="1" applyAlignment="1">
      <alignment/>
    </xf>
    <xf numFmtId="0" fontId="56" fillId="0" borderId="0" xfId="0" applyFont="1" applyBorder="1" applyAlignment="1">
      <alignment horizontal="center"/>
    </xf>
    <xf numFmtId="0" fontId="56" fillId="0" borderId="0" xfId="0" applyNumberFormat="1" applyFont="1" applyBorder="1" applyAlignment="1">
      <alignment/>
    </xf>
    <xf numFmtId="4" fontId="32" fillId="0" borderId="27" xfId="0" applyNumberFormat="1" applyFont="1" applyBorder="1" applyAlignment="1">
      <alignment horizontal="center"/>
    </xf>
    <xf numFmtId="49" fontId="57" fillId="0" borderId="0" xfId="0" applyNumberFormat="1" applyFont="1" applyFill="1" applyAlignment="1">
      <alignment vertical="top"/>
    </xf>
    <xf numFmtId="49" fontId="57" fillId="0" borderId="0" xfId="0" applyNumberFormat="1" applyFont="1" applyFill="1" applyAlignment="1">
      <alignment vertical="top" wrapText="1"/>
    </xf>
    <xf numFmtId="0" fontId="57" fillId="0" borderId="0" xfId="0" applyFont="1" applyFill="1" applyAlignment="1">
      <alignment/>
    </xf>
    <xf numFmtId="4" fontId="57" fillId="0" borderId="0" xfId="0" applyNumberFormat="1" applyFont="1" applyFill="1" applyAlignment="1">
      <alignment/>
    </xf>
    <xf numFmtId="4" fontId="57" fillId="0" borderId="0" xfId="0" applyNumberFormat="1" applyFont="1" applyFill="1" applyAlignment="1">
      <alignment horizontal="right"/>
    </xf>
    <xf numFmtId="4" fontId="24" fillId="0" borderId="0" xfId="0" applyNumberFormat="1" applyFont="1" applyFill="1" applyBorder="1" applyAlignment="1">
      <alignment vertical="top"/>
    </xf>
    <xf numFmtId="3" fontId="58" fillId="0" borderId="0" xfId="0" applyNumberFormat="1" applyFont="1" applyFill="1" applyBorder="1" applyAlignment="1">
      <alignment vertical="top"/>
    </xf>
    <xf numFmtId="49" fontId="32" fillId="0" borderId="0" xfId="0" applyNumberFormat="1" applyFont="1" applyAlignment="1">
      <alignment vertical="top"/>
    </xf>
    <xf numFmtId="0" fontId="32" fillId="0" borderId="0" xfId="0" applyNumberFormat="1" applyFont="1" applyFill="1" applyAlignment="1">
      <alignment horizontal="left" vertical="top" wrapText="1"/>
    </xf>
    <xf numFmtId="4" fontId="32" fillId="0" borderId="0" xfId="0" applyNumberFormat="1" applyFont="1" applyBorder="1" applyAlignment="1">
      <alignment vertical="top"/>
    </xf>
    <xf numFmtId="0" fontId="24" fillId="0" borderId="0" xfId="0" applyFont="1" applyBorder="1" applyAlignment="1">
      <alignment horizontal="center"/>
    </xf>
    <xf numFmtId="9" fontId="59" fillId="0" borderId="0" xfId="48" applyFont="1" applyFill="1" applyBorder="1" applyAlignment="1">
      <alignment horizontal="right"/>
    </xf>
    <xf numFmtId="49" fontId="57" fillId="0" borderId="0" xfId="0" applyNumberFormat="1" applyFont="1" applyFill="1" applyBorder="1" applyAlignment="1">
      <alignment vertical="top"/>
    </xf>
    <xf numFmtId="49" fontId="57" fillId="0" borderId="0" xfId="0" applyNumberFormat="1" applyFont="1" applyFill="1" applyBorder="1" applyAlignment="1">
      <alignment vertical="top" wrapText="1"/>
    </xf>
    <xf numFmtId="0" fontId="57" fillId="0" borderId="0" xfId="0" applyFont="1" applyFill="1" applyBorder="1" applyAlignment="1">
      <alignment/>
    </xf>
    <xf numFmtId="4" fontId="57" fillId="0" borderId="0" xfId="0" applyNumberFormat="1" applyFont="1" applyFill="1" applyBorder="1" applyAlignment="1">
      <alignment/>
    </xf>
    <xf numFmtId="4" fontId="57" fillId="0" borderId="0" xfId="0" applyNumberFormat="1" applyFont="1" applyFill="1" applyBorder="1" applyAlignment="1">
      <alignment horizontal="right"/>
    </xf>
    <xf numFmtId="49" fontId="32" fillId="0" borderId="0" xfId="0" applyNumberFormat="1" applyFont="1" applyBorder="1" applyAlignment="1">
      <alignment vertical="top"/>
    </xf>
    <xf numFmtId="0" fontId="1" fillId="0" borderId="27" xfId="0" applyFont="1" applyBorder="1" applyAlignment="1">
      <alignment vertical="top"/>
    </xf>
    <xf numFmtId="49" fontId="1" fillId="0" borderId="27" xfId="0" applyNumberFormat="1" applyFont="1" applyBorder="1" applyAlignment="1">
      <alignment horizontal="left" vertical="top"/>
    </xf>
    <xf numFmtId="0" fontId="1" fillId="0" borderId="27" xfId="0" applyFont="1" applyBorder="1" applyAlignment="1">
      <alignment/>
    </xf>
    <xf numFmtId="0" fontId="1" fillId="0" borderId="27" xfId="0" applyFont="1" applyBorder="1" applyAlignment="1">
      <alignment horizontal="center"/>
    </xf>
    <xf numFmtId="0" fontId="1" fillId="0" borderId="27" xfId="0" applyNumberFormat="1" applyFont="1" applyBorder="1" applyAlignment="1">
      <alignment/>
    </xf>
    <xf numFmtId="49" fontId="24" fillId="0" borderId="0" xfId="0" applyNumberFormat="1" applyFont="1" applyBorder="1" applyAlignment="1">
      <alignment horizontal="left" vertical="top"/>
    </xf>
    <xf numFmtId="0" fontId="24" fillId="0" borderId="0" xfId="0" applyFont="1" applyBorder="1" applyAlignment="1">
      <alignment horizontal="center"/>
    </xf>
    <xf numFmtId="0" fontId="101" fillId="0" borderId="0" xfId="0" applyFont="1" applyFill="1" applyAlignment="1">
      <alignment vertical="top" wrapText="1"/>
    </xf>
    <xf numFmtId="0" fontId="31" fillId="0" borderId="0" xfId="0" applyNumberFormat="1" applyFont="1" applyFill="1" applyAlignment="1">
      <alignment vertical="top" wrapText="1"/>
    </xf>
    <xf numFmtId="0" fontId="48" fillId="0" borderId="0" xfId="0" applyNumberFormat="1" applyFont="1" applyFill="1" applyAlignment="1">
      <alignment vertical="top" wrapText="1"/>
    </xf>
    <xf numFmtId="0" fontId="31" fillId="0" borderId="0" xfId="0" applyFont="1" applyFill="1" applyAlignment="1">
      <alignment vertical="top" wrapText="1"/>
    </xf>
    <xf numFmtId="0" fontId="102" fillId="0" borderId="0" xfId="0" applyFont="1" applyFill="1" applyAlignment="1">
      <alignment vertical="top" wrapText="1"/>
    </xf>
    <xf numFmtId="3" fontId="28" fillId="0" borderId="0" xfId="0" applyNumberFormat="1" applyFont="1" applyFill="1" applyAlignment="1">
      <alignment horizontal="center"/>
    </xf>
    <xf numFmtId="0" fontId="28" fillId="0" borderId="0" xfId="0" applyFont="1" applyBorder="1" applyAlignment="1">
      <alignment horizontal="center"/>
    </xf>
    <xf numFmtId="0" fontId="29" fillId="0" borderId="0" xfId="0" applyFont="1" applyAlignment="1">
      <alignment wrapText="1"/>
    </xf>
    <xf numFmtId="0" fontId="37" fillId="0" borderId="0" xfId="0" applyFont="1" applyFill="1" applyAlignment="1">
      <alignment vertical="top" wrapText="1"/>
    </xf>
    <xf numFmtId="0" fontId="37" fillId="0" borderId="0" xfId="0" applyFont="1" applyFill="1" applyBorder="1" applyAlignment="1" applyProtection="1">
      <alignment vertical="top" wrapText="1"/>
      <protection locked="0"/>
    </xf>
    <xf numFmtId="0" fontId="29" fillId="0" borderId="0" xfId="0" applyFont="1" applyFill="1" applyAlignment="1">
      <alignment vertical="top"/>
    </xf>
    <xf numFmtId="0" fontId="47" fillId="0" borderId="0" xfId="0" applyFont="1" applyFill="1" applyAlignment="1">
      <alignment vertical="top"/>
    </xf>
    <xf numFmtId="0" fontId="27" fillId="0" borderId="0" xfId="44" applyNumberFormat="1" applyFont="1" applyFill="1" applyBorder="1" applyAlignment="1">
      <alignment vertical="center" wrapText="1"/>
      <protection/>
    </xf>
    <xf numFmtId="0" fontId="50" fillId="0" borderId="0" xfId="0" applyNumberFormat="1" applyFont="1" applyFill="1" applyAlignment="1">
      <alignment horizontal="justify" vertical="top" wrapText="1"/>
    </xf>
    <xf numFmtId="0" fontId="98" fillId="0" borderId="0" xfId="0" applyNumberFormat="1" applyFont="1" applyFill="1" applyBorder="1" applyAlignment="1">
      <alignment horizontal="justify" vertical="top" wrapText="1"/>
    </xf>
    <xf numFmtId="0" fontId="100" fillId="0" borderId="0" xfId="0" applyNumberFormat="1" applyFont="1" applyFill="1" applyBorder="1" applyAlignment="1">
      <alignment horizontal="justify" vertical="top" wrapText="1"/>
    </xf>
    <xf numFmtId="0" fontId="24" fillId="0" borderId="0" xfId="0" applyNumberFormat="1" applyFont="1" applyBorder="1" applyAlignment="1">
      <alignment horizontal="left" vertical="top" wrapText="1"/>
    </xf>
    <xf numFmtId="192" fontId="27" fillId="0" borderId="0" xfId="0" applyNumberFormat="1" applyFont="1" applyBorder="1" applyAlignment="1">
      <alignment horizontal="left" vertical="top" wrapText="1"/>
    </xf>
    <xf numFmtId="192" fontId="27" fillId="0" borderId="0" xfId="0" applyNumberFormat="1" applyFont="1" applyBorder="1" applyAlignment="1">
      <alignment horizontal="center" vertical="top" wrapText="1"/>
    </xf>
    <xf numFmtId="192" fontId="27" fillId="0" borderId="0" xfId="0" applyNumberFormat="1" applyFont="1" applyFill="1" applyBorder="1" applyAlignment="1">
      <alignment horizontal="left" vertical="top" wrapText="1"/>
    </xf>
    <xf numFmtId="0" fontId="14" fillId="0" borderId="10" xfId="0" applyFont="1" applyBorder="1" applyAlignment="1" applyProtection="1">
      <alignment horizontal="center" vertical="top" wrapText="1"/>
      <protection/>
    </xf>
    <xf numFmtId="0" fontId="32" fillId="0" borderId="13" xfId="0" applyFont="1" applyBorder="1" applyAlignment="1">
      <alignment horizontal="left" vertical="top"/>
    </xf>
    <xf numFmtId="0" fontId="32" fillId="0" borderId="13" xfId="0" applyFont="1" applyBorder="1" applyAlignment="1">
      <alignment horizontal="left"/>
    </xf>
    <xf numFmtId="0" fontId="25" fillId="0" borderId="0" xfId="0" applyNumberFormat="1" applyFont="1" applyBorder="1" applyAlignment="1">
      <alignment vertical="top"/>
    </xf>
    <xf numFmtId="0" fontId="25" fillId="33" borderId="0" xfId="0" applyNumberFormat="1" applyFont="1" applyFill="1" applyBorder="1" applyAlignment="1">
      <alignment vertical="top"/>
    </xf>
    <xf numFmtId="1" fontId="25" fillId="33" borderId="0" xfId="0" applyNumberFormat="1" applyFont="1" applyFill="1" applyBorder="1" applyAlignment="1">
      <alignment horizontal="center" vertical="top"/>
    </xf>
    <xf numFmtId="0" fontId="25" fillId="0" borderId="0" xfId="0" applyFont="1" applyBorder="1" applyAlignment="1">
      <alignment vertical="top"/>
    </xf>
    <xf numFmtId="0" fontId="25" fillId="0" borderId="0" xfId="0" applyFont="1" applyAlignment="1">
      <alignment vertical="top"/>
    </xf>
    <xf numFmtId="0" fontId="25" fillId="0" borderId="0" xfId="0" applyFont="1" applyBorder="1" applyAlignment="1">
      <alignment horizontal="left" vertical="top"/>
    </xf>
    <xf numFmtId="0" fontId="25" fillId="0" borderId="0" xfId="0" applyFont="1" applyBorder="1" applyAlignment="1">
      <alignment horizontal="center"/>
    </xf>
    <xf numFmtId="0" fontId="34" fillId="0" borderId="0" xfId="0" applyFont="1" applyBorder="1" applyAlignment="1">
      <alignment horizontal="left" vertical="top"/>
    </xf>
    <xf numFmtId="0" fontId="34" fillId="0" borderId="0" xfId="0" applyFont="1" applyFill="1" applyBorder="1" applyAlignment="1">
      <alignment/>
    </xf>
    <xf numFmtId="0" fontId="34" fillId="0" borderId="0" xfId="0" applyFont="1" applyBorder="1" applyAlignment="1">
      <alignment/>
    </xf>
    <xf numFmtId="0" fontId="34" fillId="0" borderId="0" xfId="0" applyFont="1" applyBorder="1" applyAlignment="1">
      <alignment horizontal="center"/>
    </xf>
    <xf numFmtId="0" fontId="34" fillId="0" borderId="0" xfId="0" applyNumberFormat="1" applyFont="1" applyBorder="1" applyAlignment="1">
      <alignment/>
    </xf>
    <xf numFmtId="0" fontId="34" fillId="0" borderId="0" xfId="0" applyNumberFormat="1" applyFont="1" applyBorder="1" applyAlignment="1">
      <alignment vertical="top"/>
    </xf>
    <xf numFmtId="0" fontId="34" fillId="33" borderId="0" xfId="0" applyNumberFormat="1" applyFont="1" applyFill="1" applyBorder="1" applyAlignment="1">
      <alignment vertical="top"/>
    </xf>
    <xf numFmtId="1" fontId="34" fillId="33" borderId="0" xfId="0" applyNumberFormat="1" applyFont="1" applyFill="1" applyBorder="1" applyAlignment="1">
      <alignment horizontal="center" vertical="top"/>
    </xf>
    <xf numFmtId="0" fontId="34" fillId="0" borderId="0" xfId="0" applyFont="1" applyFill="1" applyBorder="1" applyAlignment="1">
      <alignment vertical="top"/>
    </xf>
    <xf numFmtId="0" fontId="34" fillId="0" borderId="0" xfId="0" applyFont="1" applyBorder="1" applyAlignment="1">
      <alignment vertical="top"/>
    </xf>
    <xf numFmtId="0" fontId="34" fillId="0" borderId="0" xfId="0" applyFont="1" applyAlignment="1">
      <alignment vertical="top"/>
    </xf>
    <xf numFmtId="0" fontId="25" fillId="0" borderId="0" xfId="0" applyFont="1" applyBorder="1" applyAlignment="1">
      <alignment horizontal="right" vertical="top"/>
    </xf>
    <xf numFmtId="0" fontId="25" fillId="0" borderId="0" xfId="0" applyFont="1" applyBorder="1" applyAlignment="1">
      <alignment horizontal="center" vertical="top"/>
    </xf>
    <xf numFmtId="0" fontId="25" fillId="0" borderId="0" xfId="0" applyNumberFormat="1" applyFont="1" applyBorder="1" applyAlignment="1">
      <alignment horizontal="right" vertical="top"/>
    </xf>
    <xf numFmtId="49" fontId="1" fillId="0" borderId="0" xfId="0" applyNumberFormat="1" applyFont="1" applyBorder="1" applyAlignment="1">
      <alignment vertical="top" wrapText="1"/>
    </xf>
    <xf numFmtId="0" fontId="25" fillId="0" borderId="0" xfId="0" applyFont="1" applyFill="1" applyBorder="1" applyAlignment="1">
      <alignment horizontal="right" vertical="top"/>
    </xf>
    <xf numFmtId="4" fontId="25" fillId="0" borderId="0" xfId="0" applyNumberFormat="1" applyFont="1" applyBorder="1" applyAlignment="1">
      <alignment horizontal="center" vertical="top"/>
    </xf>
    <xf numFmtId="4" fontId="25" fillId="0" borderId="0" xfId="0" applyNumberFormat="1" applyFont="1" applyFill="1" applyBorder="1" applyAlignment="1">
      <alignment vertical="top"/>
    </xf>
    <xf numFmtId="0" fontId="25" fillId="0" borderId="13" xfId="0" applyFont="1" applyBorder="1" applyAlignment="1">
      <alignment horizontal="left" vertical="top"/>
    </xf>
    <xf numFmtId="0" fontId="25" fillId="0" borderId="13" xfId="0" applyFont="1" applyBorder="1" applyAlignment="1">
      <alignment vertical="top" wrapText="1"/>
    </xf>
    <xf numFmtId="0" fontId="1" fillId="0" borderId="0" xfId="0" applyFont="1" applyBorder="1" applyAlignment="1">
      <alignment horizontal="right" vertical="top"/>
    </xf>
    <xf numFmtId="0" fontId="1" fillId="0" borderId="0" xfId="0" applyFont="1" applyAlignment="1">
      <alignment horizontal="left" vertical="top" wrapText="1"/>
    </xf>
    <xf numFmtId="0" fontId="1" fillId="0" borderId="0" xfId="0" applyFont="1" applyBorder="1" applyAlignment="1">
      <alignment horizontal="center" vertical="top"/>
    </xf>
    <xf numFmtId="49" fontId="32" fillId="36" borderId="13" xfId="0" applyNumberFormat="1" applyFont="1" applyFill="1" applyBorder="1" applyAlignment="1">
      <alignment horizontal="left" vertical="center"/>
    </xf>
    <xf numFmtId="49" fontId="32" fillId="36" borderId="13" xfId="0" applyNumberFormat="1" applyFont="1" applyFill="1" applyBorder="1" applyAlignment="1">
      <alignment horizontal="left" vertical="center" wrapText="1"/>
    </xf>
    <xf numFmtId="0" fontId="32" fillId="36" borderId="13" xfId="0" applyFont="1" applyFill="1" applyBorder="1" applyAlignment="1">
      <alignment vertical="center"/>
    </xf>
    <xf numFmtId="0" fontId="32" fillId="36" borderId="13" xfId="0" applyFont="1" applyFill="1" applyBorder="1" applyAlignment="1">
      <alignment horizontal="center" vertical="center"/>
    </xf>
    <xf numFmtId="0" fontId="32" fillId="36" borderId="13" xfId="0" applyNumberFormat="1" applyFont="1" applyFill="1" applyBorder="1" applyAlignment="1">
      <alignment horizontal="center" vertical="center"/>
    </xf>
    <xf numFmtId="0" fontId="32" fillId="0" borderId="0" xfId="0" applyNumberFormat="1" applyFont="1" applyFill="1" applyBorder="1" applyAlignment="1">
      <alignment vertical="center"/>
    </xf>
    <xf numFmtId="0" fontId="32" fillId="0" borderId="0" xfId="0" applyFont="1" applyFill="1" applyBorder="1" applyAlignment="1">
      <alignment vertical="center"/>
    </xf>
    <xf numFmtId="0" fontId="24" fillId="0" borderId="0" xfId="0" applyFont="1" applyFill="1" applyBorder="1" applyAlignment="1">
      <alignment vertical="center"/>
    </xf>
    <xf numFmtId="0" fontId="32" fillId="0" borderId="0" xfId="0" applyNumberFormat="1" applyFont="1" applyFill="1" applyBorder="1" applyAlignment="1">
      <alignment horizontal="center" vertical="center"/>
    </xf>
    <xf numFmtId="4" fontId="25" fillId="0" borderId="0" xfId="0" applyNumberFormat="1" applyFont="1" applyBorder="1" applyAlignment="1">
      <alignment horizontal="left" vertical="top"/>
    </xf>
    <xf numFmtId="0" fontId="25" fillId="0" borderId="0" xfId="0" applyFont="1" applyBorder="1" applyAlignment="1">
      <alignment horizontal="right" vertical="top"/>
    </xf>
    <xf numFmtId="0" fontId="25" fillId="0" borderId="0" xfId="0" applyFont="1" applyBorder="1" applyAlignment="1">
      <alignment horizontal="left" vertical="top"/>
    </xf>
    <xf numFmtId="192" fontId="25" fillId="0" borderId="0" xfId="0" applyNumberFormat="1" applyFont="1" applyBorder="1" applyAlignment="1">
      <alignment/>
    </xf>
    <xf numFmtId="192" fontId="24" fillId="33" borderId="0" xfId="0" applyNumberFormat="1" applyFont="1" applyFill="1" applyBorder="1" applyAlignment="1">
      <alignment horizontal="center"/>
    </xf>
    <xf numFmtId="192" fontId="24" fillId="33" borderId="0" xfId="0" applyNumberFormat="1" applyFont="1" applyFill="1" applyBorder="1" applyAlignment="1">
      <alignment horizontal="left" wrapText="1"/>
    </xf>
    <xf numFmtId="192" fontId="24" fillId="33" borderId="0" xfId="0" applyNumberFormat="1" applyFont="1" applyFill="1" applyBorder="1" applyAlignment="1">
      <alignment horizontal="left"/>
    </xf>
    <xf numFmtId="192" fontId="1" fillId="0" borderId="0" xfId="0" applyNumberFormat="1" applyFont="1" applyBorder="1" applyAlignment="1">
      <alignment horizontal="left" vertical="top"/>
    </xf>
    <xf numFmtId="192" fontId="25" fillId="0" borderId="0" xfId="0" applyNumberFormat="1" applyFont="1" applyFill="1" applyBorder="1" applyAlignment="1">
      <alignment horizontal="left" vertical="top"/>
    </xf>
    <xf numFmtId="192" fontId="25" fillId="0" borderId="0" xfId="0" applyNumberFormat="1" applyFont="1" applyBorder="1" applyAlignment="1">
      <alignment/>
    </xf>
    <xf numFmtId="192" fontId="24" fillId="33" borderId="0" xfId="0" applyNumberFormat="1" applyFont="1" applyFill="1" applyBorder="1" applyAlignment="1">
      <alignment horizontal="center"/>
    </xf>
    <xf numFmtId="192" fontId="24" fillId="33" borderId="0" xfId="0" applyNumberFormat="1" applyFont="1" applyFill="1" applyBorder="1" applyAlignment="1">
      <alignment horizontal="left" wrapText="1"/>
    </xf>
    <xf numFmtId="192" fontId="24" fillId="33" borderId="0" xfId="0" applyNumberFormat="1" applyFont="1" applyFill="1" applyBorder="1" applyAlignment="1">
      <alignment horizontal="left"/>
    </xf>
    <xf numFmtId="192" fontId="1" fillId="0" borderId="0" xfId="0" applyNumberFormat="1" applyFont="1" applyBorder="1" applyAlignment="1">
      <alignment horizontal="left" vertical="top"/>
    </xf>
    <xf numFmtId="49" fontId="25" fillId="0" borderId="13" xfId="0" applyNumberFormat="1" applyFont="1" applyBorder="1" applyAlignment="1">
      <alignment horizontal="right" vertical="top"/>
    </xf>
    <xf numFmtId="49" fontId="25" fillId="0" borderId="13" xfId="0" applyNumberFormat="1" applyFont="1" applyBorder="1" applyAlignment="1">
      <alignment vertical="top"/>
    </xf>
    <xf numFmtId="0" fontId="25" fillId="0" borderId="13" xfId="0" applyFont="1" applyBorder="1" applyAlignment="1">
      <alignment vertical="top"/>
    </xf>
    <xf numFmtId="0" fontId="79" fillId="37" borderId="0" xfId="0" applyFont="1" applyFill="1" applyBorder="1" applyAlignment="1">
      <alignment vertical="top"/>
    </xf>
    <xf numFmtId="49" fontId="79" fillId="37" borderId="0" xfId="0" applyNumberFormat="1" applyFont="1" applyFill="1" applyBorder="1" applyAlignment="1">
      <alignment horizontal="left" vertical="top" wrapText="1"/>
    </xf>
    <xf numFmtId="0" fontId="79" fillId="37" borderId="0" xfId="0" applyFont="1" applyFill="1" applyBorder="1" applyAlignment="1">
      <alignment horizontal="center" vertical="top"/>
    </xf>
    <xf numFmtId="0" fontId="79" fillId="37" borderId="0" xfId="0" applyNumberFormat="1" applyFont="1" applyFill="1" applyBorder="1" applyAlignment="1">
      <alignment horizontal="right" vertical="top"/>
    </xf>
    <xf numFmtId="0" fontId="25" fillId="0" borderId="0" xfId="0" applyNumberFormat="1" applyFont="1" applyBorder="1" applyAlignment="1">
      <alignment horizontal="left" vertical="top"/>
    </xf>
    <xf numFmtId="0" fontId="25" fillId="0" borderId="0" xfId="0" applyNumberFormat="1" applyFont="1" applyBorder="1" applyAlignment="1">
      <alignment horizontal="left" vertical="top"/>
    </xf>
    <xf numFmtId="0" fontId="25" fillId="0" borderId="0" xfId="0" applyNumberFormat="1" applyFont="1" applyBorder="1" applyAlignment="1">
      <alignment horizontal="right" vertical="top"/>
    </xf>
    <xf numFmtId="0" fontId="25" fillId="0" borderId="13" xfId="0" applyNumberFormat="1" applyFont="1" applyBorder="1" applyAlignment="1">
      <alignment horizontal="right" vertical="top"/>
    </xf>
    <xf numFmtId="0" fontId="25" fillId="0" borderId="13" xfId="0" applyNumberFormat="1" applyFont="1" applyBorder="1" applyAlignment="1">
      <alignment vertical="top"/>
    </xf>
    <xf numFmtId="0" fontId="25" fillId="0" borderId="13" xfId="0" applyFont="1" applyBorder="1" applyAlignment="1">
      <alignment vertical="top" wrapText="1"/>
    </xf>
    <xf numFmtId="192" fontId="0" fillId="33" borderId="0" xfId="0" applyNumberFormat="1" applyFont="1" applyFill="1" applyBorder="1" applyAlignment="1">
      <alignment horizontal="center"/>
    </xf>
    <xf numFmtId="192" fontId="0" fillId="33" borderId="0" xfId="0" applyNumberFormat="1" applyFont="1" applyFill="1" applyBorder="1" applyAlignment="1">
      <alignment horizontal="left"/>
    </xf>
    <xf numFmtId="192" fontId="32" fillId="0" borderId="0" xfId="0" applyNumberFormat="1" applyFont="1" applyFill="1" applyBorder="1" applyAlignment="1">
      <alignment horizontal="center" vertical="top"/>
    </xf>
    <xf numFmtId="192" fontId="24" fillId="0" borderId="0" xfId="0" applyNumberFormat="1" applyFont="1" applyFill="1" applyBorder="1" applyAlignment="1">
      <alignment horizontal="center"/>
    </xf>
    <xf numFmtId="192" fontId="80" fillId="0" borderId="0" xfId="0" applyNumberFormat="1" applyFont="1" applyFill="1" applyBorder="1" applyAlignment="1">
      <alignment horizontal="center" vertical="top"/>
    </xf>
    <xf numFmtId="0" fontId="25" fillId="0" borderId="13" xfId="0" applyNumberFormat="1" applyFont="1" applyBorder="1" applyAlignment="1">
      <alignment horizontal="right" vertical="center"/>
    </xf>
    <xf numFmtId="0" fontId="25" fillId="0" borderId="13" xfId="0" applyNumberFormat="1" applyFont="1" applyBorder="1" applyAlignment="1">
      <alignment vertical="center"/>
    </xf>
    <xf numFmtId="0" fontId="25" fillId="0" borderId="13" xfId="0" applyFont="1" applyBorder="1" applyAlignment="1">
      <alignment vertical="center" wrapText="1"/>
    </xf>
    <xf numFmtId="192" fontId="0" fillId="33" borderId="0" xfId="0" applyNumberFormat="1" applyFont="1" applyFill="1" applyBorder="1" applyAlignment="1">
      <alignment horizontal="center" vertical="center"/>
    </xf>
    <xf numFmtId="192" fontId="0" fillId="33" borderId="0" xfId="0" applyNumberFormat="1" applyFont="1" applyFill="1" applyBorder="1" applyAlignment="1">
      <alignment horizontal="left" vertical="center"/>
    </xf>
    <xf numFmtId="192" fontId="1" fillId="0" borderId="0" xfId="0" applyNumberFormat="1" applyFont="1" applyFill="1" applyBorder="1" applyAlignment="1">
      <alignment horizontal="center" vertical="center"/>
    </xf>
    <xf numFmtId="192" fontId="32" fillId="0" borderId="0" xfId="0" applyNumberFormat="1" applyFont="1" applyFill="1" applyBorder="1" applyAlignment="1">
      <alignment horizontal="center" vertical="center"/>
    </xf>
    <xf numFmtId="192" fontId="25" fillId="0" borderId="0" xfId="0" applyNumberFormat="1" applyFont="1" applyFill="1" applyBorder="1" applyAlignment="1">
      <alignment horizontal="center" vertical="center"/>
    </xf>
    <xf numFmtId="192" fontId="24" fillId="0" borderId="0" xfId="0" applyNumberFormat="1" applyFont="1" applyFill="1" applyBorder="1" applyAlignment="1">
      <alignment horizontal="center" vertical="center"/>
    </xf>
    <xf numFmtId="192" fontId="80" fillId="0" borderId="0" xfId="0" applyNumberFormat="1" applyFont="1" applyFill="1" applyBorder="1" applyAlignment="1">
      <alignment horizontal="center" vertical="center"/>
    </xf>
    <xf numFmtId="0" fontId="1" fillId="0" borderId="0" xfId="0" applyFont="1" applyFill="1" applyBorder="1" applyAlignment="1">
      <alignment vertical="center"/>
    </xf>
    <xf numFmtId="0" fontId="32" fillId="0" borderId="13" xfId="0" applyFont="1" applyBorder="1" applyAlignment="1">
      <alignment vertical="top" wrapText="1"/>
    </xf>
    <xf numFmtId="0" fontId="32" fillId="0" borderId="13" xfId="0" applyFont="1" applyBorder="1" applyAlignment="1">
      <alignment horizontal="center"/>
    </xf>
    <xf numFmtId="192" fontId="57" fillId="33" borderId="0" xfId="0" applyNumberFormat="1" applyFont="1" applyFill="1" applyBorder="1" applyAlignment="1">
      <alignment horizontal="center" vertical="top"/>
    </xf>
    <xf numFmtId="192" fontId="57" fillId="33" borderId="0" xfId="0" applyNumberFormat="1" applyFont="1" applyFill="1" applyBorder="1" applyAlignment="1">
      <alignment horizontal="left" vertical="top" wrapText="1"/>
    </xf>
    <xf numFmtId="192" fontId="57" fillId="33" borderId="0" xfId="0" applyNumberFormat="1" applyFont="1" applyFill="1" applyBorder="1" applyAlignment="1">
      <alignment horizontal="left" vertical="top"/>
    </xf>
    <xf numFmtId="192" fontId="1" fillId="0" borderId="0" xfId="0" applyNumberFormat="1" applyFont="1" applyFill="1" applyBorder="1" applyAlignment="1">
      <alignment horizontal="left"/>
    </xf>
    <xf numFmtId="0" fontId="1" fillId="0" borderId="0" xfId="0" applyFont="1" applyFill="1" applyBorder="1" applyAlignment="1">
      <alignment horizontal="center" vertical="top"/>
    </xf>
    <xf numFmtId="0" fontId="25" fillId="0" borderId="0" xfId="0" applyFont="1" applyBorder="1" applyAlignment="1">
      <alignment/>
    </xf>
    <xf numFmtId="192" fontId="24" fillId="33" borderId="0" xfId="0" applyNumberFormat="1" applyFont="1" applyFill="1" applyBorder="1" applyAlignment="1">
      <alignment horizontal="center" wrapText="1"/>
    </xf>
    <xf numFmtId="192" fontId="1" fillId="0" borderId="0" xfId="0" applyNumberFormat="1" applyFont="1" applyBorder="1" applyAlignment="1">
      <alignment horizontal="center" vertical="top"/>
    </xf>
    <xf numFmtId="0" fontId="25" fillId="0" borderId="13" xfId="0" applyNumberFormat="1" applyFont="1" applyFill="1" applyBorder="1" applyAlignment="1">
      <alignment horizontal="right" vertical="top"/>
    </xf>
    <xf numFmtId="0" fontId="25" fillId="0" borderId="13" xfId="0" applyNumberFormat="1" applyFont="1" applyFill="1" applyBorder="1" applyAlignment="1">
      <alignment vertical="top"/>
    </xf>
    <xf numFmtId="0" fontId="25" fillId="0" borderId="13" xfId="0" applyFont="1" applyFill="1" applyBorder="1" applyAlignment="1">
      <alignment vertical="top" wrapText="1"/>
    </xf>
    <xf numFmtId="192" fontId="24" fillId="0" borderId="0" xfId="0" applyNumberFormat="1" applyFont="1" applyFill="1" applyBorder="1" applyAlignment="1">
      <alignment horizontal="center"/>
    </xf>
    <xf numFmtId="192" fontId="24" fillId="0" borderId="0" xfId="0" applyNumberFormat="1" applyFont="1" applyFill="1" applyBorder="1" applyAlignment="1">
      <alignment horizontal="center" wrapText="1"/>
    </xf>
    <xf numFmtId="192" fontId="24" fillId="0" borderId="0" xfId="0" applyNumberFormat="1" applyFont="1" applyFill="1" applyBorder="1" applyAlignment="1">
      <alignment horizontal="left"/>
    </xf>
    <xf numFmtId="192" fontId="1" fillId="33" borderId="0" xfId="0" applyNumberFormat="1" applyFont="1" applyFill="1" applyBorder="1" applyAlignment="1">
      <alignment horizontal="center"/>
    </xf>
    <xf numFmtId="192" fontId="1" fillId="33" borderId="0" xfId="0" applyNumberFormat="1" applyFont="1" applyFill="1" applyBorder="1" applyAlignment="1">
      <alignment horizontal="left"/>
    </xf>
    <xf numFmtId="192" fontId="32" fillId="0" borderId="0" xfId="0" applyNumberFormat="1" applyFont="1" applyFill="1" applyBorder="1" applyAlignment="1">
      <alignment horizontal="center" vertical="top"/>
    </xf>
    <xf numFmtId="192" fontId="80" fillId="0" borderId="0" xfId="0" applyNumberFormat="1" applyFont="1" applyFill="1" applyBorder="1" applyAlignment="1">
      <alignment horizontal="center" vertical="top"/>
    </xf>
    <xf numFmtId="0" fontId="32" fillId="0" borderId="13" xfId="0" applyFont="1" applyBorder="1" applyAlignment="1">
      <alignment/>
    </xf>
    <xf numFmtId="0" fontId="25" fillId="0" borderId="0" xfId="0" applyFont="1" applyFill="1" applyBorder="1" applyAlignment="1">
      <alignment horizontal="left" vertical="top"/>
    </xf>
    <xf numFmtId="4" fontId="25" fillId="0" borderId="0" xfId="0" applyNumberFormat="1" applyFont="1" applyFill="1" applyBorder="1" applyAlignment="1">
      <alignment horizontal="left" vertical="top"/>
    </xf>
    <xf numFmtId="0" fontId="25" fillId="0" borderId="0" xfId="0" applyFont="1" applyFill="1" applyBorder="1" applyAlignment="1">
      <alignment horizontal="center"/>
    </xf>
    <xf numFmtId="192" fontId="25" fillId="0" borderId="0" xfId="0" applyNumberFormat="1" applyFont="1" applyFill="1" applyBorder="1" applyAlignment="1">
      <alignment/>
    </xf>
    <xf numFmtId="192" fontId="24" fillId="0" borderId="0" xfId="0" applyNumberFormat="1" applyFont="1" applyFill="1" applyBorder="1" applyAlignment="1">
      <alignment horizontal="left" wrapText="1"/>
    </xf>
    <xf numFmtId="192" fontId="24" fillId="0" borderId="0" xfId="0" applyNumberFormat="1" applyFont="1" applyFill="1" applyBorder="1" applyAlignment="1">
      <alignment horizontal="left"/>
    </xf>
    <xf numFmtId="49" fontId="25" fillId="0" borderId="13" xfId="0" applyNumberFormat="1" applyFont="1" applyFill="1" applyBorder="1" applyAlignment="1">
      <alignment horizontal="right" vertical="top"/>
    </xf>
    <xf numFmtId="49" fontId="25" fillId="0" borderId="13" xfId="0" applyNumberFormat="1" applyFont="1" applyFill="1" applyBorder="1" applyAlignment="1">
      <alignment vertical="top"/>
    </xf>
    <xf numFmtId="0" fontId="25" fillId="0" borderId="13" xfId="0" applyFont="1" applyFill="1" applyBorder="1" applyAlignment="1">
      <alignment vertical="top"/>
    </xf>
    <xf numFmtId="192" fontId="24" fillId="0" borderId="0" xfId="0" applyNumberFormat="1" applyFont="1" applyFill="1" applyBorder="1" applyAlignment="1">
      <alignment horizontal="left" wrapText="1"/>
    </xf>
    <xf numFmtId="192" fontId="0" fillId="0" borderId="0" xfId="0" applyNumberFormat="1" applyFont="1" applyFill="1" applyBorder="1" applyAlignment="1">
      <alignment horizontal="center"/>
    </xf>
    <xf numFmtId="192" fontId="0" fillId="0" borderId="0" xfId="0" applyNumberFormat="1" applyFont="1" applyFill="1" applyBorder="1" applyAlignment="1">
      <alignment horizontal="left"/>
    </xf>
    <xf numFmtId="0" fontId="32" fillId="0" borderId="13" xfId="0" applyFont="1" applyFill="1" applyBorder="1" applyAlignment="1">
      <alignment horizontal="left" vertical="top"/>
    </xf>
    <xf numFmtId="0" fontId="32" fillId="0" borderId="13" xfId="0" applyFont="1" applyFill="1" applyBorder="1" applyAlignment="1">
      <alignment vertical="top" wrapText="1"/>
    </xf>
    <xf numFmtId="192" fontId="32" fillId="0" borderId="13" xfId="0" applyNumberFormat="1" applyFont="1" applyFill="1" applyBorder="1" applyAlignment="1">
      <alignment/>
    </xf>
    <xf numFmtId="192" fontId="57" fillId="0" borderId="0" xfId="0" applyNumberFormat="1" applyFont="1" applyFill="1" applyBorder="1" applyAlignment="1">
      <alignment horizontal="center" vertical="top"/>
    </xf>
    <xf numFmtId="192" fontId="57" fillId="0" borderId="0" xfId="0" applyNumberFormat="1" applyFont="1" applyFill="1" applyBorder="1" applyAlignment="1">
      <alignment horizontal="left" vertical="top" wrapText="1"/>
    </xf>
    <xf numFmtId="192" fontId="57" fillId="0" borderId="0" xfId="0" applyNumberFormat="1" applyFont="1" applyFill="1" applyBorder="1" applyAlignment="1">
      <alignment horizontal="left" vertical="top"/>
    </xf>
    <xf numFmtId="0" fontId="34" fillId="0" borderId="23" xfId="0" applyFont="1" applyBorder="1" applyAlignment="1">
      <alignment/>
    </xf>
  </cellXfs>
  <cellStyles count="54">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avadno_B1_krovska" xfId="42"/>
    <cellStyle name="Nevtralno" xfId="43"/>
    <cellStyle name="Normal 3" xfId="44"/>
    <cellStyle name="Normal_N36023 (2)" xfId="45"/>
    <cellStyle name="Normal_PL_SD" xfId="46"/>
    <cellStyle name="Followed Hyperlink" xfId="47"/>
    <cellStyle name="Percent" xfId="48"/>
    <cellStyle name="Opomba" xfId="49"/>
    <cellStyle name="Opozorilo" xfId="50"/>
    <cellStyle name="Pojasnjevalno besedilo" xfId="51"/>
    <cellStyle name="Poudarek1" xfId="52"/>
    <cellStyle name="Poudarek2" xfId="53"/>
    <cellStyle name="Poudarek3" xfId="54"/>
    <cellStyle name="Poudarek4" xfId="55"/>
    <cellStyle name="Poudarek5" xfId="56"/>
    <cellStyle name="Poudarek6" xfId="57"/>
    <cellStyle name="Povezana celica" xfId="58"/>
    <cellStyle name="Preveri celico" xfId="59"/>
    <cellStyle name="Računanje" xfId="60"/>
    <cellStyle name="Slabo" xfId="61"/>
    <cellStyle name="Currency" xfId="62"/>
    <cellStyle name="Currency [0]" xfId="63"/>
    <cellStyle name="Comma" xfId="64"/>
    <cellStyle name="Comma [0]" xfId="65"/>
    <cellStyle name="Vnos" xfId="66"/>
    <cellStyle name="Vsota"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CCC"/>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rojekt.local\Root\Strojniki\PLIN\JPE%20LJUBLJANA\plin_JPE_RV%2033_8089\00_04_05_09_PZI_8089\05_01_Strojne_instalacije_in_strojna_oprema\PZI_RV33_POPI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jekt.local\Root\Strojniki\2_VIS_GRADNJE\VIS_GRADNJE_NOVO\PROJEKTI\13028_5_Askrceva_5_Ljubljana\4_PZI\5%20-%20popis\S%20CENAMI\13028_PZI%20-%20Popis%20-%20strojne%20in&#353;talacije%20-%20AC5%20-%20FAZA%20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ojekt.local\Root\Strojniki\2_VIS_GRADNJE\VIS_GRADNJE_NOVO\PROJEKTI\12376-200_LONI-PEK\3_PZI\5%20-%20popis\12376-200_5_PZI_POPIS_LONIPE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rojekt.local\Root\Strojniki\2_VIS_GRADNJE\VIS_GRADNJE_NOVO\PROJEKTI\13464_Pavilion%20Stara%20Gora\2_PGD\5%20-%20popis\13464_05_PGD_POPIS_PAVILJON%20s%20cenam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snova"/>
      <sheetName val="ARMATURA"/>
      <sheetName val="MATERIAL"/>
      <sheetName val="REKAPITULACIJA"/>
    </sheetNames>
    <sheetDataSet>
      <sheetData sheetId="0">
        <row r="12">
          <cell r="B12">
            <v>240</v>
          </cell>
        </row>
        <row r="14">
          <cell r="B14">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SNOVA"/>
      <sheetName val="REKAPITULACIJA"/>
      <sheetName val="UVOD V PREDRAČUN"/>
      <sheetName val="DEMONTAŽNA DELA"/>
      <sheetName val="VROČEVOD"/>
      <sheetName val="VODOVOD, KANALIZACIJA, HI. OMRE"/>
      <sheetName val="OGREVANJE, HLAJENJE"/>
      <sheetName val="PREZRAČEVANJE"/>
      <sheetName val="REKAPITULACIJA VSEH DEL"/>
      <sheetName val="HPR_SD_stara verzija"/>
    </sheetNames>
    <sheetDataSet>
      <sheetData sheetId="0">
        <row r="38">
          <cell r="B38">
            <v>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SNOVA"/>
      <sheetName val="REKAPITULACIJA"/>
      <sheetName val="UVOD V PREDRAČUN"/>
      <sheetName val="VODOVOD IN KANANALIZACIJA"/>
      <sheetName val="PLIN"/>
      <sheetName val="OGREVANJE IN HLAJENJE"/>
      <sheetName val="PREZRAČEVANJE"/>
      <sheetName val="HPR_SD_stara verzija"/>
    </sheetNames>
    <sheetDataSet>
      <sheetData sheetId="0">
        <row r="38">
          <cell r="B38">
            <v>1.15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SNOVA"/>
      <sheetName val="REKAPITULACIJA"/>
      <sheetName val="UVOD V PREDRAČUN"/>
      <sheetName val="VODOVOD IN KANANALIZACIJA"/>
      <sheetName val="PLIN"/>
      <sheetName val="OGREVANJE IN HLAJENJE"/>
      <sheetName val="PREZRAČEVANJE"/>
      <sheetName val="MEDICINSKI PLNI"/>
      <sheetName val="CNS"/>
      <sheetName val="HPR_SD_stara verzija"/>
    </sheetNames>
    <sheetDataSet>
      <sheetData sheetId="0">
        <row r="35">
          <cell r="B35">
            <v>1.02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12"/>
  <dimension ref="A1:U45"/>
  <sheetViews>
    <sheetView view="pageBreakPreview" zoomScaleSheetLayoutView="100" workbookViewId="0" topLeftCell="A1">
      <selection activeCell="E14" sqref="E14"/>
    </sheetView>
  </sheetViews>
  <sheetFormatPr defaultColWidth="20.75390625" defaultRowHeight="12.75"/>
  <cols>
    <col min="1" max="1" width="41.125" style="111" customWidth="1"/>
    <col min="2" max="2" width="48.00390625" style="110" customWidth="1"/>
    <col min="3" max="3" width="10.75390625" style="111" customWidth="1"/>
    <col min="4" max="4" width="9.125" style="113" customWidth="1"/>
    <col min="5" max="5" width="66.25390625" style="111" customWidth="1"/>
    <col min="6" max="6" width="2.75390625" style="112" customWidth="1"/>
    <col min="7" max="7" width="9.125" style="113" customWidth="1"/>
    <col min="8" max="8" width="36.75390625" style="111" customWidth="1"/>
    <col min="9" max="9" width="2.75390625" style="112" customWidth="1"/>
    <col min="10" max="10" width="9.125" style="113" customWidth="1"/>
    <col min="11" max="11" width="36.75390625" style="111" customWidth="1"/>
    <col min="12" max="12" width="40.125" style="113" bestFit="1" customWidth="1"/>
    <col min="13" max="13" width="18.25390625" style="111" customWidth="1"/>
    <col min="14" max="14" width="20.625" style="111" customWidth="1"/>
    <col min="15" max="16384" width="20.75390625" style="111" customWidth="1"/>
  </cols>
  <sheetData>
    <row r="1" spans="1:18" s="104" customFormat="1" ht="14.25" customHeight="1">
      <c r="A1" s="89"/>
      <c r="B1" s="89"/>
      <c r="C1" s="89"/>
      <c r="D1" s="89"/>
      <c r="F1" s="100"/>
      <c r="I1" s="100"/>
      <c r="L1" s="87"/>
      <c r="M1" s="77"/>
      <c r="N1" s="79"/>
      <c r="Q1" s="108"/>
      <c r="R1" s="109"/>
    </row>
    <row r="2" spans="1:13" s="105" customFormat="1" ht="24" thickBot="1">
      <c r="A2" s="809" t="s">
        <v>826</v>
      </c>
      <c r="B2" s="173"/>
      <c r="C2" s="97"/>
      <c r="F2" s="98"/>
      <c r="I2" s="98"/>
      <c r="L2" s="86"/>
      <c r="M2" s="85"/>
    </row>
    <row r="3" spans="1:17" s="104" customFormat="1" ht="14.25" customHeight="1">
      <c r="A3" s="175"/>
      <c r="B3" s="119"/>
      <c r="C3" s="77"/>
      <c r="F3" s="100"/>
      <c r="I3" s="100"/>
      <c r="L3" s="87"/>
      <c r="M3" s="81"/>
      <c r="N3" s="79"/>
      <c r="O3" s="106"/>
      <c r="Q3" s="106"/>
    </row>
    <row r="4" spans="1:14" s="104" customFormat="1" ht="12.75" customHeight="1">
      <c r="A4" s="176" t="str">
        <f>+E29</f>
        <v>Osnovni podatki o projektni dokumentaciji:</v>
      </c>
      <c r="B4" s="177"/>
      <c r="C4" s="89"/>
      <c r="F4" s="89"/>
      <c r="I4" s="89"/>
      <c r="L4" s="87"/>
      <c r="M4" s="81"/>
      <c r="N4" s="78"/>
    </row>
    <row r="5" spans="1:21" s="102" customFormat="1" ht="15.75">
      <c r="A5" s="127"/>
      <c r="B5" s="128"/>
      <c r="C5" s="91"/>
      <c r="F5" s="92"/>
      <c r="I5" s="92"/>
      <c r="L5" s="93"/>
      <c r="M5" s="129"/>
      <c r="R5" s="104"/>
      <c r="T5" s="103"/>
      <c r="U5" s="103"/>
    </row>
    <row r="6" spans="1:12" ht="15.75">
      <c r="A6" s="178"/>
      <c r="B6" s="179"/>
      <c r="C6" s="116"/>
      <c r="F6" s="117"/>
      <c r="I6" s="117"/>
      <c r="L6" s="118"/>
    </row>
    <row r="7" spans="1:12" ht="31.5">
      <c r="A7" s="178" t="s">
        <v>103</v>
      </c>
      <c r="B7" s="174" t="s">
        <v>144</v>
      </c>
      <c r="C7" s="116"/>
      <c r="F7" s="117"/>
      <c r="I7" s="117"/>
      <c r="L7" s="118"/>
    </row>
    <row r="8" spans="1:12" ht="15.75">
      <c r="A8" s="178"/>
      <c r="B8" s="174"/>
      <c r="C8" s="116"/>
      <c r="F8" s="117"/>
      <c r="I8" s="117"/>
      <c r="L8" s="118"/>
    </row>
    <row r="9" spans="1:12" ht="15.75">
      <c r="A9" s="178"/>
      <c r="B9" s="174"/>
      <c r="C9" s="116"/>
      <c r="F9" s="117"/>
      <c r="I9" s="117"/>
      <c r="L9" s="118"/>
    </row>
    <row r="10" spans="1:12" ht="18.75" customHeight="1">
      <c r="A10" s="178" t="s">
        <v>101</v>
      </c>
      <c r="B10" s="174" t="s">
        <v>370</v>
      </c>
      <c r="C10" s="116"/>
      <c r="F10" s="117"/>
      <c r="I10" s="117"/>
      <c r="L10" s="118"/>
    </row>
    <row r="11" spans="1:12" ht="15.75">
      <c r="A11" s="178"/>
      <c r="B11" s="174" t="s">
        <v>371</v>
      </c>
      <c r="C11" s="116"/>
      <c r="F11" s="117"/>
      <c r="I11" s="117"/>
      <c r="L11" s="118"/>
    </row>
    <row r="12" spans="1:12" ht="15.75">
      <c r="A12" s="178"/>
      <c r="B12" s="174"/>
      <c r="C12" s="116"/>
      <c r="F12" s="117"/>
      <c r="I12" s="117"/>
      <c r="L12" s="118"/>
    </row>
    <row r="13" spans="1:12" ht="15.75">
      <c r="A13" s="178"/>
      <c r="B13" s="174"/>
      <c r="C13" s="116"/>
      <c r="F13" s="117"/>
      <c r="I13" s="117"/>
      <c r="L13" s="118"/>
    </row>
    <row r="14" spans="1:12" ht="15.75">
      <c r="A14" s="178" t="s">
        <v>102</v>
      </c>
      <c r="B14" s="174" t="s">
        <v>219</v>
      </c>
      <c r="C14" s="116"/>
      <c r="F14" s="117"/>
      <c r="I14" s="117"/>
      <c r="L14" s="118"/>
    </row>
    <row r="15" spans="1:12" ht="15.75">
      <c r="A15" s="178"/>
      <c r="B15" s="174"/>
      <c r="C15" s="116"/>
      <c r="F15" s="117"/>
      <c r="I15" s="117"/>
      <c r="L15" s="118"/>
    </row>
    <row r="16" spans="1:2" ht="15.75">
      <c r="A16" s="178"/>
      <c r="B16" s="174"/>
    </row>
    <row r="17" spans="1:2" ht="51.75" customHeight="1">
      <c r="A17" s="178" t="s">
        <v>112</v>
      </c>
      <c r="B17" s="174" t="s">
        <v>372</v>
      </c>
    </row>
    <row r="18" spans="1:2" ht="15.75">
      <c r="A18" s="178"/>
      <c r="B18" s="174"/>
    </row>
    <row r="19" spans="1:2" ht="15.75">
      <c r="A19" s="178"/>
      <c r="B19" s="174"/>
    </row>
    <row r="20" spans="1:2" ht="15.75">
      <c r="A20" s="178" t="s">
        <v>104</v>
      </c>
      <c r="B20" s="174" t="s">
        <v>373</v>
      </c>
    </row>
    <row r="21" spans="1:2" ht="15.75">
      <c r="A21" s="178"/>
      <c r="B21" s="174"/>
    </row>
    <row r="22" spans="1:2" ht="15.75">
      <c r="A22" s="178"/>
      <c r="B22" s="174"/>
    </row>
    <row r="23" spans="1:2" ht="15.75">
      <c r="A23" s="178" t="s">
        <v>105</v>
      </c>
      <c r="B23" s="174" t="s">
        <v>374</v>
      </c>
    </row>
    <row r="24" spans="1:2" ht="15.75">
      <c r="A24" s="178"/>
      <c r="B24" s="174"/>
    </row>
    <row r="26" ht="13.5" thickBot="1"/>
    <row r="27" spans="1:14" ht="18.75" thickBot="1">
      <c r="A27" s="143"/>
      <c r="B27" s="153"/>
      <c r="D27" s="191" t="s">
        <v>119</v>
      </c>
      <c r="E27" s="160"/>
      <c r="F27" s="147"/>
      <c r="G27" s="164" t="s">
        <v>119</v>
      </c>
      <c r="H27" s="165"/>
      <c r="I27" s="147"/>
      <c r="J27" s="164" t="s">
        <v>119</v>
      </c>
      <c r="K27" s="165"/>
      <c r="L27" s="147"/>
      <c r="M27" s="147"/>
      <c r="N27" s="148"/>
    </row>
    <row r="28" spans="1:14" ht="19.5" thickBot="1">
      <c r="A28" s="144" t="s">
        <v>115</v>
      </c>
      <c r="B28" s="180" t="s">
        <v>122</v>
      </c>
      <c r="D28" s="162" t="str">
        <f>+OZN</f>
        <v>5.</v>
      </c>
      <c r="E28" s="163" t="str">
        <f>+A2</f>
        <v>STROJNE INSTALACIJE</v>
      </c>
      <c r="F28" s="150"/>
      <c r="G28" s="169" t="s">
        <v>124</v>
      </c>
      <c r="H28" s="170" t="s">
        <v>120</v>
      </c>
      <c r="I28" s="150"/>
      <c r="J28" s="169" t="s">
        <v>125</v>
      </c>
      <c r="K28" s="170" t="s">
        <v>121</v>
      </c>
      <c r="L28" s="149"/>
      <c r="M28" s="150"/>
      <c r="N28" s="151"/>
    </row>
    <row r="29" spans="1:14" ht="18.75" thickBot="1">
      <c r="A29" s="145"/>
      <c r="B29" s="156"/>
      <c r="D29" s="161"/>
      <c r="E29" s="172" t="s">
        <v>106</v>
      </c>
      <c r="F29" s="147"/>
      <c r="G29" s="171"/>
      <c r="H29" s="171"/>
      <c r="I29" s="147"/>
      <c r="J29" s="171"/>
      <c r="K29" s="171"/>
      <c r="L29" s="147"/>
      <c r="M29" s="147"/>
      <c r="N29" s="148"/>
    </row>
    <row r="30" spans="1:14" ht="18.75" thickBot="1">
      <c r="A30" s="144" t="s">
        <v>118</v>
      </c>
      <c r="B30" s="180" t="s">
        <v>126</v>
      </c>
      <c r="D30" s="161"/>
      <c r="E30" s="172" t="s">
        <v>147</v>
      </c>
      <c r="F30" s="147"/>
      <c r="G30" s="171"/>
      <c r="H30" s="171"/>
      <c r="I30" s="147"/>
      <c r="J30" s="171"/>
      <c r="K30" s="171"/>
      <c r="L30" s="147"/>
      <c r="M30" s="147"/>
      <c r="N30" s="148"/>
    </row>
    <row r="31" spans="1:14" ht="18.75" thickBot="1">
      <c r="A31" s="144"/>
      <c r="B31" s="157"/>
      <c r="C31" s="114"/>
      <c r="D31" s="159"/>
      <c r="E31" s="154" t="s">
        <v>116</v>
      </c>
      <c r="G31" s="171"/>
      <c r="H31" s="171"/>
      <c r="J31" s="171"/>
      <c r="K31" s="171"/>
      <c r="L31" s="147"/>
      <c r="M31" s="147"/>
      <c r="N31" s="148"/>
    </row>
    <row r="32" spans="1:14" ht="18.75" thickBot="1">
      <c r="A32" s="183"/>
      <c r="B32" s="184"/>
      <c r="D32" s="192"/>
      <c r="E32" s="193"/>
      <c r="G32" s="171"/>
      <c r="H32" s="171"/>
      <c r="J32" s="171"/>
      <c r="K32" s="171"/>
      <c r="L32" s="147"/>
      <c r="M32" s="147"/>
      <c r="N32" s="148"/>
    </row>
    <row r="33" spans="1:14" ht="18.75" thickBot="1">
      <c r="A33" s="144" t="s">
        <v>100</v>
      </c>
      <c r="B33" s="181">
        <v>1</v>
      </c>
      <c r="D33" s="194" t="s">
        <v>113</v>
      </c>
      <c r="E33" s="193" t="s">
        <v>211</v>
      </c>
      <c r="F33" s="147"/>
      <c r="G33" s="166"/>
      <c r="H33" s="167"/>
      <c r="I33" s="147"/>
      <c r="J33" s="166"/>
      <c r="K33" s="167"/>
      <c r="L33" s="147"/>
      <c r="M33" s="147"/>
      <c r="N33" s="148"/>
    </row>
    <row r="34" spans="1:14" ht="18.75" thickBot="1">
      <c r="A34" s="144"/>
      <c r="B34" s="296"/>
      <c r="D34" s="194" t="s">
        <v>114</v>
      </c>
      <c r="E34" s="193" t="s">
        <v>145</v>
      </c>
      <c r="F34" s="147"/>
      <c r="G34" s="166"/>
      <c r="H34" s="167"/>
      <c r="I34" s="147"/>
      <c r="J34" s="166"/>
      <c r="K34" s="167"/>
      <c r="L34" s="147"/>
      <c r="M34" s="147"/>
      <c r="N34" s="148"/>
    </row>
    <row r="35" spans="1:14" ht="18.75" thickBot="1">
      <c r="A35" s="183"/>
      <c r="B35" s="184"/>
      <c r="D35" s="194" t="s">
        <v>128</v>
      </c>
      <c r="E35" s="193" t="s">
        <v>212</v>
      </c>
      <c r="F35" s="147"/>
      <c r="G35" s="166"/>
      <c r="H35" s="167"/>
      <c r="I35" s="147"/>
      <c r="J35" s="166"/>
      <c r="K35" s="167"/>
      <c r="L35" s="147"/>
      <c r="M35" s="147"/>
      <c r="N35" s="148"/>
    </row>
    <row r="36" spans="1:14" ht="18.75" thickBot="1">
      <c r="A36" s="144" t="s">
        <v>0</v>
      </c>
      <c r="B36" s="181">
        <v>1.1</v>
      </c>
      <c r="D36" s="194" t="s">
        <v>213</v>
      </c>
      <c r="E36" s="194" t="s">
        <v>146</v>
      </c>
      <c r="F36" s="147"/>
      <c r="G36" s="166"/>
      <c r="H36" s="167"/>
      <c r="I36" s="147"/>
      <c r="J36" s="166"/>
      <c r="K36" s="167"/>
      <c r="L36" s="147"/>
      <c r="M36" s="147"/>
      <c r="N36" s="148"/>
    </row>
    <row r="37" spans="1:14" ht="18.75" thickBot="1">
      <c r="A37" s="144"/>
      <c r="B37" s="155"/>
      <c r="D37" s="194" t="s">
        <v>214</v>
      </c>
      <c r="E37" s="194" t="s">
        <v>129</v>
      </c>
      <c r="F37" s="147"/>
      <c r="G37" s="166"/>
      <c r="H37" s="168"/>
      <c r="I37" s="147"/>
      <c r="J37" s="166"/>
      <c r="K37" s="168"/>
      <c r="L37" s="147"/>
      <c r="M37" s="147"/>
      <c r="N37" s="148"/>
    </row>
    <row r="38" spans="1:14" ht="18.75" thickBot="1">
      <c r="A38" s="144" t="s">
        <v>109</v>
      </c>
      <c r="B38" s="182">
        <v>0.22</v>
      </c>
      <c r="D38" s="194" t="s">
        <v>367</v>
      </c>
      <c r="E38" s="194" t="s">
        <v>550</v>
      </c>
      <c r="F38" s="147"/>
      <c r="G38" s="166"/>
      <c r="H38" s="168"/>
      <c r="I38" s="147"/>
      <c r="J38" s="166"/>
      <c r="K38" s="168"/>
      <c r="L38" s="147"/>
      <c r="M38" s="147"/>
      <c r="N38" s="148"/>
    </row>
    <row r="39" spans="1:14" ht="13.5" thickBot="1">
      <c r="A39" s="183"/>
      <c r="B39" s="184"/>
      <c r="D39" s="195"/>
      <c r="E39" s="196"/>
      <c r="F39" s="147"/>
      <c r="G39" s="166"/>
      <c r="H39" s="168"/>
      <c r="I39" s="147"/>
      <c r="J39" s="166"/>
      <c r="K39" s="168"/>
      <c r="L39" s="147"/>
      <c r="M39" s="147"/>
      <c r="N39" s="148"/>
    </row>
    <row r="40" spans="1:14" ht="18.75" thickBot="1">
      <c r="A40" s="144" t="s">
        <v>96</v>
      </c>
      <c r="B40" s="180">
        <v>1</v>
      </c>
      <c r="D40" s="195"/>
      <c r="E40" s="196"/>
      <c r="F40" s="147"/>
      <c r="G40" s="166"/>
      <c r="H40" s="168"/>
      <c r="I40" s="147"/>
      <c r="J40" s="166"/>
      <c r="K40" s="168"/>
      <c r="L40" s="147"/>
      <c r="M40" s="147"/>
      <c r="N40" s="148"/>
    </row>
    <row r="41" spans="1:14" ht="18.75" thickBot="1">
      <c r="A41" s="145"/>
      <c r="B41" s="158"/>
      <c r="D41" s="195"/>
      <c r="E41" s="196"/>
      <c r="F41" s="147"/>
      <c r="G41" s="166"/>
      <c r="H41" s="168"/>
      <c r="I41" s="147"/>
      <c r="J41" s="166"/>
      <c r="K41" s="168"/>
      <c r="L41" s="147"/>
      <c r="M41" s="147"/>
      <c r="N41" s="148"/>
    </row>
    <row r="42" spans="1:14" ht="13.5" thickBot="1">
      <c r="A42" s="183"/>
      <c r="B42" s="184"/>
      <c r="D42" s="195"/>
      <c r="E42" s="196"/>
      <c r="F42" s="147"/>
      <c r="G42" s="166"/>
      <c r="H42" s="168"/>
      <c r="I42" s="147"/>
      <c r="J42" s="166"/>
      <c r="K42" s="168"/>
      <c r="L42" s="147"/>
      <c r="M42" s="147"/>
      <c r="N42" s="148"/>
    </row>
    <row r="43" spans="1:14" ht="18.75" thickBot="1">
      <c r="A43" s="145"/>
      <c r="B43" s="158"/>
      <c r="D43" s="195"/>
      <c r="E43" s="196"/>
      <c r="F43" s="147"/>
      <c r="G43" s="166"/>
      <c r="H43" s="168"/>
      <c r="I43" s="147"/>
      <c r="J43" s="166"/>
      <c r="K43" s="168"/>
      <c r="L43" s="147"/>
      <c r="M43" s="147"/>
      <c r="N43" s="148"/>
    </row>
    <row r="44" spans="1:14" ht="24" thickBot="1">
      <c r="A44" s="146" t="s">
        <v>97</v>
      </c>
      <c r="B44" s="115"/>
      <c r="D44" s="195"/>
      <c r="E44" s="196"/>
      <c r="F44" s="147"/>
      <c r="G44" s="166"/>
      <c r="H44" s="168"/>
      <c r="I44" s="147"/>
      <c r="J44" s="166"/>
      <c r="K44" s="168"/>
      <c r="L44" s="147"/>
      <c r="M44" s="147"/>
      <c r="N44" s="148"/>
    </row>
    <row r="45" spans="4:14" ht="12.75">
      <c r="D45" s="152"/>
      <c r="E45" s="147"/>
      <c r="F45" s="147"/>
      <c r="G45" s="152"/>
      <c r="H45" s="147"/>
      <c r="I45" s="147"/>
      <c r="J45" s="152"/>
      <c r="K45" s="147"/>
      <c r="L45" s="147"/>
      <c r="M45" s="147"/>
      <c r="N45" s="148"/>
    </row>
  </sheetData>
  <sheetProtection/>
  <printOptions/>
  <pageMargins left="0.984251968503937" right="0.3937007874015748" top="0.984251968503937" bottom="0.7480314960629921" header="0" footer="0.3937007874015748"/>
  <pageSetup horizontalDpi="300" verticalDpi="300" orientation="portrait" paperSize="9" r:id="rId1"/>
  <headerFooter alignWithMargins="0">
    <oddHeader>&amp;L
&amp;9&amp;R&amp;"Projekt,Običajno"&amp;72p</oddHeader>
    <oddFooter>&amp;L&amp;9&amp;C&amp;6 &amp; List: &amp;A&amp;R &amp; &amp;9 &amp; Stran: &amp;P</oddFooter>
  </headerFooter>
</worksheet>
</file>

<file path=xl/worksheets/sheet10.xml><?xml version="1.0" encoding="utf-8"?>
<worksheet xmlns="http://schemas.openxmlformats.org/spreadsheetml/2006/main" xmlns:r="http://schemas.openxmlformats.org/officeDocument/2006/relationships">
  <sheetPr codeName="List2"/>
  <dimension ref="A1:G171"/>
  <sheetViews>
    <sheetView view="pageBreakPreview" zoomScaleSheetLayoutView="100" zoomScalePageLayoutView="0" workbookViewId="0" topLeftCell="A1">
      <selection activeCell="A1" sqref="A1"/>
    </sheetView>
  </sheetViews>
  <sheetFormatPr defaultColWidth="9.00390625" defaultRowHeight="12.75"/>
  <cols>
    <col min="1" max="1" width="4.25390625" style="2" customWidth="1"/>
    <col min="2" max="2" width="35.125" style="3" customWidth="1"/>
    <col min="3" max="3" width="4.75390625" style="4" customWidth="1"/>
    <col min="4" max="4" width="5.375" style="5" customWidth="1"/>
    <col min="5" max="5" width="0.6171875" style="5" customWidth="1"/>
    <col min="6" max="6" width="15.25390625" style="6" customWidth="1"/>
    <col min="7" max="7" width="13.375" style="7" customWidth="1"/>
    <col min="8" max="16384" width="9.125" style="5" customWidth="1"/>
  </cols>
  <sheetData>
    <row r="1" spans="1:7" ht="18.75">
      <c r="A1" s="8"/>
      <c r="B1" s="9" t="s">
        <v>7</v>
      </c>
      <c r="C1" s="10"/>
      <c r="D1" s="11"/>
      <c r="E1" s="12"/>
      <c r="F1" s="13"/>
      <c r="G1" s="14"/>
    </row>
    <row r="2" spans="1:7" ht="18.75">
      <c r="A2" s="15"/>
      <c r="B2" s="9" t="s">
        <v>8</v>
      </c>
      <c r="C2" s="10"/>
      <c r="D2" s="11"/>
      <c r="E2" s="12"/>
      <c r="F2" s="13"/>
      <c r="G2" s="14"/>
    </row>
    <row r="3" spans="1:7" ht="18.75">
      <c r="A3" s="15"/>
      <c r="B3" s="16"/>
      <c r="C3" s="10"/>
      <c r="D3" s="11"/>
      <c r="E3" s="12"/>
      <c r="F3" s="13"/>
      <c r="G3" s="14"/>
    </row>
    <row r="4" spans="1:7" ht="12.75">
      <c r="A4" s="17"/>
      <c r="B4" s="18"/>
      <c r="C4" s="19"/>
      <c r="D4" s="20"/>
      <c r="E4" s="12"/>
      <c r="F4" s="21"/>
      <c r="G4" s="22"/>
    </row>
    <row r="5" spans="1:7" ht="45.75">
      <c r="A5" s="23" t="s">
        <v>9</v>
      </c>
      <c r="B5" s="24" t="s">
        <v>10</v>
      </c>
      <c r="C5" s="685" t="s">
        <v>11</v>
      </c>
      <c r="D5" s="685"/>
      <c r="E5" s="25"/>
      <c r="F5" s="26" t="s">
        <v>12</v>
      </c>
      <c r="G5" s="27" t="s">
        <v>13</v>
      </c>
    </row>
    <row r="6" spans="1:7" ht="15.75">
      <c r="A6" s="28">
        <v>1</v>
      </c>
      <c r="B6" s="29"/>
      <c r="C6" s="30"/>
      <c r="D6" s="31"/>
      <c r="E6" s="32"/>
      <c r="F6" s="33"/>
      <c r="G6" s="34"/>
    </row>
    <row r="7" spans="1:7" ht="45.75" customHeight="1">
      <c r="A7" s="35">
        <f>COUNT(A6+1)</f>
        <v>1</v>
      </c>
      <c r="B7" s="36" t="s">
        <v>14</v>
      </c>
      <c r="C7" s="37"/>
      <c r="D7" s="20"/>
      <c r="E7" s="32"/>
      <c r="F7" s="38"/>
      <c r="G7" s="22"/>
    </row>
    <row r="8" spans="1:7" ht="12.75">
      <c r="A8" s="17"/>
      <c r="B8" s="39" t="s">
        <v>15</v>
      </c>
      <c r="C8" s="40"/>
      <c r="D8" s="20" t="s">
        <v>4</v>
      </c>
      <c r="E8" s="41">
        <v>1.06463</v>
      </c>
      <c r="F8" s="42" t="e">
        <f>ROUND(#REF!*#REF!*E8,-1)</f>
        <v>#REF!</v>
      </c>
      <c r="G8" s="43" t="e">
        <f>C8*F8</f>
        <v>#REF!</v>
      </c>
    </row>
    <row r="9" spans="1:7" ht="12.75">
      <c r="A9" s="17"/>
      <c r="B9" s="39" t="s">
        <v>16</v>
      </c>
      <c r="C9" s="40"/>
      <c r="D9" s="20" t="s">
        <v>4</v>
      </c>
      <c r="E9" s="41">
        <v>7.23951</v>
      </c>
      <c r="F9" s="42" t="e">
        <f>ROUND(#REF!*#REF!*E9,-1)</f>
        <v>#REF!</v>
      </c>
      <c r="G9" s="43" t="e">
        <f>C9*F9</f>
        <v>#REF!</v>
      </c>
    </row>
    <row r="10" spans="1:7" ht="12.75">
      <c r="A10" s="17"/>
      <c r="B10" s="39"/>
      <c r="C10" s="40"/>
      <c r="D10" s="20"/>
      <c r="E10" s="41"/>
      <c r="F10" s="42"/>
      <c r="G10" s="43"/>
    </row>
    <row r="11" spans="1:7" ht="57" customHeight="1">
      <c r="A11" s="35">
        <f>COUNT(A7:A10)+1</f>
        <v>2</v>
      </c>
      <c r="B11" s="36" t="s">
        <v>17</v>
      </c>
      <c r="C11" s="37"/>
      <c r="D11" s="20"/>
      <c r="E11" s="41"/>
      <c r="F11" s="42"/>
      <c r="G11" s="22"/>
    </row>
    <row r="12" spans="1:7" ht="12.75">
      <c r="A12" s="17"/>
      <c r="B12" s="39" t="s">
        <v>18</v>
      </c>
      <c r="C12" s="37"/>
      <c r="D12" s="20" t="s">
        <v>4</v>
      </c>
      <c r="E12" s="41">
        <v>4.33756</v>
      </c>
      <c r="F12" s="42" t="e">
        <f>ROUND(#REF!*#REF!*E12,-1)</f>
        <v>#REF!</v>
      </c>
      <c r="G12" s="43" t="e">
        <f>C12*F12</f>
        <v>#REF!</v>
      </c>
    </row>
    <row r="13" spans="1:7" ht="12.75">
      <c r="A13" s="17"/>
      <c r="B13" s="39" t="s">
        <v>19</v>
      </c>
      <c r="C13" s="37"/>
      <c r="D13" s="20" t="s">
        <v>4</v>
      </c>
      <c r="E13" s="41">
        <v>5.85342</v>
      </c>
      <c r="F13" s="42" t="e">
        <f>ROUND(#REF!*#REF!*E13,-1)</f>
        <v>#REF!</v>
      </c>
      <c r="G13" s="43" t="e">
        <f>C13*F13</f>
        <v>#REF!</v>
      </c>
    </row>
    <row r="14" spans="1:7" ht="12.75">
      <c r="A14" s="17"/>
      <c r="B14" s="18"/>
      <c r="C14" s="37"/>
      <c r="D14" s="20"/>
      <c r="E14" s="41"/>
      <c r="F14" s="42"/>
      <c r="G14" s="22"/>
    </row>
    <row r="15" spans="1:6" ht="57" customHeight="1">
      <c r="A15" s="35">
        <f>COUNT(A7:A14)+1</f>
        <v>3</v>
      </c>
      <c r="B15" s="36" t="s">
        <v>20</v>
      </c>
      <c r="E15" s="41"/>
      <c r="F15" s="42"/>
    </row>
    <row r="16" spans="1:6" ht="63.75">
      <c r="A16" s="17"/>
      <c r="B16" s="44" t="s">
        <v>21</v>
      </c>
      <c r="E16" s="41"/>
      <c r="F16" s="42"/>
    </row>
    <row r="17" spans="1:6" ht="38.25">
      <c r="A17" s="17"/>
      <c r="B17" s="44" t="s">
        <v>22</v>
      </c>
      <c r="E17" s="41"/>
      <c r="F17" s="42"/>
    </row>
    <row r="18" spans="1:7" ht="12.75">
      <c r="A18" s="17"/>
      <c r="B18" s="45" t="s">
        <v>23</v>
      </c>
      <c r="D18" s="5" t="s">
        <v>6</v>
      </c>
      <c r="E18" s="41">
        <v>245.12195</v>
      </c>
      <c r="F18" s="42" t="e">
        <f>ROUND(#REF!*#REF!*E18,-1)</f>
        <v>#REF!</v>
      </c>
      <c r="G18" s="46" t="e">
        <f>C18*F18</f>
        <v>#REF!</v>
      </c>
    </row>
    <row r="19" spans="1:7" ht="12.75">
      <c r="A19" s="17"/>
      <c r="B19" s="45" t="s">
        <v>24</v>
      </c>
      <c r="D19" s="5" t="s">
        <v>6</v>
      </c>
      <c r="E19" s="41">
        <v>292.68293</v>
      </c>
      <c r="F19" s="42" t="e">
        <f>ROUND(#REF!*#REF!*E19,-1)</f>
        <v>#REF!</v>
      </c>
      <c r="G19" s="46" t="e">
        <f>C19*F19</f>
        <v>#REF!</v>
      </c>
    </row>
    <row r="20" spans="1:7" ht="12.75">
      <c r="A20" s="17"/>
      <c r="B20" s="45" t="s">
        <v>25</v>
      </c>
      <c r="D20" s="5" t="s">
        <v>6</v>
      </c>
      <c r="E20" s="41">
        <v>392.68293</v>
      </c>
      <c r="F20" s="42" t="e">
        <f>ROUND(#REF!*#REF!*E20,-1)</f>
        <v>#REF!</v>
      </c>
      <c r="G20" s="46" t="e">
        <f>C20*F20</f>
        <v>#REF!</v>
      </c>
    </row>
    <row r="21" spans="1:7" ht="12.75">
      <c r="A21" s="17"/>
      <c r="B21" s="45" t="s">
        <v>26</v>
      </c>
      <c r="D21" s="5" t="s">
        <v>6</v>
      </c>
      <c r="E21" s="41">
        <v>507.31707</v>
      </c>
      <c r="F21" s="42" t="e">
        <f>ROUND(#REF!*#REF!*E21,-1)</f>
        <v>#REF!</v>
      </c>
      <c r="G21" s="46" t="e">
        <f>C21*F21</f>
        <v>#REF!</v>
      </c>
    </row>
    <row r="22" spans="1:7" ht="12.75">
      <c r="A22" s="17"/>
      <c r="B22" s="18"/>
      <c r="C22" s="37"/>
      <c r="D22" s="20"/>
      <c r="E22" s="41"/>
      <c r="F22" s="42"/>
      <c r="G22" s="22"/>
    </row>
    <row r="23" spans="1:6" ht="68.25" customHeight="1">
      <c r="A23" s="35">
        <f>COUNT(A7:A22)+1</f>
        <v>4</v>
      </c>
      <c r="B23" s="36" t="s">
        <v>27</v>
      </c>
      <c r="E23" s="47"/>
      <c r="F23" s="42"/>
    </row>
    <row r="24" spans="1:6" ht="63.75">
      <c r="A24" s="17"/>
      <c r="B24" s="44" t="s">
        <v>28</v>
      </c>
      <c r="E24" s="47"/>
      <c r="F24" s="42"/>
    </row>
    <row r="25" spans="1:7" ht="12.75">
      <c r="A25" s="17"/>
      <c r="B25" s="45" t="s">
        <v>29</v>
      </c>
      <c r="D25" s="5" t="s">
        <v>6</v>
      </c>
      <c r="E25" s="47">
        <v>206</v>
      </c>
      <c r="F25" s="42" t="e">
        <f>ROUND(#REF!*#REF!*E25,-1)</f>
        <v>#REF!</v>
      </c>
      <c r="G25" s="46" t="e">
        <f>C25*F25</f>
        <v>#REF!</v>
      </c>
    </row>
    <row r="26" spans="1:6" ht="12.75">
      <c r="A26" s="17"/>
      <c r="E26" s="47"/>
      <c r="F26" s="42"/>
    </row>
    <row r="27" spans="1:7" ht="23.25" customHeight="1">
      <c r="A27" s="35">
        <f>COUNT(A7:A26)+1</f>
        <v>5</v>
      </c>
      <c r="B27" s="48" t="s">
        <v>30</v>
      </c>
      <c r="C27" s="37"/>
      <c r="D27" s="20"/>
      <c r="E27" s="41"/>
      <c r="F27" s="42"/>
      <c r="G27" s="22"/>
    </row>
    <row r="28" spans="1:7" ht="12.75">
      <c r="A28" s="17"/>
      <c r="B28" s="39" t="s">
        <v>31</v>
      </c>
      <c r="C28" s="40"/>
      <c r="D28" s="20" t="s">
        <v>6</v>
      </c>
      <c r="E28" s="41">
        <v>7.00573</v>
      </c>
      <c r="F28" s="42" t="e">
        <f>ROUND(#REF!*#REF!*E28,-1)</f>
        <v>#REF!</v>
      </c>
      <c r="G28" s="43" t="e">
        <f>C28*F28</f>
        <v>#REF!</v>
      </c>
    </row>
    <row r="29" spans="1:7" ht="12.75">
      <c r="A29" s="17"/>
      <c r="B29" s="39" t="s">
        <v>32</v>
      </c>
      <c r="C29" s="40"/>
      <c r="D29" s="20" t="s">
        <v>6</v>
      </c>
      <c r="E29" s="41">
        <v>27.87736</v>
      </c>
      <c r="F29" s="42" t="e">
        <f>ROUND(#REF!*#REF!*E29,-1)</f>
        <v>#REF!</v>
      </c>
      <c r="G29" s="43" t="e">
        <f>C29*F29</f>
        <v>#REF!</v>
      </c>
    </row>
    <row r="30" spans="1:7" ht="12.75">
      <c r="A30" s="17"/>
      <c r="B30" s="18"/>
      <c r="C30" s="37"/>
      <c r="D30" s="20"/>
      <c r="E30" s="41"/>
      <c r="F30" s="42"/>
      <c r="G30" s="22"/>
    </row>
    <row r="31" spans="1:7" ht="23.25" customHeight="1">
      <c r="A31" s="35">
        <f>COUNT(A7:A30)+1</f>
        <v>6</v>
      </c>
      <c r="B31" s="48" t="s">
        <v>33</v>
      </c>
      <c r="C31" s="37"/>
      <c r="D31" s="20"/>
      <c r="E31" s="41"/>
      <c r="F31" s="42"/>
      <c r="G31" s="22"/>
    </row>
    <row r="32" spans="1:7" ht="12.75">
      <c r="A32" s="17"/>
      <c r="B32" s="39" t="s">
        <v>31</v>
      </c>
      <c r="C32" s="40"/>
      <c r="D32" s="20" t="s">
        <v>6</v>
      </c>
      <c r="E32" s="41">
        <v>6.15659</v>
      </c>
      <c r="F32" s="42" t="e">
        <f>ROUND(#REF!*#REF!*E32,-1)</f>
        <v>#REF!</v>
      </c>
      <c r="G32" s="43" t="e">
        <f>C32*F32</f>
        <v>#REF!</v>
      </c>
    </row>
    <row r="33" spans="1:7" ht="12.75">
      <c r="A33" s="17"/>
      <c r="B33" s="39" t="s">
        <v>32</v>
      </c>
      <c r="C33" s="40"/>
      <c r="D33" s="20" t="s">
        <v>6</v>
      </c>
      <c r="E33" s="41">
        <v>24.13183</v>
      </c>
      <c r="F33" s="42" t="e">
        <f>ROUND(#REF!*#REF!*E33,-1)</f>
        <v>#REF!</v>
      </c>
      <c r="G33" s="43" t="e">
        <f>C33*F33</f>
        <v>#REF!</v>
      </c>
    </row>
    <row r="34" spans="1:7" ht="12.75">
      <c r="A34" s="17"/>
      <c r="B34" s="18" t="s">
        <v>34</v>
      </c>
      <c r="C34" s="37"/>
      <c r="D34" s="20"/>
      <c r="E34" s="41"/>
      <c r="F34" s="42"/>
      <c r="G34" s="22"/>
    </row>
    <row r="35" spans="1:7" ht="23.25" customHeight="1">
      <c r="A35" s="35">
        <f>COUNT(A7:A34)+1</f>
        <v>7</v>
      </c>
      <c r="B35" s="36" t="s">
        <v>35</v>
      </c>
      <c r="C35" s="37"/>
      <c r="D35" s="20"/>
      <c r="E35" s="41"/>
      <c r="F35" s="42"/>
      <c r="G35" s="22"/>
    </row>
    <row r="36" spans="1:7" ht="12.75">
      <c r="A36" s="17"/>
      <c r="B36" s="39" t="s">
        <v>36</v>
      </c>
      <c r="C36" s="40"/>
      <c r="D36" s="20" t="s">
        <v>6</v>
      </c>
      <c r="E36" s="41">
        <v>17.05799</v>
      </c>
      <c r="F36" s="42" t="e">
        <f>ROUND(#REF!*#REF!*E36,-1)</f>
        <v>#REF!</v>
      </c>
      <c r="G36" s="43" t="e">
        <f>C36*F36</f>
        <v>#REF!</v>
      </c>
    </row>
    <row r="37" spans="1:7" ht="12.75">
      <c r="A37" s="17"/>
      <c r="B37" s="39" t="s">
        <v>37</v>
      </c>
      <c r="C37" s="40"/>
      <c r="D37" s="20" t="s">
        <v>6</v>
      </c>
      <c r="E37" s="41">
        <v>30.71346</v>
      </c>
      <c r="F37" s="42" t="e">
        <f>ROUND(#REF!*#REF!*E37,-1)</f>
        <v>#REF!</v>
      </c>
      <c r="G37" s="43" t="e">
        <f>C37*F37</f>
        <v>#REF!</v>
      </c>
    </row>
    <row r="38" spans="1:7" ht="12.75">
      <c r="A38" s="17"/>
      <c r="B38" s="18" t="s">
        <v>34</v>
      </c>
      <c r="C38" s="37"/>
      <c r="D38" s="20"/>
      <c r="E38" s="41"/>
      <c r="F38" s="42"/>
      <c r="G38" s="22"/>
    </row>
    <row r="39" spans="1:7" ht="23.25" customHeight="1">
      <c r="A39" s="35">
        <f>COUNT(A7:A38)+1</f>
        <v>8</v>
      </c>
      <c r="B39" s="36" t="s">
        <v>38</v>
      </c>
      <c r="C39" s="37"/>
      <c r="D39" s="20"/>
      <c r="E39" s="41"/>
      <c r="F39" s="42"/>
      <c r="G39" s="22"/>
    </row>
    <row r="40" spans="1:7" ht="12.75">
      <c r="A40" s="17"/>
      <c r="B40" s="39" t="s">
        <v>39</v>
      </c>
      <c r="C40" s="40"/>
      <c r="D40" s="20" t="s">
        <v>6</v>
      </c>
      <c r="E40" s="41">
        <v>5.72793</v>
      </c>
      <c r="F40" s="42" t="e">
        <f>ROUND(#REF!*#REF!*E40,-1)</f>
        <v>#REF!</v>
      </c>
      <c r="G40" s="43" t="e">
        <f>C40*F40</f>
        <v>#REF!</v>
      </c>
    </row>
    <row r="41" spans="1:7" ht="12.75">
      <c r="A41" s="17"/>
      <c r="B41" s="39" t="s">
        <v>40</v>
      </c>
      <c r="C41" s="40"/>
      <c r="D41" s="20" t="s">
        <v>6</v>
      </c>
      <c r="E41" s="41">
        <v>18.4172</v>
      </c>
      <c r="F41" s="42" t="e">
        <f>ROUND(#REF!*#REF!*E41,-1)</f>
        <v>#REF!</v>
      </c>
      <c r="G41" s="43" t="e">
        <f>C41*F41</f>
        <v>#REF!</v>
      </c>
    </row>
    <row r="42" spans="1:7" ht="12.75">
      <c r="A42" s="17"/>
      <c r="B42" s="18" t="s">
        <v>34</v>
      </c>
      <c r="C42" s="37"/>
      <c r="D42" s="20"/>
      <c r="E42" s="41"/>
      <c r="F42" s="42"/>
      <c r="G42" s="22"/>
    </row>
    <row r="43" spans="1:7" ht="23.25" customHeight="1">
      <c r="A43" s="35">
        <f>COUNT(A7:A42)+1</f>
        <v>9</v>
      </c>
      <c r="B43" s="36" t="s">
        <v>41</v>
      </c>
      <c r="C43" s="37"/>
      <c r="D43" s="20"/>
      <c r="E43" s="41"/>
      <c r="F43" s="42"/>
      <c r="G43" s="22"/>
    </row>
    <row r="44" spans="1:7" ht="12.75">
      <c r="A44" s="17"/>
      <c r="B44" s="39" t="s">
        <v>42</v>
      </c>
      <c r="C44" s="37"/>
      <c r="D44" s="20" t="s">
        <v>6</v>
      </c>
      <c r="E44" s="41">
        <v>10.40244</v>
      </c>
      <c r="F44" s="42" t="e">
        <f>ROUND(#REF!*#REF!*E44,-1)</f>
        <v>#REF!</v>
      </c>
      <c r="G44" s="43" t="e">
        <f>C44*F44</f>
        <v>#REF!</v>
      </c>
    </row>
    <row r="45" spans="1:7" ht="12.75">
      <c r="A45" s="17"/>
      <c r="B45" s="18" t="s">
        <v>34</v>
      </c>
      <c r="C45" s="37"/>
      <c r="D45" s="20"/>
      <c r="E45" s="41"/>
      <c r="F45" s="42"/>
      <c r="G45" s="22"/>
    </row>
    <row r="46" spans="1:7" ht="23.25" customHeight="1">
      <c r="A46" s="35">
        <f>COUNT(A7:A45)+1</f>
        <v>10</v>
      </c>
      <c r="B46" s="36" t="s">
        <v>43</v>
      </c>
      <c r="C46" s="37"/>
      <c r="D46" s="20"/>
      <c r="E46" s="41"/>
      <c r="F46" s="42"/>
      <c r="G46" s="22"/>
    </row>
    <row r="47" spans="1:7" ht="12.75">
      <c r="A47" s="17"/>
      <c r="B47" s="39" t="s">
        <v>44</v>
      </c>
      <c r="C47" s="40"/>
      <c r="D47" s="20" t="s">
        <v>6</v>
      </c>
      <c r="E47" s="41">
        <v>21.91951</v>
      </c>
      <c r="F47" s="42" t="e">
        <f>ROUND(#REF!*#REF!*E47,-1)</f>
        <v>#REF!</v>
      </c>
      <c r="G47" s="43" t="e">
        <f>C47*F47</f>
        <v>#REF!</v>
      </c>
    </row>
    <row r="48" spans="1:7" ht="12.75">
      <c r="A48" s="17"/>
      <c r="B48" s="39" t="s">
        <v>45</v>
      </c>
      <c r="C48" s="40"/>
      <c r="D48" s="20" t="s">
        <v>6</v>
      </c>
      <c r="E48" s="41">
        <v>34.28293</v>
      </c>
      <c r="F48" s="42" t="e">
        <f>ROUND(#REF!*#REF!*E48,-1)</f>
        <v>#REF!</v>
      </c>
      <c r="G48" s="43" t="e">
        <f>C48*F48</f>
        <v>#REF!</v>
      </c>
    </row>
    <row r="49" spans="1:7" ht="12.75">
      <c r="A49" s="17"/>
      <c r="B49" s="18" t="s">
        <v>34</v>
      </c>
      <c r="C49" s="37"/>
      <c r="D49" s="20"/>
      <c r="E49" s="41"/>
      <c r="F49" s="42"/>
      <c r="G49" s="22"/>
    </row>
    <row r="50" spans="1:7" ht="45.75" customHeight="1">
      <c r="A50" s="35">
        <f>COUNT($A$7:A49)+1</f>
        <v>11</v>
      </c>
      <c r="B50" s="36" t="s">
        <v>46</v>
      </c>
      <c r="C50" s="40"/>
      <c r="D50" s="20"/>
      <c r="E50" s="49"/>
      <c r="F50" s="50"/>
      <c r="G50" s="43"/>
    </row>
    <row r="51" spans="1:7" ht="12.75">
      <c r="A51" s="17"/>
      <c r="B51" s="39" t="s">
        <v>47</v>
      </c>
      <c r="C51" s="40"/>
      <c r="D51" s="20" t="s">
        <v>6</v>
      </c>
      <c r="E51" s="49">
        <v>45.73170732</v>
      </c>
      <c r="F51" s="42" t="e">
        <f>ROUND(#REF!*#REF!*E51,-1)</f>
        <v>#REF!</v>
      </c>
      <c r="G51" s="43" t="e">
        <f>C51*F51</f>
        <v>#REF!</v>
      </c>
    </row>
    <row r="52" spans="1:7" ht="12.75">
      <c r="A52" s="17"/>
      <c r="B52" s="18"/>
      <c r="C52" s="40"/>
      <c r="D52" s="20"/>
      <c r="E52" s="49"/>
      <c r="F52" s="50"/>
      <c r="G52" s="43"/>
    </row>
    <row r="53" spans="1:7" ht="34.5" customHeight="1">
      <c r="A53" s="35">
        <f>COUNT($A$7:A52)+1</f>
        <v>12</v>
      </c>
      <c r="B53" s="36" t="s">
        <v>48</v>
      </c>
      <c r="C53" s="37"/>
      <c r="D53" s="20"/>
      <c r="E53" s="41"/>
      <c r="F53" s="42"/>
      <c r="G53" s="22"/>
    </row>
    <row r="54" spans="1:7" ht="12.75">
      <c r="A54" s="17"/>
      <c r="B54" s="39" t="s">
        <v>39</v>
      </c>
      <c r="C54" s="40"/>
      <c r="D54" s="20" t="s">
        <v>6</v>
      </c>
      <c r="E54" s="41">
        <v>8.54427</v>
      </c>
      <c r="F54" s="42" t="e">
        <f>ROUND(#REF!*#REF!*E54,-1)</f>
        <v>#REF!</v>
      </c>
      <c r="G54" s="43" t="e">
        <f>C54*F54</f>
        <v>#REF!</v>
      </c>
    </row>
    <row r="55" spans="1:7" ht="12.75">
      <c r="A55" s="17"/>
      <c r="B55" s="39" t="s">
        <v>40</v>
      </c>
      <c r="C55" s="40"/>
      <c r="D55" s="20" t="s">
        <v>6</v>
      </c>
      <c r="E55" s="41">
        <v>19.24041</v>
      </c>
      <c r="F55" s="42" t="e">
        <f>ROUND(#REF!*#REF!*E55,-1)</f>
        <v>#REF!</v>
      </c>
      <c r="G55" s="43" t="e">
        <f>C55*F55</f>
        <v>#REF!</v>
      </c>
    </row>
    <row r="56" spans="1:7" ht="12.75">
      <c r="A56" s="17"/>
      <c r="B56" s="18" t="s">
        <v>34</v>
      </c>
      <c r="C56" s="37"/>
      <c r="D56" s="20"/>
      <c r="E56" s="41"/>
      <c r="F56" s="42"/>
      <c r="G56" s="22"/>
    </row>
    <row r="57" spans="1:7" ht="34.5" customHeight="1">
      <c r="A57" s="35">
        <f>COUNT($A$7:A56)+1</f>
        <v>13</v>
      </c>
      <c r="B57" s="36" t="s">
        <v>49</v>
      </c>
      <c r="C57" s="37"/>
      <c r="D57" s="20"/>
      <c r="E57" s="41"/>
      <c r="F57" s="42"/>
      <c r="G57" s="22"/>
    </row>
    <row r="58" spans="1:7" ht="12.75">
      <c r="A58" s="17"/>
      <c r="B58" s="39" t="s">
        <v>50</v>
      </c>
      <c r="C58" s="40"/>
      <c r="D58" s="20" t="s">
        <v>6</v>
      </c>
      <c r="E58" s="41">
        <v>65.60976</v>
      </c>
      <c r="F58" s="42" t="e">
        <f>ROUND(#REF!*#REF!*E58,-1)</f>
        <v>#REF!</v>
      </c>
      <c r="G58" s="43" t="e">
        <f>C58*F58</f>
        <v>#REF!</v>
      </c>
    </row>
    <row r="59" spans="1:7" ht="12.75">
      <c r="A59" s="17"/>
      <c r="B59" s="39" t="s">
        <v>51</v>
      </c>
      <c r="C59" s="40"/>
      <c r="D59" s="20" t="s">
        <v>6</v>
      </c>
      <c r="E59" s="41"/>
      <c r="F59" s="42" t="e">
        <f>ROUND(#REF!*#REF!*E59,-1)</f>
        <v>#REF!</v>
      </c>
      <c r="G59" s="43" t="e">
        <f>C59*F59</f>
        <v>#REF!</v>
      </c>
    </row>
    <row r="60" spans="1:7" ht="12.75">
      <c r="A60" s="17"/>
      <c r="B60" s="39" t="s">
        <v>52</v>
      </c>
      <c r="C60" s="40"/>
      <c r="D60" s="20" t="s">
        <v>6</v>
      </c>
      <c r="E60" s="41">
        <v>43.2561</v>
      </c>
      <c r="F60" s="42" t="e">
        <f>ROUND(#REF!*#REF!*E60,-1)</f>
        <v>#REF!</v>
      </c>
      <c r="G60" s="43" t="e">
        <f>C60*F60</f>
        <v>#REF!</v>
      </c>
    </row>
    <row r="61" spans="1:7" ht="12.75">
      <c r="A61" s="17"/>
      <c r="B61" s="18" t="s">
        <v>34</v>
      </c>
      <c r="C61" s="37"/>
      <c r="D61" s="20"/>
      <c r="E61" s="41"/>
      <c r="F61" s="42"/>
      <c r="G61" s="22"/>
    </row>
    <row r="62" spans="1:7" ht="34.5" customHeight="1">
      <c r="A62" s="35">
        <f>COUNT($A$7:A61)+1</f>
        <v>14</v>
      </c>
      <c r="B62" s="36" t="s">
        <v>53</v>
      </c>
      <c r="C62" s="37"/>
      <c r="D62" s="20"/>
      <c r="E62" s="41"/>
      <c r="F62" s="42"/>
      <c r="G62" s="22"/>
    </row>
    <row r="63" spans="1:7" ht="12.75">
      <c r="A63" s="17"/>
      <c r="B63" s="39" t="s">
        <v>42</v>
      </c>
      <c r="C63" s="40"/>
      <c r="D63" s="20" t="s">
        <v>6</v>
      </c>
      <c r="E63" s="41">
        <v>51.43268</v>
      </c>
      <c r="F63" s="42" t="e">
        <f>ROUND(#REF!*#REF!*E63,-1)</f>
        <v>#REF!</v>
      </c>
      <c r="G63" s="43" t="e">
        <f aca="true" t="shared" si="0" ref="G63:G69">C63*F63</f>
        <v>#REF!</v>
      </c>
    </row>
    <row r="64" spans="1:7" ht="12.75">
      <c r="A64" s="17"/>
      <c r="B64" s="39" t="s">
        <v>54</v>
      </c>
      <c r="C64" s="40"/>
      <c r="D64" s="20" t="s">
        <v>6</v>
      </c>
      <c r="E64" s="41">
        <v>67.31634</v>
      </c>
      <c r="F64" s="42" t="e">
        <f>ROUND(#REF!*#REF!*E64,-1)</f>
        <v>#REF!</v>
      </c>
      <c r="G64" s="43" t="e">
        <f t="shared" si="0"/>
        <v>#REF!</v>
      </c>
    </row>
    <row r="65" spans="1:7" ht="12.75">
      <c r="A65" s="17"/>
      <c r="B65" s="39" t="s">
        <v>55</v>
      </c>
      <c r="C65" s="40"/>
      <c r="D65" s="20" t="s">
        <v>6</v>
      </c>
      <c r="E65" s="41">
        <v>114.29512</v>
      </c>
      <c r="F65" s="42" t="e">
        <f>ROUND(#REF!*#REF!*E65,-1)</f>
        <v>#REF!</v>
      </c>
      <c r="G65" s="43" t="e">
        <f t="shared" si="0"/>
        <v>#REF!</v>
      </c>
    </row>
    <row r="66" spans="1:7" ht="12.75">
      <c r="A66" s="17"/>
      <c r="B66" s="39" t="s">
        <v>56</v>
      </c>
      <c r="C66" s="40"/>
      <c r="D66" s="20" t="s">
        <v>6</v>
      </c>
      <c r="E66" s="41">
        <v>179.10976</v>
      </c>
      <c r="F66" s="42" t="e">
        <f>ROUND(#REF!*#REF!*E66,-1)</f>
        <v>#REF!</v>
      </c>
      <c r="G66" s="43" t="e">
        <f t="shared" si="0"/>
        <v>#REF!</v>
      </c>
    </row>
    <row r="67" spans="1:7" ht="12.75">
      <c r="A67" s="17"/>
      <c r="B67" s="39" t="s">
        <v>50</v>
      </c>
      <c r="C67" s="40"/>
      <c r="D67" s="20" t="s">
        <v>6</v>
      </c>
      <c r="E67" s="41">
        <v>108.33317</v>
      </c>
      <c r="F67" s="42" t="e">
        <f>ROUND(#REF!*#REF!*E67,-1)</f>
        <v>#REF!</v>
      </c>
      <c r="G67" s="43" t="e">
        <f t="shared" si="0"/>
        <v>#REF!</v>
      </c>
    </row>
    <row r="68" spans="1:7" ht="12.75">
      <c r="A68" s="17"/>
      <c r="B68" s="39" t="s">
        <v>51</v>
      </c>
      <c r="C68" s="40"/>
      <c r="D68" s="20" t="s">
        <v>6</v>
      </c>
      <c r="E68" s="41">
        <v>140.23646</v>
      </c>
      <c r="F68" s="42" t="e">
        <f>ROUND(#REF!*#REF!*E68,-1)</f>
        <v>#REF!</v>
      </c>
      <c r="G68" s="43" t="e">
        <f t="shared" si="0"/>
        <v>#REF!</v>
      </c>
    </row>
    <row r="69" spans="1:7" ht="12.75">
      <c r="A69" s="17"/>
      <c r="B69" s="39" t="s">
        <v>52</v>
      </c>
      <c r="C69" s="40"/>
      <c r="D69" s="20" t="s">
        <v>6</v>
      </c>
      <c r="E69" s="41">
        <v>169.68293</v>
      </c>
      <c r="F69" s="42" t="e">
        <f>ROUND(#REF!*#REF!*E69,-1)</f>
        <v>#REF!</v>
      </c>
      <c r="G69" s="43" t="e">
        <f t="shared" si="0"/>
        <v>#REF!</v>
      </c>
    </row>
    <row r="70" spans="1:7" ht="12.75">
      <c r="A70" s="17"/>
      <c r="B70" s="18" t="s">
        <v>34</v>
      </c>
      <c r="C70" s="37"/>
      <c r="D70" s="20"/>
      <c r="E70" s="41"/>
      <c r="F70" s="42"/>
      <c r="G70" s="22"/>
    </row>
    <row r="71" spans="1:7" ht="45.75" customHeight="1">
      <c r="A71" s="35">
        <f>COUNT($A$7:A70)+1</f>
        <v>15</v>
      </c>
      <c r="B71" s="36" t="s">
        <v>57</v>
      </c>
      <c r="C71" s="51"/>
      <c r="D71" s="52"/>
      <c r="E71" s="41"/>
      <c r="F71" s="42"/>
      <c r="G71" s="53"/>
    </row>
    <row r="72" spans="1:7" ht="12.75">
      <c r="A72" s="17"/>
      <c r="B72" s="39" t="s">
        <v>58</v>
      </c>
      <c r="C72" s="40"/>
      <c r="D72" s="20" t="s">
        <v>6</v>
      </c>
      <c r="E72" s="41">
        <v>59.4</v>
      </c>
      <c r="F72" s="42" t="e">
        <f>ROUND(#REF!*#REF!*E72,-1)</f>
        <v>#REF!</v>
      </c>
      <c r="G72" s="43" t="e">
        <f>C72*F72</f>
        <v>#REF!</v>
      </c>
    </row>
    <row r="73" spans="1:7" ht="12.75">
      <c r="A73" s="17"/>
      <c r="B73" s="39" t="s">
        <v>59</v>
      </c>
      <c r="C73" s="40"/>
      <c r="D73" s="20" t="s">
        <v>6</v>
      </c>
      <c r="E73" s="41">
        <v>77.7</v>
      </c>
      <c r="F73" s="42" t="e">
        <f>ROUND(#REF!*#REF!*E73,-1)</f>
        <v>#REF!</v>
      </c>
      <c r="G73" s="43" t="e">
        <f>C73*F73</f>
        <v>#REF!</v>
      </c>
    </row>
    <row r="74" spans="1:7" ht="12.75">
      <c r="A74" s="17"/>
      <c r="B74" s="39" t="s">
        <v>60</v>
      </c>
      <c r="C74" s="40"/>
      <c r="D74" s="20" t="s">
        <v>6</v>
      </c>
      <c r="E74" s="41">
        <v>125</v>
      </c>
      <c r="F74" s="42" t="e">
        <f>ROUND(#REF!*#REF!*E74,-1)</f>
        <v>#REF!</v>
      </c>
      <c r="G74" s="43" t="e">
        <f>C74*F74</f>
        <v>#REF!</v>
      </c>
    </row>
    <row r="75" spans="3:7" ht="12.75">
      <c r="C75" s="54"/>
      <c r="E75" s="41"/>
      <c r="F75" s="42"/>
      <c r="G75" s="46"/>
    </row>
    <row r="76" spans="1:7" ht="34.5" customHeight="1">
      <c r="A76" s="35">
        <f>COUNT($A$7:A75)+1</f>
        <v>16</v>
      </c>
      <c r="B76" s="36" t="s">
        <v>61</v>
      </c>
      <c r="C76" s="51"/>
      <c r="D76" s="52"/>
      <c r="E76" s="41"/>
      <c r="F76" s="42"/>
      <c r="G76" s="53"/>
    </row>
    <row r="77" spans="1:7" ht="12.75">
      <c r="A77" s="17"/>
      <c r="B77" s="39" t="s">
        <v>58</v>
      </c>
      <c r="C77" s="40"/>
      <c r="D77" s="20" t="s">
        <v>6</v>
      </c>
      <c r="E77" s="41">
        <v>59.4</v>
      </c>
      <c r="F77" s="42" t="e">
        <f>ROUND(#REF!*#REF!*E77,-1)</f>
        <v>#REF!</v>
      </c>
      <c r="G77" s="43" t="e">
        <f>C77*F77</f>
        <v>#REF!</v>
      </c>
    </row>
    <row r="78" spans="1:7" ht="12.75">
      <c r="A78" s="17"/>
      <c r="B78" s="39" t="s">
        <v>59</v>
      </c>
      <c r="C78" s="40"/>
      <c r="D78" s="20" t="s">
        <v>6</v>
      </c>
      <c r="E78" s="41">
        <v>77.7</v>
      </c>
      <c r="F78" s="42" t="e">
        <f>ROUND(#REF!*#REF!*E78,-1)</f>
        <v>#REF!</v>
      </c>
      <c r="G78" s="43" t="e">
        <f>C78*F78</f>
        <v>#REF!</v>
      </c>
    </row>
    <row r="79" spans="1:7" ht="12.75">
      <c r="A79" s="17"/>
      <c r="B79" s="39" t="s">
        <v>60</v>
      </c>
      <c r="C79" s="40"/>
      <c r="D79" s="20" t="s">
        <v>6</v>
      </c>
      <c r="E79" s="41">
        <v>125</v>
      </c>
      <c r="F79" s="42" t="e">
        <f>ROUND(#REF!*#REF!*E79,-1)</f>
        <v>#REF!</v>
      </c>
      <c r="G79" s="43" t="e">
        <f>C79*F79</f>
        <v>#REF!</v>
      </c>
    </row>
    <row r="80" spans="2:7" ht="12.75">
      <c r="B80" s="18"/>
      <c r="C80" s="37"/>
      <c r="D80" s="20"/>
      <c r="E80" s="41"/>
      <c r="F80" s="42"/>
      <c r="G80" s="22"/>
    </row>
    <row r="81" spans="1:7" ht="57" customHeight="1">
      <c r="A81" s="35">
        <f>COUNT($A$7:A80)+1</f>
        <v>17</v>
      </c>
      <c r="B81" s="36" t="s">
        <v>62</v>
      </c>
      <c r="C81" s="55"/>
      <c r="D81" s="56"/>
      <c r="E81" s="41"/>
      <c r="F81" s="42"/>
      <c r="G81" s="57"/>
    </row>
    <row r="82" spans="1:7" ht="12.75">
      <c r="A82" s="17"/>
      <c r="B82" s="45" t="s">
        <v>63</v>
      </c>
      <c r="C82" s="54"/>
      <c r="D82" s="5" t="s">
        <v>6</v>
      </c>
      <c r="E82" s="41">
        <v>409.96138</v>
      </c>
      <c r="F82" s="42" t="e">
        <f>ROUND(#REF!*#REF!*E82,-1)</f>
        <v>#REF!</v>
      </c>
      <c r="G82" s="46" t="e">
        <f>C82*F82</f>
        <v>#REF!</v>
      </c>
    </row>
    <row r="83" spans="1:7" ht="12.75">
      <c r="A83" s="17"/>
      <c r="B83" s="18"/>
      <c r="C83" s="37"/>
      <c r="D83" s="20"/>
      <c r="E83" s="41"/>
      <c r="F83" s="42"/>
      <c r="G83" s="22"/>
    </row>
    <row r="84" spans="1:7" ht="68.25" customHeight="1">
      <c r="A84" s="35">
        <f>COUNT($A$7:A83)+1</f>
        <v>18</v>
      </c>
      <c r="B84" s="36" t="s">
        <v>64</v>
      </c>
      <c r="C84" s="37"/>
      <c r="D84" s="20"/>
      <c r="E84" s="41"/>
      <c r="F84" s="42"/>
      <c r="G84" s="22"/>
    </row>
    <row r="85" spans="1:7" ht="12.75">
      <c r="A85" s="17"/>
      <c r="B85" s="39" t="s">
        <v>65</v>
      </c>
      <c r="C85" s="37"/>
      <c r="D85" s="20" t="s">
        <v>6</v>
      </c>
      <c r="E85" s="41">
        <v>54.87805</v>
      </c>
      <c r="F85" s="42" t="e">
        <f>ROUND(#REF!*#REF!*E85,-1)</f>
        <v>#REF!</v>
      </c>
      <c r="G85" s="43" t="e">
        <f>C85*F85</f>
        <v>#REF!</v>
      </c>
    </row>
    <row r="86" spans="1:7" ht="12.75">
      <c r="A86" s="17"/>
      <c r="B86" s="39" t="s">
        <v>66</v>
      </c>
      <c r="C86" s="37"/>
      <c r="D86" s="20" t="s">
        <v>6</v>
      </c>
      <c r="E86" s="41">
        <v>67.07317</v>
      </c>
      <c r="F86" s="42" t="e">
        <f>ROUND(#REF!*#REF!*E86,-1)</f>
        <v>#REF!</v>
      </c>
      <c r="G86" s="43" t="e">
        <f>C86*F86</f>
        <v>#REF!</v>
      </c>
    </row>
    <row r="87" spans="1:7" ht="12.75">
      <c r="A87" s="17"/>
      <c r="B87" s="18"/>
      <c r="C87" s="37"/>
      <c r="D87" s="20"/>
      <c r="E87" s="41"/>
      <c r="F87" s="42"/>
      <c r="G87" s="22"/>
    </row>
    <row r="88" spans="1:7" ht="68.25" customHeight="1">
      <c r="A88" s="35">
        <f>COUNT($A$7:A87)+1</f>
        <v>19</v>
      </c>
      <c r="B88" s="36" t="s">
        <v>67</v>
      </c>
      <c r="C88" s="37"/>
      <c r="D88" s="20"/>
      <c r="E88" s="41"/>
      <c r="F88" s="42"/>
      <c r="G88" s="22"/>
    </row>
    <row r="89" spans="1:7" ht="12.75">
      <c r="A89" s="17"/>
      <c r="B89" s="39" t="s">
        <v>65</v>
      </c>
      <c r="C89" s="37"/>
      <c r="D89" s="20" t="s">
        <v>6</v>
      </c>
      <c r="E89" s="41">
        <v>54.87805</v>
      </c>
      <c r="F89" s="42" t="e">
        <f>ROUND(#REF!*#REF!*E89,-1)</f>
        <v>#REF!</v>
      </c>
      <c r="G89" s="43" t="e">
        <f>C89*F89</f>
        <v>#REF!</v>
      </c>
    </row>
    <row r="90" spans="1:7" ht="12.75">
      <c r="A90" s="17"/>
      <c r="B90" s="39" t="s">
        <v>66</v>
      </c>
      <c r="C90" s="37"/>
      <c r="D90" s="20" t="s">
        <v>6</v>
      </c>
      <c r="E90" s="41">
        <v>67.07317</v>
      </c>
      <c r="F90" s="42" t="e">
        <f>ROUND(#REF!*#REF!*E90,-1)</f>
        <v>#REF!</v>
      </c>
      <c r="G90" s="43" t="e">
        <f>C90*F90</f>
        <v>#REF!</v>
      </c>
    </row>
    <row r="91" spans="1:7" ht="12.75">
      <c r="A91" s="17"/>
      <c r="B91" s="18"/>
      <c r="C91" s="37"/>
      <c r="D91" s="20"/>
      <c r="E91" s="41"/>
      <c r="F91" s="42"/>
      <c r="G91" s="22"/>
    </row>
    <row r="92" spans="1:7" ht="68.25" customHeight="1">
      <c r="A92" s="35">
        <f>COUNT($A$7:A91)+1</f>
        <v>20</v>
      </c>
      <c r="B92" s="36" t="s">
        <v>68</v>
      </c>
      <c r="C92" s="37"/>
      <c r="D92" s="20"/>
      <c r="E92" s="41"/>
      <c r="F92" s="42"/>
      <c r="G92" s="22"/>
    </row>
    <row r="93" spans="1:7" ht="12.75">
      <c r="A93" s="17"/>
      <c r="B93" s="39" t="s">
        <v>69</v>
      </c>
      <c r="C93" s="37"/>
      <c r="D93" s="20" t="s">
        <v>6</v>
      </c>
      <c r="E93" s="41">
        <v>20.50244</v>
      </c>
      <c r="F93" s="42" t="e">
        <f>ROUND(#REF!*#REF!*E93,-1)</f>
        <v>#REF!</v>
      </c>
      <c r="G93" s="43" t="e">
        <f>C93*F93</f>
        <v>#REF!</v>
      </c>
    </row>
    <row r="94" spans="1:7" ht="12.75">
      <c r="A94" s="17"/>
      <c r="B94" s="39" t="s">
        <v>63</v>
      </c>
      <c r="C94" s="37"/>
      <c r="D94" s="20" t="s">
        <v>6</v>
      </c>
      <c r="E94" s="41">
        <v>72.71878</v>
      </c>
      <c r="F94" s="42" t="e">
        <f>ROUND(#REF!*#REF!*E94,-1)</f>
        <v>#REF!</v>
      </c>
      <c r="G94" s="43" t="e">
        <f>C94*F94</f>
        <v>#REF!</v>
      </c>
    </row>
    <row r="95" spans="1:7" ht="12.75">
      <c r="A95" s="17"/>
      <c r="B95" s="39"/>
      <c r="C95" s="37"/>
      <c r="D95" s="20"/>
      <c r="E95" s="41"/>
      <c r="F95" s="42"/>
      <c r="G95" s="43"/>
    </row>
    <row r="96" spans="1:7" ht="57" customHeight="1">
      <c r="A96" s="35">
        <f>COUNT($A$7:A95)+1</f>
        <v>21</v>
      </c>
      <c r="B96" s="58" t="s">
        <v>70</v>
      </c>
      <c r="C96" s="1"/>
      <c r="D96" s="59"/>
      <c r="E96" s="60"/>
      <c r="F96" s="61"/>
      <c r="G96" s="62"/>
    </row>
    <row r="97" spans="1:7" ht="16.5" customHeight="1">
      <c r="A97" s="17"/>
      <c r="B97" s="63" t="s">
        <v>71</v>
      </c>
      <c r="C97" s="1"/>
      <c r="D97" s="59"/>
      <c r="E97" s="60"/>
      <c r="F97" s="61"/>
      <c r="G97" s="62"/>
    </row>
    <row r="98" spans="1:7" ht="12.75">
      <c r="A98" s="17"/>
      <c r="B98" s="64"/>
      <c r="C98" s="1"/>
      <c r="D98" s="59" t="s">
        <v>6</v>
      </c>
      <c r="E98" s="60">
        <v>43</v>
      </c>
      <c r="F98" s="65" t="e">
        <f>ROUND((#REF!*#REF!*E98),-1)</f>
        <v>#REF!</v>
      </c>
      <c r="G98" s="66" t="e">
        <f>C98*F98</f>
        <v>#REF!</v>
      </c>
    </row>
    <row r="99" spans="1:7" ht="12.75">
      <c r="A99" s="17"/>
      <c r="B99" s="39"/>
      <c r="C99" s="37"/>
      <c r="D99" s="20"/>
      <c r="E99" s="41"/>
      <c r="F99" s="42"/>
      <c r="G99" s="43"/>
    </row>
    <row r="100" spans="1:7" ht="45.75" customHeight="1">
      <c r="A100" s="35">
        <f>COUNT($A$7:A99)+1</f>
        <v>22</v>
      </c>
      <c r="B100" s="36" t="s">
        <v>72</v>
      </c>
      <c r="C100" s="37"/>
      <c r="D100" s="20"/>
      <c r="E100" s="41"/>
      <c r="F100" s="42"/>
      <c r="G100" s="22"/>
    </row>
    <row r="101" spans="1:7" ht="12.75">
      <c r="A101" s="17"/>
      <c r="B101" s="39" t="s">
        <v>73</v>
      </c>
      <c r="C101" s="40"/>
      <c r="D101" s="20" t="s">
        <v>6</v>
      </c>
      <c r="E101" s="41">
        <v>101.14646</v>
      </c>
      <c r="F101" s="42" t="e">
        <f>ROUND(#REF!*#REF!*E101,-1)</f>
        <v>#REF!</v>
      </c>
      <c r="G101" s="43" t="e">
        <f>C101*F101</f>
        <v>#REF!</v>
      </c>
    </row>
    <row r="102" spans="1:7" ht="12.75">
      <c r="A102" s="17"/>
      <c r="B102" s="18"/>
      <c r="C102" s="37"/>
      <c r="D102" s="20"/>
      <c r="E102" s="41"/>
      <c r="F102" s="42"/>
      <c r="G102" s="22"/>
    </row>
    <row r="103" spans="1:7" ht="45.75" customHeight="1">
      <c r="A103" s="35">
        <f>COUNT($A$7:A102)+1</f>
        <v>23</v>
      </c>
      <c r="B103" s="36" t="s">
        <v>74</v>
      </c>
      <c r="C103" s="37"/>
      <c r="D103" s="20"/>
      <c r="E103" s="41"/>
      <c r="F103" s="42"/>
      <c r="G103" s="22"/>
    </row>
    <row r="104" spans="1:7" ht="12.75">
      <c r="A104" s="17"/>
      <c r="B104" s="39" t="s">
        <v>75</v>
      </c>
      <c r="C104" s="40"/>
      <c r="D104" s="20" t="s">
        <v>6</v>
      </c>
      <c r="E104" s="41">
        <v>12.85598</v>
      </c>
      <c r="F104" s="42" t="e">
        <f>ROUND(#REF!*#REF!*E104,-1)</f>
        <v>#REF!</v>
      </c>
      <c r="G104" s="43" t="e">
        <f>C104*F104</f>
        <v>#REF!</v>
      </c>
    </row>
    <row r="105" spans="1:7" ht="12.75">
      <c r="A105" s="17"/>
      <c r="B105" s="39" t="s">
        <v>76</v>
      </c>
      <c r="C105" s="40"/>
      <c r="D105" s="20" t="s">
        <v>6</v>
      </c>
      <c r="E105" s="41">
        <v>17.88366</v>
      </c>
      <c r="F105" s="42" t="e">
        <f>ROUND(#REF!*#REF!*E105,-1)</f>
        <v>#REF!</v>
      </c>
      <c r="G105" s="43" t="e">
        <f>C105*F105</f>
        <v>#REF!</v>
      </c>
    </row>
    <row r="106" spans="1:7" ht="12.75">
      <c r="A106" s="17"/>
      <c r="B106" s="39" t="s">
        <v>77</v>
      </c>
      <c r="C106" s="40"/>
      <c r="D106" s="20" t="s">
        <v>6</v>
      </c>
      <c r="E106" s="41">
        <v>39.26866</v>
      </c>
      <c r="F106" s="42" t="e">
        <f>ROUND(#REF!*#REF!*E106,-1)</f>
        <v>#REF!</v>
      </c>
      <c r="G106" s="43" t="e">
        <f>C106*F106</f>
        <v>#REF!</v>
      </c>
    </row>
    <row r="107" spans="1:7" ht="12.75">
      <c r="A107" s="17"/>
      <c r="B107" s="39"/>
      <c r="C107" s="37"/>
      <c r="D107" s="20"/>
      <c r="E107" s="41"/>
      <c r="F107" s="42"/>
      <c r="G107" s="22"/>
    </row>
    <row r="108" spans="1:7" ht="45.75" customHeight="1">
      <c r="A108" s="35">
        <f>COUNT($A$7:A107)+1</f>
        <v>24</v>
      </c>
      <c r="B108" s="36" t="s">
        <v>78</v>
      </c>
      <c r="C108" s="37"/>
      <c r="D108" s="20"/>
      <c r="E108" s="41"/>
      <c r="F108" s="42"/>
      <c r="G108" s="22"/>
    </row>
    <row r="109" spans="1:7" ht="12.75">
      <c r="A109" s="17"/>
      <c r="B109" s="39" t="s">
        <v>79</v>
      </c>
      <c r="C109" s="37"/>
      <c r="D109" s="20" t="s">
        <v>6</v>
      </c>
      <c r="E109" s="41">
        <v>39.67813</v>
      </c>
      <c r="F109" s="42" t="e">
        <f>ROUND(#REF!*#REF!*E109,-1)</f>
        <v>#REF!</v>
      </c>
      <c r="G109" s="43" t="e">
        <f>C109*F109</f>
        <v>#REF!</v>
      </c>
    </row>
    <row r="110" spans="1:7" ht="12.75">
      <c r="A110" s="17"/>
      <c r="B110" s="39" t="s">
        <v>80</v>
      </c>
      <c r="C110" s="37"/>
      <c r="D110" s="20" t="s">
        <v>6</v>
      </c>
      <c r="E110" s="41">
        <v>52.73171</v>
      </c>
      <c r="F110" s="42" t="e">
        <f>ROUND(#REF!*#REF!*E110,-1)</f>
        <v>#REF!</v>
      </c>
      <c r="G110" s="43" t="e">
        <f>C110*F110</f>
        <v>#REF!</v>
      </c>
    </row>
    <row r="111" spans="1:7" ht="12.75">
      <c r="A111" s="17"/>
      <c r="B111" s="39" t="s">
        <v>81</v>
      </c>
      <c r="C111" s="37"/>
      <c r="D111" s="20" t="s">
        <v>6</v>
      </c>
      <c r="E111" s="41">
        <v>64.45122</v>
      </c>
      <c r="F111" s="42" t="e">
        <f>ROUND(#REF!*#REF!*E111,-1)</f>
        <v>#REF!</v>
      </c>
      <c r="G111" s="43" t="e">
        <f>C111*F111</f>
        <v>#REF!</v>
      </c>
    </row>
    <row r="112" spans="1:7" ht="12.75">
      <c r="A112" s="17"/>
      <c r="B112" s="18"/>
      <c r="C112" s="37"/>
      <c r="D112" s="20"/>
      <c r="E112" s="41"/>
      <c r="F112" s="42"/>
      <c r="G112" s="22"/>
    </row>
    <row r="113" spans="1:7" ht="68.25" customHeight="1">
      <c r="A113" s="35">
        <f>COUNT($A$7:A112)+1</f>
        <v>25</v>
      </c>
      <c r="B113" s="36" t="s">
        <v>82</v>
      </c>
      <c r="C113" s="37"/>
      <c r="D113" s="20"/>
      <c r="E113" s="41"/>
      <c r="F113" s="42"/>
      <c r="G113" s="22"/>
    </row>
    <row r="114" spans="1:7" ht="12.75">
      <c r="A114" s="17"/>
      <c r="B114" s="18"/>
      <c r="C114" s="37"/>
      <c r="D114" s="20" t="s">
        <v>5</v>
      </c>
      <c r="E114" s="41">
        <v>4.52439</v>
      </c>
      <c r="F114" s="42" t="e">
        <f>ROUND(#REF!*#REF!*E114,-1)</f>
        <v>#REF!</v>
      </c>
      <c r="G114" s="43" t="e">
        <f>C114*F114</f>
        <v>#REF!</v>
      </c>
    </row>
    <row r="115" spans="1:7" ht="12.75">
      <c r="A115" s="17"/>
      <c r="B115" s="18"/>
      <c r="C115" s="37"/>
      <c r="D115" s="20"/>
      <c r="E115" s="41"/>
      <c r="F115" s="42"/>
      <c r="G115" s="22"/>
    </row>
    <row r="116" spans="1:7" ht="57" customHeight="1">
      <c r="A116" s="35">
        <f>COUNT($A$7:A115)+1</f>
        <v>26</v>
      </c>
      <c r="B116" s="36" t="s">
        <v>83</v>
      </c>
      <c r="C116" s="37"/>
      <c r="D116" s="20"/>
      <c r="E116" s="41"/>
      <c r="F116" s="42"/>
      <c r="G116" s="22"/>
    </row>
    <row r="117" spans="1:7" ht="12.75">
      <c r="A117" s="17"/>
      <c r="B117" s="39" t="s">
        <v>84</v>
      </c>
      <c r="C117" s="37"/>
      <c r="D117" s="20" t="s">
        <v>6</v>
      </c>
      <c r="E117" s="41">
        <v>49.14634</v>
      </c>
      <c r="F117" s="42" t="e">
        <f>ROUND(#REF!*#REF!*E117,-1)</f>
        <v>#REF!</v>
      </c>
      <c r="G117" s="43" t="e">
        <f>C117*F117</f>
        <v>#REF!</v>
      </c>
    </row>
    <row r="118" spans="1:7" ht="12.75">
      <c r="A118" s="17"/>
      <c r="B118" s="39" t="s">
        <v>85</v>
      </c>
      <c r="C118" s="37"/>
      <c r="D118" s="20" t="s">
        <v>6</v>
      </c>
      <c r="E118" s="41">
        <v>65</v>
      </c>
      <c r="F118" s="42" t="e">
        <f>ROUND(#REF!*#REF!*E118,-1)</f>
        <v>#REF!</v>
      </c>
      <c r="G118" s="43" t="e">
        <f>C118*F118</f>
        <v>#REF!</v>
      </c>
    </row>
    <row r="119" spans="1:7" ht="12.75">
      <c r="A119" s="17"/>
      <c r="B119" s="18"/>
      <c r="C119" s="37"/>
      <c r="D119" s="20"/>
      <c r="E119" s="41"/>
      <c r="F119" s="42"/>
      <c r="G119" s="22"/>
    </row>
    <row r="120" spans="1:7" ht="57" customHeight="1">
      <c r="A120" s="35">
        <f>COUNT($A$7:A119)+1</f>
        <v>27</v>
      </c>
      <c r="B120" s="36" t="s">
        <v>86</v>
      </c>
      <c r="C120" s="37"/>
      <c r="D120" s="20"/>
      <c r="E120" s="41"/>
      <c r="F120" s="42"/>
      <c r="G120" s="22"/>
    </row>
    <row r="121" spans="1:7" ht="12.75">
      <c r="A121" s="17"/>
      <c r="B121" s="39" t="s">
        <v>84</v>
      </c>
      <c r="C121" s="37"/>
      <c r="D121" s="20" t="s">
        <v>6</v>
      </c>
      <c r="E121" s="41">
        <v>49.14634</v>
      </c>
      <c r="F121" s="42" t="e">
        <f>ROUND(#REF!*#REF!*E121,-1)</f>
        <v>#REF!</v>
      </c>
      <c r="G121" s="43" t="e">
        <f>C121*F121</f>
        <v>#REF!</v>
      </c>
    </row>
    <row r="122" spans="1:7" ht="12.75">
      <c r="A122" s="17"/>
      <c r="B122" s="39" t="s">
        <v>85</v>
      </c>
      <c r="C122" s="37"/>
      <c r="D122" s="20" t="s">
        <v>6</v>
      </c>
      <c r="E122" s="41">
        <v>65</v>
      </c>
      <c r="F122" s="42" t="e">
        <f>ROUND(#REF!*#REF!*E122,-1)</f>
        <v>#REF!</v>
      </c>
      <c r="G122" s="43" t="e">
        <f>C122*F122</f>
        <v>#REF!</v>
      </c>
    </row>
    <row r="123" spans="1:7" ht="12.75">
      <c r="A123" s="17"/>
      <c r="B123" s="18"/>
      <c r="C123" s="37"/>
      <c r="D123" s="20"/>
      <c r="E123" s="41"/>
      <c r="F123" s="42"/>
      <c r="G123" s="22"/>
    </row>
    <row r="124" spans="1:7" ht="45.75" customHeight="1">
      <c r="A124" s="35">
        <f>COUNT($A$7:A123)+1</f>
        <v>28</v>
      </c>
      <c r="B124" s="36" t="s">
        <v>87</v>
      </c>
      <c r="C124" s="37"/>
      <c r="D124" s="20"/>
      <c r="E124" s="41"/>
      <c r="F124" s="42"/>
      <c r="G124" s="22"/>
    </row>
    <row r="125" spans="1:7" ht="15.75">
      <c r="A125" s="17"/>
      <c r="B125" s="18"/>
      <c r="C125" s="37"/>
      <c r="D125" s="20" t="s">
        <v>3</v>
      </c>
      <c r="E125" s="41">
        <v>7.53658</v>
      </c>
      <c r="F125" s="42" t="e">
        <f>ROUND(#REF!*#REF!*E125,-1)</f>
        <v>#REF!</v>
      </c>
      <c r="G125" s="43" t="e">
        <f>C125*F125</f>
        <v>#REF!</v>
      </c>
    </row>
    <row r="126" spans="1:7" ht="12.75">
      <c r="A126" s="17"/>
      <c r="B126" s="18"/>
      <c r="C126" s="37"/>
      <c r="D126" s="20"/>
      <c r="E126" s="41"/>
      <c r="F126" s="42"/>
      <c r="G126" s="22"/>
    </row>
    <row r="127" spans="1:7" ht="57" customHeight="1">
      <c r="A127" s="35">
        <f>COUNT($A$7:A126)+1</f>
        <v>29</v>
      </c>
      <c r="B127" s="36" t="s">
        <v>88</v>
      </c>
      <c r="C127" s="37"/>
      <c r="D127" s="20"/>
      <c r="E127" s="41"/>
      <c r="F127" s="42"/>
      <c r="G127" s="22"/>
    </row>
    <row r="128" spans="1:7" ht="15.75">
      <c r="A128" s="17"/>
      <c r="B128" s="18"/>
      <c r="C128" s="37"/>
      <c r="D128" s="20" t="s">
        <v>3</v>
      </c>
      <c r="E128" s="41">
        <v>14.03659</v>
      </c>
      <c r="F128" s="42" t="e">
        <f>ROUND(#REF!*#REF!*E128,-1)</f>
        <v>#REF!</v>
      </c>
      <c r="G128" s="43" t="e">
        <f>C128*F128</f>
        <v>#REF!</v>
      </c>
    </row>
    <row r="129" spans="1:7" ht="12.75">
      <c r="A129" s="17"/>
      <c r="B129" s="18"/>
      <c r="C129" s="37"/>
      <c r="D129" s="20"/>
      <c r="E129" s="41"/>
      <c r="F129" s="42"/>
      <c r="G129" s="22"/>
    </row>
    <row r="130" spans="1:7" ht="45.75" customHeight="1">
      <c r="A130" s="35">
        <f>COUNT($A$7:A129)+1</f>
        <v>30</v>
      </c>
      <c r="B130" s="36" t="s">
        <v>89</v>
      </c>
      <c r="C130" s="37"/>
      <c r="D130" s="20"/>
      <c r="E130" s="41"/>
      <c r="F130" s="42"/>
      <c r="G130" s="22"/>
    </row>
    <row r="131" spans="1:7" ht="12.75">
      <c r="A131" s="17"/>
      <c r="B131" s="18"/>
      <c r="C131" s="37"/>
      <c r="D131" s="20" t="s">
        <v>6</v>
      </c>
      <c r="E131" s="41">
        <v>35.81496</v>
      </c>
      <c r="F131" s="42" t="e">
        <f>ROUND(#REF!*#REF!*E131,-1)</f>
        <v>#REF!</v>
      </c>
      <c r="G131" s="43" t="e">
        <f>C131*F131</f>
        <v>#REF!</v>
      </c>
    </row>
    <row r="132" spans="1:7" ht="12.75">
      <c r="A132" s="17"/>
      <c r="B132" s="18"/>
      <c r="C132" s="37"/>
      <c r="D132" s="20"/>
      <c r="E132" s="32"/>
      <c r="F132" s="38"/>
      <c r="G132" s="22"/>
    </row>
    <row r="133" spans="1:7" ht="42" customHeight="1">
      <c r="A133" s="35">
        <f>COUNT($A$7:A132)+1</f>
        <v>31</v>
      </c>
      <c r="B133" s="67" t="s">
        <v>90</v>
      </c>
      <c r="C133" s="37"/>
      <c r="D133" s="20"/>
      <c r="E133" s="32"/>
      <c r="F133" s="38"/>
      <c r="G133" s="22"/>
    </row>
    <row r="134" spans="3:7" ht="12.75">
      <c r="C134" s="54"/>
      <c r="D134" s="5" t="s">
        <v>4</v>
      </c>
      <c r="E134" s="41">
        <v>3.23171</v>
      </c>
      <c r="F134" s="42" t="e">
        <f>ROUND(#REF!*#REF!*E134,-1)</f>
        <v>#REF!</v>
      </c>
      <c r="G134" s="46" t="e">
        <f>C134*F134</f>
        <v>#REF!</v>
      </c>
    </row>
    <row r="135" spans="1:7" ht="12.75">
      <c r="A135" s="17"/>
      <c r="B135" s="18"/>
      <c r="C135" s="37"/>
      <c r="D135" s="20"/>
      <c r="E135" s="41"/>
      <c r="F135" s="38"/>
      <c r="G135" s="22"/>
    </row>
    <row r="136" spans="1:7" ht="45.75" customHeight="1">
      <c r="A136" s="35">
        <f>COUNT($A$7:A135)+1</f>
        <v>32</v>
      </c>
      <c r="B136" s="36" t="s">
        <v>91</v>
      </c>
      <c r="C136" s="37"/>
      <c r="D136" s="20"/>
      <c r="E136" s="32"/>
      <c r="F136" s="38"/>
      <c r="G136" s="22"/>
    </row>
    <row r="137" spans="3:7" ht="12.75">
      <c r="C137" s="54"/>
      <c r="D137" s="68" t="s">
        <v>92</v>
      </c>
      <c r="E137" s="41"/>
      <c r="G137" s="46" t="e">
        <f>ROUND(0.03*(SUM(G8:G134)),-1)</f>
        <v>#REF!</v>
      </c>
    </row>
    <row r="138" spans="1:7" ht="12.75">
      <c r="A138" s="17"/>
      <c r="B138" s="18"/>
      <c r="C138" s="37"/>
      <c r="D138" s="20"/>
      <c r="E138" s="32"/>
      <c r="F138" s="38"/>
      <c r="G138" s="22"/>
    </row>
    <row r="139" spans="1:7" ht="45.75" customHeight="1">
      <c r="A139" s="69">
        <f>COUNT($A$7:A138)+1</f>
        <v>33</v>
      </c>
      <c r="B139" s="48" t="s">
        <v>93</v>
      </c>
      <c r="C139" s="54"/>
      <c r="E139" s="41"/>
      <c r="G139" s="46"/>
    </row>
    <row r="140" spans="3:7" ht="12.75">
      <c r="C140" s="54"/>
      <c r="D140" s="68">
        <v>0.06</v>
      </c>
      <c r="E140" s="41"/>
      <c r="G140" s="46" t="e">
        <f>ROUND(D140*(SUM(G8:G134)),-1)</f>
        <v>#REF!</v>
      </c>
    </row>
    <row r="141" spans="1:7" ht="12.75">
      <c r="A141" s="17"/>
      <c r="B141" s="18"/>
      <c r="C141" s="37"/>
      <c r="D141" s="20"/>
      <c r="E141" s="32"/>
      <c r="F141" s="38"/>
      <c r="G141" s="22"/>
    </row>
    <row r="142" spans="1:7" ht="12.75">
      <c r="A142" s="70"/>
      <c r="B142" s="71" t="s">
        <v>94</v>
      </c>
      <c r="C142" s="72"/>
      <c r="D142" s="73"/>
      <c r="E142" s="71" t="s">
        <v>95</v>
      </c>
      <c r="F142" s="74"/>
      <c r="G142" s="75" t="e">
        <f>SUM(G8:G140)</f>
        <v>#REF!</v>
      </c>
    </row>
    <row r="143" ht="12.75">
      <c r="E143" s="18"/>
    </row>
    <row r="144" ht="12.75">
      <c r="E144" s="20"/>
    </row>
    <row r="145" ht="12.75">
      <c r="E145" s="20"/>
    </row>
    <row r="146" ht="12.75">
      <c r="E146" s="20"/>
    </row>
    <row r="147" ht="12.75">
      <c r="E147" s="20"/>
    </row>
    <row r="148" ht="12.75">
      <c r="E148" s="20"/>
    </row>
    <row r="149" ht="12.75">
      <c r="E149" s="20"/>
    </row>
    <row r="150" ht="12.75">
      <c r="E150" s="20"/>
    </row>
    <row r="151" ht="12.75">
      <c r="E151" s="20"/>
    </row>
    <row r="152" ht="12.75">
      <c r="E152" s="20"/>
    </row>
    <row r="153" ht="12.75">
      <c r="E153" s="20"/>
    </row>
    <row r="154" ht="12.75">
      <c r="E154" s="20"/>
    </row>
    <row r="155" ht="12.75">
      <c r="E155" s="20"/>
    </row>
    <row r="156" ht="12.75">
      <c r="E156" s="20"/>
    </row>
    <row r="157" ht="12.75">
      <c r="E157" s="20"/>
    </row>
    <row r="158" ht="12.75">
      <c r="E158" s="20"/>
    </row>
    <row r="159" ht="12.75">
      <c r="E159" s="20"/>
    </row>
    <row r="160" ht="12.75">
      <c r="E160" s="20"/>
    </row>
    <row r="161" ht="12.75">
      <c r="E161" s="20"/>
    </row>
    <row r="162" ht="12.75">
      <c r="E162" s="20"/>
    </row>
    <row r="163" ht="12.75">
      <c r="E163" s="20"/>
    </row>
    <row r="164" ht="12.75">
      <c r="E164" s="20"/>
    </row>
    <row r="165" ht="12.75">
      <c r="E165" s="20"/>
    </row>
    <row r="166" ht="12.75">
      <c r="E166" s="20"/>
    </row>
    <row r="167" ht="12.75">
      <c r="E167" s="20"/>
    </row>
    <row r="168" ht="12.75">
      <c r="E168" s="20"/>
    </row>
    <row r="169" ht="12.75">
      <c r="E169" s="20"/>
    </row>
    <row r="170" spans="5:7" ht="12.75">
      <c r="E170" s="7"/>
      <c r="G170" s="5"/>
    </row>
    <row r="171" spans="5:7" ht="12.75">
      <c r="E171" s="7"/>
      <c r="G171" s="5"/>
    </row>
  </sheetData>
  <sheetProtection/>
  <mergeCells count="1">
    <mergeCell ref="C5:D5"/>
  </mergeCells>
  <printOptions/>
  <pageMargins left="1.3777777777777778" right="0.5902777777777778" top="1.090277777777778" bottom="0.7875000000000001" header="0.5118055555555556" footer="0.5118055555555556"/>
  <pageSetup horizontalDpi="300" verticalDpi="300" orientation="portrait" paperSize="9" r:id="rId1"/>
  <headerFooter alignWithMargins="0">
    <oddHeader xml:space="preserve">&amp;L&amp;8                    Energetika Ljubljana, d.o.o. 
                    RIS-Projektivni oddelek
                    št. projekta: N 16052/20564&amp;R&amp;8    </oddHeader>
    <oddFooter>&amp;C&amp;"Times New Roman CE,Navadno"&amp;P</oddFooter>
  </headerFooter>
</worksheet>
</file>

<file path=xl/worksheets/sheet2.xml><?xml version="1.0" encoding="utf-8"?>
<worksheet xmlns="http://schemas.openxmlformats.org/spreadsheetml/2006/main" xmlns:r="http://schemas.openxmlformats.org/officeDocument/2006/relationships">
  <sheetPr codeName="List17"/>
  <dimension ref="A1:P116"/>
  <sheetViews>
    <sheetView tabSelected="1" view="pageBreakPreview" zoomScaleSheetLayoutView="100" workbookViewId="0" topLeftCell="A1">
      <selection activeCell="F16" sqref="F16"/>
    </sheetView>
  </sheetViews>
  <sheetFormatPr defaultColWidth="9.00390625" defaultRowHeight="12.75"/>
  <cols>
    <col min="1" max="1" width="5.625" style="77" customWidth="1"/>
    <col min="2" max="2" width="44.75390625" style="99" customWidth="1"/>
    <col min="3" max="3" width="6.25390625" style="209" customWidth="1"/>
    <col min="4" max="4" width="7.625" style="255" customWidth="1"/>
    <col min="5" max="5" width="3.00390625" style="286" customWidth="1"/>
    <col min="6" max="6" width="20.00390625" style="286" customWidth="1"/>
    <col min="7" max="7" width="20.375" style="87" customWidth="1"/>
    <col min="8" max="8" width="19.375" style="77" customWidth="1"/>
    <col min="9" max="9" width="11.00390625" style="104" customWidth="1"/>
    <col min="10" max="10" width="10.125" style="104" customWidth="1"/>
    <col min="11" max="11" width="9.125" style="104" customWidth="1"/>
    <col min="12" max="12" width="16.75390625" style="104" customWidth="1"/>
    <col min="13" max="13" width="9.875" style="104" customWidth="1"/>
    <col min="14" max="14" width="2.625" style="104" bestFit="1" customWidth="1"/>
    <col min="15" max="15" width="9.125" style="104" customWidth="1"/>
    <col min="16" max="16" width="9.00390625" style="104" customWidth="1"/>
    <col min="17" max="16384" width="9.125" style="104" customWidth="1"/>
  </cols>
  <sheetData>
    <row r="1" spans="1:15" s="703" customFormat="1" ht="15.75">
      <c r="A1" s="693" t="s">
        <v>845</v>
      </c>
      <c r="B1" s="695"/>
      <c r="C1" s="696"/>
      <c r="D1" s="697"/>
      <c r="E1" s="698"/>
      <c r="F1" s="699"/>
      <c r="G1" s="700"/>
      <c r="H1" s="701"/>
      <c r="I1" s="702"/>
      <c r="J1" s="702"/>
      <c r="L1" s="700"/>
      <c r="M1" s="700"/>
      <c r="N1" s="704"/>
      <c r="O1" s="705"/>
    </row>
    <row r="2" spans="1:15" s="105" customFormat="1" ht="18">
      <c r="A2" s="96"/>
      <c r="B2" s="95"/>
      <c r="C2" s="281"/>
      <c r="D2" s="251"/>
      <c r="E2" s="252"/>
      <c r="F2" s="280"/>
      <c r="G2" s="98"/>
      <c r="H2" s="86"/>
      <c r="I2" s="120"/>
      <c r="J2" s="120"/>
      <c r="L2" s="98"/>
      <c r="M2" s="98"/>
      <c r="N2" s="85"/>
      <c r="O2" s="76"/>
    </row>
    <row r="3" spans="1:15" s="102" customFormat="1" ht="13.5" thickBot="1">
      <c r="A3" s="686" t="str">
        <f>+OSNOVA!E30</f>
        <v>REKAPITULACIJA</v>
      </c>
      <c r="B3" s="686"/>
      <c r="C3" s="687"/>
      <c r="D3" s="687"/>
      <c r="E3" s="687"/>
      <c r="F3" s="687"/>
      <c r="G3" s="688"/>
      <c r="H3" s="689"/>
      <c r="I3" s="690"/>
      <c r="J3" s="690"/>
      <c r="L3" s="688"/>
      <c r="M3" s="688"/>
      <c r="N3" s="691"/>
      <c r="O3" s="692"/>
    </row>
    <row r="4" spans="1:15" s="105" customFormat="1" ht="18">
      <c r="A4" s="96"/>
      <c r="B4" s="95"/>
      <c r="C4" s="281"/>
      <c r="D4" s="251"/>
      <c r="E4" s="252"/>
      <c r="F4" s="280"/>
      <c r="G4" s="98"/>
      <c r="H4" s="86"/>
      <c r="I4" s="120"/>
      <c r="J4" s="120"/>
      <c r="L4" s="98"/>
      <c r="M4" s="98"/>
      <c r="N4" s="85"/>
      <c r="O4" s="76"/>
    </row>
    <row r="5" spans="1:9" s="135" customFormat="1" ht="12.75">
      <c r="A5" s="136" t="s">
        <v>149</v>
      </c>
      <c r="B5" s="137"/>
      <c r="C5" s="231"/>
      <c r="D5" s="231"/>
      <c r="E5" s="231"/>
      <c r="F5" s="231"/>
      <c r="G5" s="134"/>
      <c r="H5" s="83"/>
      <c r="I5" s="80"/>
    </row>
    <row r="6" spans="1:16" s="122" customFormat="1" ht="12.75">
      <c r="A6" s="185" t="s">
        <v>148</v>
      </c>
      <c r="B6" s="186"/>
      <c r="C6" s="282"/>
      <c r="D6" s="283"/>
      <c r="E6" s="284"/>
      <c r="F6" s="284" t="s">
        <v>1</v>
      </c>
      <c r="G6" s="187"/>
      <c r="H6" s="188"/>
      <c r="M6" s="189"/>
      <c r="O6" s="190"/>
      <c r="P6" s="190"/>
    </row>
    <row r="7" spans="1:16" s="618" customFormat="1" ht="15">
      <c r="A7" s="612"/>
      <c r="B7" s="613"/>
      <c r="C7" s="614"/>
      <c r="D7" s="615"/>
      <c r="E7" s="616"/>
      <c r="F7" s="616"/>
      <c r="G7" s="617"/>
      <c r="M7" s="619"/>
      <c r="O7" s="620"/>
      <c r="P7" s="620"/>
    </row>
    <row r="8" spans="1:16" s="724" customFormat="1" ht="13.5" thickBot="1">
      <c r="A8" s="718" t="s">
        <v>823</v>
      </c>
      <c r="B8" s="719"/>
      <c r="C8" s="720"/>
      <c r="D8" s="721"/>
      <c r="E8" s="722"/>
      <c r="F8" s="722"/>
      <c r="G8" s="723"/>
      <c r="M8" s="725"/>
      <c r="O8" s="726"/>
      <c r="P8" s="726"/>
    </row>
    <row r="9" spans="1:16" s="618" customFormat="1" ht="15">
      <c r="A9" s="612"/>
      <c r="B9" s="613"/>
      <c r="C9" s="614"/>
      <c r="D9" s="615"/>
      <c r="E9" s="616"/>
      <c r="F9" s="616"/>
      <c r="G9" s="617"/>
      <c r="M9" s="619"/>
      <c r="O9" s="620"/>
      <c r="P9" s="620"/>
    </row>
    <row r="10" spans="1:16" s="122" customFormat="1" ht="12.75">
      <c r="A10" s="234" t="str">
        <f>OSNOVA!D33</f>
        <v>S1.</v>
      </c>
      <c r="B10" s="234" t="str">
        <f>OSNOVA!E33</f>
        <v>DEMONTAŽNA DELA</v>
      </c>
      <c r="C10" s="430"/>
      <c r="D10" s="356"/>
      <c r="E10" s="601"/>
      <c r="F10" s="602">
        <f>DEMONTAŽNA!G21</f>
        <v>0</v>
      </c>
      <c r="G10" s="589"/>
      <c r="M10" s="189"/>
      <c r="O10" s="190"/>
      <c r="P10" s="190"/>
    </row>
    <row r="11" spans="1:8" s="189" customFormat="1" ht="12.75">
      <c r="A11" s="603"/>
      <c r="B11" s="432"/>
      <c r="C11" s="433"/>
      <c r="D11" s="358"/>
      <c r="E11" s="604"/>
      <c r="F11" s="605"/>
      <c r="G11" s="606"/>
      <c r="H11" s="607"/>
    </row>
    <row r="12" spans="1:8" s="122" customFormat="1" ht="12.75">
      <c r="A12" s="234" t="str">
        <f>OSNOVA!D36</f>
        <v>S4.</v>
      </c>
      <c r="B12" s="234" t="str">
        <f>OSNOVA!E36</f>
        <v>OGREVANJE IN HLAJENJE</v>
      </c>
      <c r="C12" s="235"/>
      <c r="D12" s="236"/>
      <c r="E12" s="235"/>
      <c r="F12" s="602">
        <f>'OGREVANJE IN HLAJENJE'!G528</f>
        <v>0</v>
      </c>
      <c r="G12" s="608"/>
      <c r="H12" s="609"/>
    </row>
    <row r="13" spans="1:8" s="122" customFormat="1" ht="12.75">
      <c r="A13" s="234"/>
      <c r="B13" s="234"/>
      <c r="C13" s="235"/>
      <c r="D13" s="236"/>
      <c r="E13" s="235"/>
      <c r="F13" s="602"/>
      <c r="G13" s="608"/>
      <c r="H13" s="609"/>
    </row>
    <row r="14" spans="1:8" s="122" customFormat="1" ht="12.75">
      <c r="A14" s="234" t="str">
        <f>OSNOVA!D37</f>
        <v>S5.</v>
      </c>
      <c r="B14" s="234" t="str">
        <f>OSNOVA!E37</f>
        <v>PREZRAČEVANJE</v>
      </c>
      <c r="C14" s="235"/>
      <c r="D14" s="236"/>
      <c r="E14" s="235"/>
      <c r="F14" s="602">
        <f>PREZRAČEVANJE!G465</f>
        <v>0</v>
      </c>
      <c r="G14" s="608"/>
      <c r="H14" s="609"/>
    </row>
    <row r="15" spans="1:8" s="122" customFormat="1" ht="12.75">
      <c r="A15" s="234"/>
      <c r="B15" s="234"/>
      <c r="C15" s="235"/>
      <c r="D15" s="236"/>
      <c r="E15" s="235"/>
      <c r="F15" s="602"/>
      <c r="G15" s="608"/>
      <c r="H15" s="609"/>
    </row>
    <row r="16" spans="1:8" s="122" customFormat="1" ht="12.75">
      <c r="A16" s="610" t="str">
        <f>AVTOMATIKA!A3:B3</f>
        <v>S6.</v>
      </c>
      <c r="B16" s="234" t="str">
        <f>AVTOMATIKA!C3</f>
        <v>AVTOMATIKA ENERGETSKEGA SISTEMA</v>
      </c>
      <c r="C16" s="235"/>
      <c r="D16" s="236"/>
      <c r="E16" s="235"/>
      <c r="F16" s="602">
        <f>AVTOMATIKA!G162</f>
        <v>0</v>
      </c>
      <c r="G16" s="608"/>
      <c r="H16" s="609"/>
    </row>
    <row r="17" spans="1:8" s="122" customFormat="1" ht="13.5" thickBot="1">
      <c r="A17" s="484"/>
      <c r="B17" s="241"/>
      <c r="C17" s="242"/>
      <c r="D17" s="243"/>
      <c r="E17" s="242"/>
      <c r="F17" s="639"/>
      <c r="G17" s="608"/>
      <c r="H17" s="609"/>
    </row>
    <row r="18" spans="1:16" s="135" customFormat="1" ht="9" customHeight="1" thickTop="1">
      <c r="A18" s="640"/>
      <c r="B18" s="641"/>
      <c r="C18" s="642"/>
      <c r="D18" s="643"/>
      <c r="E18" s="643"/>
      <c r="F18" s="644"/>
      <c r="G18" s="645"/>
      <c r="H18" s="142"/>
      <c r="P18" s="646"/>
    </row>
    <row r="19" spans="1:8" s="122" customFormat="1" ht="12.75">
      <c r="A19" s="647"/>
      <c r="B19" s="648"/>
      <c r="C19" s="235"/>
      <c r="D19" s="236" t="s">
        <v>2</v>
      </c>
      <c r="E19" s="235"/>
      <c r="F19" s="602">
        <f>IF(OSNOVA!$B$40=1,SUM(F10:F16),"")</f>
        <v>0</v>
      </c>
      <c r="G19" s="608"/>
      <c r="H19" s="649"/>
    </row>
    <row r="20" spans="1:8" s="135" customFormat="1" ht="9" customHeight="1">
      <c r="A20" s="142"/>
      <c r="B20" s="141"/>
      <c r="C20" s="239"/>
      <c r="D20" s="650"/>
      <c r="E20" s="285"/>
      <c r="F20" s="285"/>
      <c r="G20" s="134"/>
      <c r="H20" s="142"/>
    </row>
    <row r="21" spans="1:8" s="122" customFormat="1" ht="12.75">
      <c r="A21" s="647"/>
      <c r="B21" s="648"/>
      <c r="C21" s="651">
        <f>DDV</f>
        <v>0.22</v>
      </c>
      <c r="D21" s="236" t="s">
        <v>107</v>
      </c>
      <c r="E21" s="235"/>
      <c r="F21" s="602">
        <f>IF(OSNOVA!$B$40=1,SUM(F19*C21),"")</f>
        <v>0</v>
      </c>
      <c r="G21" s="608"/>
      <c r="H21" s="649"/>
    </row>
    <row r="22" spans="1:16" s="135" customFormat="1" ht="9" customHeight="1">
      <c r="A22" s="652"/>
      <c r="B22" s="653"/>
      <c r="C22" s="654"/>
      <c r="D22" s="655"/>
      <c r="E22" s="655"/>
      <c r="F22" s="656"/>
      <c r="G22" s="645"/>
      <c r="H22" s="142"/>
      <c r="P22" s="646"/>
    </row>
    <row r="23" spans="1:8" s="122" customFormat="1" ht="12.75">
      <c r="A23" s="647"/>
      <c r="B23" s="648"/>
      <c r="C23" s="235"/>
      <c r="D23" s="236" t="s">
        <v>108</v>
      </c>
      <c r="E23" s="235"/>
      <c r="F23" s="602">
        <f>IF(OSNOVA!$B$40=1,SUM(F18:F21),"")</f>
        <v>0</v>
      </c>
      <c r="G23" s="608"/>
      <c r="H23" s="649"/>
    </row>
    <row r="24" spans="1:8" s="619" customFormat="1" ht="9" customHeight="1" thickBot="1">
      <c r="A24" s="626"/>
      <c r="B24" s="627"/>
      <c r="C24" s="628"/>
      <c r="D24" s="629"/>
      <c r="E24" s="630"/>
      <c r="F24" s="630"/>
      <c r="G24" s="625"/>
      <c r="H24" s="621"/>
    </row>
    <row r="25" spans="1:8" s="619" customFormat="1" ht="15.75" thickTop="1">
      <c r="A25" s="621"/>
      <c r="B25" s="631"/>
      <c r="C25" s="622"/>
      <c r="D25" s="623"/>
      <c r="E25" s="624"/>
      <c r="F25" s="624"/>
      <c r="G25" s="625"/>
      <c r="H25" s="621"/>
    </row>
    <row r="26" spans="1:8" s="619" customFormat="1" ht="15">
      <c r="A26" s="621"/>
      <c r="B26" s="631"/>
      <c r="C26" s="622"/>
      <c r="D26" s="623"/>
      <c r="E26" s="624"/>
      <c r="F26" s="624"/>
      <c r="G26" s="625"/>
      <c r="H26" s="621"/>
    </row>
    <row r="27" spans="1:16" s="724" customFormat="1" ht="13.5" thickBot="1">
      <c r="A27" s="718" t="s">
        <v>824</v>
      </c>
      <c r="B27" s="719"/>
      <c r="C27" s="720"/>
      <c r="D27" s="721"/>
      <c r="E27" s="722"/>
      <c r="F27" s="722"/>
      <c r="G27" s="723"/>
      <c r="M27" s="725"/>
      <c r="O27" s="726"/>
      <c r="P27" s="726"/>
    </row>
    <row r="28" spans="1:16" s="618" customFormat="1" ht="15">
      <c r="A28" s="612"/>
      <c r="B28" s="613"/>
      <c r="C28" s="614"/>
      <c r="D28" s="615"/>
      <c r="E28" s="616"/>
      <c r="F28" s="616"/>
      <c r="G28" s="617"/>
      <c r="M28" s="619"/>
      <c r="O28" s="620"/>
      <c r="P28" s="620"/>
    </row>
    <row r="29" spans="1:16" s="122" customFormat="1" ht="12.75">
      <c r="A29" s="234" t="str">
        <f>OSNOVA!D34</f>
        <v>S2.</v>
      </c>
      <c r="B29" s="234" t="str">
        <f>OSNOVA!E34</f>
        <v>VODOVOD IN KANALIZACIJA</v>
      </c>
      <c r="C29" s="430"/>
      <c r="D29" s="356"/>
      <c r="E29" s="601"/>
      <c r="F29" s="602">
        <f>'VODOVOD IN KANANALIZACIJA'!G295</f>
        <v>0</v>
      </c>
      <c r="G29" s="589"/>
      <c r="M29" s="189"/>
      <c r="O29" s="190"/>
      <c r="P29" s="190"/>
    </row>
    <row r="30" spans="1:8" s="189" customFormat="1" ht="12.75">
      <c r="A30" s="603"/>
      <c r="B30" s="432"/>
      <c r="C30" s="433"/>
      <c r="D30" s="358"/>
      <c r="E30" s="604"/>
      <c r="F30" s="605"/>
      <c r="G30" s="606"/>
      <c r="H30" s="607"/>
    </row>
    <row r="31" spans="1:8" s="122" customFormat="1" ht="12.75">
      <c r="A31" s="341" t="str">
        <f>OSNOVA!D35</f>
        <v>S3.</v>
      </c>
      <c r="B31" s="234" t="str">
        <f>OSNOVA!E35</f>
        <v>PLIN</v>
      </c>
      <c r="C31" s="235"/>
      <c r="D31" s="236"/>
      <c r="E31" s="235"/>
      <c r="F31" s="602">
        <f>PLIN!G135</f>
        <v>0</v>
      </c>
      <c r="G31" s="608"/>
      <c r="H31" s="609"/>
    </row>
    <row r="32" spans="1:8" s="122" customFormat="1" ht="13.5" thickBot="1">
      <c r="A32" s="484"/>
      <c r="B32" s="241"/>
      <c r="C32" s="242"/>
      <c r="D32" s="243"/>
      <c r="E32" s="242"/>
      <c r="F32" s="639"/>
      <c r="G32" s="608"/>
      <c r="H32" s="609"/>
    </row>
    <row r="33" spans="1:16" s="135" customFormat="1" ht="9" customHeight="1" thickTop="1">
      <c r="A33" s="640"/>
      <c r="B33" s="641"/>
      <c r="C33" s="642"/>
      <c r="D33" s="643"/>
      <c r="E33" s="643"/>
      <c r="F33" s="644"/>
      <c r="G33" s="645"/>
      <c r="H33" s="142"/>
      <c r="P33" s="646"/>
    </row>
    <row r="34" spans="1:8" s="122" customFormat="1" ht="12.75">
      <c r="A34" s="647"/>
      <c r="B34" s="648"/>
      <c r="C34" s="235"/>
      <c r="D34" s="236" t="s">
        <v>2</v>
      </c>
      <c r="E34" s="235"/>
      <c r="F34" s="602">
        <f>IF(OSNOVA!$B$40=1,SUM(F29:F31),"")</f>
        <v>0</v>
      </c>
      <c r="G34" s="608"/>
      <c r="H34" s="649"/>
    </row>
    <row r="35" spans="1:8" s="135" customFormat="1" ht="9" customHeight="1">
      <c r="A35" s="142"/>
      <c r="B35" s="141"/>
      <c r="C35" s="239"/>
      <c r="D35" s="650"/>
      <c r="E35" s="285"/>
      <c r="F35" s="285"/>
      <c r="G35" s="134"/>
      <c r="H35" s="142"/>
    </row>
    <row r="36" spans="1:8" s="122" customFormat="1" ht="12.75">
      <c r="A36" s="647"/>
      <c r="B36" s="648"/>
      <c r="C36" s="651">
        <f>DDV</f>
        <v>0.22</v>
      </c>
      <c r="D36" s="236" t="s">
        <v>107</v>
      </c>
      <c r="E36" s="235"/>
      <c r="F36" s="602">
        <f>IF(OSNOVA!$B$40=1,SUM(F34*C36),"")</f>
        <v>0</v>
      </c>
      <c r="G36" s="608"/>
      <c r="H36" s="649"/>
    </row>
    <row r="37" spans="1:16" s="135" customFormat="1" ht="9" customHeight="1">
      <c r="A37" s="640"/>
      <c r="B37" s="641"/>
      <c r="C37" s="642"/>
      <c r="D37" s="643"/>
      <c r="E37" s="643"/>
      <c r="F37" s="644"/>
      <c r="G37" s="645"/>
      <c r="H37" s="142"/>
      <c r="P37" s="646"/>
    </row>
    <row r="38" spans="1:8" s="122" customFormat="1" ht="12.75">
      <c r="A38" s="657"/>
      <c r="B38" s="234"/>
      <c r="C38" s="235"/>
      <c r="D38" s="236" t="s">
        <v>108</v>
      </c>
      <c r="E38" s="235"/>
      <c r="F38" s="602">
        <f>IF(OSNOVA!$B$40=1,SUM(F33:F36),"")</f>
        <v>0</v>
      </c>
      <c r="G38" s="608"/>
      <c r="H38" s="649"/>
    </row>
    <row r="39" spans="1:6" ht="9" customHeight="1" thickBot="1">
      <c r="A39" s="658"/>
      <c r="B39" s="659"/>
      <c r="C39" s="660"/>
      <c r="D39" s="661"/>
      <c r="E39" s="662"/>
      <c r="F39" s="662"/>
    </row>
    <row r="40" spans="1:8" s="634" customFormat="1" ht="15.75" thickTop="1">
      <c r="A40" s="633"/>
      <c r="B40" s="635"/>
      <c r="C40" s="636"/>
      <c r="D40" s="637"/>
      <c r="E40" s="638"/>
      <c r="F40" s="638"/>
      <c r="G40" s="632"/>
      <c r="H40" s="633"/>
    </row>
    <row r="41" spans="1:8" s="634" customFormat="1" ht="15">
      <c r="A41" s="633"/>
      <c r="B41" s="635"/>
      <c r="C41" s="636"/>
      <c r="D41" s="637"/>
      <c r="E41" s="638"/>
      <c r="F41" s="638"/>
      <c r="G41" s="632"/>
      <c r="H41" s="633"/>
    </row>
    <row r="42" spans="1:8" s="634" customFormat="1" ht="15">
      <c r="A42" s="633"/>
      <c r="B42" s="663" t="s">
        <v>551</v>
      </c>
      <c r="C42" s="433"/>
      <c r="D42" s="664"/>
      <c r="E42" s="604"/>
      <c r="F42" s="604"/>
      <c r="G42" s="632"/>
      <c r="H42" s="633"/>
    </row>
    <row r="43" spans="1:8" s="634" customFormat="1" ht="58.5" customHeight="1">
      <c r="A43" s="633"/>
      <c r="B43" s="681" t="s">
        <v>573</v>
      </c>
      <c r="C43" s="681"/>
      <c r="D43" s="681"/>
      <c r="E43" s="681"/>
      <c r="F43" s="681"/>
      <c r="G43" s="632"/>
      <c r="H43" s="633"/>
    </row>
    <row r="44" spans="1:8" s="78" customFormat="1" ht="12">
      <c r="A44" s="81"/>
      <c r="B44" s="82" t="s">
        <v>825</v>
      </c>
      <c r="C44" s="213"/>
      <c r="D44" s="219"/>
      <c r="E44" s="256"/>
      <c r="F44" s="256"/>
      <c r="G44" s="88"/>
      <c r="H44" s="81"/>
    </row>
    <row r="45" spans="1:8" s="78" customFormat="1" ht="12">
      <c r="A45" s="81"/>
      <c r="B45" s="82"/>
      <c r="C45" s="213"/>
      <c r="D45" s="219"/>
      <c r="E45" s="256"/>
      <c r="F45" s="256"/>
      <c r="G45" s="88"/>
      <c r="H45" s="81"/>
    </row>
    <row r="46" spans="1:8" s="78" customFormat="1" ht="12">
      <c r="A46" s="81"/>
      <c r="B46" s="82"/>
      <c r="C46" s="213"/>
      <c r="D46" s="219"/>
      <c r="E46" s="256"/>
      <c r="F46" s="256"/>
      <c r="G46" s="88"/>
      <c r="H46" s="81"/>
    </row>
    <row r="47" spans="1:8" s="78" customFormat="1" ht="12">
      <c r="A47" s="81"/>
      <c r="B47" s="82"/>
      <c r="C47" s="213"/>
      <c r="D47" s="219"/>
      <c r="E47" s="256"/>
      <c r="F47" s="256"/>
      <c r="G47" s="88"/>
      <c r="H47" s="81"/>
    </row>
    <row r="48" spans="1:8" s="78" customFormat="1" ht="12">
      <c r="A48" s="81"/>
      <c r="B48" s="82"/>
      <c r="C48" s="213"/>
      <c r="D48" s="219"/>
      <c r="E48" s="256"/>
      <c r="F48" s="256"/>
      <c r="G48" s="88"/>
      <c r="H48" s="81"/>
    </row>
    <row r="49" spans="1:8" s="78" customFormat="1" ht="12">
      <c r="A49" s="81"/>
      <c r="B49" s="82"/>
      <c r="C49" s="213"/>
      <c r="D49" s="219"/>
      <c r="E49" s="256"/>
      <c r="F49" s="256"/>
      <c r="G49" s="88"/>
      <c r="H49" s="81"/>
    </row>
    <row r="50" spans="1:8" s="78" customFormat="1" ht="12">
      <c r="A50" s="81"/>
      <c r="B50" s="82"/>
      <c r="C50" s="213"/>
      <c r="D50" s="219"/>
      <c r="E50" s="256"/>
      <c r="F50" s="256"/>
      <c r="G50" s="88"/>
      <c r="H50" s="81"/>
    </row>
    <row r="51" spans="1:8" s="78" customFormat="1" ht="12">
      <c r="A51" s="81"/>
      <c r="B51" s="82"/>
      <c r="C51" s="213"/>
      <c r="D51" s="219"/>
      <c r="E51" s="256"/>
      <c r="F51" s="256"/>
      <c r="G51" s="88"/>
      <c r="H51" s="81"/>
    </row>
    <row r="52" spans="1:8" s="78" customFormat="1" ht="12">
      <c r="A52" s="81"/>
      <c r="B52" s="82"/>
      <c r="C52" s="213"/>
      <c r="D52" s="219"/>
      <c r="E52" s="256"/>
      <c r="F52" s="256"/>
      <c r="G52" s="88"/>
      <c r="H52" s="81"/>
    </row>
    <row r="53" spans="1:8" s="78" customFormat="1" ht="12">
      <c r="A53" s="81"/>
      <c r="B53" s="82"/>
      <c r="C53" s="213"/>
      <c r="D53" s="219"/>
      <c r="E53" s="256"/>
      <c r="F53" s="256"/>
      <c r="G53" s="88"/>
      <c r="H53" s="81"/>
    </row>
    <row r="54" spans="1:8" s="78" customFormat="1" ht="12">
      <c r="A54" s="81"/>
      <c r="B54" s="82"/>
      <c r="C54" s="213"/>
      <c r="D54" s="219"/>
      <c r="E54" s="256"/>
      <c r="F54" s="256"/>
      <c r="G54" s="88"/>
      <c r="H54" s="81"/>
    </row>
    <row r="55" spans="1:8" s="78" customFormat="1" ht="12">
      <c r="A55" s="81"/>
      <c r="B55" s="82"/>
      <c r="C55" s="213"/>
      <c r="D55" s="219"/>
      <c r="E55" s="256"/>
      <c r="F55" s="256"/>
      <c r="G55" s="88"/>
      <c r="H55" s="81"/>
    </row>
    <row r="56" spans="1:8" s="78" customFormat="1" ht="12">
      <c r="A56" s="81"/>
      <c r="B56" s="82"/>
      <c r="C56" s="213"/>
      <c r="D56" s="219"/>
      <c r="E56" s="256"/>
      <c r="F56" s="256"/>
      <c r="G56" s="88"/>
      <c r="H56" s="81"/>
    </row>
    <row r="57" spans="1:8" s="78" customFormat="1" ht="12">
      <c r="A57" s="81"/>
      <c r="B57" s="82"/>
      <c r="C57" s="213"/>
      <c r="D57" s="219"/>
      <c r="E57" s="256"/>
      <c r="F57" s="256"/>
      <c r="G57" s="88"/>
      <c r="H57" s="81"/>
    </row>
    <row r="58" spans="1:8" s="78" customFormat="1" ht="12">
      <c r="A58" s="81"/>
      <c r="B58" s="82"/>
      <c r="C58" s="213"/>
      <c r="D58" s="219"/>
      <c r="E58" s="256"/>
      <c r="F58" s="256"/>
      <c r="G58" s="88"/>
      <c r="H58" s="81"/>
    </row>
    <row r="59" spans="1:8" s="78" customFormat="1" ht="12">
      <c r="A59" s="81"/>
      <c r="B59" s="82"/>
      <c r="C59" s="213"/>
      <c r="D59" s="219"/>
      <c r="E59" s="256"/>
      <c r="F59" s="256"/>
      <c r="G59" s="88"/>
      <c r="H59" s="81"/>
    </row>
    <row r="60" spans="1:8" s="78" customFormat="1" ht="12">
      <c r="A60" s="81"/>
      <c r="B60" s="82"/>
      <c r="C60" s="213"/>
      <c r="D60" s="219"/>
      <c r="E60" s="256"/>
      <c r="F60" s="256"/>
      <c r="G60" s="88"/>
      <c r="H60" s="81"/>
    </row>
    <row r="61" spans="1:8" s="78" customFormat="1" ht="12">
      <c r="A61" s="81"/>
      <c r="B61" s="82"/>
      <c r="C61" s="213"/>
      <c r="D61" s="219"/>
      <c r="E61" s="256"/>
      <c r="F61" s="256"/>
      <c r="G61" s="88"/>
      <c r="H61" s="81"/>
    </row>
    <row r="62" spans="1:8" s="78" customFormat="1" ht="12">
      <c r="A62" s="81"/>
      <c r="B62" s="82"/>
      <c r="C62" s="213"/>
      <c r="D62" s="219"/>
      <c r="E62" s="256"/>
      <c r="F62" s="256"/>
      <c r="G62" s="88"/>
      <c r="H62" s="81"/>
    </row>
    <row r="63" spans="1:8" s="78" customFormat="1" ht="12">
      <c r="A63" s="81"/>
      <c r="B63" s="82"/>
      <c r="C63" s="213"/>
      <c r="D63" s="219"/>
      <c r="E63" s="256"/>
      <c r="F63" s="256"/>
      <c r="G63" s="88"/>
      <c r="H63" s="81"/>
    </row>
    <row r="64" spans="1:8" s="78" customFormat="1" ht="12">
      <c r="A64" s="81"/>
      <c r="B64" s="82"/>
      <c r="C64" s="213"/>
      <c r="D64" s="219"/>
      <c r="E64" s="256"/>
      <c r="F64" s="256"/>
      <c r="G64" s="88"/>
      <c r="H64" s="81"/>
    </row>
    <row r="65" spans="1:8" s="78" customFormat="1" ht="12">
      <c r="A65" s="81"/>
      <c r="B65" s="82"/>
      <c r="C65" s="213"/>
      <c r="D65" s="219"/>
      <c r="E65" s="256"/>
      <c r="F65" s="256"/>
      <c r="G65" s="88"/>
      <c r="H65" s="81"/>
    </row>
    <row r="66" spans="1:8" s="78" customFormat="1" ht="12">
      <c r="A66" s="81"/>
      <c r="B66" s="82"/>
      <c r="C66" s="213"/>
      <c r="D66" s="219"/>
      <c r="E66" s="256"/>
      <c r="F66" s="256"/>
      <c r="G66" s="88"/>
      <c r="H66" s="81"/>
    </row>
    <row r="67" spans="1:8" s="78" customFormat="1" ht="12">
      <c r="A67" s="81"/>
      <c r="B67" s="82"/>
      <c r="C67" s="213"/>
      <c r="D67" s="219"/>
      <c r="E67" s="256"/>
      <c r="F67" s="256"/>
      <c r="G67" s="88"/>
      <c r="H67" s="81"/>
    </row>
    <row r="68" spans="1:8" s="78" customFormat="1" ht="12">
      <c r="A68" s="81"/>
      <c r="B68" s="82"/>
      <c r="C68" s="213"/>
      <c r="D68" s="219"/>
      <c r="E68" s="256"/>
      <c r="F68" s="256"/>
      <c r="G68" s="88"/>
      <c r="H68" s="81"/>
    </row>
    <row r="69" spans="1:8" s="78" customFormat="1" ht="12">
      <c r="A69" s="81"/>
      <c r="B69" s="82"/>
      <c r="C69" s="213"/>
      <c r="D69" s="219"/>
      <c r="E69" s="256"/>
      <c r="F69" s="256"/>
      <c r="G69" s="88"/>
      <c r="H69" s="81"/>
    </row>
    <row r="70" spans="1:8" s="78" customFormat="1" ht="12">
      <c r="A70" s="81"/>
      <c r="B70" s="82"/>
      <c r="C70" s="213"/>
      <c r="D70" s="219"/>
      <c r="E70" s="256"/>
      <c r="F70" s="256"/>
      <c r="G70" s="88"/>
      <c r="H70" s="81"/>
    </row>
    <row r="71" spans="1:8" s="78" customFormat="1" ht="12">
      <c r="A71" s="81"/>
      <c r="B71" s="82"/>
      <c r="C71" s="213"/>
      <c r="D71" s="219"/>
      <c r="E71" s="256"/>
      <c r="F71" s="256"/>
      <c r="G71" s="88"/>
      <c r="H71" s="81"/>
    </row>
    <row r="72" spans="1:8" s="78" customFormat="1" ht="12">
      <c r="A72" s="81"/>
      <c r="B72" s="82"/>
      <c r="C72" s="213"/>
      <c r="D72" s="219"/>
      <c r="E72" s="256"/>
      <c r="F72" s="256"/>
      <c r="G72" s="88"/>
      <c r="H72" s="81"/>
    </row>
    <row r="73" spans="1:8" s="78" customFormat="1" ht="12">
      <c r="A73" s="81"/>
      <c r="B73" s="82"/>
      <c r="C73" s="213"/>
      <c r="D73" s="219"/>
      <c r="E73" s="256"/>
      <c r="F73" s="256"/>
      <c r="G73" s="88"/>
      <c r="H73" s="81"/>
    </row>
    <row r="74" spans="1:8" s="78" customFormat="1" ht="12">
      <c r="A74" s="81"/>
      <c r="B74" s="82"/>
      <c r="C74" s="213"/>
      <c r="D74" s="219"/>
      <c r="E74" s="256"/>
      <c r="F74" s="256"/>
      <c r="G74" s="88"/>
      <c r="H74" s="81"/>
    </row>
    <row r="75" spans="1:8" s="78" customFormat="1" ht="12">
      <c r="A75" s="81"/>
      <c r="B75" s="82"/>
      <c r="C75" s="213"/>
      <c r="D75" s="219"/>
      <c r="E75" s="256"/>
      <c r="F75" s="256"/>
      <c r="G75" s="88"/>
      <c r="H75" s="81"/>
    </row>
    <row r="76" spans="1:8" s="78" customFormat="1" ht="12">
      <c r="A76" s="81"/>
      <c r="B76" s="82"/>
      <c r="C76" s="213"/>
      <c r="D76" s="219"/>
      <c r="E76" s="256"/>
      <c r="F76" s="256"/>
      <c r="G76" s="88"/>
      <c r="H76" s="81"/>
    </row>
    <row r="77" spans="1:8" s="78" customFormat="1" ht="12">
      <c r="A77" s="81"/>
      <c r="B77" s="82"/>
      <c r="C77" s="213"/>
      <c r="D77" s="219"/>
      <c r="E77" s="256"/>
      <c r="F77" s="256"/>
      <c r="G77" s="88"/>
      <c r="H77" s="81"/>
    </row>
    <row r="78" spans="1:8" s="78" customFormat="1" ht="12">
      <c r="A78" s="81"/>
      <c r="B78" s="82"/>
      <c r="C78" s="213"/>
      <c r="D78" s="219"/>
      <c r="E78" s="256"/>
      <c r="F78" s="256"/>
      <c r="G78" s="88"/>
      <c r="H78" s="81"/>
    </row>
    <row r="79" spans="1:8" s="78" customFormat="1" ht="12">
      <c r="A79" s="81"/>
      <c r="B79" s="82"/>
      <c r="C79" s="213"/>
      <c r="D79" s="219"/>
      <c r="E79" s="256"/>
      <c r="F79" s="256"/>
      <c r="G79" s="88"/>
      <c r="H79" s="81"/>
    </row>
    <row r="80" spans="1:8" s="78" customFormat="1" ht="12">
      <c r="A80" s="81"/>
      <c r="B80" s="82"/>
      <c r="C80" s="213"/>
      <c r="D80" s="219"/>
      <c r="E80" s="256"/>
      <c r="F80" s="256"/>
      <c r="G80" s="88"/>
      <c r="H80" s="81"/>
    </row>
    <row r="81" spans="1:8" s="78" customFormat="1" ht="12">
      <c r="A81" s="81"/>
      <c r="B81" s="82"/>
      <c r="C81" s="213"/>
      <c r="D81" s="219"/>
      <c r="E81" s="256"/>
      <c r="F81" s="256"/>
      <c r="G81" s="88"/>
      <c r="H81" s="81"/>
    </row>
    <row r="82" spans="1:8" s="78" customFormat="1" ht="12">
      <c r="A82" s="81"/>
      <c r="B82" s="82"/>
      <c r="C82" s="213"/>
      <c r="D82" s="219"/>
      <c r="E82" s="256"/>
      <c r="F82" s="256"/>
      <c r="G82" s="88"/>
      <c r="H82" s="81"/>
    </row>
    <row r="83" spans="1:8" s="78" customFormat="1" ht="12">
      <c r="A83" s="81"/>
      <c r="B83" s="82"/>
      <c r="C83" s="213"/>
      <c r="D83" s="219"/>
      <c r="E83" s="256"/>
      <c r="F83" s="256"/>
      <c r="G83" s="88"/>
      <c r="H83" s="81"/>
    </row>
    <row r="84" spans="1:8" s="78" customFormat="1" ht="12">
      <c r="A84" s="81"/>
      <c r="B84" s="82"/>
      <c r="C84" s="213"/>
      <c r="D84" s="219"/>
      <c r="E84" s="256"/>
      <c r="F84" s="256"/>
      <c r="G84" s="88"/>
      <c r="H84" s="81"/>
    </row>
    <row r="85" spans="1:8" s="78" customFormat="1" ht="12">
      <c r="A85" s="81"/>
      <c r="B85" s="82"/>
      <c r="C85" s="213"/>
      <c r="D85" s="219"/>
      <c r="E85" s="256"/>
      <c r="F85" s="256"/>
      <c r="G85" s="88"/>
      <c r="H85" s="81"/>
    </row>
    <row r="86" spans="1:8" s="78" customFormat="1" ht="12">
      <c r="A86" s="81"/>
      <c r="B86" s="82"/>
      <c r="C86" s="213"/>
      <c r="D86" s="219"/>
      <c r="E86" s="256"/>
      <c r="F86" s="256"/>
      <c r="G86" s="88"/>
      <c r="H86" s="81"/>
    </row>
    <row r="87" spans="1:8" s="78" customFormat="1" ht="12">
      <c r="A87" s="81"/>
      <c r="B87" s="82"/>
      <c r="C87" s="213"/>
      <c r="D87" s="219"/>
      <c r="E87" s="256"/>
      <c r="F87" s="256"/>
      <c r="G87" s="88"/>
      <c r="H87" s="81"/>
    </row>
    <row r="88" spans="1:8" s="78" customFormat="1" ht="12">
      <c r="A88" s="81"/>
      <c r="B88" s="82"/>
      <c r="C88" s="213"/>
      <c r="D88" s="219"/>
      <c r="E88" s="256"/>
      <c r="F88" s="256"/>
      <c r="G88" s="88"/>
      <c r="H88" s="81"/>
    </row>
    <row r="89" spans="1:8" s="78" customFormat="1" ht="12">
      <c r="A89" s="81"/>
      <c r="B89" s="82"/>
      <c r="C89" s="213"/>
      <c r="D89" s="219"/>
      <c r="E89" s="256"/>
      <c r="F89" s="256"/>
      <c r="G89" s="88"/>
      <c r="H89" s="81"/>
    </row>
    <row r="90" spans="1:8" s="78" customFormat="1" ht="12">
      <c r="A90" s="81"/>
      <c r="B90" s="82"/>
      <c r="C90" s="213"/>
      <c r="D90" s="219"/>
      <c r="E90" s="256"/>
      <c r="F90" s="256"/>
      <c r="G90" s="88"/>
      <c r="H90" s="81"/>
    </row>
    <row r="91" spans="1:8" s="78" customFormat="1" ht="12">
      <c r="A91" s="81"/>
      <c r="B91" s="82"/>
      <c r="C91" s="213"/>
      <c r="D91" s="219"/>
      <c r="E91" s="256"/>
      <c r="F91" s="256"/>
      <c r="G91" s="88"/>
      <c r="H91" s="81"/>
    </row>
    <row r="92" spans="1:8" s="78" customFormat="1" ht="12">
      <c r="A92" s="81"/>
      <c r="B92" s="82"/>
      <c r="C92" s="213"/>
      <c r="D92" s="219"/>
      <c r="E92" s="256"/>
      <c r="F92" s="256"/>
      <c r="G92" s="88"/>
      <c r="H92" s="81"/>
    </row>
    <row r="93" spans="1:8" s="78" customFormat="1" ht="12">
      <c r="A93" s="81"/>
      <c r="B93" s="82"/>
      <c r="C93" s="213"/>
      <c r="D93" s="219"/>
      <c r="E93" s="256"/>
      <c r="F93" s="256"/>
      <c r="G93" s="88"/>
      <c r="H93" s="81"/>
    </row>
    <row r="94" spans="1:8" s="78" customFormat="1" ht="12">
      <c r="A94" s="81"/>
      <c r="B94" s="82"/>
      <c r="C94" s="213"/>
      <c r="D94" s="219"/>
      <c r="E94" s="256"/>
      <c r="F94" s="256"/>
      <c r="G94" s="88"/>
      <c r="H94" s="81"/>
    </row>
    <row r="95" spans="1:8" s="78" customFormat="1" ht="12">
      <c r="A95" s="81"/>
      <c r="B95" s="82"/>
      <c r="C95" s="213"/>
      <c r="D95" s="219"/>
      <c r="E95" s="256"/>
      <c r="F95" s="256"/>
      <c r="G95" s="88"/>
      <c r="H95" s="81"/>
    </row>
    <row r="96" spans="1:8" s="78" customFormat="1" ht="12">
      <c r="A96" s="81"/>
      <c r="B96" s="82"/>
      <c r="C96" s="213"/>
      <c r="D96" s="219"/>
      <c r="E96" s="256"/>
      <c r="F96" s="256"/>
      <c r="G96" s="88"/>
      <c r="H96" s="81"/>
    </row>
    <row r="97" spans="1:8" s="78" customFormat="1" ht="12">
      <c r="A97" s="81"/>
      <c r="B97" s="82"/>
      <c r="C97" s="213"/>
      <c r="D97" s="219"/>
      <c r="E97" s="256"/>
      <c r="F97" s="256"/>
      <c r="G97" s="88"/>
      <c r="H97" s="81"/>
    </row>
    <row r="98" spans="1:8" s="78" customFormat="1" ht="12">
      <c r="A98" s="81"/>
      <c r="B98" s="82"/>
      <c r="C98" s="213"/>
      <c r="D98" s="219"/>
      <c r="E98" s="256"/>
      <c r="F98" s="256"/>
      <c r="G98" s="88"/>
      <c r="H98" s="81"/>
    </row>
    <row r="99" spans="1:8" s="78" customFormat="1" ht="12">
      <c r="A99" s="81"/>
      <c r="B99" s="82"/>
      <c r="C99" s="213"/>
      <c r="D99" s="219"/>
      <c r="E99" s="256"/>
      <c r="F99" s="256"/>
      <c r="G99" s="88"/>
      <c r="H99" s="81"/>
    </row>
    <row r="100" spans="1:8" s="78" customFormat="1" ht="12">
      <c r="A100" s="81"/>
      <c r="B100" s="82"/>
      <c r="C100" s="213"/>
      <c r="D100" s="219"/>
      <c r="E100" s="256"/>
      <c r="F100" s="256"/>
      <c r="G100" s="88"/>
      <c r="H100" s="81"/>
    </row>
    <row r="101" spans="1:8" s="78" customFormat="1" ht="12">
      <c r="A101" s="81"/>
      <c r="B101" s="82"/>
      <c r="C101" s="213"/>
      <c r="D101" s="219"/>
      <c r="E101" s="256"/>
      <c r="F101" s="256"/>
      <c r="G101" s="88"/>
      <c r="H101" s="81"/>
    </row>
    <row r="102" spans="1:8" s="78" customFormat="1" ht="12">
      <c r="A102" s="81"/>
      <c r="B102" s="82"/>
      <c r="C102" s="213"/>
      <c r="D102" s="219"/>
      <c r="E102" s="256"/>
      <c r="F102" s="256"/>
      <c r="G102" s="88"/>
      <c r="H102" s="81"/>
    </row>
    <row r="103" spans="1:8" s="78" customFormat="1" ht="12">
      <c r="A103" s="81"/>
      <c r="B103" s="82"/>
      <c r="C103" s="213"/>
      <c r="D103" s="219"/>
      <c r="E103" s="256"/>
      <c r="F103" s="256"/>
      <c r="G103" s="88"/>
      <c r="H103" s="81"/>
    </row>
    <row r="104" spans="1:8" s="78" customFormat="1" ht="12">
      <c r="A104" s="81"/>
      <c r="B104" s="82"/>
      <c r="C104" s="213"/>
      <c r="D104" s="219"/>
      <c r="E104" s="256"/>
      <c r="F104" s="256"/>
      <c r="G104" s="88"/>
      <c r="H104" s="81"/>
    </row>
    <row r="105" spans="1:8" s="78" customFormat="1" ht="12">
      <c r="A105" s="81"/>
      <c r="B105" s="82"/>
      <c r="C105" s="213"/>
      <c r="D105" s="219"/>
      <c r="E105" s="256"/>
      <c r="F105" s="256"/>
      <c r="G105" s="88"/>
      <c r="H105" s="81"/>
    </row>
    <row r="106" spans="1:8" s="78" customFormat="1" ht="12">
      <c r="A106" s="81"/>
      <c r="B106" s="82"/>
      <c r="C106" s="213"/>
      <c r="D106" s="219"/>
      <c r="E106" s="256"/>
      <c r="F106" s="256"/>
      <c r="G106" s="88"/>
      <c r="H106" s="81"/>
    </row>
    <row r="107" spans="1:8" s="78" customFormat="1" ht="12">
      <c r="A107" s="81"/>
      <c r="B107" s="82"/>
      <c r="C107" s="213"/>
      <c r="D107" s="219"/>
      <c r="E107" s="256"/>
      <c r="F107" s="256"/>
      <c r="G107" s="88"/>
      <c r="H107" s="81"/>
    </row>
    <row r="108" spans="1:8" s="78" customFormat="1" ht="12">
      <c r="A108" s="81"/>
      <c r="B108" s="82"/>
      <c r="C108" s="213"/>
      <c r="D108" s="219"/>
      <c r="E108" s="256"/>
      <c r="F108" s="256"/>
      <c r="G108" s="88"/>
      <c r="H108" s="81"/>
    </row>
    <row r="109" spans="1:8" s="78" customFormat="1" ht="12">
      <c r="A109" s="81"/>
      <c r="B109" s="82"/>
      <c r="C109" s="213"/>
      <c r="D109" s="219"/>
      <c r="E109" s="256"/>
      <c r="F109" s="256"/>
      <c r="G109" s="88"/>
      <c r="H109" s="81"/>
    </row>
    <row r="110" spans="1:8" s="78" customFormat="1" ht="12">
      <c r="A110" s="81"/>
      <c r="B110" s="82"/>
      <c r="C110" s="213"/>
      <c r="D110" s="219"/>
      <c r="E110" s="256"/>
      <c r="F110" s="256"/>
      <c r="G110" s="88"/>
      <c r="H110" s="81"/>
    </row>
    <row r="111" spans="1:8" s="78" customFormat="1" ht="12">
      <c r="A111" s="81"/>
      <c r="B111" s="82"/>
      <c r="C111" s="213"/>
      <c r="D111" s="219"/>
      <c r="E111" s="256"/>
      <c r="F111" s="256"/>
      <c r="G111" s="88"/>
      <c r="H111" s="81"/>
    </row>
    <row r="112" spans="1:8" s="78" customFormat="1" ht="12">
      <c r="A112" s="81"/>
      <c r="B112" s="82"/>
      <c r="C112" s="213"/>
      <c r="D112" s="219"/>
      <c r="E112" s="256"/>
      <c r="F112" s="256"/>
      <c r="G112" s="88"/>
      <c r="H112" s="81"/>
    </row>
    <row r="113" spans="1:8" s="78" customFormat="1" ht="12">
      <c r="A113" s="81"/>
      <c r="B113" s="82"/>
      <c r="C113" s="213"/>
      <c r="D113" s="219"/>
      <c r="E113" s="256"/>
      <c r="F113" s="256"/>
      <c r="G113" s="88"/>
      <c r="H113" s="81"/>
    </row>
    <row r="114" spans="1:8" s="78" customFormat="1" ht="12">
      <c r="A114" s="81"/>
      <c r="B114" s="82"/>
      <c r="C114" s="213"/>
      <c r="D114" s="219"/>
      <c r="E114" s="256"/>
      <c r="F114" s="256"/>
      <c r="G114" s="88"/>
      <c r="H114" s="81"/>
    </row>
    <row r="115" spans="1:8" s="78" customFormat="1" ht="12">
      <c r="A115" s="81"/>
      <c r="B115" s="82"/>
      <c r="C115" s="213"/>
      <c r="D115" s="219"/>
      <c r="E115" s="256"/>
      <c r="F115" s="256"/>
      <c r="G115" s="88"/>
      <c r="H115" s="81"/>
    </row>
    <row r="116" spans="1:8" s="78" customFormat="1" ht="12">
      <c r="A116" s="81"/>
      <c r="B116" s="82"/>
      <c r="C116" s="213"/>
      <c r="D116" s="219"/>
      <c r="E116" s="256"/>
      <c r="F116" s="256"/>
      <c r="G116" s="88"/>
      <c r="H116" s="81"/>
    </row>
  </sheetData>
  <sheetProtection/>
  <mergeCells count="1">
    <mergeCell ref="B43:F43"/>
  </mergeCells>
  <printOptions/>
  <pageMargins left="0.984251968503937" right="0.3937007874015748" top="0.984251968503937" bottom="0.7480314960629921" header="0" footer="0.3937007874015748"/>
  <pageSetup horizontalDpi="300" verticalDpi="300" orientation="portrait" paperSize="9" r:id="rId1"/>
  <headerFooter alignWithMargins="0">
    <oddHeader>&amp;L
&amp;9&amp;R&amp;"Projekt,Običajno"&amp;72p</oddHeader>
    <oddFooter>&amp;L&amp;9&amp;C&amp;6 &amp; List: &amp;A&amp;R &amp; &amp;9 &amp; Stran: &amp;P</oddFooter>
  </headerFooter>
</worksheet>
</file>

<file path=xl/worksheets/sheet3.xml><?xml version="1.0" encoding="utf-8"?>
<worksheet xmlns="http://schemas.openxmlformats.org/spreadsheetml/2006/main" xmlns:r="http://schemas.openxmlformats.org/officeDocument/2006/relationships">
  <dimension ref="A1:O24"/>
  <sheetViews>
    <sheetView view="pageBreakPreview" zoomScaleSheetLayoutView="100" workbookViewId="0" topLeftCell="A1">
      <selection activeCell="A2" sqref="A2"/>
    </sheetView>
  </sheetViews>
  <sheetFormatPr defaultColWidth="9.00390625" defaultRowHeight="12.75"/>
  <cols>
    <col min="1" max="1" width="3.75390625" style="715" customWidth="1"/>
    <col min="2" max="2" width="78.125" style="99" customWidth="1"/>
    <col min="3" max="3" width="6.25390625" style="77" customWidth="1"/>
    <col min="4" max="4" width="7.625" style="717" customWidth="1"/>
    <col min="5" max="5" width="3.00390625" style="100" customWidth="1"/>
    <col min="6" max="6" width="20.00390625" style="100" customWidth="1"/>
    <col min="7" max="7" width="20.375" style="87" customWidth="1"/>
    <col min="8" max="8" width="19.375" style="77" customWidth="1"/>
    <col min="9" max="9" width="11.00390625" style="104" customWidth="1"/>
    <col min="10" max="10" width="10.125" style="104" customWidth="1"/>
    <col min="11" max="11" width="9.125" style="104" customWidth="1"/>
    <col min="12" max="12" width="16.75390625" style="104" customWidth="1"/>
    <col min="13" max="13" width="9.875" style="104" customWidth="1"/>
    <col min="14" max="14" width="2.625" style="104" bestFit="1" customWidth="1"/>
    <col min="15" max="15" width="9.125" style="104" customWidth="1"/>
    <col min="16" max="16" width="9.00390625" style="104" customWidth="1"/>
    <col min="17" max="16384" width="9.125" style="104" customWidth="1"/>
  </cols>
  <sheetData>
    <row r="1" spans="1:15" s="102" customFormat="1" ht="12.75">
      <c r="A1" s="706"/>
      <c r="B1" s="693"/>
      <c r="D1" s="691"/>
      <c r="E1" s="707"/>
      <c r="F1" s="688"/>
      <c r="G1" s="688"/>
      <c r="H1" s="689"/>
      <c r="I1" s="690"/>
      <c r="J1" s="690"/>
      <c r="L1" s="688"/>
      <c r="M1" s="688"/>
      <c r="N1" s="691"/>
      <c r="O1" s="692"/>
    </row>
    <row r="2" spans="1:15" s="102" customFormat="1" ht="12.75">
      <c r="A2" s="693" t="s">
        <v>845</v>
      </c>
      <c r="B2" s="693"/>
      <c r="D2" s="691"/>
      <c r="E2" s="707"/>
      <c r="F2" s="688"/>
      <c r="G2" s="688"/>
      <c r="H2" s="689"/>
      <c r="I2" s="690"/>
      <c r="J2" s="690"/>
      <c r="L2" s="688"/>
      <c r="M2" s="688"/>
      <c r="N2" s="691"/>
      <c r="O2" s="692"/>
    </row>
    <row r="3" spans="1:15" s="102" customFormat="1" ht="12.75">
      <c r="A3" s="706"/>
      <c r="B3" s="706"/>
      <c r="C3" s="693"/>
      <c r="D3" s="691"/>
      <c r="E3" s="707"/>
      <c r="F3" s="688"/>
      <c r="G3" s="688"/>
      <c r="H3" s="689"/>
      <c r="I3" s="690"/>
      <c r="J3" s="690"/>
      <c r="L3" s="688"/>
      <c r="M3" s="688"/>
      <c r="N3" s="691"/>
      <c r="O3" s="692"/>
    </row>
    <row r="4" spans="1:8" s="102" customFormat="1" ht="12.75">
      <c r="A4" s="708"/>
      <c r="B4" s="709"/>
      <c r="C4" s="691"/>
      <c r="D4" s="710"/>
      <c r="E4" s="691"/>
      <c r="F4" s="711"/>
      <c r="G4" s="712"/>
      <c r="H4" s="691"/>
    </row>
    <row r="5" spans="1:8" s="102" customFormat="1" ht="13.5" thickBot="1">
      <c r="A5" s="713" t="s">
        <v>137</v>
      </c>
      <c r="B5" s="714"/>
      <c r="C5" s="691"/>
      <c r="D5" s="707"/>
      <c r="E5" s="688"/>
      <c r="F5" s="688"/>
      <c r="G5" s="689"/>
      <c r="H5" s="691"/>
    </row>
    <row r="6" spans="1:8" s="102" customFormat="1" ht="12.75">
      <c r="A6" s="708"/>
      <c r="B6" s="709"/>
      <c r="C6" s="691"/>
      <c r="D6" s="710"/>
      <c r="E6" s="691"/>
      <c r="F6" s="711"/>
      <c r="G6" s="712"/>
      <c r="H6" s="691"/>
    </row>
    <row r="7" spans="1:8" s="102" customFormat="1" ht="25.5">
      <c r="A7" s="715" t="s">
        <v>827</v>
      </c>
      <c r="B7" s="716" t="s">
        <v>828</v>
      </c>
      <c r="C7" s="709"/>
      <c r="D7" s="710"/>
      <c r="E7" s="691"/>
      <c r="F7" s="711"/>
      <c r="G7" s="712"/>
      <c r="H7" s="691"/>
    </row>
    <row r="8" spans="1:8" s="102" customFormat="1" ht="38.25">
      <c r="A8" s="715" t="s">
        <v>829</v>
      </c>
      <c r="B8" s="716" t="s">
        <v>830</v>
      </c>
      <c r="C8" s="691"/>
      <c r="D8" s="710"/>
      <c r="E8" s="691"/>
      <c r="F8" s="711"/>
      <c r="G8" s="712"/>
      <c r="H8" s="691"/>
    </row>
    <row r="9" spans="1:8" s="102" customFormat="1" ht="25.5">
      <c r="A9" s="715" t="s">
        <v>125</v>
      </c>
      <c r="B9" s="709" t="s">
        <v>831</v>
      </c>
      <c r="C9" s="691"/>
      <c r="D9" s="710"/>
      <c r="E9" s="691"/>
      <c r="F9" s="711"/>
      <c r="G9" s="712"/>
      <c r="H9" s="691"/>
    </row>
    <row r="10" spans="1:8" s="102" customFormat="1" ht="38.25">
      <c r="A10" s="715" t="s">
        <v>124</v>
      </c>
      <c r="B10" s="716" t="s">
        <v>832</v>
      </c>
      <c r="C10" s="691"/>
      <c r="D10" s="710"/>
      <c r="E10" s="691"/>
      <c r="F10" s="711"/>
      <c r="G10" s="712"/>
      <c r="H10" s="691"/>
    </row>
    <row r="11" spans="1:8" s="102" customFormat="1" ht="51">
      <c r="A11" s="715" t="s">
        <v>126</v>
      </c>
      <c r="B11" s="716" t="s">
        <v>138</v>
      </c>
      <c r="C11" s="691"/>
      <c r="D11" s="710"/>
      <c r="E11" s="691"/>
      <c r="F11" s="711"/>
      <c r="G11" s="712"/>
      <c r="H11" s="691"/>
    </row>
    <row r="12" spans="1:8" s="102" customFormat="1" ht="25.5">
      <c r="A12" s="715" t="s">
        <v>833</v>
      </c>
      <c r="B12" s="709" t="s">
        <v>834</v>
      </c>
      <c r="C12" s="691"/>
      <c r="D12" s="710"/>
      <c r="E12" s="691"/>
      <c r="F12" s="711"/>
      <c r="G12" s="712"/>
      <c r="H12" s="691"/>
    </row>
    <row r="13" spans="1:8" s="102" customFormat="1" ht="25.5">
      <c r="A13" s="715" t="s">
        <v>835</v>
      </c>
      <c r="B13" s="709" t="s">
        <v>836</v>
      </c>
      <c r="C13" s="691"/>
      <c r="D13" s="710"/>
      <c r="E13" s="691"/>
      <c r="F13" s="711"/>
      <c r="G13" s="712"/>
      <c r="H13" s="691"/>
    </row>
    <row r="14" spans="1:8" s="102" customFormat="1" ht="25.5">
      <c r="A14" s="715" t="s">
        <v>837</v>
      </c>
      <c r="B14" s="709" t="s">
        <v>838</v>
      </c>
      <c r="C14" s="691"/>
      <c r="D14" s="710"/>
      <c r="E14" s="691"/>
      <c r="F14" s="711"/>
      <c r="G14" s="712"/>
      <c r="H14" s="691"/>
    </row>
    <row r="15" spans="1:2" ht="25.5">
      <c r="A15" s="715" t="s">
        <v>839</v>
      </c>
      <c r="B15" s="709" t="s">
        <v>840</v>
      </c>
    </row>
    <row r="16" spans="1:2" ht="25.5">
      <c r="A16" s="715" t="s">
        <v>841</v>
      </c>
      <c r="B16" s="709" t="s">
        <v>139</v>
      </c>
    </row>
    <row r="17" spans="1:2" ht="25.5">
      <c r="A17" s="710"/>
      <c r="B17" s="709" t="s">
        <v>140</v>
      </c>
    </row>
    <row r="18" spans="1:2" ht="25.5">
      <c r="A18" s="710"/>
      <c r="B18" s="709" t="s">
        <v>141</v>
      </c>
    </row>
    <row r="19" spans="1:2" ht="25.5">
      <c r="A19" s="710"/>
      <c r="B19" s="709" t="s">
        <v>142</v>
      </c>
    </row>
    <row r="20" spans="1:2" ht="25.5">
      <c r="A20" s="710"/>
      <c r="B20" s="709" t="s">
        <v>143</v>
      </c>
    </row>
    <row r="21" ht="25.5">
      <c r="B21" s="709" t="s">
        <v>842</v>
      </c>
    </row>
    <row r="22" ht="25.5">
      <c r="B22" s="709" t="s">
        <v>843</v>
      </c>
    </row>
    <row r="23" ht="25.5">
      <c r="B23" s="709" t="s">
        <v>844</v>
      </c>
    </row>
    <row r="24" ht="12.75">
      <c r="B24" s="709"/>
    </row>
  </sheetData>
  <sheetProtection/>
  <printOptions/>
  <pageMargins left="1.0625" right="0.6354166666666666"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List25"/>
  <dimension ref="A1:IV53"/>
  <sheetViews>
    <sheetView view="pageBreakPreview" zoomScale="110" zoomScaleSheetLayoutView="110" workbookViewId="0" topLeftCell="A1">
      <selection activeCell="A8" sqref="A8:G8"/>
    </sheetView>
  </sheetViews>
  <sheetFormatPr defaultColWidth="9.00390625" defaultRowHeight="12.75"/>
  <cols>
    <col min="1" max="1" width="2.625" style="77" customWidth="1"/>
    <col min="2" max="2" width="4.375" style="77" customWidth="1"/>
    <col min="3" max="3" width="43.75390625" style="99" customWidth="1"/>
    <col min="4" max="4" width="6.25390625" style="359" customWidth="1"/>
    <col min="5" max="5" width="7.625" style="359" customWidth="1"/>
    <col min="6" max="6" width="10.00390625" style="210" customWidth="1"/>
    <col min="7" max="7" width="13.25390625" style="210" customWidth="1"/>
    <col min="8" max="8" width="21.00390625" style="275" customWidth="1"/>
    <col min="9" max="9" width="21.00390625" style="314" customWidth="1"/>
    <col min="10" max="10" width="21.00390625" style="313" customWidth="1"/>
    <col min="11" max="11" width="21.00390625" style="301" customWidth="1"/>
    <col min="12" max="12" width="21.00390625" style="298" customWidth="1"/>
    <col min="13" max="18" width="21.00390625" style="309" customWidth="1"/>
    <col min="19" max="30" width="21.00390625" style="104" customWidth="1"/>
    <col min="31" max="16384" width="9.125" style="104" customWidth="1"/>
  </cols>
  <sheetData>
    <row r="1" spans="1:18" s="102" customFormat="1" ht="12.75">
      <c r="A1" s="693" t="s">
        <v>845</v>
      </c>
      <c r="B1" s="706"/>
      <c r="C1" s="693"/>
      <c r="D1" s="694"/>
      <c r="E1" s="694"/>
      <c r="F1" s="736"/>
      <c r="G1" s="736"/>
      <c r="H1" s="737"/>
      <c r="I1" s="738"/>
      <c r="J1" s="739"/>
      <c r="K1" s="740"/>
      <c r="L1" s="299"/>
      <c r="M1" s="268"/>
      <c r="N1" s="268"/>
      <c r="O1" s="268"/>
      <c r="P1" s="268"/>
      <c r="Q1" s="268"/>
      <c r="R1" s="268"/>
    </row>
    <row r="2" spans="1:18" s="105" customFormat="1" ht="18">
      <c r="A2" s="96"/>
      <c r="B2" s="95"/>
      <c r="C2" s="96"/>
      <c r="D2" s="254"/>
      <c r="E2" s="254"/>
      <c r="F2" s="263"/>
      <c r="G2" s="263"/>
      <c r="H2" s="275"/>
      <c r="I2" s="314"/>
      <c r="J2" s="313"/>
      <c r="K2" s="315"/>
      <c r="L2" s="297"/>
      <c r="M2" s="307"/>
      <c r="N2" s="307"/>
      <c r="O2" s="307"/>
      <c r="P2" s="307"/>
      <c r="Q2" s="307"/>
      <c r="R2" s="307"/>
    </row>
    <row r="3" spans="1:18" s="396" customFormat="1" ht="12.75">
      <c r="A3" s="727" t="str">
        <f>OSNOVA!D33</f>
        <v>S1.</v>
      </c>
      <c r="B3" s="728"/>
      <c r="C3" s="729" t="str">
        <f>OSNOVA!E33</f>
        <v>DEMONTAŽNA DELA</v>
      </c>
      <c r="D3" s="359"/>
      <c r="E3" s="359"/>
      <c r="F3" s="730"/>
      <c r="G3" s="730"/>
      <c r="H3" s="731"/>
      <c r="I3" s="732"/>
      <c r="J3" s="733"/>
      <c r="K3" s="734"/>
      <c r="L3" s="735"/>
      <c r="M3" s="395"/>
      <c r="N3" s="395"/>
      <c r="O3" s="395"/>
      <c r="P3" s="395"/>
      <c r="Q3" s="395"/>
      <c r="R3" s="395"/>
    </row>
    <row r="4" spans="1:11" ht="14.25" customHeight="1">
      <c r="A4" s="89" t="s">
        <v>117</v>
      </c>
      <c r="B4" s="89"/>
      <c r="K4" s="682"/>
    </row>
    <row r="5" spans="1:11" ht="36">
      <c r="A5" s="89"/>
      <c r="B5" s="89"/>
      <c r="C5" s="197" t="s">
        <v>785</v>
      </c>
      <c r="K5" s="682"/>
    </row>
    <row r="6" spans="3:11" ht="14.25" customHeight="1">
      <c r="C6" s="101"/>
      <c r="D6" s="360"/>
      <c r="E6" s="360"/>
      <c r="F6" s="214"/>
      <c r="G6" s="214"/>
      <c r="I6" s="265"/>
      <c r="J6" s="302"/>
      <c r="K6" s="682"/>
    </row>
    <row r="7" spans="1:11" ht="12.75" customHeight="1">
      <c r="A7" s="89" t="s">
        <v>123</v>
      </c>
      <c r="B7" s="89"/>
      <c r="C7" s="101"/>
      <c r="D7" s="360"/>
      <c r="E7" s="360"/>
      <c r="F7" s="214"/>
      <c r="G7" s="214"/>
      <c r="K7" s="682"/>
    </row>
    <row r="8" spans="1:18" s="102" customFormat="1" ht="12.75">
      <c r="A8" s="744" t="s">
        <v>848</v>
      </c>
      <c r="B8" s="744"/>
      <c r="C8" s="745" t="s">
        <v>849</v>
      </c>
      <c r="D8" s="746" t="s">
        <v>850</v>
      </c>
      <c r="E8" s="746" t="s">
        <v>851</v>
      </c>
      <c r="F8" s="747" t="s">
        <v>852</v>
      </c>
      <c r="G8" s="747" t="s">
        <v>853</v>
      </c>
      <c r="H8" s="295"/>
      <c r="I8" s="318"/>
      <c r="J8" s="318"/>
      <c r="K8" s="301"/>
      <c r="L8" s="299"/>
      <c r="M8" s="268"/>
      <c r="N8" s="268"/>
      <c r="O8" s="268"/>
      <c r="P8" s="268"/>
      <c r="Q8" s="268"/>
      <c r="R8" s="268"/>
    </row>
    <row r="9" spans="3:7" ht="12.75">
      <c r="C9" s="107"/>
      <c r="E9" s="361"/>
      <c r="G9" s="211"/>
    </row>
    <row r="10" spans="1:18" s="132" customFormat="1" ht="13.5" thickBot="1">
      <c r="A10" s="741"/>
      <c r="B10" s="742" t="s">
        <v>111</v>
      </c>
      <c r="C10" s="743" t="s">
        <v>215</v>
      </c>
      <c r="D10" s="362"/>
      <c r="E10" s="363"/>
      <c r="F10" s="208"/>
      <c r="G10" s="208"/>
      <c r="H10" s="731"/>
      <c r="I10" s="732"/>
      <c r="J10" s="733"/>
      <c r="K10" s="300"/>
      <c r="L10" s="300"/>
      <c r="M10" s="311"/>
      <c r="N10" s="311"/>
      <c r="O10" s="311"/>
      <c r="P10" s="311"/>
      <c r="Q10" s="311"/>
      <c r="R10" s="311"/>
    </row>
    <row r="11" spans="1:18" s="132" customFormat="1" ht="15.75">
      <c r="A11" s="335"/>
      <c r="B11" s="336"/>
      <c r="C11" s="287"/>
      <c r="D11" s="359"/>
      <c r="E11" s="361"/>
      <c r="F11" s="338"/>
      <c r="G11" s="338"/>
      <c r="H11" s="276"/>
      <c r="I11" s="317"/>
      <c r="J11" s="316"/>
      <c r="K11" s="319"/>
      <c r="L11" s="300"/>
      <c r="M11" s="311"/>
      <c r="N11" s="311"/>
      <c r="O11" s="311"/>
      <c r="P11" s="311"/>
      <c r="Q11" s="311"/>
      <c r="R11" s="311"/>
    </row>
    <row r="12" spans="1:18" s="80" customFormat="1" ht="12">
      <c r="A12" s="220" t="str">
        <f>$B$10</f>
        <v>I.</v>
      </c>
      <c r="B12" s="123">
        <f>COUNT(#REF!)+1</f>
        <v>1</v>
      </c>
      <c r="C12" s="203" t="s">
        <v>368</v>
      </c>
      <c r="D12" s="402" t="s">
        <v>547</v>
      </c>
      <c r="E12" s="403">
        <v>8</v>
      </c>
      <c r="F12" s="249">
        <f aca="true" t="shared" si="0" ref="F12:F19">H12*DobMont</f>
        <v>0</v>
      </c>
      <c r="G12" s="249">
        <f>IF(OSNOVA!$B$40=1,E12*F12,"")</f>
        <v>0</v>
      </c>
      <c r="H12" s="212"/>
      <c r="I12" s="322"/>
      <c r="J12" s="321"/>
      <c r="K12" s="320"/>
      <c r="L12" s="303"/>
      <c r="M12" s="330"/>
      <c r="N12" s="330"/>
      <c r="O12" s="330"/>
      <c r="P12" s="330"/>
      <c r="Q12" s="330"/>
      <c r="R12" s="330"/>
    </row>
    <row r="13" spans="1:18" s="80" customFormat="1" ht="24">
      <c r="A13" s="125"/>
      <c r="B13" s="123"/>
      <c r="C13" s="197" t="s">
        <v>846</v>
      </c>
      <c r="D13" s="402"/>
      <c r="E13" s="403"/>
      <c r="F13" s="249">
        <f t="shared" si="0"/>
        <v>0</v>
      </c>
      <c r="G13" s="249">
        <f>IF(OSNOVA!$B$40=1,E13*F13,"")</f>
        <v>0</v>
      </c>
      <c r="H13" s="212"/>
      <c r="I13" s="322"/>
      <c r="J13" s="321"/>
      <c r="K13" s="320"/>
      <c r="L13" s="303"/>
      <c r="M13" s="330"/>
      <c r="N13" s="330"/>
      <c r="O13" s="330"/>
      <c r="P13" s="330"/>
      <c r="Q13" s="330"/>
      <c r="R13" s="330"/>
    </row>
    <row r="14" spans="1:18" s="80" customFormat="1" ht="12">
      <c r="A14" s="125"/>
      <c r="B14" s="123"/>
      <c r="C14" s="489"/>
      <c r="D14" s="490"/>
      <c r="E14" s="403"/>
      <c r="F14" s="249">
        <f t="shared" si="0"/>
        <v>0</v>
      </c>
      <c r="G14" s="249">
        <f>IF(OSNOVA!$B$40=1,E14*F14,"")</f>
        <v>0</v>
      </c>
      <c r="H14" s="212"/>
      <c r="I14" s="322"/>
      <c r="J14" s="321"/>
      <c r="K14" s="320"/>
      <c r="L14" s="303"/>
      <c r="M14" s="330"/>
      <c r="N14" s="330"/>
      <c r="O14" s="330"/>
      <c r="P14" s="330"/>
      <c r="Q14" s="330"/>
      <c r="R14" s="330"/>
    </row>
    <row r="15" spans="1:18" s="80" customFormat="1" ht="12">
      <c r="A15" s="220" t="str">
        <f>$B$10</f>
        <v>I.</v>
      </c>
      <c r="B15" s="123">
        <f>COUNT($A$12:B14)+1</f>
        <v>2</v>
      </c>
      <c r="C15" s="203" t="s">
        <v>369</v>
      </c>
      <c r="D15" s="402" t="s">
        <v>547</v>
      </c>
      <c r="E15" s="403">
        <v>30</v>
      </c>
      <c r="F15" s="249">
        <f t="shared" si="0"/>
        <v>0</v>
      </c>
      <c r="G15" s="249">
        <f>IF(OSNOVA!$B$40=1,E15*F15,"")</f>
        <v>0</v>
      </c>
      <c r="H15" s="212"/>
      <c r="I15" s="322"/>
      <c r="J15" s="321"/>
      <c r="K15" s="320"/>
      <c r="L15" s="303"/>
      <c r="M15" s="330"/>
      <c r="N15" s="330"/>
      <c r="O15" s="330"/>
      <c r="P15" s="330"/>
      <c r="Q15" s="330"/>
      <c r="R15" s="330"/>
    </row>
    <row r="16" spans="1:18" s="80" customFormat="1" ht="48">
      <c r="A16" s="220"/>
      <c r="B16" s="123"/>
      <c r="C16" s="197" t="s">
        <v>847</v>
      </c>
      <c r="D16" s="402"/>
      <c r="E16" s="403"/>
      <c r="F16" s="249">
        <f t="shared" si="0"/>
        <v>0</v>
      </c>
      <c r="G16" s="249">
        <f>IF(OSNOVA!$B$40=1,E16*F16,"")</f>
        <v>0</v>
      </c>
      <c r="H16" s="212"/>
      <c r="I16" s="322"/>
      <c r="J16" s="321"/>
      <c r="K16" s="320"/>
      <c r="L16" s="303"/>
      <c r="M16" s="330"/>
      <c r="N16" s="330"/>
      <c r="O16" s="330"/>
      <c r="P16" s="330"/>
      <c r="Q16" s="330"/>
      <c r="R16" s="330"/>
    </row>
    <row r="17" spans="1:18" s="80" customFormat="1" ht="12">
      <c r="A17" s="220"/>
      <c r="B17" s="123"/>
      <c r="C17" s="199"/>
      <c r="D17" s="487"/>
      <c r="E17" s="488"/>
      <c r="F17" s="249">
        <f t="shared" si="0"/>
        <v>0</v>
      </c>
      <c r="G17" s="249">
        <f>IF(OSNOVA!$B$40=1,E17*F17,"")</f>
        <v>0</v>
      </c>
      <c r="H17" s="212"/>
      <c r="I17" s="322"/>
      <c r="J17" s="321"/>
      <c r="K17" s="320"/>
      <c r="L17" s="303"/>
      <c r="M17" s="330"/>
      <c r="N17" s="330"/>
      <c r="O17" s="330"/>
      <c r="P17" s="330"/>
      <c r="Q17" s="330"/>
      <c r="R17" s="330"/>
    </row>
    <row r="18" spans="1:18" s="80" customFormat="1" ht="12">
      <c r="A18" s="220" t="str">
        <f>$B$10</f>
        <v>I.</v>
      </c>
      <c r="B18" s="123">
        <f>COUNT($A$12:B17)+1</f>
        <v>3</v>
      </c>
      <c r="C18" s="203" t="s">
        <v>216</v>
      </c>
      <c r="D18" s="345" t="s">
        <v>98</v>
      </c>
      <c r="E18" s="346">
        <v>1</v>
      </c>
      <c r="F18" s="212">
        <f t="shared" si="0"/>
        <v>0</v>
      </c>
      <c r="G18" s="212">
        <f>IF(OSNOVA!$B$40=1,E18*F18,"")</f>
        <v>0</v>
      </c>
      <c r="H18" s="212"/>
      <c r="I18" s="322"/>
      <c r="J18" s="321"/>
      <c r="K18" s="320"/>
      <c r="L18" s="303"/>
      <c r="M18" s="330"/>
      <c r="N18" s="330"/>
      <c r="O18" s="330"/>
      <c r="P18" s="330"/>
      <c r="Q18" s="330"/>
      <c r="R18" s="330"/>
    </row>
    <row r="19" spans="1:18" s="80" customFormat="1" ht="48">
      <c r="A19" s="125"/>
      <c r="B19" s="123"/>
      <c r="C19" s="197" t="s">
        <v>217</v>
      </c>
      <c r="D19" s="345"/>
      <c r="E19" s="346"/>
      <c r="F19" s="212">
        <f t="shared" si="0"/>
        <v>0</v>
      </c>
      <c r="G19" s="212">
        <f>IF(OSNOVA!$B$40=1,E19*F19,"")</f>
        <v>0</v>
      </c>
      <c r="H19" s="212"/>
      <c r="I19" s="322"/>
      <c r="J19" s="321"/>
      <c r="K19" s="320"/>
      <c r="L19" s="303"/>
      <c r="M19" s="330"/>
      <c r="N19" s="330"/>
      <c r="O19" s="330"/>
      <c r="P19" s="330"/>
      <c r="Q19" s="330"/>
      <c r="R19" s="330"/>
    </row>
    <row r="20" spans="1:18" s="78" customFormat="1" ht="12">
      <c r="A20" s="126"/>
      <c r="B20" s="123"/>
      <c r="C20" s="84"/>
      <c r="D20" s="365"/>
      <c r="E20" s="346"/>
      <c r="F20" s="212">
        <f>H20*DobMont</f>
        <v>0</v>
      </c>
      <c r="G20" s="212">
        <f>IF(OSNOVA!$B$40=1,E20*F20,"")</f>
        <v>0</v>
      </c>
      <c r="H20" s="212"/>
      <c r="I20" s="324"/>
      <c r="J20" s="323"/>
      <c r="K20" s="320"/>
      <c r="L20" s="301"/>
      <c r="M20" s="306"/>
      <c r="N20" s="306"/>
      <c r="O20" s="306"/>
      <c r="P20" s="306"/>
      <c r="Q20" s="306"/>
      <c r="R20" s="306"/>
    </row>
    <row r="21" spans="1:18" s="78" customFormat="1" ht="13.5" thickBot="1">
      <c r="A21" s="124"/>
      <c r="B21" s="124"/>
      <c r="C21" s="121" t="str">
        <f>CONCATENATE(A3,"",C3," - SKUPAJ:")</f>
        <v>S1.DEMONTAŽNA DELA - SKUPAJ:</v>
      </c>
      <c r="D21" s="354"/>
      <c r="E21" s="354"/>
      <c r="F21" s="305"/>
      <c r="G21" s="248">
        <f>SUM(G10:G19)</f>
        <v>0</v>
      </c>
      <c r="H21" s="277"/>
      <c r="I21" s="324"/>
      <c r="J21" s="323"/>
      <c r="K21" s="320"/>
      <c r="L21" s="301"/>
      <c r="M21" s="306"/>
      <c r="N21" s="306"/>
      <c r="O21" s="306"/>
      <c r="P21" s="306"/>
      <c r="Q21" s="306"/>
      <c r="R21" s="306"/>
    </row>
    <row r="22" spans="1:16" s="78" customFormat="1" ht="12.75">
      <c r="A22" s="258"/>
      <c r="B22" s="259"/>
      <c r="C22" s="339"/>
      <c r="D22" s="356"/>
      <c r="E22" s="356"/>
      <c r="F22" s="340"/>
      <c r="G22" s="267"/>
      <c r="H22" s="272"/>
      <c r="I22" s="328"/>
      <c r="J22" s="328"/>
      <c r="K22" s="266"/>
      <c r="L22" s="269"/>
      <c r="M22" s="270"/>
      <c r="N22" s="249"/>
      <c r="O22" s="312"/>
      <c r="P22" s="306"/>
    </row>
    <row r="23" spans="1:7" ht="12.75">
      <c r="A23" s="81"/>
      <c r="B23" s="81"/>
      <c r="C23" s="82"/>
      <c r="D23" s="364"/>
      <c r="E23" s="364"/>
      <c r="F23" s="212"/>
      <c r="G23" s="214"/>
    </row>
    <row r="24" spans="1:7" ht="12.75">
      <c r="A24" s="81"/>
      <c r="B24" s="81"/>
      <c r="C24" s="82"/>
      <c r="D24" s="364"/>
      <c r="E24" s="364"/>
      <c r="F24" s="212"/>
      <c r="G24" s="214"/>
    </row>
    <row r="25" spans="1:256" s="275" customFormat="1" ht="12.75">
      <c r="A25" s="81"/>
      <c r="B25" s="81"/>
      <c r="C25" s="82"/>
      <c r="D25" s="364"/>
      <c r="E25" s="364"/>
      <c r="F25" s="212"/>
      <c r="G25" s="214"/>
      <c r="I25" s="314"/>
      <c r="J25" s="313"/>
      <c r="K25" s="301"/>
      <c r="L25" s="298"/>
      <c r="M25" s="309"/>
      <c r="N25" s="309"/>
      <c r="O25" s="309"/>
      <c r="P25" s="309"/>
      <c r="Q25" s="309"/>
      <c r="R25" s="309"/>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4"/>
      <c r="IP25" s="104"/>
      <c r="IQ25" s="104"/>
      <c r="IR25" s="104"/>
      <c r="IS25" s="104"/>
      <c r="IT25" s="104"/>
      <c r="IU25" s="104"/>
      <c r="IV25" s="104"/>
    </row>
    <row r="26" spans="1:256" s="275" customFormat="1" ht="12.75">
      <c r="A26" s="81"/>
      <c r="B26" s="81"/>
      <c r="C26" s="82"/>
      <c r="D26" s="364"/>
      <c r="E26" s="364"/>
      <c r="F26" s="212"/>
      <c r="G26" s="214"/>
      <c r="I26" s="314"/>
      <c r="J26" s="313"/>
      <c r="K26" s="301"/>
      <c r="L26" s="298"/>
      <c r="M26" s="309"/>
      <c r="N26" s="309"/>
      <c r="O26" s="309"/>
      <c r="P26" s="309"/>
      <c r="Q26" s="309"/>
      <c r="R26" s="309"/>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4"/>
      <c r="DV26" s="104"/>
      <c r="DW26" s="104"/>
      <c r="DX26" s="104"/>
      <c r="DY26" s="104"/>
      <c r="DZ26" s="104"/>
      <c r="EA26" s="104"/>
      <c r="EB26" s="104"/>
      <c r="EC26" s="104"/>
      <c r="ED26" s="104"/>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4"/>
      <c r="IP26" s="104"/>
      <c r="IQ26" s="104"/>
      <c r="IR26" s="104"/>
      <c r="IS26" s="104"/>
      <c r="IT26" s="104"/>
      <c r="IU26" s="104"/>
      <c r="IV26" s="104"/>
    </row>
    <row r="27" spans="1:256" s="275" customFormat="1" ht="12.75">
      <c r="A27" s="81"/>
      <c r="B27" s="81"/>
      <c r="C27" s="82"/>
      <c r="D27" s="364"/>
      <c r="E27" s="364"/>
      <c r="F27" s="212"/>
      <c r="G27" s="214"/>
      <c r="I27" s="314"/>
      <c r="J27" s="313"/>
      <c r="K27" s="301"/>
      <c r="L27" s="298"/>
      <c r="M27" s="309"/>
      <c r="N27" s="309"/>
      <c r="O27" s="309"/>
      <c r="P27" s="309"/>
      <c r="Q27" s="309"/>
      <c r="R27" s="309"/>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4"/>
      <c r="IP27" s="104"/>
      <c r="IQ27" s="104"/>
      <c r="IR27" s="104"/>
      <c r="IS27" s="104"/>
      <c r="IT27" s="104"/>
      <c r="IU27" s="104"/>
      <c r="IV27" s="104"/>
    </row>
    <row r="28" spans="1:256" s="275" customFormat="1" ht="12.75">
      <c r="A28" s="81"/>
      <c r="B28" s="81"/>
      <c r="C28" s="82"/>
      <c r="D28" s="364"/>
      <c r="E28" s="364"/>
      <c r="F28" s="212"/>
      <c r="G28" s="214"/>
      <c r="I28" s="314"/>
      <c r="J28" s="313"/>
      <c r="K28" s="301"/>
      <c r="L28" s="298"/>
      <c r="M28" s="309"/>
      <c r="N28" s="309"/>
      <c r="O28" s="309"/>
      <c r="P28" s="309"/>
      <c r="Q28" s="309"/>
      <c r="R28" s="309"/>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4"/>
      <c r="DV28" s="104"/>
      <c r="DW28" s="104"/>
      <c r="DX28" s="104"/>
      <c r="DY28" s="104"/>
      <c r="DZ28" s="104"/>
      <c r="EA28" s="104"/>
      <c r="EB28" s="104"/>
      <c r="EC28" s="104"/>
      <c r="ED28" s="104"/>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4"/>
      <c r="IP28" s="104"/>
      <c r="IQ28" s="104"/>
      <c r="IR28" s="104"/>
      <c r="IS28" s="104"/>
      <c r="IT28" s="104"/>
      <c r="IU28" s="104"/>
      <c r="IV28" s="104"/>
    </row>
    <row r="29" spans="1:256" s="275" customFormat="1" ht="12.75">
      <c r="A29" s="81"/>
      <c r="B29" s="81"/>
      <c r="C29" s="82"/>
      <c r="D29" s="364"/>
      <c r="E29" s="364"/>
      <c r="F29" s="212"/>
      <c r="G29" s="214"/>
      <c r="I29" s="314"/>
      <c r="J29" s="313"/>
      <c r="K29" s="301"/>
      <c r="L29" s="298"/>
      <c r="M29" s="309"/>
      <c r="N29" s="309"/>
      <c r="O29" s="309"/>
      <c r="P29" s="309"/>
      <c r="Q29" s="309"/>
      <c r="R29" s="309"/>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4"/>
      <c r="CV29" s="104"/>
      <c r="CW29" s="104"/>
      <c r="CX29" s="104"/>
      <c r="CY29" s="104"/>
      <c r="CZ29" s="104"/>
      <c r="DA29" s="104"/>
      <c r="DB29" s="104"/>
      <c r="DC29" s="104"/>
      <c r="DD29" s="104"/>
      <c r="DE29" s="104"/>
      <c r="DF29" s="104"/>
      <c r="DG29" s="104"/>
      <c r="DH29" s="104"/>
      <c r="DI29" s="104"/>
      <c r="DJ29" s="104"/>
      <c r="DK29" s="104"/>
      <c r="DL29" s="104"/>
      <c r="DM29" s="104"/>
      <c r="DN29" s="104"/>
      <c r="DO29" s="104"/>
      <c r="DP29" s="104"/>
      <c r="DQ29" s="104"/>
      <c r="DR29" s="104"/>
      <c r="DS29" s="104"/>
      <c r="DT29" s="104"/>
      <c r="DU29" s="104"/>
      <c r="DV29" s="104"/>
      <c r="DW29" s="104"/>
      <c r="DX29" s="104"/>
      <c r="DY29" s="104"/>
      <c r="DZ29" s="104"/>
      <c r="EA29" s="104"/>
      <c r="EB29" s="104"/>
      <c r="EC29" s="104"/>
      <c r="ED29" s="104"/>
      <c r="EE29" s="104"/>
      <c r="EF29" s="104"/>
      <c r="EG29" s="104"/>
      <c r="EH29" s="104"/>
      <c r="EI29" s="104"/>
      <c r="EJ29" s="104"/>
      <c r="EK29" s="104"/>
      <c r="EL29" s="104"/>
      <c r="EM29" s="104"/>
      <c r="EN29" s="104"/>
      <c r="EO29" s="104"/>
      <c r="EP29" s="104"/>
      <c r="EQ29" s="104"/>
      <c r="ER29" s="104"/>
      <c r="ES29" s="104"/>
      <c r="ET29" s="104"/>
      <c r="EU29" s="104"/>
      <c r="EV29" s="104"/>
      <c r="EW29" s="104"/>
      <c r="EX29" s="104"/>
      <c r="EY29" s="104"/>
      <c r="EZ29" s="104"/>
      <c r="FA29" s="104"/>
      <c r="FB29" s="104"/>
      <c r="FC29" s="104"/>
      <c r="FD29" s="104"/>
      <c r="FE29" s="104"/>
      <c r="FF29" s="104"/>
      <c r="FG29" s="104"/>
      <c r="FH29" s="104"/>
      <c r="FI29" s="104"/>
      <c r="FJ29" s="104"/>
      <c r="FK29" s="104"/>
      <c r="FL29" s="104"/>
      <c r="FM29" s="104"/>
      <c r="FN29" s="104"/>
      <c r="FO29" s="104"/>
      <c r="FP29" s="104"/>
      <c r="FQ29" s="104"/>
      <c r="FR29" s="104"/>
      <c r="FS29" s="104"/>
      <c r="FT29" s="104"/>
      <c r="FU29" s="104"/>
      <c r="FV29" s="104"/>
      <c r="FW29" s="104"/>
      <c r="FX29" s="104"/>
      <c r="FY29" s="104"/>
      <c r="FZ29" s="104"/>
      <c r="GA29" s="104"/>
      <c r="GB29" s="104"/>
      <c r="GC29" s="104"/>
      <c r="GD29" s="104"/>
      <c r="GE29" s="104"/>
      <c r="GF29" s="104"/>
      <c r="GG29" s="104"/>
      <c r="GH29" s="104"/>
      <c r="GI29" s="104"/>
      <c r="GJ29" s="104"/>
      <c r="GK29" s="104"/>
      <c r="GL29" s="104"/>
      <c r="GM29" s="104"/>
      <c r="GN29" s="104"/>
      <c r="GO29" s="104"/>
      <c r="GP29" s="104"/>
      <c r="GQ29" s="104"/>
      <c r="GR29" s="104"/>
      <c r="GS29" s="104"/>
      <c r="GT29" s="104"/>
      <c r="GU29" s="104"/>
      <c r="GV29" s="104"/>
      <c r="GW29" s="104"/>
      <c r="GX29" s="104"/>
      <c r="GY29" s="104"/>
      <c r="GZ29" s="104"/>
      <c r="HA29" s="104"/>
      <c r="HB29" s="104"/>
      <c r="HC29" s="104"/>
      <c r="HD29" s="104"/>
      <c r="HE29" s="104"/>
      <c r="HF29" s="104"/>
      <c r="HG29" s="104"/>
      <c r="HH29" s="104"/>
      <c r="HI29" s="104"/>
      <c r="HJ29" s="104"/>
      <c r="HK29" s="104"/>
      <c r="HL29" s="104"/>
      <c r="HM29" s="104"/>
      <c r="HN29" s="104"/>
      <c r="HO29" s="104"/>
      <c r="HP29" s="104"/>
      <c r="HQ29" s="104"/>
      <c r="HR29" s="104"/>
      <c r="HS29" s="104"/>
      <c r="HT29" s="104"/>
      <c r="HU29" s="104"/>
      <c r="HV29" s="104"/>
      <c r="HW29" s="104"/>
      <c r="HX29" s="104"/>
      <c r="HY29" s="104"/>
      <c r="HZ29" s="104"/>
      <c r="IA29" s="104"/>
      <c r="IB29" s="104"/>
      <c r="IC29" s="104"/>
      <c r="ID29" s="104"/>
      <c r="IE29" s="104"/>
      <c r="IF29" s="104"/>
      <c r="IG29" s="104"/>
      <c r="IH29" s="104"/>
      <c r="II29" s="104"/>
      <c r="IJ29" s="104"/>
      <c r="IK29" s="104"/>
      <c r="IL29" s="104"/>
      <c r="IM29" s="104"/>
      <c r="IN29" s="104"/>
      <c r="IO29" s="104"/>
      <c r="IP29" s="104"/>
      <c r="IQ29" s="104"/>
      <c r="IR29" s="104"/>
      <c r="IS29" s="104"/>
      <c r="IT29" s="104"/>
      <c r="IU29" s="104"/>
      <c r="IV29" s="104"/>
    </row>
    <row r="30" spans="1:256" s="275" customFormat="1" ht="12.75">
      <c r="A30" s="81"/>
      <c r="B30" s="81"/>
      <c r="C30" s="82"/>
      <c r="D30" s="364"/>
      <c r="E30" s="364"/>
      <c r="F30" s="212"/>
      <c r="G30" s="214"/>
      <c r="I30" s="314"/>
      <c r="J30" s="313"/>
      <c r="K30" s="301"/>
      <c r="L30" s="298"/>
      <c r="M30" s="309"/>
      <c r="N30" s="309"/>
      <c r="O30" s="309"/>
      <c r="P30" s="309"/>
      <c r="Q30" s="309"/>
      <c r="R30" s="309"/>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4"/>
      <c r="BX30" s="104"/>
      <c r="BY30" s="104"/>
      <c r="BZ30" s="104"/>
      <c r="CA30" s="104"/>
      <c r="CB30" s="104"/>
      <c r="CC30" s="104"/>
      <c r="CD30" s="104"/>
      <c r="CE30" s="104"/>
      <c r="CF30" s="104"/>
      <c r="CG30" s="104"/>
      <c r="CH30" s="104"/>
      <c r="CI30" s="104"/>
      <c r="CJ30" s="104"/>
      <c r="CK30" s="104"/>
      <c r="CL30" s="104"/>
      <c r="CM30" s="104"/>
      <c r="CN30" s="104"/>
      <c r="CO30" s="104"/>
      <c r="CP30" s="104"/>
      <c r="CQ30" s="104"/>
      <c r="CR30" s="104"/>
      <c r="CS30" s="104"/>
      <c r="CT30" s="104"/>
      <c r="CU30" s="104"/>
      <c r="CV30" s="104"/>
      <c r="CW30" s="104"/>
      <c r="CX30" s="104"/>
      <c r="CY30" s="104"/>
      <c r="CZ30" s="104"/>
      <c r="DA30" s="104"/>
      <c r="DB30" s="104"/>
      <c r="DC30" s="104"/>
      <c r="DD30" s="104"/>
      <c r="DE30" s="104"/>
      <c r="DF30" s="104"/>
      <c r="DG30" s="104"/>
      <c r="DH30" s="104"/>
      <c r="DI30" s="104"/>
      <c r="DJ30" s="104"/>
      <c r="DK30" s="104"/>
      <c r="DL30" s="104"/>
      <c r="DM30" s="104"/>
      <c r="DN30" s="104"/>
      <c r="DO30" s="104"/>
      <c r="DP30" s="104"/>
      <c r="DQ30" s="104"/>
      <c r="DR30" s="104"/>
      <c r="DS30" s="104"/>
      <c r="DT30" s="104"/>
      <c r="DU30" s="104"/>
      <c r="DV30" s="104"/>
      <c r="DW30" s="104"/>
      <c r="DX30" s="104"/>
      <c r="DY30" s="104"/>
      <c r="DZ30" s="104"/>
      <c r="EA30" s="104"/>
      <c r="EB30" s="104"/>
      <c r="EC30" s="104"/>
      <c r="ED30" s="104"/>
      <c r="EE30" s="104"/>
      <c r="EF30" s="104"/>
      <c r="EG30" s="104"/>
      <c r="EH30" s="104"/>
      <c r="EI30" s="104"/>
      <c r="EJ30" s="104"/>
      <c r="EK30" s="104"/>
      <c r="EL30" s="104"/>
      <c r="EM30" s="104"/>
      <c r="EN30" s="104"/>
      <c r="EO30" s="104"/>
      <c r="EP30" s="104"/>
      <c r="EQ30" s="104"/>
      <c r="ER30" s="104"/>
      <c r="ES30" s="104"/>
      <c r="ET30" s="104"/>
      <c r="EU30" s="104"/>
      <c r="EV30" s="104"/>
      <c r="EW30" s="104"/>
      <c r="EX30" s="104"/>
      <c r="EY30" s="104"/>
      <c r="EZ30" s="104"/>
      <c r="FA30" s="104"/>
      <c r="FB30" s="104"/>
      <c r="FC30" s="104"/>
      <c r="FD30" s="104"/>
      <c r="FE30" s="104"/>
      <c r="FF30" s="104"/>
      <c r="FG30" s="104"/>
      <c r="FH30" s="104"/>
      <c r="FI30" s="104"/>
      <c r="FJ30" s="104"/>
      <c r="FK30" s="104"/>
      <c r="FL30" s="104"/>
      <c r="FM30" s="104"/>
      <c r="FN30" s="104"/>
      <c r="FO30" s="104"/>
      <c r="FP30" s="104"/>
      <c r="FQ30" s="104"/>
      <c r="FR30" s="104"/>
      <c r="FS30" s="104"/>
      <c r="FT30" s="104"/>
      <c r="FU30" s="104"/>
      <c r="FV30" s="104"/>
      <c r="FW30" s="104"/>
      <c r="FX30" s="104"/>
      <c r="FY30" s="104"/>
      <c r="FZ30" s="104"/>
      <c r="GA30" s="104"/>
      <c r="GB30" s="104"/>
      <c r="GC30" s="104"/>
      <c r="GD30" s="104"/>
      <c r="GE30" s="104"/>
      <c r="GF30" s="104"/>
      <c r="GG30" s="104"/>
      <c r="GH30" s="104"/>
      <c r="GI30" s="104"/>
      <c r="GJ30" s="104"/>
      <c r="GK30" s="104"/>
      <c r="GL30" s="104"/>
      <c r="GM30" s="104"/>
      <c r="GN30" s="104"/>
      <c r="GO30" s="104"/>
      <c r="GP30" s="104"/>
      <c r="GQ30" s="104"/>
      <c r="GR30" s="104"/>
      <c r="GS30" s="104"/>
      <c r="GT30" s="104"/>
      <c r="GU30" s="104"/>
      <c r="GV30" s="104"/>
      <c r="GW30" s="104"/>
      <c r="GX30" s="104"/>
      <c r="GY30" s="104"/>
      <c r="GZ30" s="104"/>
      <c r="HA30" s="104"/>
      <c r="HB30" s="104"/>
      <c r="HC30" s="104"/>
      <c r="HD30" s="104"/>
      <c r="HE30" s="104"/>
      <c r="HF30" s="104"/>
      <c r="HG30" s="104"/>
      <c r="HH30" s="104"/>
      <c r="HI30" s="104"/>
      <c r="HJ30" s="104"/>
      <c r="HK30" s="104"/>
      <c r="HL30" s="104"/>
      <c r="HM30" s="104"/>
      <c r="HN30" s="104"/>
      <c r="HO30" s="104"/>
      <c r="HP30" s="104"/>
      <c r="HQ30" s="104"/>
      <c r="HR30" s="104"/>
      <c r="HS30" s="104"/>
      <c r="HT30" s="104"/>
      <c r="HU30" s="104"/>
      <c r="HV30" s="104"/>
      <c r="HW30" s="104"/>
      <c r="HX30" s="104"/>
      <c r="HY30" s="104"/>
      <c r="HZ30" s="104"/>
      <c r="IA30" s="104"/>
      <c r="IB30" s="104"/>
      <c r="IC30" s="104"/>
      <c r="ID30" s="104"/>
      <c r="IE30" s="104"/>
      <c r="IF30" s="104"/>
      <c r="IG30" s="104"/>
      <c r="IH30" s="104"/>
      <c r="II30" s="104"/>
      <c r="IJ30" s="104"/>
      <c r="IK30" s="104"/>
      <c r="IL30" s="104"/>
      <c r="IM30" s="104"/>
      <c r="IN30" s="104"/>
      <c r="IO30" s="104"/>
      <c r="IP30" s="104"/>
      <c r="IQ30" s="104"/>
      <c r="IR30" s="104"/>
      <c r="IS30" s="104"/>
      <c r="IT30" s="104"/>
      <c r="IU30" s="104"/>
      <c r="IV30" s="104"/>
    </row>
    <row r="31" spans="1:256" s="275" customFormat="1" ht="12.75">
      <c r="A31" s="81"/>
      <c r="B31" s="81"/>
      <c r="C31" s="82"/>
      <c r="D31" s="364"/>
      <c r="E31" s="364"/>
      <c r="F31" s="212"/>
      <c r="G31" s="214"/>
      <c r="I31" s="314"/>
      <c r="J31" s="313"/>
      <c r="K31" s="301"/>
      <c r="L31" s="298"/>
      <c r="M31" s="309"/>
      <c r="N31" s="309"/>
      <c r="O31" s="309"/>
      <c r="P31" s="309"/>
      <c r="Q31" s="309"/>
      <c r="R31" s="309"/>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c r="CZ31" s="104"/>
      <c r="DA31" s="104"/>
      <c r="DB31" s="104"/>
      <c r="DC31" s="104"/>
      <c r="DD31" s="104"/>
      <c r="DE31" s="104"/>
      <c r="DF31" s="104"/>
      <c r="DG31" s="104"/>
      <c r="DH31" s="104"/>
      <c r="DI31" s="104"/>
      <c r="DJ31" s="104"/>
      <c r="DK31" s="104"/>
      <c r="DL31" s="104"/>
      <c r="DM31" s="104"/>
      <c r="DN31" s="104"/>
      <c r="DO31" s="104"/>
      <c r="DP31" s="104"/>
      <c r="DQ31" s="104"/>
      <c r="DR31" s="104"/>
      <c r="DS31" s="104"/>
      <c r="DT31" s="104"/>
      <c r="DU31" s="104"/>
      <c r="DV31" s="104"/>
      <c r="DW31" s="104"/>
      <c r="DX31" s="104"/>
      <c r="DY31" s="104"/>
      <c r="DZ31" s="104"/>
      <c r="EA31" s="104"/>
      <c r="EB31" s="104"/>
      <c r="EC31" s="104"/>
      <c r="ED31" s="104"/>
      <c r="EE31" s="104"/>
      <c r="EF31" s="104"/>
      <c r="EG31" s="104"/>
      <c r="EH31" s="104"/>
      <c r="EI31" s="104"/>
      <c r="EJ31" s="104"/>
      <c r="EK31" s="104"/>
      <c r="EL31" s="104"/>
      <c r="EM31" s="104"/>
      <c r="EN31" s="104"/>
      <c r="EO31" s="104"/>
      <c r="EP31" s="104"/>
      <c r="EQ31" s="104"/>
      <c r="ER31" s="104"/>
      <c r="ES31" s="104"/>
      <c r="ET31" s="104"/>
      <c r="EU31" s="104"/>
      <c r="EV31" s="104"/>
      <c r="EW31" s="104"/>
      <c r="EX31" s="104"/>
      <c r="EY31" s="104"/>
      <c r="EZ31" s="104"/>
      <c r="FA31" s="104"/>
      <c r="FB31" s="104"/>
      <c r="FC31" s="104"/>
      <c r="FD31" s="104"/>
      <c r="FE31" s="104"/>
      <c r="FF31" s="104"/>
      <c r="FG31" s="104"/>
      <c r="FH31" s="104"/>
      <c r="FI31" s="104"/>
      <c r="FJ31" s="104"/>
      <c r="FK31" s="104"/>
      <c r="FL31" s="104"/>
      <c r="FM31" s="104"/>
      <c r="FN31" s="104"/>
      <c r="FO31" s="104"/>
      <c r="FP31" s="104"/>
      <c r="FQ31" s="104"/>
      <c r="FR31" s="104"/>
      <c r="FS31" s="104"/>
      <c r="FT31" s="104"/>
      <c r="FU31" s="104"/>
      <c r="FV31" s="104"/>
      <c r="FW31" s="104"/>
      <c r="FX31" s="104"/>
      <c r="FY31" s="104"/>
      <c r="FZ31" s="104"/>
      <c r="GA31" s="104"/>
      <c r="GB31" s="104"/>
      <c r="GC31" s="104"/>
      <c r="GD31" s="104"/>
      <c r="GE31" s="104"/>
      <c r="GF31" s="104"/>
      <c r="GG31" s="104"/>
      <c r="GH31" s="104"/>
      <c r="GI31" s="104"/>
      <c r="GJ31" s="104"/>
      <c r="GK31" s="104"/>
      <c r="GL31" s="104"/>
      <c r="GM31" s="104"/>
      <c r="GN31" s="104"/>
      <c r="GO31" s="104"/>
      <c r="GP31" s="104"/>
      <c r="GQ31" s="104"/>
      <c r="GR31" s="104"/>
      <c r="GS31" s="104"/>
      <c r="GT31" s="104"/>
      <c r="GU31" s="104"/>
      <c r="GV31" s="104"/>
      <c r="GW31" s="104"/>
      <c r="GX31" s="104"/>
      <c r="GY31" s="104"/>
      <c r="GZ31" s="104"/>
      <c r="HA31" s="104"/>
      <c r="HB31" s="104"/>
      <c r="HC31" s="104"/>
      <c r="HD31" s="104"/>
      <c r="HE31" s="104"/>
      <c r="HF31" s="104"/>
      <c r="HG31" s="104"/>
      <c r="HH31" s="104"/>
      <c r="HI31" s="104"/>
      <c r="HJ31" s="104"/>
      <c r="HK31" s="104"/>
      <c r="HL31" s="104"/>
      <c r="HM31" s="104"/>
      <c r="HN31" s="104"/>
      <c r="HO31" s="104"/>
      <c r="HP31" s="104"/>
      <c r="HQ31" s="104"/>
      <c r="HR31" s="104"/>
      <c r="HS31" s="104"/>
      <c r="HT31" s="104"/>
      <c r="HU31" s="104"/>
      <c r="HV31" s="104"/>
      <c r="HW31" s="104"/>
      <c r="HX31" s="104"/>
      <c r="HY31" s="104"/>
      <c r="HZ31" s="104"/>
      <c r="IA31" s="104"/>
      <c r="IB31" s="104"/>
      <c r="IC31" s="104"/>
      <c r="ID31" s="104"/>
      <c r="IE31" s="104"/>
      <c r="IF31" s="104"/>
      <c r="IG31" s="104"/>
      <c r="IH31" s="104"/>
      <c r="II31" s="104"/>
      <c r="IJ31" s="104"/>
      <c r="IK31" s="104"/>
      <c r="IL31" s="104"/>
      <c r="IM31" s="104"/>
      <c r="IN31" s="104"/>
      <c r="IO31" s="104"/>
      <c r="IP31" s="104"/>
      <c r="IQ31" s="104"/>
      <c r="IR31" s="104"/>
      <c r="IS31" s="104"/>
      <c r="IT31" s="104"/>
      <c r="IU31" s="104"/>
      <c r="IV31" s="104"/>
    </row>
    <row r="32" spans="1:256" s="275" customFormat="1" ht="12.75">
      <c r="A32" s="81"/>
      <c r="B32" s="81"/>
      <c r="C32" s="82"/>
      <c r="D32" s="364"/>
      <c r="E32" s="364"/>
      <c r="F32" s="212"/>
      <c r="G32" s="214"/>
      <c r="I32" s="314"/>
      <c r="J32" s="313"/>
      <c r="K32" s="301"/>
      <c r="L32" s="298"/>
      <c r="M32" s="309"/>
      <c r="N32" s="309"/>
      <c r="O32" s="309"/>
      <c r="P32" s="309"/>
      <c r="Q32" s="309"/>
      <c r="R32" s="309"/>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104"/>
      <c r="CK32" s="104"/>
      <c r="CL32" s="104"/>
      <c r="CM32" s="104"/>
      <c r="CN32" s="104"/>
      <c r="CO32" s="104"/>
      <c r="CP32" s="104"/>
      <c r="CQ32" s="104"/>
      <c r="CR32" s="104"/>
      <c r="CS32" s="104"/>
      <c r="CT32" s="104"/>
      <c r="CU32" s="104"/>
      <c r="CV32" s="104"/>
      <c r="CW32" s="104"/>
      <c r="CX32" s="104"/>
      <c r="CY32" s="104"/>
      <c r="CZ32" s="104"/>
      <c r="DA32" s="104"/>
      <c r="DB32" s="104"/>
      <c r="DC32" s="104"/>
      <c r="DD32" s="104"/>
      <c r="DE32" s="104"/>
      <c r="DF32" s="104"/>
      <c r="DG32" s="104"/>
      <c r="DH32" s="104"/>
      <c r="DI32" s="104"/>
      <c r="DJ32" s="104"/>
      <c r="DK32" s="104"/>
      <c r="DL32" s="104"/>
      <c r="DM32" s="104"/>
      <c r="DN32" s="104"/>
      <c r="DO32" s="104"/>
      <c r="DP32" s="104"/>
      <c r="DQ32" s="104"/>
      <c r="DR32" s="104"/>
      <c r="DS32" s="104"/>
      <c r="DT32" s="104"/>
      <c r="DU32" s="104"/>
      <c r="DV32" s="104"/>
      <c r="DW32" s="104"/>
      <c r="DX32" s="104"/>
      <c r="DY32" s="104"/>
      <c r="DZ32" s="104"/>
      <c r="EA32" s="104"/>
      <c r="EB32" s="104"/>
      <c r="EC32" s="104"/>
      <c r="ED32" s="104"/>
      <c r="EE32" s="104"/>
      <c r="EF32" s="104"/>
      <c r="EG32" s="104"/>
      <c r="EH32" s="104"/>
      <c r="EI32" s="104"/>
      <c r="EJ32" s="104"/>
      <c r="EK32" s="104"/>
      <c r="EL32" s="104"/>
      <c r="EM32" s="104"/>
      <c r="EN32" s="104"/>
      <c r="EO32" s="104"/>
      <c r="EP32" s="104"/>
      <c r="EQ32" s="104"/>
      <c r="ER32" s="104"/>
      <c r="ES32" s="104"/>
      <c r="ET32" s="104"/>
      <c r="EU32" s="104"/>
      <c r="EV32" s="104"/>
      <c r="EW32" s="104"/>
      <c r="EX32" s="104"/>
      <c r="EY32" s="104"/>
      <c r="EZ32" s="104"/>
      <c r="FA32" s="104"/>
      <c r="FB32" s="104"/>
      <c r="FC32" s="104"/>
      <c r="FD32" s="104"/>
      <c r="FE32" s="104"/>
      <c r="FF32" s="104"/>
      <c r="FG32" s="104"/>
      <c r="FH32" s="104"/>
      <c r="FI32" s="104"/>
      <c r="FJ32" s="104"/>
      <c r="FK32" s="104"/>
      <c r="FL32" s="104"/>
      <c r="FM32" s="104"/>
      <c r="FN32" s="104"/>
      <c r="FO32" s="104"/>
      <c r="FP32" s="104"/>
      <c r="FQ32" s="104"/>
      <c r="FR32" s="104"/>
      <c r="FS32" s="104"/>
      <c r="FT32" s="104"/>
      <c r="FU32" s="104"/>
      <c r="FV32" s="104"/>
      <c r="FW32" s="104"/>
      <c r="FX32" s="104"/>
      <c r="FY32" s="104"/>
      <c r="FZ32" s="104"/>
      <c r="GA32" s="104"/>
      <c r="GB32" s="104"/>
      <c r="GC32" s="104"/>
      <c r="GD32" s="104"/>
      <c r="GE32" s="104"/>
      <c r="GF32" s="104"/>
      <c r="GG32" s="104"/>
      <c r="GH32" s="104"/>
      <c r="GI32" s="104"/>
      <c r="GJ32" s="104"/>
      <c r="GK32" s="104"/>
      <c r="GL32" s="104"/>
      <c r="GM32" s="104"/>
      <c r="GN32" s="104"/>
      <c r="GO32" s="104"/>
      <c r="GP32" s="104"/>
      <c r="GQ32" s="104"/>
      <c r="GR32" s="104"/>
      <c r="GS32" s="104"/>
      <c r="GT32" s="104"/>
      <c r="GU32" s="104"/>
      <c r="GV32" s="104"/>
      <c r="GW32" s="104"/>
      <c r="GX32" s="104"/>
      <c r="GY32" s="104"/>
      <c r="GZ32" s="104"/>
      <c r="HA32" s="104"/>
      <c r="HB32" s="104"/>
      <c r="HC32" s="104"/>
      <c r="HD32" s="104"/>
      <c r="HE32" s="104"/>
      <c r="HF32" s="104"/>
      <c r="HG32" s="104"/>
      <c r="HH32" s="104"/>
      <c r="HI32" s="104"/>
      <c r="HJ32" s="104"/>
      <c r="HK32" s="104"/>
      <c r="HL32" s="104"/>
      <c r="HM32" s="104"/>
      <c r="HN32" s="104"/>
      <c r="HO32" s="104"/>
      <c r="HP32" s="104"/>
      <c r="HQ32" s="104"/>
      <c r="HR32" s="104"/>
      <c r="HS32" s="104"/>
      <c r="HT32" s="104"/>
      <c r="HU32" s="104"/>
      <c r="HV32" s="104"/>
      <c r="HW32" s="104"/>
      <c r="HX32" s="104"/>
      <c r="HY32" s="104"/>
      <c r="HZ32" s="104"/>
      <c r="IA32" s="104"/>
      <c r="IB32" s="104"/>
      <c r="IC32" s="104"/>
      <c r="ID32" s="104"/>
      <c r="IE32" s="104"/>
      <c r="IF32" s="104"/>
      <c r="IG32" s="104"/>
      <c r="IH32" s="104"/>
      <c r="II32" s="104"/>
      <c r="IJ32" s="104"/>
      <c r="IK32" s="104"/>
      <c r="IL32" s="104"/>
      <c r="IM32" s="104"/>
      <c r="IN32" s="104"/>
      <c r="IO32" s="104"/>
      <c r="IP32" s="104"/>
      <c r="IQ32" s="104"/>
      <c r="IR32" s="104"/>
      <c r="IS32" s="104"/>
      <c r="IT32" s="104"/>
      <c r="IU32" s="104"/>
      <c r="IV32" s="104"/>
    </row>
    <row r="33" spans="1:256" s="275" customFormat="1" ht="12.75">
      <c r="A33" s="81"/>
      <c r="B33" s="81"/>
      <c r="C33" s="82"/>
      <c r="D33" s="364"/>
      <c r="E33" s="364"/>
      <c r="F33" s="212"/>
      <c r="G33" s="214"/>
      <c r="I33" s="314"/>
      <c r="J33" s="313"/>
      <c r="K33" s="301"/>
      <c r="L33" s="298"/>
      <c r="M33" s="309"/>
      <c r="N33" s="309"/>
      <c r="O33" s="309"/>
      <c r="P33" s="309"/>
      <c r="Q33" s="309"/>
      <c r="R33" s="309"/>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S33" s="104"/>
      <c r="BT33" s="104"/>
      <c r="BU33" s="104"/>
      <c r="BV33" s="104"/>
      <c r="BW33" s="104"/>
      <c r="BX33" s="104"/>
      <c r="BY33" s="104"/>
      <c r="BZ33" s="104"/>
      <c r="CA33" s="104"/>
      <c r="CB33" s="104"/>
      <c r="CC33" s="104"/>
      <c r="CD33" s="104"/>
      <c r="CE33" s="104"/>
      <c r="CF33" s="104"/>
      <c r="CG33" s="104"/>
      <c r="CH33" s="104"/>
      <c r="CI33" s="104"/>
      <c r="CJ33" s="104"/>
      <c r="CK33" s="104"/>
      <c r="CL33" s="104"/>
      <c r="CM33" s="104"/>
      <c r="CN33" s="104"/>
      <c r="CO33" s="104"/>
      <c r="CP33" s="104"/>
      <c r="CQ33" s="104"/>
      <c r="CR33" s="104"/>
      <c r="CS33" s="104"/>
      <c r="CT33" s="104"/>
      <c r="CU33" s="104"/>
      <c r="CV33" s="104"/>
      <c r="CW33" s="104"/>
      <c r="CX33" s="104"/>
      <c r="CY33" s="104"/>
      <c r="CZ33" s="104"/>
      <c r="DA33" s="104"/>
      <c r="DB33" s="104"/>
      <c r="DC33" s="104"/>
      <c r="DD33" s="104"/>
      <c r="DE33" s="104"/>
      <c r="DF33" s="104"/>
      <c r="DG33" s="104"/>
      <c r="DH33" s="104"/>
      <c r="DI33" s="104"/>
      <c r="DJ33" s="104"/>
      <c r="DK33" s="104"/>
      <c r="DL33" s="104"/>
      <c r="DM33" s="104"/>
      <c r="DN33" s="104"/>
      <c r="DO33" s="104"/>
      <c r="DP33" s="104"/>
      <c r="DQ33" s="104"/>
      <c r="DR33" s="104"/>
      <c r="DS33" s="104"/>
      <c r="DT33" s="104"/>
      <c r="DU33" s="104"/>
      <c r="DV33" s="104"/>
      <c r="DW33" s="104"/>
      <c r="DX33" s="104"/>
      <c r="DY33" s="104"/>
      <c r="DZ33" s="104"/>
      <c r="EA33" s="104"/>
      <c r="EB33" s="104"/>
      <c r="EC33" s="104"/>
      <c r="ED33" s="104"/>
      <c r="EE33" s="104"/>
      <c r="EF33" s="104"/>
      <c r="EG33" s="104"/>
      <c r="EH33" s="104"/>
      <c r="EI33" s="104"/>
      <c r="EJ33" s="104"/>
      <c r="EK33" s="104"/>
      <c r="EL33" s="104"/>
      <c r="EM33" s="104"/>
      <c r="EN33" s="104"/>
      <c r="EO33" s="104"/>
      <c r="EP33" s="104"/>
      <c r="EQ33" s="104"/>
      <c r="ER33" s="104"/>
      <c r="ES33" s="104"/>
      <c r="ET33" s="104"/>
      <c r="EU33" s="104"/>
      <c r="EV33" s="104"/>
      <c r="EW33" s="104"/>
      <c r="EX33" s="104"/>
      <c r="EY33" s="104"/>
      <c r="EZ33" s="104"/>
      <c r="FA33" s="104"/>
      <c r="FB33" s="104"/>
      <c r="FC33" s="104"/>
      <c r="FD33" s="104"/>
      <c r="FE33" s="104"/>
      <c r="FF33" s="104"/>
      <c r="FG33" s="104"/>
      <c r="FH33" s="104"/>
      <c r="FI33" s="104"/>
      <c r="FJ33" s="104"/>
      <c r="FK33" s="104"/>
      <c r="FL33" s="104"/>
      <c r="FM33" s="104"/>
      <c r="FN33" s="104"/>
      <c r="FO33" s="104"/>
      <c r="FP33" s="104"/>
      <c r="FQ33" s="104"/>
      <c r="FR33" s="104"/>
      <c r="FS33" s="104"/>
      <c r="FT33" s="104"/>
      <c r="FU33" s="104"/>
      <c r="FV33" s="104"/>
      <c r="FW33" s="104"/>
      <c r="FX33" s="104"/>
      <c r="FY33" s="104"/>
      <c r="FZ33" s="104"/>
      <c r="GA33" s="104"/>
      <c r="GB33" s="104"/>
      <c r="GC33" s="104"/>
      <c r="GD33" s="104"/>
      <c r="GE33" s="104"/>
      <c r="GF33" s="104"/>
      <c r="GG33" s="104"/>
      <c r="GH33" s="104"/>
      <c r="GI33" s="104"/>
      <c r="GJ33" s="104"/>
      <c r="GK33" s="104"/>
      <c r="GL33" s="104"/>
      <c r="GM33" s="104"/>
      <c r="GN33" s="104"/>
      <c r="GO33" s="104"/>
      <c r="GP33" s="104"/>
      <c r="GQ33" s="104"/>
      <c r="GR33" s="104"/>
      <c r="GS33" s="104"/>
      <c r="GT33" s="104"/>
      <c r="GU33" s="104"/>
      <c r="GV33" s="104"/>
      <c r="GW33" s="104"/>
      <c r="GX33" s="104"/>
      <c r="GY33" s="104"/>
      <c r="GZ33" s="104"/>
      <c r="HA33" s="104"/>
      <c r="HB33" s="104"/>
      <c r="HC33" s="104"/>
      <c r="HD33" s="104"/>
      <c r="HE33" s="104"/>
      <c r="HF33" s="104"/>
      <c r="HG33" s="104"/>
      <c r="HH33" s="104"/>
      <c r="HI33" s="104"/>
      <c r="HJ33" s="104"/>
      <c r="HK33" s="104"/>
      <c r="HL33" s="104"/>
      <c r="HM33" s="104"/>
      <c r="HN33" s="104"/>
      <c r="HO33" s="104"/>
      <c r="HP33" s="104"/>
      <c r="HQ33" s="104"/>
      <c r="HR33" s="104"/>
      <c r="HS33" s="104"/>
      <c r="HT33" s="104"/>
      <c r="HU33" s="104"/>
      <c r="HV33" s="104"/>
      <c r="HW33" s="104"/>
      <c r="HX33" s="104"/>
      <c r="HY33" s="104"/>
      <c r="HZ33" s="104"/>
      <c r="IA33" s="104"/>
      <c r="IB33" s="104"/>
      <c r="IC33" s="104"/>
      <c r="ID33" s="104"/>
      <c r="IE33" s="104"/>
      <c r="IF33" s="104"/>
      <c r="IG33" s="104"/>
      <c r="IH33" s="104"/>
      <c r="II33" s="104"/>
      <c r="IJ33" s="104"/>
      <c r="IK33" s="104"/>
      <c r="IL33" s="104"/>
      <c r="IM33" s="104"/>
      <c r="IN33" s="104"/>
      <c r="IO33" s="104"/>
      <c r="IP33" s="104"/>
      <c r="IQ33" s="104"/>
      <c r="IR33" s="104"/>
      <c r="IS33" s="104"/>
      <c r="IT33" s="104"/>
      <c r="IU33" s="104"/>
      <c r="IV33" s="104"/>
    </row>
    <row r="34" spans="1:256" s="275" customFormat="1" ht="12.75">
      <c r="A34" s="81"/>
      <c r="B34" s="81"/>
      <c r="C34" s="82"/>
      <c r="D34" s="364"/>
      <c r="E34" s="364"/>
      <c r="F34" s="212"/>
      <c r="G34" s="214"/>
      <c r="I34" s="314"/>
      <c r="J34" s="313"/>
      <c r="K34" s="301"/>
      <c r="L34" s="298"/>
      <c r="M34" s="309"/>
      <c r="N34" s="309"/>
      <c r="O34" s="309"/>
      <c r="P34" s="309"/>
      <c r="Q34" s="309"/>
      <c r="R34" s="309"/>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4"/>
      <c r="BW34" s="104"/>
      <c r="BX34" s="104"/>
      <c r="BY34" s="104"/>
      <c r="BZ34" s="104"/>
      <c r="CA34" s="104"/>
      <c r="CB34" s="104"/>
      <c r="CC34" s="104"/>
      <c r="CD34" s="104"/>
      <c r="CE34" s="104"/>
      <c r="CF34" s="104"/>
      <c r="CG34" s="104"/>
      <c r="CH34" s="104"/>
      <c r="CI34" s="104"/>
      <c r="CJ34" s="104"/>
      <c r="CK34" s="104"/>
      <c r="CL34" s="104"/>
      <c r="CM34" s="104"/>
      <c r="CN34" s="104"/>
      <c r="CO34" s="104"/>
      <c r="CP34" s="104"/>
      <c r="CQ34" s="104"/>
      <c r="CR34" s="104"/>
      <c r="CS34" s="104"/>
      <c r="CT34" s="104"/>
      <c r="CU34" s="104"/>
      <c r="CV34" s="104"/>
      <c r="CW34" s="104"/>
      <c r="CX34" s="104"/>
      <c r="CY34" s="104"/>
      <c r="CZ34" s="104"/>
      <c r="DA34" s="104"/>
      <c r="DB34" s="104"/>
      <c r="DC34" s="104"/>
      <c r="DD34" s="104"/>
      <c r="DE34" s="104"/>
      <c r="DF34" s="104"/>
      <c r="DG34" s="104"/>
      <c r="DH34" s="104"/>
      <c r="DI34" s="104"/>
      <c r="DJ34" s="104"/>
      <c r="DK34" s="104"/>
      <c r="DL34" s="104"/>
      <c r="DM34" s="104"/>
      <c r="DN34" s="104"/>
      <c r="DO34" s="104"/>
      <c r="DP34" s="104"/>
      <c r="DQ34" s="104"/>
      <c r="DR34" s="104"/>
      <c r="DS34" s="104"/>
      <c r="DT34" s="104"/>
      <c r="DU34" s="104"/>
      <c r="DV34" s="104"/>
      <c r="DW34" s="104"/>
      <c r="DX34" s="104"/>
      <c r="DY34" s="104"/>
      <c r="DZ34" s="104"/>
      <c r="EA34" s="104"/>
      <c r="EB34" s="104"/>
      <c r="EC34" s="104"/>
      <c r="ED34" s="104"/>
      <c r="EE34" s="104"/>
      <c r="EF34" s="104"/>
      <c r="EG34" s="104"/>
      <c r="EH34" s="104"/>
      <c r="EI34" s="104"/>
      <c r="EJ34" s="104"/>
      <c r="EK34" s="104"/>
      <c r="EL34" s="104"/>
      <c r="EM34" s="104"/>
      <c r="EN34" s="104"/>
      <c r="EO34" s="104"/>
      <c r="EP34" s="104"/>
      <c r="EQ34" s="104"/>
      <c r="ER34" s="104"/>
      <c r="ES34" s="104"/>
      <c r="ET34" s="104"/>
      <c r="EU34" s="104"/>
      <c r="EV34" s="104"/>
      <c r="EW34" s="104"/>
      <c r="EX34" s="104"/>
      <c r="EY34" s="104"/>
      <c r="EZ34" s="104"/>
      <c r="FA34" s="104"/>
      <c r="FB34" s="104"/>
      <c r="FC34" s="104"/>
      <c r="FD34" s="104"/>
      <c r="FE34" s="104"/>
      <c r="FF34" s="104"/>
      <c r="FG34" s="104"/>
      <c r="FH34" s="104"/>
      <c r="FI34" s="104"/>
      <c r="FJ34" s="104"/>
      <c r="FK34" s="104"/>
      <c r="FL34" s="104"/>
      <c r="FM34" s="104"/>
      <c r="FN34" s="104"/>
      <c r="FO34" s="104"/>
      <c r="FP34" s="104"/>
      <c r="FQ34" s="104"/>
      <c r="FR34" s="104"/>
      <c r="FS34" s="104"/>
      <c r="FT34" s="104"/>
      <c r="FU34" s="104"/>
      <c r="FV34" s="104"/>
      <c r="FW34" s="104"/>
      <c r="FX34" s="104"/>
      <c r="FY34" s="104"/>
      <c r="FZ34" s="104"/>
      <c r="GA34" s="104"/>
      <c r="GB34" s="104"/>
      <c r="GC34" s="104"/>
      <c r="GD34" s="104"/>
      <c r="GE34" s="104"/>
      <c r="GF34" s="104"/>
      <c r="GG34" s="104"/>
      <c r="GH34" s="104"/>
      <c r="GI34" s="104"/>
      <c r="GJ34" s="104"/>
      <c r="GK34" s="104"/>
      <c r="GL34" s="104"/>
      <c r="GM34" s="104"/>
      <c r="GN34" s="104"/>
      <c r="GO34" s="104"/>
      <c r="GP34" s="104"/>
      <c r="GQ34" s="104"/>
      <c r="GR34" s="104"/>
      <c r="GS34" s="104"/>
      <c r="GT34" s="104"/>
      <c r="GU34" s="104"/>
      <c r="GV34" s="104"/>
      <c r="GW34" s="104"/>
      <c r="GX34" s="104"/>
      <c r="GY34" s="104"/>
      <c r="GZ34" s="104"/>
      <c r="HA34" s="104"/>
      <c r="HB34" s="104"/>
      <c r="HC34" s="104"/>
      <c r="HD34" s="104"/>
      <c r="HE34" s="104"/>
      <c r="HF34" s="104"/>
      <c r="HG34" s="104"/>
      <c r="HH34" s="104"/>
      <c r="HI34" s="104"/>
      <c r="HJ34" s="104"/>
      <c r="HK34" s="104"/>
      <c r="HL34" s="104"/>
      <c r="HM34" s="104"/>
      <c r="HN34" s="104"/>
      <c r="HO34" s="104"/>
      <c r="HP34" s="104"/>
      <c r="HQ34" s="104"/>
      <c r="HR34" s="104"/>
      <c r="HS34" s="104"/>
      <c r="HT34" s="104"/>
      <c r="HU34" s="104"/>
      <c r="HV34" s="104"/>
      <c r="HW34" s="104"/>
      <c r="HX34" s="104"/>
      <c r="HY34" s="104"/>
      <c r="HZ34" s="104"/>
      <c r="IA34" s="104"/>
      <c r="IB34" s="104"/>
      <c r="IC34" s="104"/>
      <c r="ID34" s="104"/>
      <c r="IE34" s="104"/>
      <c r="IF34" s="104"/>
      <c r="IG34" s="104"/>
      <c r="IH34" s="104"/>
      <c r="II34" s="104"/>
      <c r="IJ34" s="104"/>
      <c r="IK34" s="104"/>
      <c r="IL34" s="104"/>
      <c r="IM34" s="104"/>
      <c r="IN34" s="104"/>
      <c r="IO34" s="104"/>
      <c r="IP34" s="104"/>
      <c r="IQ34" s="104"/>
      <c r="IR34" s="104"/>
      <c r="IS34" s="104"/>
      <c r="IT34" s="104"/>
      <c r="IU34" s="104"/>
      <c r="IV34" s="104"/>
    </row>
    <row r="35" spans="1:256" s="275" customFormat="1" ht="12.75">
      <c r="A35" s="81"/>
      <c r="B35" s="81"/>
      <c r="C35" s="82"/>
      <c r="D35" s="364"/>
      <c r="E35" s="364"/>
      <c r="F35" s="212"/>
      <c r="G35" s="214"/>
      <c r="I35" s="314"/>
      <c r="J35" s="313"/>
      <c r="K35" s="301"/>
      <c r="L35" s="298"/>
      <c r="M35" s="309"/>
      <c r="N35" s="309"/>
      <c r="O35" s="309"/>
      <c r="P35" s="309"/>
      <c r="Q35" s="309"/>
      <c r="R35" s="309"/>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4"/>
      <c r="BR35" s="104"/>
      <c r="BS35" s="104"/>
      <c r="BT35" s="104"/>
      <c r="BU35" s="104"/>
      <c r="BV35" s="104"/>
      <c r="BW35" s="104"/>
      <c r="BX35" s="104"/>
      <c r="BY35" s="104"/>
      <c r="BZ35" s="104"/>
      <c r="CA35" s="104"/>
      <c r="CB35" s="104"/>
      <c r="CC35" s="104"/>
      <c r="CD35" s="104"/>
      <c r="CE35" s="104"/>
      <c r="CF35" s="104"/>
      <c r="CG35" s="104"/>
      <c r="CH35" s="104"/>
      <c r="CI35" s="104"/>
      <c r="CJ35" s="104"/>
      <c r="CK35" s="104"/>
      <c r="CL35" s="104"/>
      <c r="CM35" s="104"/>
      <c r="CN35" s="104"/>
      <c r="CO35" s="104"/>
      <c r="CP35" s="104"/>
      <c r="CQ35" s="104"/>
      <c r="CR35" s="104"/>
      <c r="CS35" s="104"/>
      <c r="CT35" s="104"/>
      <c r="CU35" s="104"/>
      <c r="CV35" s="104"/>
      <c r="CW35" s="104"/>
      <c r="CX35" s="104"/>
      <c r="CY35" s="104"/>
      <c r="CZ35" s="104"/>
      <c r="DA35" s="104"/>
      <c r="DB35" s="104"/>
      <c r="DC35" s="104"/>
      <c r="DD35" s="104"/>
      <c r="DE35" s="104"/>
      <c r="DF35" s="104"/>
      <c r="DG35" s="104"/>
      <c r="DH35" s="104"/>
      <c r="DI35" s="104"/>
      <c r="DJ35" s="104"/>
      <c r="DK35" s="104"/>
      <c r="DL35" s="104"/>
      <c r="DM35" s="104"/>
      <c r="DN35" s="104"/>
      <c r="DO35" s="104"/>
      <c r="DP35" s="104"/>
      <c r="DQ35" s="104"/>
      <c r="DR35" s="104"/>
      <c r="DS35" s="104"/>
      <c r="DT35" s="104"/>
      <c r="DU35" s="104"/>
      <c r="DV35" s="104"/>
      <c r="DW35" s="104"/>
      <c r="DX35" s="104"/>
      <c r="DY35" s="104"/>
      <c r="DZ35" s="104"/>
      <c r="EA35" s="104"/>
      <c r="EB35" s="104"/>
      <c r="EC35" s="104"/>
      <c r="ED35" s="104"/>
      <c r="EE35" s="104"/>
      <c r="EF35" s="104"/>
      <c r="EG35" s="104"/>
      <c r="EH35" s="104"/>
      <c r="EI35" s="104"/>
      <c r="EJ35" s="104"/>
      <c r="EK35" s="104"/>
      <c r="EL35" s="104"/>
      <c r="EM35" s="104"/>
      <c r="EN35" s="104"/>
      <c r="EO35" s="104"/>
      <c r="EP35" s="104"/>
      <c r="EQ35" s="104"/>
      <c r="ER35" s="104"/>
      <c r="ES35" s="104"/>
      <c r="ET35" s="104"/>
      <c r="EU35" s="104"/>
      <c r="EV35" s="104"/>
      <c r="EW35" s="104"/>
      <c r="EX35" s="104"/>
      <c r="EY35" s="104"/>
      <c r="EZ35" s="104"/>
      <c r="FA35" s="104"/>
      <c r="FB35" s="104"/>
      <c r="FC35" s="104"/>
      <c r="FD35" s="104"/>
      <c r="FE35" s="104"/>
      <c r="FF35" s="104"/>
      <c r="FG35" s="104"/>
      <c r="FH35" s="104"/>
      <c r="FI35" s="104"/>
      <c r="FJ35" s="104"/>
      <c r="FK35" s="104"/>
      <c r="FL35" s="104"/>
      <c r="FM35" s="104"/>
      <c r="FN35" s="104"/>
      <c r="FO35" s="104"/>
      <c r="FP35" s="104"/>
      <c r="FQ35" s="104"/>
      <c r="FR35" s="104"/>
      <c r="FS35" s="104"/>
      <c r="FT35" s="104"/>
      <c r="FU35" s="104"/>
      <c r="FV35" s="104"/>
      <c r="FW35" s="104"/>
      <c r="FX35" s="104"/>
      <c r="FY35" s="104"/>
      <c r="FZ35" s="104"/>
      <c r="GA35" s="104"/>
      <c r="GB35" s="104"/>
      <c r="GC35" s="104"/>
      <c r="GD35" s="104"/>
      <c r="GE35" s="104"/>
      <c r="GF35" s="104"/>
      <c r="GG35" s="104"/>
      <c r="GH35" s="104"/>
      <c r="GI35" s="104"/>
      <c r="GJ35" s="104"/>
      <c r="GK35" s="104"/>
      <c r="GL35" s="104"/>
      <c r="GM35" s="104"/>
      <c r="GN35" s="104"/>
      <c r="GO35" s="104"/>
      <c r="GP35" s="104"/>
      <c r="GQ35" s="104"/>
      <c r="GR35" s="104"/>
      <c r="GS35" s="104"/>
      <c r="GT35" s="104"/>
      <c r="GU35" s="104"/>
      <c r="GV35" s="104"/>
      <c r="GW35" s="104"/>
      <c r="GX35" s="104"/>
      <c r="GY35" s="104"/>
      <c r="GZ35" s="104"/>
      <c r="HA35" s="104"/>
      <c r="HB35" s="104"/>
      <c r="HC35" s="104"/>
      <c r="HD35" s="104"/>
      <c r="HE35" s="104"/>
      <c r="HF35" s="104"/>
      <c r="HG35" s="104"/>
      <c r="HH35" s="104"/>
      <c r="HI35" s="104"/>
      <c r="HJ35" s="104"/>
      <c r="HK35" s="104"/>
      <c r="HL35" s="104"/>
      <c r="HM35" s="104"/>
      <c r="HN35" s="104"/>
      <c r="HO35" s="104"/>
      <c r="HP35" s="104"/>
      <c r="HQ35" s="104"/>
      <c r="HR35" s="104"/>
      <c r="HS35" s="104"/>
      <c r="HT35" s="104"/>
      <c r="HU35" s="104"/>
      <c r="HV35" s="104"/>
      <c r="HW35" s="104"/>
      <c r="HX35" s="104"/>
      <c r="HY35" s="104"/>
      <c r="HZ35" s="104"/>
      <c r="IA35" s="104"/>
      <c r="IB35" s="104"/>
      <c r="IC35" s="104"/>
      <c r="ID35" s="104"/>
      <c r="IE35" s="104"/>
      <c r="IF35" s="104"/>
      <c r="IG35" s="104"/>
      <c r="IH35" s="104"/>
      <c r="II35" s="104"/>
      <c r="IJ35" s="104"/>
      <c r="IK35" s="104"/>
      <c r="IL35" s="104"/>
      <c r="IM35" s="104"/>
      <c r="IN35" s="104"/>
      <c r="IO35" s="104"/>
      <c r="IP35" s="104"/>
      <c r="IQ35" s="104"/>
      <c r="IR35" s="104"/>
      <c r="IS35" s="104"/>
      <c r="IT35" s="104"/>
      <c r="IU35" s="104"/>
      <c r="IV35" s="104"/>
    </row>
    <row r="36" spans="1:256" s="275" customFormat="1" ht="12.75">
      <c r="A36" s="81"/>
      <c r="B36" s="81"/>
      <c r="C36" s="82"/>
      <c r="D36" s="364"/>
      <c r="E36" s="364"/>
      <c r="F36" s="212"/>
      <c r="G36" s="214"/>
      <c r="I36" s="314"/>
      <c r="J36" s="313"/>
      <c r="K36" s="301"/>
      <c r="L36" s="298"/>
      <c r="M36" s="309"/>
      <c r="N36" s="309"/>
      <c r="O36" s="309"/>
      <c r="P36" s="309"/>
      <c r="Q36" s="309"/>
      <c r="R36" s="309"/>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104"/>
      <c r="CK36" s="104"/>
      <c r="CL36" s="104"/>
      <c r="CM36" s="104"/>
      <c r="CN36" s="104"/>
      <c r="CO36" s="104"/>
      <c r="CP36" s="104"/>
      <c r="CQ36" s="104"/>
      <c r="CR36" s="104"/>
      <c r="CS36" s="104"/>
      <c r="CT36" s="104"/>
      <c r="CU36" s="104"/>
      <c r="CV36" s="104"/>
      <c r="CW36" s="104"/>
      <c r="CX36" s="104"/>
      <c r="CY36" s="104"/>
      <c r="CZ36" s="104"/>
      <c r="DA36" s="104"/>
      <c r="DB36" s="104"/>
      <c r="DC36" s="104"/>
      <c r="DD36" s="104"/>
      <c r="DE36" s="104"/>
      <c r="DF36" s="104"/>
      <c r="DG36" s="104"/>
      <c r="DH36" s="104"/>
      <c r="DI36" s="104"/>
      <c r="DJ36" s="104"/>
      <c r="DK36" s="104"/>
      <c r="DL36" s="104"/>
      <c r="DM36" s="104"/>
      <c r="DN36" s="104"/>
      <c r="DO36" s="104"/>
      <c r="DP36" s="104"/>
      <c r="DQ36" s="104"/>
      <c r="DR36" s="104"/>
      <c r="DS36" s="104"/>
      <c r="DT36" s="104"/>
      <c r="DU36" s="104"/>
      <c r="DV36" s="104"/>
      <c r="DW36" s="104"/>
      <c r="DX36" s="104"/>
      <c r="DY36" s="104"/>
      <c r="DZ36" s="104"/>
      <c r="EA36" s="104"/>
      <c r="EB36" s="104"/>
      <c r="EC36" s="104"/>
      <c r="ED36" s="104"/>
      <c r="EE36" s="104"/>
      <c r="EF36" s="104"/>
      <c r="EG36" s="104"/>
      <c r="EH36" s="104"/>
      <c r="EI36" s="104"/>
      <c r="EJ36" s="104"/>
      <c r="EK36" s="104"/>
      <c r="EL36" s="104"/>
      <c r="EM36" s="104"/>
      <c r="EN36" s="104"/>
      <c r="EO36" s="104"/>
      <c r="EP36" s="104"/>
      <c r="EQ36" s="104"/>
      <c r="ER36" s="104"/>
      <c r="ES36" s="104"/>
      <c r="ET36" s="104"/>
      <c r="EU36" s="104"/>
      <c r="EV36" s="104"/>
      <c r="EW36" s="104"/>
      <c r="EX36" s="104"/>
      <c r="EY36" s="104"/>
      <c r="EZ36" s="104"/>
      <c r="FA36" s="104"/>
      <c r="FB36" s="104"/>
      <c r="FC36" s="104"/>
      <c r="FD36" s="104"/>
      <c r="FE36" s="104"/>
      <c r="FF36" s="104"/>
      <c r="FG36" s="104"/>
      <c r="FH36" s="104"/>
      <c r="FI36" s="104"/>
      <c r="FJ36" s="104"/>
      <c r="FK36" s="104"/>
      <c r="FL36" s="104"/>
      <c r="FM36" s="104"/>
      <c r="FN36" s="104"/>
      <c r="FO36" s="104"/>
      <c r="FP36" s="104"/>
      <c r="FQ36" s="104"/>
      <c r="FR36" s="104"/>
      <c r="FS36" s="104"/>
      <c r="FT36" s="104"/>
      <c r="FU36" s="104"/>
      <c r="FV36" s="104"/>
      <c r="FW36" s="104"/>
      <c r="FX36" s="104"/>
      <c r="FY36" s="104"/>
      <c r="FZ36" s="104"/>
      <c r="GA36" s="104"/>
      <c r="GB36" s="104"/>
      <c r="GC36" s="104"/>
      <c r="GD36" s="104"/>
      <c r="GE36" s="104"/>
      <c r="GF36" s="104"/>
      <c r="GG36" s="104"/>
      <c r="GH36" s="104"/>
      <c r="GI36" s="104"/>
      <c r="GJ36" s="104"/>
      <c r="GK36" s="104"/>
      <c r="GL36" s="104"/>
      <c r="GM36" s="104"/>
      <c r="GN36" s="104"/>
      <c r="GO36" s="104"/>
      <c r="GP36" s="104"/>
      <c r="GQ36" s="104"/>
      <c r="GR36" s="104"/>
      <c r="GS36" s="104"/>
      <c r="GT36" s="104"/>
      <c r="GU36" s="104"/>
      <c r="GV36" s="104"/>
      <c r="GW36" s="104"/>
      <c r="GX36" s="104"/>
      <c r="GY36" s="104"/>
      <c r="GZ36" s="104"/>
      <c r="HA36" s="104"/>
      <c r="HB36" s="104"/>
      <c r="HC36" s="104"/>
      <c r="HD36" s="104"/>
      <c r="HE36" s="104"/>
      <c r="HF36" s="104"/>
      <c r="HG36" s="104"/>
      <c r="HH36" s="104"/>
      <c r="HI36" s="104"/>
      <c r="HJ36" s="104"/>
      <c r="HK36" s="104"/>
      <c r="HL36" s="104"/>
      <c r="HM36" s="104"/>
      <c r="HN36" s="104"/>
      <c r="HO36" s="104"/>
      <c r="HP36" s="104"/>
      <c r="HQ36" s="104"/>
      <c r="HR36" s="104"/>
      <c r="HS36" s="104"/>
      <c r="HT36" s="104"/>
      <c r="HU36" s="104"/>
      <c r="HV36" s="104"/>
      <c r="HW36" s="104"/>
      <c r="HX36" s="104"/>
      <c r="HY36" s="104"/>
      <c r="HZ36" s="104"/>
      <c r="IA36" s="104"/>
      <c r="IB36" s="104"/>
      <c r="IC36" s="104"/>
      <c r="ID36" s="104"/>
      <c r="IE36" s="104"/>
      <c r="IF36" s="104"/>
      <c r="IG36" s="104"/>
      <c r="IH36" s="104"/>
      <c r="II36" s="104"/>
      <c r="IJ36" s="104"/>
      <c r="IK36" s="104"/>
      <c r="IL36" s="104"/>
      <c r="IM36" s="104"/>
      <c r="IN36" s="104"/>
      <c r="IO36" s="104"/>
      <c r="IP36" s="104"/>
      <c r="IQ36" s="104"/>
      <c r="IR36" s="104"/>
      <c r="IS36" s="104"/>
      <c r="IT36" s="104"/>
      <c r="IU36" s="104"/>
      <c r="IV36" s="104"/>
    </row>
    <row r="37" spans="1:256" s="275" customFormat="1" ht="12.75">
      <c r="A37" s="81"/>
      <c r="B37" s="81"/>
      <c r="C37" s="82"/>
      <c r="D37" s="364"/>
      <c r="E37" s="364"/>
      <c r="F37" s="212"/>
      <c r="G37" s="214"/>
      <c r="I37" s="314"/>
      <c r="J37" s="313"/>
      <c r="K37" s="301"/>
      <c r="L37" s="298"/>
      <c r="M37" s="309"/>
      <c r="N37" s="309"/>
      <c r="O37" s="309"/>
      <c r="P37" s="309"/>
      <c r="Q37" s="309"/>
      <c r="R37" s="309"/>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c r="CP37" s="104"/>
      <c r="CQ37" s="104"/>
      <c r="CR37" s="104"/>
      <c r="CS37" s="104"/>
      <c r="CT37" s="104"/>
      <c r="CU37" s="104"/>
      <c r="CV37" s="104"/>
      <c r="CW37" s="104"/>
      <c r="CX37" s="104"/>
      <c r="CY37" s="104"/>
      <c r="CZ37" s="104"/>
      <c r="DA37" s="104"/>
      <c r="DB37" s="104"/>
      <c r="DC37" s="104"/>
      <c r="DD37" s="104"/>
      <c r="DE37" s="104"/>
      <c r="DF37" s="104"/>
      <c r="DG37" s="104"/>
      <c r="DH37" s="104"/>
      <c r="DI37" s="104"/>
      <c r="DJ37" s="104"/>
      <c r="DK37" s="104"/>
      <c r="DL37" s="104"/>
      <c r="DM37" s="104"/>
      <c r="DN37" s="104"/>
      <c r="DO37" s="104"/>
      <c r="DP37" s="104"/>
      <c r="DQ37" s="104"/>
      <c r="DR37" s="104"/>
      <c r="DS37" s="104"/>
      <c r="DT37" s="104"/>
      <c r="DU37" s="104"/>
      <c r="DV37" s="104"/>
      <c r="DW37" s="104"/>
      <c r="DX37" s="104"/>
      <c r="DY37" s="104"/>
      <c r="DZ37" s="104"/>
      <c r="EA37" s="104"/>
      <c r="EB37" s="104"/>
      <c r="EC37" s="104"/>
      <c r="ED37" s="104"/>
      <c r="EE37" s="104"/>
      <c r="EF37" s="104"/>
      <c r="EG37" s="104"/>
      <c r="EH37" s="104"/>
      <c r="EI37" s="104"/>
      <c r="EJ37" s="104"/>
      <c r="EK37" s="104"/>
      <c r="EL37" s="104"/>
      <c r="EM37" s="104"/>
      <c r="EN37" s="104"/>
      <c r="EO37" s="104"/>
      <c r="EP37" s="104"/>
      <c r="EQ37" s="104"/>
      <c r="ER37" s="104"/>
      <c r="ES37" s="104"/>
      <c r="ET37" s="104"/>
      <c r="EU37" s="104"/>
      <c r="EV37" s="104"/>
      <c r="EW37" s="104"/>
      <c r="EX37" s="104"/>
      <c r="EY37" s="104"/>
      <c r="EZ37" s="104"/>
      <c r="FA37" s="104"/>
      <c r="FB37" s="104"/>
      <c r="FC37" s="104"/>
      <c r="FD37" s="104"/>
      <c r="FE37" s="104"/>
      <c r="FF37" s="104"/>
      <c r="FG37" s="104"/>
      <c r="FH37" s="104"/>
      <c r="FI37" s="104"/>
      <c r="FJ37" s="104"/>
      <c r="FK37" s="104"/>
      <c r="FL37" s="104"/>
      <c r="FM37" s="104"/>
      <c r="FN37" s="104"/>
      <c r="FO37" s="104"/>
      <c r="FP37" s="104"/>
      <c r="FQ37" s="104"/>
      <c r="FR37" s="104"/>
      <c r="FS37" s="104"/>
      <c r="FT37" s="104"/>
      <c r="FU37" s="104"/>
      <c r="FV37" s="104"/>
      <c r="FW37" s="104"/>
      <c r="FX37" s="104"/>
      <c r="FY37" s="104"/>
      <c r="FZ37" s="104"/>
      <c r="GA37" s="104"/>
      <c r="GB37" s="104"/>
      <c r="GC37" s="104"/>
      <c r="GD37" s="104"/>
      <c r="GE37" s="104"/>
      <c r="GF37" s="104"/>
      <c r="GG37" s="104"/>
      <c r="GH37" s="104"/>
      <c r="GI37" s="104"/>
      <c r="GJ37" s="104"/>
      <c r="GK37" s="104"/>
      <c r="GL37" s="104"/>
      <c r="GM37" s="104"/>
      <c r="GN37" s="104"/>
      <c r="GO37" s="104"/>
      <c r="GP37" s="104"/>
      <c r="GQ37" s="104"/>
      <c r="GR37" s="104"/>
      <c r="GS37" s="104"/>
      <c r="GT37" s="104"/>
      <c r="GU37" s="104"/>
      <c r="GV37" s="104"/>
      <c r="GW37" s="104"/>
      <c r="GX37" s="104"/>
      <c r="GY37" s="104"/>
      <c r="GZ37" s="104"/>
      <c r="HA37" s="104"/>
      <c r="HB37" s="104"/>
      <c r="HC37" s="104"/>
      <c r="HD37" s="104"/>
      <c r="HE37" s="104"/>
      <c r="HF37" s="104"/>
      <c r="HG37" s="104"/>
      <c r="HH37" s="104"/>
      <c r="HI37" s="104"/>
      <c r="HJ37" s="104"/>
      <c r="HK37" s="104"/>
      <c r="HL37" s="104"/>
      <c r="HM37" s="104"/>
      <c r="HN37" s="104"/>
      <c r="HO37" s="104"/>
      <c r="HP37" s="104"/>
      <c r="HQ37" s="104"/>
      <c r="HR37" s="104"/>
      <c r="HS37" s="104"/>
      <c r="HT37" s="104"/>
      <c r="HU37" s="104"/>
      <c r="HV37" s="104"/>
      <c r="HW37" s="104"/>
      <c r="HX37" s="104"/>
      <c r="HY37" s="104"/>
      <c r="HZ37" s="104"/>
      <c r="IA37" s="104"/>
      <c r="IB37" s="104"/>
      <c r="IC37" s="104"/>
      <c r="ID37" s="104"/>
      <c r="IE37" s="104"/>
      <c r="IF37" s="104"/>
      <c r="IG37" s="104"/>
      <c r="IH37" s="104"/>
      <c r="II37" s="104"/>
      <c r="IJ37" s="104"/>
      <c r="IK37" s="104"/>
      <c r="IL37" s="104"/>
      <c r="IM37" s="104"/>
      <c r="IN37" s="104"/>
      <c r="IO37" s="104"/>
      <c r="IP37" s="104"/>
      <c r="IQ37" s="104"/>
      <c r="IR37" s="104"/>
      <c r="IS37" s="104"/>
      <c r="IT37" s="104"/>
      <c r="IU37" s="104"/>
      <c r="IV37" s="104"/>
    </row>
    <row r="38" spans="1:256" s="275" customFormat="1" ht="12.75">
      <c r="A38" s="81"/>
      <c r="B38" s="81"/>
      <c r="C38" s="82"/>
      <c r="D38" s="364"/>
      <c r="E38" s="364"/>
      <c r="F38" s="212"/>
      <c r="G38" s="214"/>
      <c r="I38" s="314"/>
      <c r="J38" s="313"/>
      <c r="K38" s="301"/>
      <c r="L38" s="298"/>
      <c r="M38" s="309"/>
      <c r="N38" s="309"/>
      <c r="O38" s="309"/>
      <c r="P38" s="309"/>
      <c r="Q38" s="309"/>
      <c r="R38" s="309"/>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c r="CL38" s="104"/>
      <c r="CM38" s="104"/>
      <c r="CN38" s="104"/>
      <c r="CO38" s="104"/>
      <c r="CP38" s="104"/>
      <c r="CQ38" s="104"/>
      <c r="CR38" s="104"/>
      <c r="CS38" s="104"/>
      <c r="CT38" s="104"/>
      <c r="CU38" s="104"/>
      <c r="CV38" s="104"/>
      <c r="CW38" s="104"/>
      <c r="CX38" s="104"/>
      <c r="CY38" s="104"/>
      <c r="CZ38" s="104"/>
      <c r="DA38" s="104"/>
      <c r="DB38" s="104"/>
      <c r="DC38" s="104"/>
      <c r="DD38" s="104"/>
      <c r="DE38" s="104"/>
      <c r="DF38" s="104"/>
      <c r="DG38" s="104"/>
      <c r="DH38" s="104"/>
      <c r="DI38" s="104"/>
      <c r="DJ38" s="104"/>
      <c r="DK38" s="104"/>
      <c r="DL38" s="104"/>
      <c r="DM38" s="104"/>
      <c r="DN38" s="104"/>
      <c r="DO38" s="104"/>
      <c r="DP38" s="104"/>
      <c r="DQ38" s="104"/>
      <c r="DR38" s="104"/>
      <c r="DS38" s="104"/>
      <c r="DT38" s="104"/>
      <c r="DU38" s="104"/>
      <c r="DV38" s="104"/>
      <c r="DW38" s="104"/>
      <c r="DX38" s="104"/>
      <c r="DY38" s="104"/>
      <c r="DZ38" s="104"/>
      <c r="EA38" s="104"/>
      <c r="EB38" s="104"/>
      <c r="EC38" s="104"/>
      <c r="ED38" s="104"/>
      <c r="EE38" s="104"/>
      <c r="EF38" s="104"/>
      <c r="EG38" s="104"/>
      <c r="EH38" s="104"/>
      <c r="EI38" s="104"/>
      <c r="EJ38" s="104"/>
      <c r="EK38" s="104"/>
      <c r="EL38" s="104"/>
      <c r="EM38" s="104"/>
      <c r="EN38" s="104"/>
      <c r="EO38" s="104"/>
      <c r="EP38" s="104"/>
      <c r="EQ38" s="104"/>
      <c r="ER38" s="104"/>
      <c r="ES38" s="104"/>
      <c r="ET38" s="104"/>
      <c r="EU38" s="104"/>
      <c r="EV38" s="104"/>
      <c r="EW38" s="104"/>
      <c r="EX38" s="104"/>
      <c r="EY38" s="104"/>
      <c r="EZ38" s="104"/>
      <c r="FA38" s="104"/>
      <c r="FB38" s="104"/>
      <c r="FC38" s="104"/>
      <c r="FD38" s="104"/>
      <c r="FE38" s="104"/>
      <c r="FF38" s="104"/>
      <c r="FG38" s="104"/>
      <c r="FH38" s="104"/>
      <c r="FI38" s="104"/>
      <c r="FJ38" s="104"/>
      <c r="FK38" s="104"/>
      <c r="FL38" s="104"/>
      <c r="FM38" s="104"/>
      <c r="FN38" s="104"/>
      <c r="FO38" s="104"/>
      <c r="FP38" s="104"/>
      <c r="FQ38" s="104"/>
      <c r="FR38" s="104"/>
      <c r="FS38" s="104"/>
      <c r="FT38" s="104"/>
      <c r="FU38" s="104"/>
      <c r="FV38" s="104"/>
      <c r="FW38" s="104"/>
      <c r="FX38" s="104"/>
      <c r="FY38" s="104"/>
      <c r="FZ38" s="104"/>
      <c r="GA38" s="104"/>
      <c r="GB38" s="104"/>
      <c r="GC38" s="104"/>
      <c r="GD38" s="104"/>
      <c r="GE38" s="104"/>
      <c r="GF38" s="104"/>
      <c r="GG38" s="104"/>
      <c r="GH38" s="104"/>
      <c r="GI38" s="104"/>
      <c r="GJ38" s="104"/>
      <c r="GK38" s="104"/>
      <c r="GL38" s="104"/>
      <c r="GM38" s="104"/>
      <c r="GN38" s="104"/>
      <c r="GO38" s="104"/>
      <c r="GP38" s="104"/>
      <c r="GQ38" s="104"/>
      <c r="GR38" s="104"/>
      <c r="GS38" s="104"/>
      <c r="GT38" s="104"/>
      <c r="GU38" s="104"/>
      <c r="GV38" s="104"/>
      <c r="GW38" s="104"/>
      <c r="GX38" s="104"/>
      <c r="GY38" s="104"/>
      <c r="GZ38" s="104"/>
      <c r="HA38" s="104"/>
      <c r="HB38" s="104"/>
      <c r="HC38" s="104"/>
      <c r="HD38" s="104"/>
      <c r="HE38" s="104"/>
      <c r="HF38" s="104"/>
      <c r="HG38" s="104"/>
      <c r="HH38" s="104"/>
      <c r="HI38" s="104"/>
      <c r="HJ38" s="104"/>
      <c r="HK38" s="104"/>
      <c r="HL38" s="104"/>
      <c r="HM38" s="104"/>
      <c r="HN38" s="104"/>
      <c r="HO38" s="104"/>
      <c r="HP38" s="104"/>
      <c r="HQ38" s="104"/>
      <c r="HR38" s="104"/>
      <c r="HS38" s="104"/>
      <c r="HT38" s="104"/>
      <c r="HU38" s="104"/>
      <c r="HV38" s="104"/>
      <c r="HW38" s="104"/>
      <c r="HX38" s="104"/>
      <c r="HY38" s="104"/>
      <c r="HZ38" s="104"/>
      <c r="IA38" s="104"/>
      <c r="IB38" s="104"/>
      <c r="IC38" s="104"/>
      <c r="ID38" s="104"/>
      <c r="IE38" s="104"/>
      <c r="IF38" s="104"/>
      <c r="IG38" s="104"/>
      <c r="IH38" s="104"/>
      <c r="II38" s="104"/>
      <c r="IJ38" s="104"/>
      <c r="IK38" s="104"/>
      <c r="IL38" s="104"/>
      <c r="IM38" s="104"/>
      <c r="IN38" s="104"/>
      <c r="IO38" s="104"/>
      <c r="IP38" s="104"/>
      <c r="IQ38" s="104"/>
      <c r="IR38" s="104"/>
      <c r="IS38" s="104"/>
      <c r="IT38" s="104"/>
      <c r="IU38" s="104"/>
      <c r="IV38" s="104"/>
    </row>
    <row r="39" spans="1:256" s="275" customFormat="1" ht="12.75">
      <c r="A39" s="81"/>
      <c r="B39" s="81"/>
      <c r="C39" s="82"/>
      <c r="D39" s="364"/>
      <c r="E39" s="364"/>
      <c r="F39" s="212"/>
      <c r="G39" s="214"/>
      <c r="I39" s="314"/>
      <c r="J39" s="313"/>
      <c r="K39" s="301"/>
      <c r="L39" s="298"/>
      <c r="M39" s="309"/>
      <c r="N39" s="309"/>
      <c r="O39" s="309"/>
      <c r="P39" s="309"/>
      <c r="Q39" s="309"/>
      <c r="R39" s="309"/>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104"/>
      <c r="CK39" s="104"/>
      <c r="CL39" s="104"/>
      <c r="CM39" s="104"/>
      <c r="CN39" s="104"/>
      <c r="CO39" s="104"/>
      <c r="CP39" s="104"/>
      <c r="CQ39" s="104"/>
      <c r="CR39" s="104"/>
      <c r="CS39" s="104"/>
      <c r="CT39" s="104"/>
      <c r="CU39" s="104"/>
      <c r="CV39" s="104"/>
      <c r="CW39" s="104"/>
      <c r="CX39" s="104"/>
      <c r="CY39" s="104"/>
      <c r="CZ39" s="104"/>
      <c r="DA39" s="104"/>
      <c r="DB39" s="104"/>
      <c r="DC39" s="104"/>
      <c r="DD39" s="104"/>
      <c r="DE39" s="104"/>
      <c r="DF39" s="104"/>
      <c r="DG39" s="104"/>
      <c r="DH39" s="104"/>
      <c r="DI39" s="104"/>
      <c r="DJ39" s="104"/>
      <c r="DK39" s="104"/>
      <c r="DL39" s="104"/>
      <c r="DM39" s="104"/>
      <c r="DN39" s="104"/>
      <c r="DO39" s="104"/>
      <c r="DP39" s="104"/>
      <c r="DQ39" s="104"/>
      <c r="DR39" s="104"/>
      <c r="DS39" s="104"/>
      <c r="DT39" s="104"/>
      <c r="DU39" s="104"/>
      <c r="DV39" s="104"/>
      <c r="DW39" s="104"/>
      <c r="DX39" s="104"/>
      <c r="DY39" s="104"/>
      <c r="DZ39" s="104"/>
      <c r="EA39" s="104"/>
      <c r="EB39" s="104"/>
      <c r="EC39" s="104"/>
      <c r="ED39" s="104"/>
      <c r="EE39" s="104"/>
      <c r="EF39" s="104"/>
      <c r="EG39" s="104"/>
      <c r="EH39" s="104"/>
      <c r="EI39" s="104"/>
      <c r="EJ39" s="104"/>
      <c r="EK39" s="104"/>
      <c r="EL39" s="104"/>
      <c r="EM39" s="104"/>
      <c r="EN39" s="104"/>
      <c r="EO39" s="104"/>
      <c r="EP39" s="104"/>
      <c r="EQ39" s="104"/>
      <c r="ER39" s="104"/>
      <c r="ES39" s="104"/>
      <c r="ET39" s="104"/>
      <c r="EU39" s="104"/>
      <c r="EV39" s="104"/>
      <c r="EW39" s="104"/>
      <c r="EX39" s="104"/>
      <c r="EY39" s="104"/>
      <c r="EZ39" s="104"/>
      <c r="FA39" s="104"/>
      <c r="FB39" s="104"/>
      <c r="FC39" s="104"/>
      <c r="FD39" s="104"/>
      <c r="FE39" s="104"/>
      <c r="FF39" s="104"/>
      <c r="FG39" s="104"/>
      <c r="FH39" s="104"/>
      <c r="FI39" s="104"/>
      <c r="FJ39" s="104"/>
      <c r="FK39" s="104"/>
      <c r="FL39" s="104"/>
      <c r="FM39" s="104"/>
      <c r="FN39" s="104"/>
      <c r="FO39" s="104"/>
      <c r="FP39" s="104"/>
      <c r="FQ39" s="104"/>
      <c r="FR39" s="104"/>
      <c r="FS39" s="104"/>
      <c r="FT39" s="104"/>
      <c r="FU39" s="104"/>
      <c r="FV39" s="104"/>
      <c r="FW39" s="104"/>
      <c r="FX39" s="104"/>
      <c r="FY39" s="104"/>
      <c r="FZ39" s="104"/>
      <c r="GA39" s="104"/>
      <c r="GB39" s="104"/>
      <c r="GC39" s="104"/>
      <c r="GD39" s="104"/>
      <c r="GE39" s="104"/>
      <c r="GF39" s="104"/>
      <c r="GG39" s="104"/>
      <c r="GH39" s="104"/>
      <c r="GI39" s="104"/>
      <c r="GJ39" s="104"/>
      <c r="GK39" s="104"/>
      <c r="GL39" s="104"/>
      <c r="GM39" s="104"/>
      <c r="GN39" s="104"/>
      <c r="GO39" s="104"/>
      <c r="GP39" s="104"/>
      <c r="GQ39" s="104"/>
      <c r="GR39" s="104"/>
      <c r="GS39" s="104"/>
      <c r="GT39" s="104"/>
      <c r="GU39" s="104"/>
      <c r="GV39" s="104"/>
      <c r="GW39" s="104"/>
      <c r="GX39" s="104"/>
      <c r="GY39" s="104"/>
      <c r="GZ39" s="104"/>
      <c r="HA39" s="104"/>
      <c r="HB39" s="104"/>
      <c r="HC39" s="104"/>
      <c r="HD39" s="104"/>
      <c r="HE39" s="104"/>
      <c r="HF39" s="104"/>
      <c r="HG39" s="104"/>
      <c r="HH39" s="104"/>
      <c r="HI39" s="104"/>
      <c r="HJ39" s="104"/>
      <c r="HK39" s="104"/>
      <c r="HL39" s="104"/>
      <c r="HM39" s="104"/>
      <c r="HN39" s="104"/>
      <c r="HO39" s="104"/>
      <c r="HP39" s="104"/>
      <c r="HQ39" s="104"/>
      <c r="HR39" s="104"/>
      <c r="HS39" s="104"/>
      <c r="HT39" s="104"/>
      <c r="HU39" s="104"/>
      <c r="HV39" s="104"/>
      <c r="HW39" s="104"/>
      <c r="HX39" s="104"/>
      <c r="HY39" s="104"/>
      <c r="HZ39" s="104"/>
      <c r="IA39" s="104"/>
      <c r="IB39" s="104"/>
      <c r="IC39" s="104"/>
      <c r="ID39" s="104"/>
      <c r="IE39" s="104"/>
      <c r="IF39" s="104"/>
      <c r="IG39" s="104"/>
      <c r="IH39" s="104"/>
      <c r="II39" s="104"/>
      <c r="IJ39" s="104"/>
      <c r="IK39" s="104"/>
      <c r="IL39" s="104"/>
      <c r="IM39" s="104"/>
      <c r="IN39" s="104"/>
      <c r="IO39" s="104"/>
      <c r="IP39" s="104"/>
      <c r="IQ39" s="104"/>
      <c r="IR39" s="104"/>
      <c r="IS39" s="104"/>
      <c r="IT39" s="104"/>
      <c r="IU39" s="104"/>
      <c r="IV39" s="104"/>
    </row>
    <row r="40" spans="1:256" s="275" customFormat="1" ht="12.75">
      <c r="A40" s="81"/>
      <c r="B40" s="81"/>
      <c r="C40" s="82"/>
      <c r="D40" s="364"/>
      <c r="E40" s="364"/>
      <c r="F40" s="212"/>
      <c r="G40" s="214"/>
      <c r="I40" s="314"/>
      <c r="J40" s="313"/>
      <c r="K40" s="301"/>
      <c r="L40" s="298"/>
      <c r="M40" s="309"/>
      <c r="N40" s="309"/>
      <c r="O40" s="309"/>
      <c r="P40" s="309"/>
      <c r="Q40" s="309"/>
      <c r="R40" s="309"/>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104"/>
      <c r="CK40" s="104"/>
      <c r="CL40" s="104"/>
      <c r="CM40" s="104"/>
      <c r="CN40" s="104"/>
      <c r="CO40" s="104"/>
      <c r="CP40" s="104"/>
      <c r="CQ40" s="104"/>
      <c r="CR40" s="104"/>
      <c r="CS40" s="104"/>
      <c r="CT40" s="104"/>
      <c r="CU40" s="104"/>
      <c r="CV40" s="104"/>
      <c r="CW40" s="104"/>
      <c r="CX40" s="104"/>
      <c r="CY40" s="104"/>
      <c r="CZ40" s="104"/>
      <c r="DA40" s="104"/>
      <c r="DB40" s="104"/>
      <c r="DC40" s="104"/>
      <c r="DD40" s="104"/>
      <c r="DE40" s="104"/>
      <c r="DF40" s="104"/>
      <c r="DG40" s="104"/>
      <c r="DH40" s="104"/>
      <c r="DI40" s="104"/>
      <c r="DJ40" s="104"/>
      <c r="DK40" s="104"/>
      <c r="DL40" s="104"/>
      <c r="DM40" s="104"/>
      <c r="DN40" s="104"/>
      <c r="DO40" s="104"/>
      <c r="DP40" s="104"/>
      <c r="DQ40" s="104"/>
      <c r="DR40" s="104"/>
      <c r="DS40" s="104"/>
      <c r="DT40" s="104"/>
      <c r="DU40" s="104"/>
      <c r="DV40" s="104"/>
      <c r="DW40" s="104"/>
      <c r="DX40" s="104"/>
      <c r="DY40" s="104"/>
      <c r="DZ40" s="104"/>
      <c r="EA40" s="104"/>
      <c r="EB40" s="104"/>
      <c r="EC40" s="104"/>
      <c r="ED40" s="104"/>
      <c r="EE40" s="104"/>
      <c r="EF40" s="104"/>
      <c r="EG40" s="104"/>
      <c r="EH40" s="104"/>
      <c r="EI40" s="104"/>
      <c r="EJ40" s="104"/>
      <c r="EK40" s="104"/>
      <c r="EL40" s="104"/>
      <c r="EM40" s="104"/>
      <c r="EN40" s="104"/>
      <c r="EO40" s="104"/>
      <c r="EP40" s="104"/>
      <c r="EQ40" s="104"/>
      <c r="ER40" s="104"/>
      <c r="ES40" s="104"/>
      <c r="ET40" s="104"/>
      <c r="EU40" s="104"/>
      <c r="EV40" s="104"/>
      <c r="EW40" s="104"/>
      <c r="EX40" s="104"/>
      <c r="EY40" s="104"/>
      <c r="EZ40" s="104"/>
      <c r="FA40" s="104"/>
      <c r="FB40" s="104"/>
      <c r="FC40" s="104"/>
      <c r="FD40" s="104"/>
      <c r="FE40" s="104"/>
      <c r="FF40" s="104"/>
      <c r="FG40" s="104"/>
      <c r="FH40" s="104"/>
      <c r="FI40" s="104"/>
      <c r="FJ40" s="104"/>
      <c r="FK40" s="104"/>
      <c r="FL40" s="104"/>
      <c r="FM40" s="104"/>
      <c r="FN40" s="104"/>
      <c r="FO40" s="104"/>
      <c r="FP40" s="104"/>
      <c r="FQ40" s="104"/>
      <c r="FR40" s="104"/>
      <c r="FS40" s="104"/>
      <c r="FT40" s="104"/>
      <c r="FU40" s="104"/>
      <c r="FV40" s="104"/>
      <c r="FW40" s="104"/>
      <c r="FX40" s="104"/>
      <c r="FY40" s="104"/>
      <c r="FZ40" s="104"/>
      <c r="GA40" s="104"/>
      <c r="GB40" s="104"/>
      <c r="GC40" s="104"/>
      <c r="GD40" s="104"/>
      <c r="GE40" s="104"/>
      <c r="GF40" s="104"/>
      <c r="GG40" s="104"/>
      <c r="GH40" s="104"/>
      <c r="GI40" s="104"/>
      <c r="GJ40" s="104"/>
      <c r="GK40" s="104"/>
      <c r="GL40" s="104"/>
      <c r="GM40" s="104"/>
      <c r="GN40" s="104"/>
      <c r="GO40" s="104"/>
      <c r="GP40" s="104"/>
      <c r="GQ40" s="104"/>
      <c r="GR40" s="104"/>
      <c r="GS40" s="104"/>
      <c r="GT40" s="104"/>
      <c r="GU40" s="104"/>
      <c r="GV40" s="104"/>
      <c r="GW40" s="104"/>
      <c r="GX40" s="104"/>
      <c r="GY40" s="104"/>
      <c r="GZ40" s="104"/>
      <c r="HA40" s="104"/>
      <c r="HB40" s="104"/>
      <c r="HC40" s="104"/>
      <c r="HD40" s="104"/>
      <c r="HE40" s="104"/>
      <c r="HF40" s="104"/>
      <c r="HG40" s="104"/>
      <c r="HH40" s="104"/>
      <c r="HI40" s="104"/>
      <c r="HJ40" s="104"/>
      <c r="HK40" s="104"/>
      <c r="HL40" s="104"/>
      <c r="HM40" s="104"/>
      <c r="HN40" s="104"/>
      <c r="HO40" s="104"/>
      <c r="HP40" s="104"/>
      <c r="HQ40" s="104"/>
      <c r="HR40" s="104"/>
      <c r="HS40" s="104"/>
      <c r="HT40" s="104"/>
      <c r="HU40" s="104"/>
      <c r="HV40" s="104"/>
      <c r="HW40" s="104"/>
      <c r="HX40" s="104"/>
      <c r="HY40" s="104"/>
      <c r="HZ40" s="104"/>
      <c r="IA40" s="104"/>
      <c r="IB40" s="104"/>
      <c r="IC40" s="104"/>
      <c r="ID40" s="104"/>
      <c r="IE40" s="104"/>
      <c r="IF40" s="104"/>
      <c r="IG40" s="104"/>
      <c r="IH40" s="104"/>
      <c r="II40" s="104"/>
      <c r="IJ40" s="104"/>
      <c r="IK40" s="104"/>
      <c r="IL40" s="104"/>
      <c r="IM40" s="104"/>
      <c r="IN40" s="104"/>
      <c r="IO40" s="104"/>
      <c r="IP40" s="104"/>
      <c r="IQ40" s="104"/>
      <c r="IR40" s="104"/>
      <c r="IS40" s="104"/>
      <c r="IT40" s="104"/>
      <c r="IU40" s="104"/>
      <c r="IV40" s="104"/>
    </row>
    <row r="41" spans="1:256" s="275" customFormat="1" ht="12.75">
      <c r="A41" s="81"/>
      <c r="B41" s="81"/>
      <c r="C41" s="82"/>
      <c r="D41" s="364"/>
      <c r="E41" s="364"/>
      <c r="F41" s="212"/>
      <c r="G41" s="214"/>
      <c r="I41" s="314"/>
      <c r="J41" s="313"/>
      <c r="K41" s="301"/>
      <c r="L41" s="298"/>
      <c r="M41" s="309"/>
      <c r="N41" s="309"/>
      <c r="O41" s="309"/>
      <c r="P41" s="309"/>
      <c r="Q41" s="309"/>
      <c r="R41" s="309"/>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4"/>
      <c r="DV41" s="104"/>
      <c r="DW41" s="104"/>
      <c r="DX41" s="104"/>
      <c r="DY41" s="104"/>
      <c r="DZ41" s="104"/>
      <c r="EA41" s="104"/>
      <c r="EB41" s="104"/>
      <c r="EC41" s="104"/>
      <c r="ED41" s="104"/>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4"/>
      <c r="IP41" s="104"/>
      <c r="IQ41" s="104"/>
      <c r="IR41" s="104"/>
      <c r="IS41" s="104"/>
      <c r="IT41" s="104"/>
      <c r="IU41" s="104"/>
      <c r="IV41" s="104"/>
    </row>
    <row r="42" spans="1:256" s="275" customFormat="1" ht="12.75">
      <c r="A42" s="81"/>
      <c r="B42" s="81"/>
      <c r="C42" s="82"/>
      <c r="D42" s="364"/>
      <c r="E42" s="364"/>
      <c r="F42" s="212"/>
      <c r="G42" s="214"/>
      <c r="I42" s="314"/>
      <c r="J42" s="313"/>
      <c r="K42" s="301"/>
      <c r="L42" s="298"/>
      <c r="M42" s="309"/>
      <c r="N42" s="309"/>
      <c r="O42" s="309"/>
      <c r="P42" s="309"/>
      <c r="Q42" s="309"/>
      <c r="R42" s="309"/>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4"/>
      <c r="DV42" s="104"/>
      <c r="DW42" s="104"/>
      <c r="DX42" s="104"/>
      <c r="DY42" s="104"/>
      <c r="DZ42" s="104"/>
      <c r="EA42" s="104"/>
      <c r="EB42" s="104"/>
      <c r="EC42" s="104"/>
      <c r="ED42" s="104"/>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4"/>
      <c r="IP42" s="104"/>
      <c r="IQ42" s="104"/>
      <c r="IR42" s="104"/>
      <c r="IS42" s="104"/>
      <c r="IT42" s="104"/>
      <c r="IU42" s="104"/>
      <c r="IV42" s="104"/>
    </row>
    <row r="43" spans="1:256" s="275" customFormat="1" ht="12.75">
      <c r="A43" s="81"/>
      <c r="B43" s="81"/>
      <c r="C43" s="82"/>
      <c r="D43" s="364"/>
      <c r="E43" s="364"/>
      <c r="F43" s="212"/>
      <c r="G43" s="214"/>
      <c r="I43" s="314"/>
      <c r="J43" s="313"/>
      <c r="K43" s="301"/>
      <c r="L43" s="298"/>
      <c r="M43" s="309"/>
      <c r="N43" s="309"/>
      <c r="O43" s="309"/>
      <c r="P43" s="309"/>
      <c r="Q43" s="309"/>
      <c r="R43" s="309"/>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4"/>
      <c r="DV43" s="104"/>
      <c r="DW43" s="104"/>
      <c r="DX43" s="104"/>
      <c r="DY43" s="104"/>
      <c r="DZ43" s="104"/>
      <c r="EA43" s="104"/>
      <c r="EB43" s="104"/>
      <c r="EC43" s="104"/>
      <c r="ED43" s="104"/>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4"/>
      <c r="IP43" s="104"/>
      <c r="IQ43" s="104"/>
      <c r="IR43" s="104"/>
      <c r="IS43" s="104"/>
      <c r="IT43" s="104"/>
      <c r="IU43" s="104"/>
      <c r="IV43" s="104"/>
    </row>
    <row r="44" spans="1:256" s="275" customFormat="1" ht="12.75">
      <c r="A44" s="81"/>
      <c r="B44" s="81"/>
      <c r="C44" s="82"/>
      <c r="D44" s="364"/>
      <c r="E44" s="364"/>
      <c r="F44" s="212"/>
      <c r="G44" s="214"/>
      <c r="I44" s="314"/>
      <c r="J44" s="313"/>
      <c r="K44" s="301"/>
      <c r="L44" s="298"/>
      <c r="M44" s="309"/>
      <c r="N44" s="309"/>
      <c r="O44" s="309"/>
      <c r="P44" s="309"/>
      <c r="Q44" s="309"/>
      <c r="R44" s="309"/>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4"/>
      <c r="DV44" s="104"/>
      <c r="DW44" s="104"/>
      <c r="DX44" s="104"/>
      <c r="DY44" s="104"/>
      <c r="DZ44" s="104"/>
      <c r="EA44" s="104"/>
      <c r="EB44" s="104"/>
      <c r="EC44" s="104"/>
      <c r="ED44" s="104"/>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4"/>
      <c r="IP44" s="104"/>
      <c r="IQ44" s="104"/>
      <c r="IR44" s="104"/>
      <c r="IS44" s="104"/>
      <c r="IT44" s="104"/>
      <c r="IU44" s="104"/>
      <c r="IV44" s="104"/>
    </row>
    <row r="45" spans="1:256" s="275" customFormat="1" ht="12.75">
      <c r="A45" s="81"/>
      <c r="B45" s="81"/>
      <c r="C45" s="82"/>
      <c r="D45" s="364"/>
      <c r="E45" s="364"/>
      <c r="F45" s="212"/>
      <c r="G45" s="214"/>
      <c r="I45" s="314"/>
      <c r="J45" s="313"/>
      <c r="K45" s="301"/>
      <c r="L45" s="298"/>
      <c r="M45" s="309"/>
      <c r="N45" s="309"/>
      <c r="O45" s="309"/>
      <c r="P45" s="309"/>
      <c r="Q45" s="309"/>
      <c r="R45" s="309"/>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4"/>
      <c r="DV45" s="104"/>
      <c r="DW45" s="104"/>
      <c r="DX45" s="104"/>
      <c r="DY45" s="104"/>
      <c r="DZ45" s="104"/>
      <c r="EA45" s="104"/>
      <c r="EB45" s="104"/>
      <c r="EC45" s="104"/>
      <c r="ED45" s="104"/>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4"/>
      <c r="IP45" s="104"/>
      <c r="IQ45" s="104"/>
      <c r="IR45" s="104"/>
      <c r="IS45" s="104"/>
      <c r="IT45" s="104"/>
      <c r="IU45" s="104"/>
      <c r="IV45" s="104"/>
    </row>
    <row r="46" spans="1:256" s="275" customFormat="1" ht="12.75">
      <c r="A46" s="81"/>
      <c r="B46" s="81"/>
      <c r="C46" s="82"/>
      <c r="D46" s="364"/>
      <c r="E46" s="364"/>
      <c r="F46" s="212"/>
      <c r="G46" s="214"/>
      <c r="I46" s="314"/>
      <c r="J46" s="313"/>
      <c r="K46" s="301"/>
      <c r="L46" s="298"/>
      <c r="M46" s="309"/>
      <c r="N46" s="309"/>
      <c r="O46" s="309"/>
      <c r="P46" s="309"/>
      <c r="Q46" s="309"/>
      <c r="R46" s="309"/>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4"/>
      <c r="DV46" s="104"/>
      <c r="DW46" s="104"/>
      <c r="DX46" s="104"/>
      <c r="DY46" s="104"/>
      <c r="DZ46" s="104"/>
      <c r="EA46" s="104"/>
      <c r="EB46" s="104"/>
      <c r="EC46" s="104"/>
      <c r="ED46" s="104"/>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4"/>
      <c r="IP46" s="104"/>
      <c r="IQ46" s="104"/>
      <c r="IR46" s="104"/>
      <c r="IS46" s="104"/>
      <c r="IT46" s="104"/>
      <c r="IU46" s="104"/>
      <c r="IV46" s="104"/>
    </row>
    <row r="47" spans="1:256" s="275" customFormat="1" ht="12.75">
      <c r="A47" s="81"/>
      <c r="B47" s="81"/>
      <c r="C47" s="82"/>
      <c r="D47" s="364"/>
      <c r="E47" s="364"/>
      <c r="F47" s="212"/>
      <c r="G47" s="214"/>
      <c r="I47" s="314"/>
      <c r="J47" s="313"/>
      <c r="K47" s="301"/>
      <c r="L47" s="298"/>
      <c r="M47" s="309"/>
      <c r="N47" s="309"/>
      <c r="O47" s="309"/>
      <c r="P47" s="309"/>
      <c r="Q47" s="309"/>
      <c r="R47" s="309"/>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4"/>
      <c r="DV47" s="104"/>
      <c r="DW47" s="104"/>
      <c r="DX47" s="104"/>
      <c r="DY47" s="104"/>
      <c r="DZ47" s="104"/>
      <c r="EA47" s="104"/>
      <c r="EB47" s="104"/>
      <c r="EC47" s="104"/>
      <c r="ED47" s="104"/>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4"/>
      <c r="IP47" s="104"/>
      <c r="IQ47" s="104"/>
      <c r="IR47" s="104"/>
      <c r="IS47" s="104"/>
      <c r="IT47" s="104"/>
      <c r="IU47" s="104"/>
      <c r="IV47" s="104"/>
    </row>
    <row r="48" spans="1:256" s="275" customFormat="1" ht="12.75">
      <c r="A48" s="81"/>
      <c r="B48" s="81"/>
      <c r="C48" s="82"/>
      <c r="D48" s="364"/>
      <c r="E48" s="364"/>
      <c r="F48" s="212"/>
      <c r="G48" s="214"/>
      <c r="I48" s="314"/>
      <c r="J48" s="313"/>
      <c r="K48" s="301"/>
      <c r="L48" s="298"/>
      <c r="M48" s="309"/>
      <c r="N48" s="309"/>
      <c r="O48" s="309"/>
      <c r="P48" s="309"/>
      <c r="Q48" s="309"/>
      <c r="R48" s="309"/>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4"/>
      <c r="DV48" s="104"/>
      <c r="DW48" s="104"/>
      <c r="DX48" s="104"/>
      <c r="DY48" s="104"/>
      <c r="DZ48" s="104"/>
      <c r="EA48" s="104"/>
      <c r="EB48" s="104"/>
      <c r="EC48" s="104"/>
      <c r="ED48" s="104"/>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4"/>
      <c r="IP48" s="104"/>
      <c r="IQ48" s="104"/>
      <c r="IR48" s="104"/>
      <c r="IS48" s="104"/>
      <c r="IT48" s="104"/>
      <c r="IU48" s="104"/>
      <c r="IV48" s="104"/>
    </row>
    <row r="49" spans="1:256" s="275" customFormat="1" ht="12.75">
      <c r="A49" s="81"/>
      <c r="B49" s="81"/>
      <c r="C49" s="82"/>
      <c r="D49" s="364"/>
      <c r="E49" s="364"/>
      <c r="F49" s="212"/>
      <c r="G49" s="214"/>
      <c r="I49" s="314"/>
      <c r="J49" s="313"/>
      <c r="K49" s="301"/>
      <c r="L49" s="298"/>
      <c r="M49" s="309"/>
      <c r="N49" s="309"/>
      <c r="O49" s="309"/>
      <c r="P49" s="309"/>
      <c r="Q49" s="309"/>
      <c r="R49" s="309"/>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4"/>
      <c r="DV49" s="104"/>
      <c r="DW49" s="104"/>
      <c r="DX49" s="104"/>
      <c r="DY49" s="104"/>
      <c r="DZ49" s="104"/>
      <c r="EA49" s="104"/>
      <c r="EB49" s="104"/>
      <c r="EC49" s="104"/>
      <c r="ED49" s="104"/>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4"/>
      <c r="IP49" s="104"/>
      <c r="IQ49" s="104"/>
      <c r="IR49" s="104"/>
      <c r="IS49" s="104"/>
      <c r="IT49" s="104"/>
      <c r="IU49" s="104"/>
      <c r="IV49" s="104"/>
    </row>
    <row r="50" spans="1:256" s="275" customFormat="1" ht="12.75">
      <c r="A50" s="81"/>
      <c r="B50" s="81"/>
      <c r="C50" s="82"/>
      <c r="D50" s="364"/>
      <c r="E50" s="364"/>
      <c r="F50" s="212"/>
      <c r="G50" s="214"/>
      <c r="I50" s="314"/>
      <c r="J50" s="313"/>
      <c r="K50" s="301"/>
      <c r="L50" s="298"/>
      <c r="M50" s="309"/>
      <c r="N50" s="309"/>
      <c r="O50" s="309"/>
      <c r="P50" s="309"/>
      <c r="Q50" s="309"/>
      <c r="R50" s="309"/>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4"/>
      <c r="DV50" s="104"/>
      <c r="DW50" s="104"/>
      <c r="DX50" s="104"/>
      <c r="DY50" s="104"/>
      <c r="DZ50" s="104"/>
      <c r="EA50" s="104"/>
      <c r="EB50" s="104"/>
      <c r="EC50" s="104"/>
      <c r="ED50" s="104"/>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4"/>
      <c r="IP50" s="104"/>
      <c r="IQ50" s="104"/>
      <c r="IR50" s="104"/>
      <c r="IS50" s="104"/>
      <c r="IT50" s="104"/>
      <c r="IU50" s="104"/>
      <c r="IV50" s="104"/>
    </row>
    <row r="51" spans="1:256" s="275" customFormat="1" ht="12.75">
      <c r="A51" s="81"/>
      <c r="B51" s="81"/>
      <c r="C51" s="82"/>
      <c r="D51" s="364"/>
      <c r="E51" s="364"/>
      <c r="F51" s="214"/>
      <c r="G51" s="214"/>
      <c r="I51" s="314"/>
      <c r="J51" s="313"/>
      <c r="K51" s="301"/>
      <c r="L51" s="298"/>
      <c r="M51" s="309"/>
      <c r="N51" s="309"/>
      <c r="O51" s="309"/>
      <c r="P51" s="309"/>
      <c r="Q51" s="309"/>
      <c r="R51" s="309"/>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4"/>
      <c r="DV51" s="104"/>
      <c r="DW51" s="104"/>
      <c r="DX51" s="104"/>
      <c r="DY51" s="104"/>
      <c r="DZ51" s="104"/>
      <c r="EA51" s="104"/>
      <c r="EB51" s="104"/>
      <c r="EC51" s="104"/>
      <c r="ED51" s="104"/>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4"/>
      <c r="IP51" s="104"/>
      <c r="IQ51" s="104"/>
      <c r="IR51" s="104"/>
      <c r="IS51" s="104"/>
      <c r="IT51" s="104"/>
      <c r="IU51" s="104"/>
      <c r="IV51" s="104"/>
    </row>
    <row r="52" spans="1:256" s="275" customFormat="1" ht="12.75">
      <c r="A52" s="81"/>
      <c r="B52" s="81"/>
      <c r="C52" s="82"/>
      <c r="D52" s="364"/>
      <c r="E52" s="364"/>
      <c r="F52" s="214"/>
      <c r="G52" s="214"/>
      <c r="I52" s="314"/>
      <c r="J52" s="313"/>
      <c r="K52" s="301"/>
      <c r="L52" s="298"/>
      <c r="M52" s="309"/>
      <c r="N52" s="309"/>
      <c r="O52" s="309"/>
      <c r="P52" s="309"/>
      <c r="Q52" s="309"/>
      <c r="R52" s="309"/>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4"/>
      <c r="BR52" s="104"/>
      <c r="BS52" s="104"/>
      <c r="BT52" s="104"/>
      <c r="BU52" s="104"/>
      <c r="BV52" s="104"/>
      <c r="BW52" s="104"/>
      <c r="BX52" s="104"/>
      <c r="BY52" s="104"/>
      <c r="BZ52" s="104"/>
      <c r="CA52" s="104"/>
      <c r="CB52" s="104"/>
      <c r="CC52" s="104"/>
      <c r="CD52" s="104"/>
      <c r="CE52" s="104"/>
      <c r="CF52" s="104"/>
      <c r="CG52" s="104"/>
      <c r="CH52" s="104"/>
      <c r="CI52" s="104"/>
      <c r="CJ52" s="104"/>
      <c r="CK52" s="104"/>
      <c r="CL52" s="104"/>
      <c r="CM52" s="104"/>
      <c r="CN52" s="104"/>
      <c r="CO52" s="104"/>
      <c r="CP52" s="104"/>
      <c r="CQ52" s="104"/>
      <c r="CR52" s="104"/>
      <c r="CS52" s="104"/>
      <c r="CT52" s="104"/>
      <c r="CU52" s="104"/>
      <c r="CV52" s="104"/>
      <c r="CW52" s="104"/>
      <c r="CX52" s="104"/>
      <c r="CY52" s="104"/>
      <c r="CZ52" s="104"/>
      <c r="DA52" s="104"/>
      <c r="DB52" s="104"/>
      <c r="DC52" s="104"/>
      <c r="DD52" s="104"/>
      <c r="DE52" s="104"/>
      <c r="DF52" s="104"/>
      <c r="DG52" s="104"/>
      <c r="DH52" s="104"/>
      <c r="DI52" s="104"/>
      <c r="DJ52" s="104"/>
      <c r="DK52" s="104"/>
      <c r="DL52" s="104"/>
      <c r="DM52" s="104"/>
      <c r="DN52" s="104"/>
      <c r="DO52" s="104"/>
      <c r="DP52" s="104"/>
      <c r="DQ52" s="104"/>
      <c r="DR52" s="104"/>
      <c r="DS52" s="104"/>
      <c r="DT52" s="104"/>
      <c r="DU52" s="104"/>
      <c r="DV52" s="104"/>
      <c r="DW52" s="104"/>
      <c r="DX52" s="104"/>
      <c r="DY52" s="104"/>
      <c r="DZ52" s="104"/>
      <c r="EA52" s="104"/>
      <c r="EB52" s="104"/>
      <c r="EC52" s="104"/>
      <c r="ED52" s="104"/>
      <c r="EE52" s="104"/>
      <c r="EF52" s="104"/>
      <c r="EG52" s="104"/>
      <c r="EH52" s="104"/>
      <c r="EI52" s="104"/>
      <c r="EJ52" s="104"/>
      <c r="EK52" s="104"/>
      <c r="EL52" s="104"/>
      <c r="EM52" s="104"/>
      <c r="EN52" s="104"/>
      <c r="EO52" s="104"/>
      <c r="EP52" s="104"/>
      <c r="EQ52" s="104"/>
      <c r="ER52" s="104"/>
      <c r="ES52" s="104"/>
      <c r="ET52" s="104"/>
      <c r="EU52" s="104"/>
      <c r="EV52" s="104"/>
      <c r="EW52" s="104"/>
      <c r="EX52" s="104"/>
      <c r="EY52" s="104"/>
      <c r="EZ52" s="104"/>
      <c r="FA52" s="104"/>
      <c r="FB52" s="104"/>
      <c r="FC52" s="104"/>
      <c r="FD52" s="104"/>
      <c r="FE52" s="104"/>
      <c r="FF52" s="104"/>
      <c r="FG52" s="104"/>
      <c r="FH52" s="104"/>
      <c r="FI52" s="104"/>
      <c r="FJ52" s="104"/>
      <c r="FK52" s="104"/>
      <c r="FL52" s="104"/>
      <c r="FM52" s="104"/>
      <c r="FN52" s="104"/>
      <c r="FO52" s="104"/>
      <c r="FP52" s="104"/>
      <c r="FQ52" s="104"/>
      <c r="FR52" s="104"/>
      <c r="FS52" s="104"/>
      <c r="FT52" s="104"/>
      <c r="FU52" s="104"/>
      <c r="FV52" s="104"/>
      <c r="FW52" s="104"/>
      <c r="FX52" s="104"/>
      <c r="FY52" s="104"/>
      <c r="FZ52" s="104"/>
      <c r="GA52" s="104"/>
      <c r="GB52" s="104"/>
      <c r="GC52" s="104"/>
      <c r="GD52" s="104"/>
      <c r="GE52" s="104"/>
      <c r="GF52" s="104"/>
      <c r="GG52" s="104"/>
      <c r="GH52" s="104"/>
      <c r="GI52" s="104"/>
      <c r="GJ52" s="104"/>
      <c r="GK52" s="104"/>
      <c r="GL52" s="104"/>
      <c r="GM52" s="104"/>
      <c r="GN52" s="104"/>
      <c r="GO52" s="104"/>
      <c r="GP52" s="104"/>
      <c r="GQ52" s="104"/>
      <c r="GR52" s="104"/>
      <c r="GS52" s="104"/>
      <c r="GT52" s="104"/>
      <c r="GU52" s="104"/>
      <c r="GV52" s="104"/>
      <c r="GW52" s="104"/>
      <c r="GX52" s="104"/>
      <c r="GY52" s="104"/>
      <c r="GZ52" s="104"/>
      <c r="HA52" s="104"/>
      <c r="HB52" s="104"/>
      <c r="HC52" s="104"/>
      <c r="HD52" s="104"/>
      <c r="HE52" s="104"/>
      <c r="HF52" s="104"/>
      <c r="HG52" s="104"/>
      <c r="HH52" s="104"/>
      <c r="HI52" s="104"/>
      <c r="HJ52" s="104"/>
      <c r="HK52" s="104"/>
      <c r="HL52" s="104"/>
      <c r="HM52" s="104"/>
      <c r="HN52" s="104"/>
      <c r="HO52" s="104"/>
      <c r="HP52" s="104"/>
      <c r="HQ52" s="104"/>
      <c r="HR52" s="104"/>
      <c r="HS52" s="104"/>
      <c r="HT52" s="104"/>
      <c r="HU52" s="104"/>
      <c r="HV52" s="104"/>
      <c r="HW52" s="104"/>
      <c r="HX52" s="104"/>
      <c r="HY52" s="104"/>
      <c r="HZ52" s="104"/>
      <c r="IA52" s="104"/>
      <c r="IB52" s="104"/>
      <c r="IC52" s="104"/>
      <c r="ID52" s="104"/>
      <c r="IE52" s="104"/>
      <c r="IF52" s="104"/>
      <c r="IG52" s="104"/>
      <c r="IH52" s="104"/>
      <c r="II52" s="104"/>
      <c r="IJ52" s="104"/>
      <c r="IK52" s="104"/>
      <c r="IL52" s="104"/>
      <c r="IM52" s="104"/>
      <c r="IN52" s="104"/>
      <c r="IO52" s="104"/>
      <c r="IP52" s="104"/>
      <c r="IQ52" s="104"/>
      <c r="IR52" s="104"/>
      <c r="IS52" s="104"/>
      <c r="IT52" s="104"/>
      <c r="IU52" s="104"/>
      <c r="IV52" s="104"/>
    </row>
    <row r="53" spans="1:256" s="275" customFormat="1" ht="12.75">
      <c r="A53" s="81"/>
      <c r="B53" s="81"/>
      <c r="C53" s="82"/>
      <c r="D53" s="364"/>
      <c r="E53" s="364"/>
      <c r="F53" s="214"/>
      <c r="G53" s="214"/>
      <c r="I53" s="314"/>
      <c r="J53" s="313"/>
      <c r="K53" s="301"/>
      <c r="L53" s="298"/>
      <c r="M53" s="309"/>
      <c r="N53" s="309"/>
      <c r="O53" s="309"/>
      <c r="P53" s="309"/>
      <c r="Q53" s="309"/>
      <c r="R53" s="309"/>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104"/>
      <c r="CK53" s="104"/>
      <c r="CL53" s="104"/>
      <c r="CM53" s="104"/>
      <c r="CN53" s="104"/>
      <c r="CO53" s="104"/>
      <c r="CP53" s="104"/>
      <c r="CQ53" s="104"/>
      <c r="CR53" s="104"/>
      <c r="CS53" s="104"/>
      <c r="CT53" s="104"/>
      <c r="CU53" s="104"/>
      <c r="CV53" s="104"/>
      <c r="CW53" s="104"/>
      <c r="CX53" s="104"/>
      <c r="CY53" s="104"/>
      <c r="CZ53" s="104"/>
      <c r="DA53" s="104"/>
      <c r="DB53" s="104"/>
      <c r="DC53" s="104"/>
      <c r="DD53" s="104"/>
      <c r="DE53" s="104"/>
      <c r="DF53" s="104"/>
      <c r="DG53" s="104"/>
      <c r="DH53" s="104"/>
      <c r="DI53" s="104"/>
      <c r="DJ53" s="104"/>
      <c r="DK53" s="104"/>
      <c r="DL53" s="104"/>
      <c r="DM53" s="104"/>
      <c r="DN53" s="104"/>
      <c r="DO53" s="104"/>
      <c r="DP53" s="104"/>
      <c r="DQ53" s="104"/>
      <c r="DR53" s="104"/>
      <c r="DS53" s="104"/>
      <c r="DT53" s="104"/>
      <c r="DU53" s="104"/>
      <c r="DV53" s="104"/>
      <c r="DW53" s="104"/>
      <c r="DX53" s="104"/>
      <c r="DY53" s="104"/>
      <c r="DZ53" s="104"/>
      <c r="EA53" s="104"/>
      <c r="EB53" s="104"/>
      <c r="EC53" s="104"/>
      <c r="ED53" s="104"/>
      <c r="EE53" s="104"/>
      <c r="EF53" s="104"/>
      <c r="EG53" s="104"/>
      <c r="EH53" s="104"/>
      <c r="EI53" s="104"/>
      <c r="EJ53" s="104"/>
      <c r="EK53" s="104"/>
      <c r="EL53" s="104"/>
      <c r="EM53" s="104"/>
      <c r="EN53" s="104"/>
      <c r="EO53" s="104"/>
      <c r="EP53" s="104"/>
      <c r="EQ53" s="104"/>
      <c r="ER53" s="104"/>
      <c r="ES53" s="104"/>
      <c r="ET53" s="104"/>
      <c r="EU53" s="104"/>
      <c r="EV53" s="104"/>
      <c r="EW53" s="104"/>
      <c r="EX53" s="104"/>
      <c r="EY53" s="104"/>
      <c r="EZ53" s="104"/>
      <c r="FA53" s="104"/>
      <c r="FB53" s="104"/>
      <c r="FC53" s="104"/>
      <c r="FD53" s="104"/>
      <c r="FE53" s="104"/>
      <c r="FF53" s="104"/>
      <c r="FG53" s="104"/>
      <c r="FH53" s="104"/>
      <c r="FI53" s="104"/>
      <c r="FJ53" s="104"/>
      <c r="FK53" s="104"/>
      <c r="FL53" s="104"/>
      <c r="FM53" s="104"/>
      <c r="FN53" s="104"/>
      <c r="FO53" s="104"/>
      <c r="FP53" s="104"/>
      <c r="FQ53" s="104"/>
      <c r="FR53" s="104"/>
      <c r="FS53" s="104"/>
      <c r="FT53" s="104"/>
      <c r="FU53" s="104"/>
      <c r="FV53" s="104"/>
      <c r="FW53" s="104"/>
      <c r="FX53" s="104"/>
      <c r="FY53" s="104"/>
      <c r="FZ53" s="104"/>
      <c r="GA53" s="104"/>
      <c r="GB53" s="104"/>
      <c r="GC53" s="104"/>
      <c r="GD53" s="104"/>
      <c r="GE53" s="104"/>
      <c r="GF53" s="104"/>
      <c r="GG53" s="104"/>
      <c r="GH53" s="104"/>
      <c r="GI53" s="104"/>
      <c r="GJ53" s="104"/>
      <c r="GK53" s="104"/>
      <c r="GL53" s="104"/>
      <c r="GM53" s="104"/>
      <c r="GN53" s="104"/>
      <c r="GO53" s="104"/>
      <c r="GP53" s="104"/>
      <c r="GQ53" s="104"/>
      <c r="GR53" s="104"/>
      <c r="GS53" s="104"/>
      <c r="GT53" s="104"/>
      <c r="GU53" s="104"/>
      <c r="GV53" s="104"/>
      <c r="GW53" s="104"/>
      <c r="GX53" s="104"/>
      <c r="GY53" s="104"/>
      <c r="GZ53" s="104"/>
      <c r="HA53" s="104"/>
      <c r="HB53" s="104"/>
      <c r="HC53" s="104"/>
      <c r="HD53" s="104"/>
      <c r="HE53" s="104"/>
      <c r="HF53" s="104"/>
      <c r="HG53" s="104"/>
      <c r="HH53" s="104"/>
      <c r="HI53" s="104"/>
      <c r="HJ53" s="104"/>
      <c r="HK53" s="104"/>
      <c r="HL53" s="104"/>
      <c r="HM53" s="104"/>
      <c r="HN53" s="104"/>
      <c r="HO53" s="104"/>
      <c r="HP53" s="104"/>
      <c r="HQ53" s="104"/>
      <c r="HR53" s="104"/>
      <c r="HS53" s="104"/>
      <c r="HT53" s="104"/>
      <c r="HU53" s="104"/>
      <c r="HV53" s="104"/>
      <c r="HW53" s="104"/>
      <c r="HX53" s="104"/>
      <c r="HY53" s="104"/>
      <c r="HZ53" s="104"/>
      <c r="IA53" s="104"/>
      <c r="IB53" s="104"/>
      <c r="IC53" s="104"/>
      <c r="ID53" s="104"/>
      <c r="IE53" s="104"/>
      <c r="IF53" s="104"/>
      <c r="IG53" s="104"/>
      <c r="IH53" s="104"/>
      <c r="II53" s="104"/>
      <c r="IJ53" s="104"/>
      <c r="IK53" s="104"/>
      <c r="IL53" s="104"/>
      <c r="IM53" s="104"/>
      <c r="IN53" s="104"/>
      <c r="IO53" s="104"/>
      <c r="IP53" s="104"/>
      <c r="IQ53" s="104"/>
      <c r="IR53" s="104"/>
      <c r="IS53" s="104"/>
      <c r="IT53" s="104"/>
      <c r="IU53" s="104"/>
      <c r="IV53" s="104"/>
    </row>
  </sheetData>
  <sheetProtection/>
  <mergeCells count="1">
    <mergeCell ref="K4:K7"/>
  </mergeCells>
  <printOptions/>
  <pageMargins left="0.984251968503937" right="0.3937007874015748" top="0.984251968503937" bottom="0.7480314960629921" header="0.4330708661417323" footer="0.3937007874015748"/>
  <pageSetup horizontalDpi="300" verticalDpi="300" orientation="portrait" paperSize="9" r:id="rId1"/>
  <headerFooter alignWithMargins="0">
    <oddHeader xml:space="preserve">&amp;L
&amp;R&amp;"Projekt,Običajno"&amp;72p&amp;"Cambria,Običajno" &amp;"ProArc,Navadno"&amp;18  </oddHeader>
    <oddFooter>&amp;L&amp;9&amp;C&amp;6 &amp; List: &amp;A&amp;R &amp; &amp;9 &amp; Stran: &amp;P</oddFooter>
  </headerFooter>
</worksheet>
</file>

<file path=xl/worksheets/sheet5.xml><?xml version="1.0" encoding="utf-8"?>
<worksheet xmlns="http://schemas.openxmlformats.org/spreadsheetml/2006/main" xmlns:r="http://schemas.openxmlformats.org/officeDocument/2006/relationships">
  <sheetPr codeName="List24"/>
  <dimension ref="A1:IV329"/>
  <sheetViews>
    <sheetView view="pageBreakPreview" zoomScaleSheetLayoutView="100" workbookViewId="0" topLeftCell="A1">
      <selection activeCell="A7" sqref="A7:G7"/>
    </sheetView>
  </sheetViews>
  <sheetFormatPr defaultColWidth="9.00390625" defaultRowHeight="12.75"/>
  <cols>
    <col min="1" max="1" width="2.625" style="100" customWidth="1"/>
    <col min="2" max="2" width="4.375" style="100" customWidth="1"/>
    <col min="3" max="3" width="43.75390625" style="99" customWidth="1"/>
    <col min="4" max="4" width="6.25390625" style="359" customWidth="1"/>
    <col min="5" max="5" width="7.625" style="359" customWidth="1"/>
    <col min="6" max="6" width="10.00390625" style="210" customWidth="1"/>
    <col min="7" max="7" width="13.25390625" style="210" customWidth="1"/>
    <col min="8" max="8" width="21.00390625" style="275" customWidth="1"/>
    <col min="9" max="9" width="21.00390625" style="314" customWidth="1"/>
    <col min="10" max="10" width="21.00390625" style="313" customWidth="1"/>
    <col min="11" max="11" width="21.00390625" style="301" customWidth="1"/>
    <col min="12" max="12" width="21.00390625" style="298" customWidth="1"/>
    <col min="13" max="18" width="21.00390625" style="309" customWidth="1"/>
    <col min="19" max="30" width="21.00390625" style="104" customWidth="1"/>
    <col min="31" max="16384" width="9.125" style="104" customWidth="1"/>
  </cols>
  <sheetData>
    <row r="1" spans="1:18" s="102" customFormat="1" ht="12.75">
      <c r="A1" s="748" t="s">
        <v>845</v>
      </c>
      <c r="B1" s="708"/>
      <c r="C1" s="693"/>
      <c r="D1" s="694"/>
      <c r="E1" s="694"/>
      <c r="F1" s="736"/>
      <c r="G1" s="736"/>
      <c r="H1" s="737"/>
      <c r="I1" s="738"/>
      <c r="J1" s="739"/>
      <c r="K1" s="740"/>
      <c r="L1" s="299"/>
      <c r="M1" s="268"/>
      <c r="N1" s="268"/>
      <c r="O1" s="268"/>
      <c r="P1" s="268"/>
      <c r="Q1" s="268"/>
      <c r="R1" s="268"/>
    </row>
    <row r="2" spans="1:18" s="105" customFormat="1" ht="18">
      <c r="A2" s="493"/>
      <c r="B2" s="494"/>
      <c r="C2" s="96"/>
      <c r="D2" s="254"/>
      <c r="E2" s="254"/>
      <c r="F2" s="263"/>
      <c r="G2" s="263"/>
      <c r="H2" s="275"/>
      <c r="I2" s="314"/>
      <c r="J2" s="313"/>
      <c r="K2" s="315"/>
      <c r="L2" s="297"/>
      <c r="M2" s="307"/>
      <c r="N2" s="307"/>
      <c r="O2" s="307"/>
      <c r="P2" s="307"/>
      <c r="Q2" s="307"/>
      <c r="R2" s="307"/>
    </row>
    <row r="3" spans="1:18" s="396" customFormat="1" ht="12.75">
      <c r="A3" s="749" t="str">
        <f>OSNOVA!D34</f>
        <v>S2.</v>
      </c>
      <c r="B3" s="750"/>
      <c r="C3" s="729" t="str">
        <f>OSNOVA!E34</f>
        <v>VODOVOD IN KANALIZACIJA</v>
      </c>
      <c r="D3" s="359"/>
      <c r="E3" s="359"/>
      <c r="F3" s="730"/>
      <c r="G3" s="730"/>
      <c r="H3" s="731"/>
      <c r="I3" s="732"/>
      <c r="J3" s="733"/>
      <c r="K3" s="734"/>
      <c r="L3" s="735"/>
      <c r="M3" s="395"/>
      <c r="N3" s="395"/>
      <c r="O3" s="395"/>
      <c r="P3" s="395"/>
      <c r="Q3" s="395"/>
      <c r="R3" s="395"/>
    </row>
    <row r="4" spans="1:11" ht="14.25" customHeight="1">
      <c r="A4" s="89" t="s">
        <v>117</v>
      </c>
      <c r="B4" s="89"/>
      <c r="K4" s="682"/>
    </row>
    <row r="5" spans="3:11" ht="171" customHeight="1">
      <c r="C5" s="101" t="s">
        <v>786</v>
      </c>
      <c r="D5" s="360"/>
      <c r="E5" s="360"/>
      <c r="F5" s="214"/>
      <c r="G5" s="214"/>
      <c r="I5" s="265"/>
      <c r="J5" s="302"/>
      <c r="K5" s="682"/>
    </row>
    <row r="6" spans="1:11" ht="12.75" customHeight="1">
      <c r="A6" s="89" t="s">
        <v>123</v>
      </c>
      <c r="B6" s="89"/>
      <c r="C6" s="101"/>
      <c r="D6" s="360"/>
      <c r="E6" s="360"/>
      <c r="F6" s="214"/>
      <c r="G6" s="214"/>
      <c r="K6" s="682"/>
    </row>
    <row r="7" spans="1:18" s="102" customFormat="1" ht="12.75">
      <c r="A7" s="744" t="s">
        <v>848</v>
      </c>
      <c r="B7" s="744"/>
      <c r="C7" s="745" t="s">
        <v>849</v>
      </c>
      <c r="D7" s="746" t="s">
        <v>850</v>
      </c>
      <c r="E7" s="746" t="s">
        <v>851</v>
      </c>
      <c r="F7" s="747" t="s">
        <v>852</v>
      </c>
      <c r="G7" s="747" t="s">
        <v>853</v>
      </c>
      <c r="H7" s="295"/>
      <c r="I7" s="318"/>
      <c r="J7" s="318"/>
      <c r="K7" s="301"/>
      <c r="L7" s="299"/>
      <c r="M7" s="268"/>
      <c r="N7" s="268"/>
      <c r="O7" s="268"/>
      <c r="P7" s="268"/>
      <c r="Q7" s="268"/>
      <c r="R7" s="268"/>
    </row>
    <row r="8" spans="3:7" ht="12.75">
      <c r="C8" s="107"/>
      <c r="E8" s="361"/>
      <c r="G8" s="211"/>
    </row>
    <row r="9" spans="1:18" ht="13.5" thickBot="1">
      <c r="A9" s="751"/>
      <c r="B9" s="752" t="s">
        <v>111</v>
      </c>
      <c r="C9" s="753" t="s">
        <v>549</v>
      </c>
      <c r="D9" s="362"/>
      <c r="E9" s="363"/>
      <c r="F9" s="208"/>
      <c r="G9" s="208"/>
      <c r="H9" s="754"/>
      <c r="I9" s="755"/>
      <c r="J9" s="755"/>
      <c r="K9" s="553"/>
      <c r="L9" s="756"/>
      <c r="M9" s="268"/>
      <c r="N9" s="757"/>
      <c r="O9" s="758"/>
      <c r="Q9" s="104"/>
      <c r="R9" s="104"/>
    </row>
    <row r="10" spans="1:16" s="78" customFormat="1" ht="12.75">
      <c r="A10" s="495"/>
      <c r="B10" s="496"/>
      <c r="C10" s="107"/>
      <c r="D10" s="359"/>
      <c r="E10" s="361"/>
      <c r="F10" s="212"/>
      <c r="G10" s="266"/>
      <c r="H10" s="272"/>
      <c r="I10" s="328"/>
      <c r="J10" s="328"/>
      <c r="K10" s="266"/>
      <c r="L10" s="269"/>
      <c r="M10" s="270"/>
      <c r="N10" s="249"/>
      <c r="O10" s="312"/>
      <c r="P10" s="306"/>
    </row>
    <row r="11" spans="1:16" s="78" customFormat="1" ht="12">
      <c r="A11" s="497" t="str">
        <f>$B$9</f>
        <v>I.</v>
      </c>
      <c r="B11" s="176">
        <f>COUNT(#REF!)+1</f>
        <v>1</v>
      </c>
      <c r="C11" s="203" t="s">
        <v>552</v>
      </c>
      <c r="D11" s="345" t="s">
        <v>6</v>
      </c>
      <c r="E11" s="346">
        <v>1</v>
      </c>
      <c r="F11" s="249">
        <f aca="true" t="shared" si="0" ref="F11:F31">H11*DobMont</f>
        <v>0</v>
      </c>
      <c r="G11" s="266">
        <f>IF(OSNOVA!$B$40=1,E11*F11,"")</f>
        <v>0</v>
      </c>
      <c r="H11" s="272"/>
      <c r="I11" s="328"/>
      <c r="J11" s="328"/>
      <c r="K11" s="266"/>
      <c r="L11" s="269"/>
      <c r="M11" s="270"/>
      <c r="N11" s="249"/>
      <c r="O11" s="312"/>
      <c r="P11" s="306"/>
    </row>
    <row r="12" spans="1:16" s="78" customFormat="1" ht="12">
      <c r="A12" s="498"/>
      <c r="B12" s="176"/>
      <c r="C12" s="197" t="s">
        <v>724</v>
      </c>
      <c r="D12" s="345"/>
      <c r="E12" s="346"/>
      <c r="F12" s="249">
        <f t="shared" si="0"/>
        <v>0</v>
      </c>
      <c r="G12" s="266">
        <f>IF(OSNOVA!$B$40=1,E12*F12,"")</f>
        <v>0</v>
      </c>
      <c r="H12" s="272"/>
      <c r="I12" s="328"/>
      <c r="J12" s="328"/>
      <c r="K12" s="266"/>
      <c r="L12" s="269"/>
      <c r="M12" s="270"/>
      <c r="N12" s="249"/>
      <c r="O12" s="312"/>
      <c r="P12" s="306"/>
    </row>
    <row r="13" spans="1:16" s="78" customFormat="1" ht="12">
      <c r="A13" s="498"/>
      <c r="B13" s="176"/>
      <c r="C13" s="94"/>
      <c r="D13" s="364"/>
      <c r="E13" s="344"/>
      <c r="F13" s="249">
        <f t="shared" si="0"/>
        <v>0</v>
      </c>
      <c r="G13" s="266">
        <f>IF(OSNOVA!$B$40=1,E13*F13,"")</f>
        <v>0</v>
      </c>
      <c r="H13" s="272"/>
      <c r="I13" s="328"/>
      <c r="J13" s="328"/>
      <c r="K13" s="266"/>
      <c r="L13" s="269"/>
      <c r="M13" s="270"/>
      <c r="N13" s="249"/>
      <c r="O13" s="312"/>
      <c r="P13" s="306"/>
    </row>
    <row r="14" spans="1:16" s="78" customFormat="1" ht="12">
      <c r="A14" s="497" t="str">
        <f>$B$9</f>
        <v>I.</v>
      </c>
      <c r="B14" s="176">
        <f>COUNT($A$11:$B13)+1</f>
        <v>2</v>
      </c>
      <c r="C14" s="200" t="s">
        <v>560</v>
      </c>
      <c r="D14" s="345" t="s">
        <v>6</v>
      </c>
      <c r="E14" s="346">
        <v>1</v>
      </c>
      <c r="F14" s="249">
        <f t="shared" si="0"/>
        <v>0</v>
      </c>
      <c r="G14" s="266">
        <f>IF(OSNOVA!$B$40=1,E14*F14,"")</f>
        <v>0</v>
      </c>
      <c r="H14" s="272"/>
      <c r="I14" s="328"/>
      <c r="J14" s="328"/>
      <c r="K14" s="266"/>
      <c r="L14" s="269"/>
      <c r="M14" s="270"/>
      <c r="N14" s="249"/>
      <c r="O14" s="312"/>
      <c r="P14" s="306"/>
    </row>
    <row r="15" spans="1:16" s="78" customFormat="1" ht="12">
      <c r="A15" s="498"/>
      <c r="B15" s="176"/>
      <c r="C15" s="200"/>
      <c r="D15" s="365"/>
      <c r="E15" s="346"/>
      <c r="F15" s="249">
        <f t="shared" si="0"/>
        <v>0</v>
      </c>
      <c r="G15" s="266">
        <f>IF(OSNOVA!$B$40=1,E15*F15,"")</f>
        <v>0</v>
      </c>
      <c r="H15" s="272"/>
      <c r="I15" s="328"/>
      <c r="J15" s="328"/>
      <c r="K15" s="266"/>
      <c r="L15" s="269"/>
      <c r="M15" s="270"/>
      <c r="N15" s="249"/>
      <c r="O15" s="312"/>
      <c r="P15" s="306"/>
    </row>
    <row r="16" spans="1:16" s="78" customFormat="1" ht="12">
      <c r="A16" s="497" t="str">
        <f>$B$9</f>
        <v>I.</v>
      </c>
      <c r="B16" s="176">
        <f>COUNT($A$11:$B15)+1</f>
        <v>3</v>
      </c>
      <c r="C16" s="200" t="s">
        <v>561</v>
      </c>
      <c r="D16" s="345" t="s">
        <v>6</v>
      </c>
      <c r="E16" s="346">
        <v>1</v>
      </c>
      <c r="F16" s="249">
        <f t="shared" si="0"/>
        <v>0</v>
      </c>
      <c r="G16" s="266">
        <f>IF(OSNOVA!$B$40=1,E16*F16,"")</f>
        <v>0</v>
      </c>
      <c r="H16" s="272"/>
      <c r="I16" s="328"/>
      <c r="J16" s="328"/>
      <c r="K16" s="266"/>
      <c r="L16" s="269"/>
      <c r="M16" s="270"/>
      <c r="N16" s="249"/>
      <c r="O16" s="312"/>
      <c r="P16" s="306"/>
    </row>
    <row r="17" spans="1:16" s="78" customFormat="1" ht="12">
      <c r="A17" s="498"/>
      <c r="B17" s="176"/>
      <c r="C17" s="200"/>
      <c r="D17" s="364"/>
      <c r="E17" s="344"/>
      <c r="F17" s="249">
        <f t="shared" si="0"/>
        <v>0</v>
      </c>
      <c r="G17" s="266">
        <f>IF(OSNOVA!$B$40=1,E17*F17,"")</f>
        <v>0</v>
      </c>
      <c r="H17" s="272"/>
      <c r="I17" s="328"/>
      <c r="J17" s="328"/>
      <c r="K17" s="266"/>
      <c r="L17" s="269"/>
      <c r="M17" s="270"/>
      <c r="N17" s="249"/>
      <c r="O17" s="312"/>
      <c r="P17" s="306"/>
    </row>
    <row r="18" spans="1:16" s="78" customFormat="1" ht="12">
      <c r="A18" s="497" t="str">
        <f>$B$9</f>
        <v>I.</v>
      </c>
      <c r="B18" s="176">
        <f>COUNT($A$11:$B17)+1</f>
        <v>4</v>
      </c>
      <c r="C18" s="200" t="s">
        <v>562</v>
      </c>
      <c r="D18" s="345" t="s">
        <v>6</v>
      </c>
      <c r="E18" s="346">
        <v>1</v>
      </c>
      <c r="F18" s="249">
        <f t="shared" si="0"/>
        <v>0</v>
      </c>
      <c r="G18" s="266">
        <f>IF(OSNOVA!$B$40=1,E18*F18,"")</f>
        <v>0</v>
      </c>
      <c r="H18" s="272"/>
      <c r="I18" s="328"/>
      <c r="J18" s="328"/>
      <c r="K18" s="266"/>
      <c r="L18" s="269"/>
      <c r="M18" s="270"/>
      <c r="N18" s="249"/>
      <c r="O18" s="312"/>
      <c r="P18" s="306"/>
    </row>
    <row r="19" spans="1:16" s="78" customFormat="1" ht="12">
      <c r="A19" s="498"/>
      <c r="B19" s="176"/>
      <c r="C19" s="200"/>
      <c r="D19" s="364"/>
      <c r="E19" s="344"/>
      <c r="F19" s="249">
        <f t="shared" si="0"/>
        <v>0</v>
      </c>
      <c r="G19" s="266">
        <f>IF(OSNOVA!$B$40=1,E19*F19,"")</f>
        <v>0</v>
      </c>
      <c r="H19" s="272"/>
      <c r="I19" s="328"/>
      <c r="J19" s="328"/>
      <c r="K19" s="266"/>
      <c r="L19" s="269"/>
      <c r="M19" s="270"/>
      <c r="N19" s="249"/>
      <c r="O19" s="312"/>
      <c r="P19" s="306"/>
    </row>
    <row r="20" spans="1:16" s="78" customFormat="1" ht="12">
      <c r="A20" s="497" t="str">
        <f>$B$9</f>
        <v>I.</v>
      </c>
      <c r="B20" s="176">
        <f>COUNT($A$11:$B19)+1</f>
        <v>5</v>
      </c>
      <c r="C20" s="200" t="s">
        <v>563</v>
      </c>
      <c r="D20" s="345" t="s">
        <v>6</v>
      </c>
      <c r="E20" s="346">
        <v>1</v>
      </c>
      <c r="F20" s="249">
        <f t="shared" si="0"/>
        <v>0</v>
      </c>
      <c r="G20" s="266">
        <f>IF(OSNOVA!$B$40=1,E20*F20,"")</f>
        <v>0</v>
      </c>
      <c r="H20" s="272"/>
      <c r="I20" s="328"/>
      <c r="J20" s="328"/>
      <c r="K20" s="266"/>
      <c r="L20" s="269"/>
      <c r="M20" s="270"/>
      <c r="N20" s="249"/>
      <c r="O20" s="312"/>
      <c r="P20" s="306"/>
    </row>
    <row r="21" spans="1:16" s="78" customFormat="1" ht="12">
      <c r="A21" s="498"/>
      <c r="B21" s="176"/>
      <c r="C21" s="200"/>
      <c r="D21" s="364"/>
      <c r="E21" s="344"/>
      <c r="F21" s="249">
        <f t="shared" si="0"/>
        <v>0</v>
      </c>
      <c r="G21" s="266">
        <f>IF(OSNOVA!$B$40=1,E21*F21,"")</f>
        <v>0</v>
      </c>
      <c r="H21" s="272"/>
      <c r="I21" s="328"/>
      <c r="J21" s="328"/>
      <c r="K21" s="266"/>
      <c r="L21" s="269"/>
      <c r="M21" s="270"/>
      <c r="N21" s="249"/>
      <c r="O21" s="312"/>
      <c r="P21" s="306"/>
    </row>
    <row r="22" spans="1:16" s="78" customFormat="1" ht="12">
      <c r="A22" s="497" t="str">
        <f>$B$9</f>
        <v>I.</v>
      </c>
      <c r="B22" s="176">
        <f>COUNT($A$11:$B21)+1</f>
        <v>6</v>
      </c>
      <c r="C22" s="200" t="s">
        <v>564</v>
      </c>
      <c r="D22" s="345" t="s">
        <v>6</v>
      </c>
      <c r="E22" s="346">
        <v>1</v>
      </c>
      <c r="F22" s="249">
        <f t="shared" si="0"/>
        <v>0</v>
      </c>
      <c r="G22" s="266">
        <f>IF(OSNOVA!$B$40=1,E22*F22,"")</f>
        <v>0</v>
      </c>
      <c r="H22" s="272"/>
      <c r="I22" s="328"/>
      <c r="J22" s="328"/>
      <c r="K22" s="266"/>
      <c r="L22" s="269"/>
      <c r="M22" s="270"/>
      <c r="N22" s="249"/>
      <c r="O22" s="312"/>
      <c r="P22" s="306"/>
    </row>
    <row r="23" spans="1:16" s="78" customFormat="1" ht="12">
      <c r="A23" s="497"/>
      <c r="B23" s="176"/>
      <c r="C23" s="199" t="s">
        <v>820</v>
      </c>
      <c r="D23" s="345"/>
      <c r="E23" s="346"/>
      <c r="F23" s="249"/>
      <c r="G23" s="266"/>
      <c r="H23" s="272"/>
      <c r="I23" s="328"/>
      <c r="J23" s="328"/>
      <c r="K23" s="266"/>
      <c r="L23" s="269"/>
      <c r="M23" s="270"/>
      <c r="N23" s="249"/>
      <c r="O23" s="312"/>
      <c r="P23" s="306"/>
    </row>
    <row r="24" spans="1:16" s="78" customFormat="1" ht="12">
      <c r="A24" s="498"/>
      <c r="B24" s="176"/>
      <c r="C24" s="200"/>
      <c r="D24" s="364"/>
      <c r="E24" s="344"/>
      <c r="F24" s="249">
        <f t="shared" si="0"/>
        <v>0</v>
      </c>
      <c r="G24" s="266">
        <f>IF(OSNOVA!$B$40=1,E24*F24,"")</f>
        <v>0</v>
      </c>
      <c r="H24" s="272"/>
      <c r="I24" s="328"/>
      <c r="J24" s="328"/>
      <c r="K24" s="266"/>
      <c r="L24" s="269"/>
      <c r="M24" s="270"/>
      <c r="N24" s="249"/>
      <c r="O24" s="312"/>
      <c r="P24" s="306"/>
    </row>
    <row r="25" spans="1:16" s="78" customFormat="1" ht="12">
      <c r="A25" s="497" t="str">
        <f>$B$9</f>
        <v>I.</v>
      </c>
      <c r="B25" s="176">
        <f>COUNT($A$11:$B24)+1</f>
        <v>7</v>
      </c>
      <c r="C25" s="200" t="s">
        <v>565</v>
      </c>
      <c r="D25" s="345" t="s">
        <v>6</v>
      </c>
      <c r="E25" s="346">
        <v>1</v>
      </c>
      <c r="F25" s="249">
        <f t="shared" si="0"/>
        <v>0</v>
      </c>
      <c r="G25" s="266">
        <f>IF(OSNOVA!$B$40=1,E25*F25,"")</f>
        <v>0</v>
      </c>
      <c r="H25" s="272"/>
      <c r="I25" s="328"/>
      <c r="J25" s="328"/>
      <c r="K25" s="266"/>
      <c r="L25" s="269"/>
      <c r="M25" s="270"/>
      <c r="N25" s="249"/>
      <c r="O25" s="312"/>
      <c r="P25" s="306"/>
    </row>
    <row r="26" spans="1:16" s="78" customFormat="1" ht="12">
      <c r="A26" s="498"/>
      <c r="B26" s="176"/>
      <c r="C26" s="200"/>
      <c r="D26" s="364"/>
      <c r="E26" s="344"/>
      <c r="F26" s="249">
        <f t="shared" si="0"/>
        <v>0</v>
      </c>
      <c r="G26" s="266">
        <f>IF(OSNOVA!$B$40=1,E26*F26,"")</f>
        <v>0</v>
      </c>
      <c r="H26" s="272"/>
      <c r="I26" s="328"/>
      <c r="J26" s="328"/>
      <c r="K26" s="266"/>
      <c r="L26" s="269"/>
      <c r="M26" s="270"/>
      <c r="N26" s="249"/>
      <c r="O26" s="312"/>
      <c r="P26" s="306"/>
    </row>
    <row r="27" spans="1:16" s="78" customFormat="1" ht="12">
      <c r="A27" s="497" t="str">
        <f>$B$9</f>
        <v>I.</v>
      </c>
      <c r="B27" s="176">
        <f>COUNT($A$11:$B26)+1</f>
        <v>8</v>
      </c>
      <c r="C27" s="200" t="s">
        <v>566</v>
      </c>
      <c r="D27" s="345" t="s">
        <v>6</v>
      </c>
      <c r="E27" s="346">
        <v>1</v>
      </c>
      <c r="F27" s="249">
        <f t="shared" si="0"/>
        <v>0</v>
      </c>
      <c r="G27" s="266">
        <f>IF(OSNOVA!$B$40=1,E27*F27,"")</f>
        <v>0</v>
      </c>
      <c r="H27" s="272"/>
      <c r="I27" s="328"/>
      <c r="J27" s="328"/>
      <c r="K27" s="266"/>
      <c r="L27" s="269"/>
      <c r="M27" s="270"/>
      <c r="N27" s="249"/>
      <c r="O27" s="312"/>
      <c r="P27" s="306"/>
    </row>
    <row r="28" spans="1:16" s="78" customFormat="1" ht="12">
      <c r="A28" s="498"/>
      <c r="B28" s="176"/>
      <c r="C28" s="200"/>
      <c r="D28" s="364"/>
      <c r="E28" s="344"/>
      <c r="F28" s="249">
        <f t="shared" si="0"/>
        <v>0</v>
      </c>
      <c r="G28" s="266">
        <f>IF(OSNOVA!$B$40=1,E28*F28,"")</f>
        <v>0</v>
      </c>
      <c r="H28" s="272"/>
      <c r="I28" s="328"/>
      <c r="J28" s="328"/>
      <c r="K28" s="266"/>
      <c r="L28" s="269"/>
      <c r="M28" s="270"/>
      <c r="N28" s="249"/>
      <c r="O28" s="312"/>
      <c r="P28" s="306"/>
    </row>
    <row r="29" spans="1:16" s="78" customFormat="1" ht="12">
      <c r="A29" s="497" t="str">
        <f>$B$9</f>
        <v>I.</v>
      </c>
      <c r="B29" s="176">
        <f>COUNT($A$11:$B28)+1</f>
        <v>9</v>
      </c>
      <c r="C29" s="200" t="s">
        <v>567</v>
      </c>
      <c r="D29" s="345" t="s">
        <v>6</v>
      </c>
      <c r="E29" s="346">
        <v>1</v>
      </c>
      <c r="F29" s="249">
        <f t="shared" si="0"/>
        <v>0</v>
      </c>
      <c r="G29" s="266">
        <f>IF(OSNOVA!$B$40=1,E29*F29,"")</f>
        <v>0</v>
      </c>
      <c r="H29" s="272"/>
      <c r="I29" s="328"/>
      <c r="J29" s="328"/>
      <c r="K29" s="266"/>
      <c r="L29" s="269"/>
      <c r="M29" s="270"/>
      <c r="N29" s="249"/>
      <c r="O29" s="312"/>
      <c r="P29" s="306"/>
    </row>
    <row r="30" spans="1:16" s="78" customFormat="1" ht="12">
      <c r="A30" s="498"/>
      <c r="B30" s="176"/>
      <c r="C30" s="200"/>
      <c r="D30" s="364"/>
      <c r="E30" s="344"/>
      <c r="F30" s="249">
        <f t="shared" si="0"/>
        <v>0</v>
      </c>
      <c r="G30" s="266">
        <f>IF(OSNOVA!$B$40=1,E30*F30,"")</f>
        <v>0</v>
      </c>
      <c r="H30" s="272"/>
      <c r="I30" s="328"/>
      <c r="J30" s="328"/>
      <c r="K30" s="266"/>
      <c r="L30" s="269"/>
      <c r="M30" s="270"/>
      <c r="N30" s="249"/>
      <c r="O30" s="312"/>
      <c r="P30" s="306"/>
    </row>
    <row r="31" spans="1:16" s="78" customFormat="1" ht="12">
      <c r="A31" s="497" t="str">
        <f>$B$9</f>
        <v>I.</v>
      </c>
      <c r="B31" s="176">
        <f>COUNT($A$11:$B30)+1</f>
        <v>10</v>
      </c>
      <c r="C31" s="200" t="s">
        <v>568</v>
      </c>
      <c r="D31" s="345" t="s">
        <v>6</v>
      </c>
      <c r="E31" s="346">
        <v>1</v>
      </c>
      <c r="F31" s="249">
        <f t="shared" si="0"/>
        <v>0</v>
      </c>
      <c r="G31" s="266">
        <f>IF(OSNOVA!$B$40=1,E31*F31,"")</f>
        <v>0</v>
      </c>
      <c r="H31" s="272"/>
      <c r="I31" s="328"/>
      <c r="J31" s="328"/>
      <c r="K31" s="266"/>
      <c r="L31" s="269"/>
      <c r="M31" s="270"/>
      <c r="N31" s="249"/>
      <c r="O31" s="312"/>
      <c r="P31" s="306"/>
    </row>
    <row r="32" spans="1:16" s="78" customFormat="1" ht="12">
      <c r="A32" s="497"/>
      <c r="B32" s="176"/>
      <c r="C32" s="199" t="s">
        <v>572</v>
      </c>
      <c r="D32" s="345"/>
      <c r="E32" s="346"/>
      <c r="F32" s="249"/>
      <c r="G32" s="266"/>
      <c r="H32" s="272"/>
      <c r="I32" s="328"/>
      <c r="J32" s="328"/>
      <c r="K32" s="266"/>
      <c r="L32" s="269"/>
      <c r="M32" s="270"/>
      <c r="N32" s="249"/>
      <c r="O32" s="312"/>
      <c r="P32" s="306"/>
    </row>
    <row r="33" spans="1:16" s="78" customFormat="1" ht="12">
      <c r="A33" s="498"/>
      <c r="B33" s="176"/>
      <c r="C33" s="200"/>
      <c r="D33" s="364"/>
      <c r="E33" s="344"/>
      <c r="F33" s="249">
        <f>H33*DobMont</f>
        <v>0</v>
      </c>
      <c r="G33" s="266">
        <f>IF(OSNOVA!$B$40=1,E33*F33,"")</f>
        <v>0</v>
      </c>
      <c r="H33" s="272"/>
      <c r="I33" s="328"/>
      <c r="J33" s="328"/>
      <c r="K33" s="266"/>
      <c r="L33" s="269"/>
      <c r="M33" s="270"/>
      <c r="N33" s="249"/>
      <c r="O33" s="312"/>
      <c r="P33" s="306"/>
    </row>
    <row r="34" spans="1:16" s="78" customFormat="1" ht="12">
      <c r="A34" s="497" t="str">
        <f>$B$9</f>
        <v>I.</v>
      </c>
      <c r="B34" s="176">
        <f>COUNT($A$11:$B33)+1</f>
        <v>11</v>
      </c>
      <c r="C34" s="200" t="s">
        <v>570</v>
      </c>
      <c r="D34" s="364" t="s">
        <v>4</v>
      </c>
      <c r="E34" s="344">
        <v>26</v>
      </c>
      <c r="F34" s="249">
        <f>H34*DobMont</f>
        <v>0</v>
      </c>
      <c r="G34" s="266">
        <f>IF(OSNOVA!$B$40=1,E34*F34,"")</f>
        <v>0</v>
      </c>
      <c r="H34" s="272"/>
      <c r="I34" s="328"/>
      <c r="J34" s="328"/>
      <c r="K34" s="266"/>
      <c r="L34" s="269"/>
      <c r="M34" s="270"/>
      <c r="N34" s="249"/>
      <c r="O34" s="312"/>
      <c r="P34" s="306"/>
    </row>
    <row r="35" spans="1:16" s="78" customFormat="1" ht="24">
      <c r="A35" s="498"/>
      <c r="B35" s="176"/>
      <c r="C35" s="197" t="s">
        <v>571</v>
      </c>
      <c r="D35" s="364"/>
      <c r="E35" s="344"/>
      <c r="F35" s="249">
        <f>H35*DobMont</f>
        <v>0</v>
      </c>
      <c r="G35" s="266">
        <f>IF(OSNOVA!$B$40=1,E35*F35,"")</f>
        <v>0</v>
      </c>
      <c r="H35" s="272"/>
      <c r="I35" s="328"/>
      <c r="J35" s="328"/>
      <c r="K35" s="266"/>
      <c r="L35" s="269"/>
      <c r="M35" s="270"/>
      <c r="N35" s="249"/>
      <c r="O35" s="312"/>
      <c r="P35" s="306"/>
    </row>
    <row r="36" spans="1:16" s="78" customFormat="1" ht="12">
      <c r="A36" s="498"/>
      <c r="B36" s="176"/>
      <c r="C36" s="197"/>
      <c r="D36" s="364"/>
      <c r="E36" s="344"/>
      <c r="F36" s="249"/>
      <c r="G36" s="266"/>
      <c r="H36" s="272"/>
      <c r="I36" s="328"/>
      <c r="J36" s="328"/>
      <c r="K36" s="266"/>
      <c r="L36" s="269"/>
      <c r="M36" s="270"/>
      <c r="N36" s="249"/>
      <c r="O36" s="312"/>
      <c r="P36" s="306"/>
    </row>
    <row r="37" spans="1:16" s="78" customFormat="1" ht="12">
      <c r="A37" s="497" t="str">
        <f>$B$9</f>
        <v>I.</v>
      </c>
      <c r="B37" s="176">
        <f>COUNT($A$11:$B35)+1</f>
        <v>12</v>
      </c>
      <c r="C37" s="200" t="s">
        <v>504</v>
      </c>
      <c r="D37" s="364" t="s">
        <v>4</v>
      </c>
      <c r="E37" s="344">
        <f>E34</f>
        <v>26</v>
      </c>
      <c r="F37" s="249">
        <f aca="true" t="shared" si="1" ref="F37:F44">H37*DobMont</f>
        <v>0</v>
      </c>
      <c r="G37" s="266">
        <f>IF(OSNOVA!$B$40=1,E37*F37,"")</f>
        <v>0</v>
      </c>
      <c r="H37" s="272"/>
      <c r="I37" s="328"/>
      <c r="J37" s="328"/>
      <c r="K37" s="266"/>
      <c r="L37" s="269"/>
      <c r="M37" s="270"/>
      <c r="N37" s="249"/>
      <c r="O37" s="312"/>
      <c r="P37" s="306"/>
    </row>
    <row r="38" spans="1:16" s="78" customFormat="1" ht="24">
      <c r="A38" s="498"/>
      <c r="B38" s="176"/>
      <c r="C38" s="199" t="s">
        <v>569</v>
      </c>
      <c r="D38" s="365"/>
      <c r="E38" s="346"/>
      <c r="F38" s="249">
        <f t="shared" si="1"/>
        <v>0</v>
      </c>
      <c r="G38" s="266">
        <f>IF(OSNOVA!$B$40=1,E38*F38,"")</f>
        <v>0</v>
      </c>
      <c r="H38" s="272"/>
      <c r="I38" s="328"/>
      <c r="J38" s="328"/>
      <c r="K38" s="266"/>
      <c r="L38" s="269"/>
      <c r="M38" s="270"/>
      <c r="N38" s="249"/>
      <c r="O38" s="312"/>
      <c r="P38" s="306"/>
    </row>
    <row r="39" spans="1:16" s="78" customFormat="1" ht="12">
      <c r="A39" s="498"/>
      <c r="B39" s="176"/>
      <c r="C39" s="197"/>
      <c r="D39" s="364"/>
      <c r="E39" s="344"/>
      <c r="F39" s="249">
        <f t="shared" si="1"/>
        <v>0</v>
      </c>
      <c r="G39" s="266">
        <f>IF(OSNOVA!$B$40=1,E39*F39,"")</f>
        <v>0</v>
      </c>
      <c r="H39" s="272"/>
      <c r="I39" s="328"/>
      <c r="J39" s="328"/>
      <c r="K39" s="266"/>
      <c r="L39" s="269"/>
      <c r="M39" s="270"/>
      <c r="N39" s="249"/>
      <c r="O39" s="312"/>
      <c r="P39" s="306"/>
    </row>
    <row r="40" spans="1:16" s="78" customFormat="1" ht="12">
      <c r="A40" s="497" t="str">
        <f>$B$9</f>
        <v>I.</v>
      </c>
      <c r="B40" s="176">
        <f>COUNT($A$11:$B39)+1</f>
        <v>13</v>
      </c>
      <c r="C40" s="200" t="s">
        <v>166</v>
      </c>
      <c r="D40" s="364" t="s">
        <v>98</v>
      </c>
      <c r="E40" s="344">
        <v>1</v>
      </c>
      <c r="F40" s="249">
        <f t="shared" si="1"/>
        <v>0</v>
      </c>
      <c r="G40" s="266">
        <f>IF(OSNOVA!$B$40=1,E40*F40,"")</f>
        <v>0</v>
      </c>
      <c r="H40" s="272"/>
      <c r="I40" s="328"/>
      <c r="J40" s="328"/>
      <c r="K40" s="266"/>
      <c r="L40" s="269"/>
      <c r="M40" s="270"/>
      <c r="N40" s="249"/>
      <c r="O40" s="312"/>
      <c r="P40" s="306"/>
    </row>
    <row r="41" spans="1:16" s="78" customFormat="1" ht="12">
      <c r="A41" s="498"/>
      <c r="B41" s="176"/>
      <c r="C41" s="199" t="s">
        <v>553</v>
      </c>
      <c r="D41" s="365"/>
      <c r="E41" s="346"/>
      <c r="F41" s="249">
        <f t="shared" si="1"/>
        <v>0</v>
      </c>
      <c r="G41" s="266">
        <f>IF(OSNOVA!$B$40=1,E41*F41,"")</f>
        <v>0</v>
      </c>
      <c r="H41" s="272"/>
      <c r="I41" s="328"/>
      <c r="J41" s="328"/>
      <c r="K41" s="266"/>
      <c r="L41" s="269"/>
      <c r="M41" s="270"/>
      <c r="N41" s="249"/>
      <c r="O41" s="312"/>
      <c r="P41" s="306"/>
    </row>
    <row r="42" spans="1:16" s="78" customFormat="1" ht="12">
      <c r="A42" s="498"/>
      <c r="B42" s="176"/>
      <c r="C42" s="197"/>
      <c r="D42" s="364"/>
      <c r="E42" s="344"/>
      <c r="F42" s="249">
        <f t="shared" si="1"/>
        <v>0</v>
      </c>
      <c r="G42" s="266">
        <f>IF(OSNOVA!$B$40=1,E42*F42,"")</f>
        <v>0</v>
      </c>
      <c r="H42" s="272"/>
      <c r="I42" s="328"/>
      <c r="J42" s="328"/>
      <c r="K42" s="266"/>
      <c r="L42" s="269"/>
      <c r="M42" s="270"/>
      <c r="N42" s="249"/>
      <c r="O42" s="312"/>
      <c r="P42" s="306"/>
    </row>
    <row r="43" spans="1:16" s="78" customFormat="1" ht="12">
      <c r="A43" s="497" t="str">
        <f>$B$9</f>
        <v>I.</v>
      </c>
      <c r="B43" s="176">
        <f>COUNT($A$11:$B42)+1</f>
        <v>14</v>
      </c>
      <c r="C43" s="200" t="s">
        <v>554</v>
      </c>
      <c r="D43" s="364" t="s">
        <v>98</v>
      </c>
      <c r="E43" s="344">
        <v>1</v>
      </c>
      <c r="F43" s="249">
        <f t="shared" si="1"/>
        <v>0</v>
      </c>
      <c r="G43" s="266">
        <f>IF(OSNOVA!$B$40=1,E43*F43,"")</f>
        <v>0</v>
      </c>
      <c r="H43" s="272"/>
      <c r="I43" s="328"/>
      <c r="J43" s="328"/>
      <c r="K43" s="266"/>
      <c r="L43" s="269"/>
      <c r="M43" s="270"/>
      <c r="N43" s="249"/>
      <c r="O43" s="312"/>
      <c r="P43" s="306"/>
    </row>
    <row r="44" spans="1:16" s="78" customFormat="1" ht="36">
      <c r="A44" s="498"/>
      <c r="B44" s="176"/>
      <c r="C44" s="199" t="s">
        <v>555</v>
      </c>
      <c r="D44" s="365"/>
      <c r="E44" s="346"/>
      <c r="F44" s="249">
        <f t="shared" si="1"/>
        <v>0</v>
      </c>
      <c r="G44" s="266">
        <f>IF(OSNOVA!$B$40=1,E44*F44,"")</f>
        <v>0</v>
      </c>
      <c r="H44" s="272"/>
      <c r="I44" s="328"/>
      <c r="J44" s="328"/>
      <c r="K44" s="266"/>
      <c r="L44" s="269"/>
      <c r="M44" s="270"/>
      <c r="N44" s="249"/>
      <c r="O44" s="312"/>
      <c r="P44" s="306"/>
    </row>
    <row r="45" spans="1:16" s="78" customFormat="1" ht="8.25" customHeight="1">
      <c r="A45" s="497"/>
      <c r="B45" s="176"/>
      <c r="C45" s="250"/>
      <c r="D45" s="223"/>
      <c r="E45" s="224"/>
      <c r="F45" s="212"/>
      <c r="G45" s="266"/>
      <c r="H45" s="272"/>
      <c r="I45" s="328"/>
      <c r="J45" s="328"/>
      <c r="K45" s="266"/>
      <c r="L45" s="269"/>
      <c r="M45" s="270"/>
      <c r="N45" s="249"/>
      <c r="O45" s="312"/>
      <c r="P45" s="306"/>
    </row>
    <row r="46" spans="1:16" s="78" customFormat="1" ht="12">
      <c r="A46" s="497" t="str">
        <f>$B$9</f>
        <v>I.</v>
      </c>
      <c r="B46" s="176">
        <f>COUNT($A$11:$B45)+1</f>
        <v>15</v>
      </c>
      <c r="C46" s="203" t="s">
        <v>360</v>
      </c>
      <c r="D46" s="223" t="s">
        <v>98</v>
      </c>
      <c r="E46" s="224">
        <v>1</v>
      </c>
      <c r="F46" s="212">
        <f>H46*DobMont</f>
        <v>0</v>
      </c>
      <c r="G46" s="266">
        <f>IF(OSNOVA!$B$40=1,E46*F46,"")</f>
        <v>0</v>
      </c>
      <c r="H46" s="272"/>
      <c r="I46" s="328"/>
      <c r="J46" s="328"/>
      <c r="K46" s="266"/>
      <c r="L46" s="269"/>
      <c r="M46" s="270"/>
      <c r="N46" s="249"/>
      <c r="O46" s="312"/>
      <c r="P46" s="306"/>
    </row>
    <row r="47" spans="1:16" s="78" customFormat="1" ht="37.5" customHeight="1">
      <c r="A47" s="497"/>
      <c r="B47" s="176"/>
      <c r="C47" s="197" t="s">
        <v>361</v>
      </c>
      <c r="D47" s="223"/>
      <c r="E47" s="224"/>
      <c r="F47" s="212">
        <f>H47*DobMont</f>
        <v>0</v>
      </c>
      <c r="G47" s="266">
        <f>IF(OSNOVA!$B$40=1,E47*F47,"")</f>
        <v>0</v>
      </c>
      <c r="H47" s="272"/>
      <c r="I47" s="328"/>
      <c r="J47" s="328"/>
      <c r="K47" s="266"/>
      <c r="L47" s="269"/>
      <c r="M47" s="270"/>
      <c r="N47" s="249"/>
      <c r="O47" s="312"/>
      <c r="P47" s="306"/>
    </row>
    <row r="48" spans="1:16" s="78" customFormat="1" ht="12">
      <c r="A48" s="497"/>
      <c r="B48" s="176"/>
      <c r="C48" s="250"/>
      <c r="D48" s="223"/>
      <c r="E48" s="224"/>
      <c r="F48" s="212"/>
      <c r="G48" s="266"/>
      <c r="H48" s="272"/>
      <c r="I48" s="328"/>
      <c r="J48" s="328"/>
      <c r="K48" s="266"/>
      <c r="L48" s="269"/>
      <c r="M48" s="270"/>
      <c r="N48" s="249"/>
      <c r="O48" s="312"/>
      <c r="P48" s="306"/>
    </row>
    <row r="49" spans="1:16" s="78" customFormat="1" ht="12">
      <c r="A49" s="497" t="str">
        <f>$B$9</f>
        <v>I.</v>
      </c>
      <c r="B49" s="176">
        <f>COUNT($A$11:$B48)+1</f>
        <v>16</v>
      </c>
      <c r="C49" s="203" t="s">
        <v>135</v>
      </c>
      <c r="D49" s="345" t="s">
        <v>5</v>
      </c>
      <c r="E49" s="346">
        <v>25</v>
      </c>
      <c r="F49" s="212">
        <f>H49*DobMont</f>
        <v>0</v>
      </c>
      <c r="G49" s="266">
        <f>IF(OSNOVA!$B$40=1,E49*F49,"")</f>
        <v>0</v>
      </c>
      <c r="H49" s="272"/>
      <c r="I49" s="328"/>
      <c r="J49" s="328"/>
      <c r="K49" s="266"/>
      <c r="L49" s="269"/>
      <c r="M49" s="270"/>
      <c r="N49" s="249"/>
      <c r="O49" s="312"/>
      <c r="P49" s="306"/>
    </row>
    <row r="50" spans="1:16" s="78" customFormat="1" ht="72" customHeight="1">
      <c r="A50" s="497"/>
      <c r="B50" s="176"/>
      <c r="C50" s="94" t="s">
        <v>174</v>
      </c>
      <c r="D50" s="365"/>
      <c r="E50" s="346"/>
      <c r="F50" s="212"/>
      <c r="G50" s="266"/>
      <c r="H50" s="272"/>
      <c r="I50" s="328"/>
      <c r="J50" s="328"/>
      <c r="K50" s="266"/>
      <c r="L50" s="269"/>
      <c r="M50" s="270"/>
      <c r="N50" s="249"/>
      <c r="O50" s="312"/>
      <c r="P50" s="306"/>
    </row>
    <row r="51" spans="1:16" s="78" customFormat="1" ht="12">
      <c r="A51" s="497"/>
      <c r="B51" s="176"/>
      <c r="C51" s="204" t="s">
        <v>175</v>
      </c>
      <c r="D51" s="345"/>
      <c r="E51" s="346"/>
      <c r="F51" s="212"/>
      <c r="G51" s="266"/>
      <c r="H51" s="272"/>
      <c r="I51" s="328"/>
      <c r="J51" s="328"/>
      <c r="K51" s="266"/>
      <c r="L51" s="269"/>
      <c r="M51" s="270"/>
      <c r="N51" s="249"/>
      <c r="O51" s="312"/>
      <c r="P51" s="306"/>
    </row>
    <row r="52" spans="1:16" s="78" customFormat="1" ht="7.5" customHeight="1">
      <c r="A52" s="498"/>
      <c r="B52" s="176"/>
      <c r="C52" s="84"/>
      <c r="D52" s="365"/>
      <c r="E52" s="346"/>
      <c r="F52" s="227"/>
      <c r="G52" s="212"/>
      <c r="H52" s="272"/>
      <c r="I52" s="328"/>
      <c r="J52" s="328"/>
      <c r="K52" s="266"/>
      <c r="L52" s="269"/>
      <c r="M52" s="270"/>
      <c r="N52" s="249"/>
      <c r="O52" s="312"/>
      <c r="P52" s="306"/>
    </row>
    <row r="53" spans="1:16" s="78" customFormat="1" ht="13.5" thickBot="1">
      <c r="A53" s="499"/>
      <c r="B53" s="500"/>
      <c r="C53" s="121" t="str">
        <f>CONCATENATE(B9," ",C9," - SKUPAJ:")</f>
        <v>I. ZUNANJI VODOVOD - SKUPAJ:</v>
      </c>
      <c r="D53" s="354"/>
      <c r="E53" s="354"/>
      <c r="F53" s="228"/>
      <c r="G53" s="229">
        <f>SUM(G10:G52)</f>
        <v>0</v>
      </c>
      <c r="H53" s="272"/>
      <c r="I53" s="328"/>
      <c r="J53" s="328"/>
      <c r="K53" s="266"/>
      <c r="L53" s="269"/>
      <c r="M53" s="270"/>
      <c r="N53" s="249"/>
      <c r="O53" s="312"/>
      <c r="P53" s="306"/>
    </row>
    <row r="54" spans="3:18" ht="12.75">
      <c r="C54" s="107"/>
      <c r="E54" s="361"/>
      <c r="G54" s="211"/>
      <c r="Q54" s="104"/>
      <c r="R54" s="104"/>
    </row>
    <row r="55" spans="1:18" ht="13.5" thickBot="1">
      <c r="A55" s="751"/>
      <c r="B55" s="752" t="s">
        <v>131</v>
      </c>
      <c r="C55" s="753" t="s">
        <v>220</v>
      </c>
      <c r="D55" s="362"/>
      <c r="E55" s="363"/>
      <c r="F55" s="208"/>
      <c r="G55" s="208"/>
      <c r="H55" s="754"/>
      <c r="I55" s="755"/>
      <c r="J55" s="755"/>
      <c r="K55" s="553"/>
      <c r="L55" s="756"/>
      <c r="M55" s="268"/>
      <c r="N55" s="757"/>
      <c r="O55" s="758"/>
      <c r="Q55" s="104"/>
      <c r="R55" s="104"/>
    </row>
    <row r="56" spans="1:16" s="78" customFormat="1" ht="12.75">
      <c r="A56" s="495"/>
      <c r="B56" s="496"/>
      <c r="C56" s="107"/>
      <c r="D56" s="359"/>
      <c r="E56" s="361"/>
      <c r="F56" s="212"/>
      <c r="G56" s="266"/>
      <c r="H56" s="272"/>
      <c r="I56" s="328"/>
      <c r="J56" s="328"/>
      <c r="K56" s="266"/>
      <c r="L56" s="269"/>
      <c r="M56" s="270"/>
      <c r="N56" s="249"/>
      <c r="O56" s="312"/>
      <c r="P56" s="306"/>
    </row>
    <row r="57" spans="1:16" s="78" customFormat="1" ht="12">
      <c r="A57" s="497" t="str">
        <f>$B$55</f>
        <v>II.</v>
      </c>
      <c r="B57" s="176">
        <f>COUNT(#REF!)+1</f>
        <v>1</v>
      </c>
      <c r="C57" s="90" t="s">
        <v>201</v>
      </c>
      <c r="D57" s="223"/>
      <c r="E57" s="224"/>
      <c r="F57" s="212">
        <f aca="true" t="shared" si="2" ref="F57:F63">H57*DobMont</f>
        <v>0</v>
      </c>
      <c r="G57" s="266">
        <f>IF(OSNOVA!$B$40=1,E57*F57,"")</f>
        <v>0</v>
      </c>
      <c r="H57" s="272"/>
      <c r="I57" s="328"/>
      <c r="J57" s="328"/>
      <c r="K57" s="266"/>
      <c r="L57" s="269"/>
      <c r="M57" s="270"/>
      <c r="N57" s="249"/>
      <c r="O57" s="312"/>
      <c r="P57" s="306"/>
    </row>
    <row r="58" spans="1:16" s="78" customFormat="1" ht="129.75" customHeight="1">
      <c r="A58" s="497"/>
      <c r="B58" s="176"/>
      <c r="C58" s="197" t="s">
        <v>202</v>
      </c>
      <c r="D58" s="223"/>
      <c r="E58" s="224"/>
      <c r="F58" s="249">
        <f t="shared" si="2"/>
        <v>0</v>
      </c>
      <c r="G58" s="266">
        <f>IF(OSNOVA!$B$40=1,E58*F58,"")</f>
        <v>0</v>
      </c>
      <c r="H58" s="272"/>
      <c r="I58" s="328"/>
      <c r="J58" s="328"/>
      <c r="K58" s="266"/>
      <c r="L58" s="269"/>
      <c r="M58" s="270"/>
      <c r="N58" s="249"/>
      <c r="O58" s="312"/>
      <c r="P58" s="306"/>
    </row>
    <row r="59" spans="1:16" s="78" customFormat="1" ht="12">
      <c r="A59" s="497"/>
      <c r="B59" s="176"/>
      <c r="C59" s="250" t="s">
        <v>203</v>
      </c>
      <c r="D59" s="223"/>
      <c r="E59" s="224"/>
      <c r="F59" s="249">
        <f t="shared" si="2"/>
        <v>0</v>
      </c>
      <c r="G59" s="266">
        <f>IF(OSNOVA!$B$40=1,E59*F59,"")</f>
        <v>0</v>
      </c>
      <c r="H59" s="272"/>
      <c r="I59" s="328"/>
      <c r="J59" s="328"/>
      <c r="K59" s="266"/>
      <c r="L59" s="269"/>
      <c r="M59" s="270"/>
      <c r="N59" s="249"/>
      <c r="O59" s="312"/>
      <c r="P59" s="306"/>
    </row>
    <row r="60" spans="1:16" s="78" customFormat="1" ht="12">
      <c r="A60" s="497"/>
      <c r="B60" s="176"/>
      <c r="C60" s="439" t="s">
        <v>204</v>
      </c>
      <c r="D60" s="223" t="s">
        <v>4</v>
      </c>
      <c r="E60" s="224">
        <v>15</v>
      </c>
      <c r="F60" s="249">
        <f t="shared" si="2"/>
        <v>0</v>
      </c>
      <c r="G60" s="266">
        <f>IF(OSNOVA!$B$40=1,E60*F60,"")</f>
        <v>0</v>
      </c>
      <c r="H60" s="440"/>
      <c r="I60" s="328"/>
      <c r="J60" s="328"/>
      <c r="K60" s="266"/>
      <c r="L60" s="269"/>
      <c r="M60" s="270"/>
      <c r="N60" s="249"/>
      <c r="O60" s="312"/>
      <c r="P60" s="306"/>
    </row>
    <row r="61" spans="1:16" s="78" customFormat="1" ht="12">
      <c r="A61" s="497"/>
      <c r="B61" s="176"/>
      <c r="C61" s="439" t="s">
        <v>723</v>
      </c>
      <c r="D61" s="223" t="s">
        <v>4</v>
      </c>
      <c r="E61" s="224">
        <v>65</v>
      </c>
      <c r="F61" s="249">
        <f>H61*DobMont</f>
        <v>0</v>
      </c>
      <c r="G61" s="266">
        <f>IF(OSNOVA!$B$40=1,E61*F61,"")</f>
        <v>0</v>
      </c>
      <c r="H61" s="440"/>
      <c r="I61" s="328"/>
      <c r="J61" s="328"/>
      <c r="K61" s="266"/>
      <c r="L61" s="269"/>
      <c r="M61" s="270"/>
      <c r="N61" s="249"/>
      <c r="O61" s="312"/>
      <c r="P61" s="306"/>
    </row>
    <row r="62" spans="1:16" s="78" customFormat="1" ht="12">
      <c r="A62" s="497"/>
      <c r="B62" s="176"/>
      <c r="C62" s="439" t="s">
        <v>205</v>
      </c>
      <c r="D62" s="223" t="s">
        <v>4</v>
      </c>
      <c r="E62" s="224">
        <v>120</v>
      </c>
      <c r="F62" s="249">
        <f t="shared" si="2"/>
        <v>0</v>
      </c>
      <c r="G62" s="266">
        <f>IF(OSNOVA!$B$40=1,E62*F62,"")</f>
        <v>0</v>
      </c>
      <c r="H62" s="440"/>
      <c r="I62" s="328"/>
      <c r="J62" s="328"/>
      <c r="K62" s="266"/>
      <c r="L62" s="269"/>
      <c r="M62" s="270"/>
      <c r="N62" s="249"/>
      <c r="O62" s="312"/>
      <c r="P62" s="306"/>
    </row>
    <row r="63" spans="1:16" s="78" customFormat="1" ht="12">
      <c r="A63" s="497"/>
      <c r="B63" s="176"/>
      <c r="C63" s="439" t="s">
        <v>206</v>
      </c>
      <c r="D63" s="223" t="s">
        <v>4</v>
      </c>
      <c r="E63" s="224">
        <v>15</v>
      </c>
      <c r="F63" s="249">
        <f t="shared" si="2"/>
        <v>0</v>
      </c>
      <c r="G63" s="266">
        <f>IF(OSNOVA!$B$40=1,E63*F63,"")</f>
        <v>0</v>
      </c>
      <c r="H63" s="440"/>
      <c r="I63" s="328"/>
      <c r="J63" s="328"/>
      <c r="K63" s="266"/>
      <c r="L63" s="269"/>
      <c r="M63" s="270"/>
      <c r="N63" s="249"/>
      <c r="O63" s="312"/>
      <c r="P63" s="306"/>
    </row>
    <row r="64" spans="1:16" s="78" customFormat="1" ht="12.75" customHeight="1">
      <c r="A64" s="498"/>
      <c r="B64" s="176"/>
      <c r="C64" s="225"/>
      <c r="D64" s="223"/>
      <c r="E64" s="224"/>
      <c r="F64" s="249">
        <f>H64*DobMont</f>
        <v>0</v>
      </c>
      <c r="G64" s="266">
        <f>IF(OSNOVA!$B$40=1,E64*F64,"")</f>
        <v>0</v>
      </c>
      <c r="H64" s="272"/>
      <c r="I64" s="328"/>
      <c r="J64" s="328"/>
      <c r="K64" s="266"/>
      <c r="L64" s="269"/>
      <c r="M64" s="270"/>
      <c r="N64" s="249"/>
      <c r="O64" s="312"/>
      <c r="P64" s="306"/>
    </row>
    <row r="65" spans="1:16" s="78" customFormat="1" ht="12">
      <c r="A65" s="497" t="str">
        <f>$B$55</f>
        <v>II.</v>
      </c>
      <c r="B65" s="176">
        <f>COUNT($A$57:B64)+1</f>
        <v>2</v>
      </c>
      <c r="C65" s="90" t="s">
        <v>227</v>
      </c>
      <c r="D65" s="223"/>
      <c r="E65" s="224"/>
      <c r="F65" s="249">
        <f>H65*DobMont</f>
        <v>0</v>
      </c>
      <c r="G65" s="266">
        <f>IF(OSNOVA!$B$40=1,E65*F65,"")</f>
        <v>0</v>
      </c>
      <c r="H65" s="272"/>
      <c r="I65" s="328"/>
      <c r="J65" s="328"/>
      <c r="K65" s="266"/>
      <c r="L65" s="269"/>
      <c r="M65" s="270"/>
      <c r="N65" s="249"/>
      <c r="O65" s="312"/>
      <c r="P65" s="306"/>
    </row>
    <row r="66" spans="1:16" s="78" customFormat="1" ht="192">
      <c r="A66" s="497"/>
      <c r="B66" s="176"/>
      <c r="C66" s="197" t="s">
        <v>229</v>
      </c>
      <c r="D66" s="223"/>
      <c r="E66" s="224"/>
      <c r="F66" s="249">
        <f>H66*DobMont</f>
        <v>0</v>
      </c>
      <c r="G66" s="266">
        <f>IF(OSNOVA!$B$40=1,E66*F66,"")</f>
        <v>0</v>
      </c>
      <c r="H66" s="272"/>
      <c r="I66" s="328"/>
      <c r="J66" s="328"/>
      <c r="K66" s="266"/>
      <c r="L66" s="269"/>
      <c r="M66" s="270"/>
      <c r="N66" s="249"/>
      <c r="O66" s="312"/>
      <c r="P66" s="306"/>
    </row>
    <row r="67" spans="1:16" s="78" customFormat="1" ht="12">
      <c r="A67" s="498"/>
      <c r="B67" s="176"/>
      <c r="C67" s="250" t="s">
        <v>203</v>
      </c>
      <c r="D67" s="223"/>
      <c r="E67" s="224"/>
      <c r="F67" s="249"/>
      <c r="G67" s="266"/>
      <c r="H67" s="272"/>
      <c r="I67" s="328"/>
      <c r="J67" s="328"/>
      <c r="K67" s="266"/>
      <c r="L67" s="269"/>
      <c r="M67" s="270"/>
      <c r="N67" s="249"/>
      <c r="O67" s="312"/>
      <c r="P67" s="306"/>
    </row>
    <row r="68" spans="1:16" s="78" customFormat="1" ht="12">
      <c r="A68" s="497"/>
      <c r="B68" s="176"/>
      <c r="C68" s="439" t="s">
        <v>336</v>
      </c>
      <c r="D68" s="223" t="s">
        <v>4</v>
      </c>
      <c r="E68" s="224">
        <v>62</v>
      </c>
      <c r="F68" s="249">
        <f aca="true" t="shared" si="3" ref="F68:F73">H68*DobMont</f>
        <v>0</v>
      </c>
      <c r="G68" s="266">
        <f>IF(OSNOVA!$B$40=1,E68*F68,"")</f>
        <v>0</v>
      </c>
      <c r="H68" s="272"/>
      <c r="I68" s="328"/>
      <c r="J68" s="328"/>
      <c r="K68" s="266"/>
      <c r="L68" s="269"/>
      <c r="M68" s="270"/>
      <c r="N68" s="249"/>
      <c r="O68" s="312"/>
      <c r="P68" s="306"/>
    </row>
    <row r="69" spans="1:16" s="78" customFormat="1" ht="12">
      <c r="A69" s="497"/>
      <c r="B69" s="176"/>
      <c r="C69" s="439" t="s">
        <v>228</v>
      </c>
      <c r="D69" s="223" t="s">
        <v>4</v>
      </c>
      <c r="E69" s="224">
        <v>65</v>
      </c>
      <c r="F69" s="249">
        <f t="shared" si="3"/>
        <v>0</v>
      </c>
      <c r="G69" s="266">
        <f>IF(OSNOVA!$B$40=1,E69*F69,"")</f>
        <v>0</v>
      </c>
      <c r="H69" s="272"/>
      <c r="I69" s="328"/>
      <c r="J69" s="328"/>
      <c r="K69" s="266"/>
      <c r="L69" s="269"/>
      <c r="M69" s="270"/>
      <c r="N69" s="249"/>
      <c r="O69" s="312"/>
      <c r="P69" s="306"/>
    </row>
    <row r="70" spans="1:16" s="78" customFormat="1" ht="12">
      <c r="A70" s="497"/>
      <c r="B70" s="176"/>
      <c r="C70" s="439" t="s">
        <v>722</v>
      </c>
      <c r="D70" s="223" t="s">
        <v>4</v>
      </c>
      <c r="E70" s="224">
        <v>60</v>
      </c>
      <c r="F70" s="249">
        <f t="shared" si="3"/>
        <v>0</v>
      </c>
      <c r="G70" s="266">
        <f>IF(OSNOVA!$B$40=1,E70*F70,"")</f>
        <v>0</v>
      </c>
      <c r="H70" s="272"/>
      <c r="I70" s="328"/>
      <c r="J70" s="328"/>
      <c r="K70" s="266"/>
      <c r="L70" s="269"/>
      <c r="M70" s="270"/>
      <c r="N70" s="249"/>
      <c r="O70" s="312"/>
      <c r="P70" s="306"/>
    </row>
    <row r="71" spans="1:16" s="78" customFormat="1" ht="12">
      <c r="A71" s="498"/>
      <c r="B71" s="176"/>
      <c r="C71" s="225"/>
      <c r="D71" s="223"/>
      <c r="E71" s="224"/>
      <c r="F71" s="249">
        <f t="shared" si="3"/>
        <v>0</v>
      </c>
      <c r="G71" s="266">
        <f>IF(OSNOVA!$B$40=1,E71*F71,"")</f>
        <v>0</v>
      </c>
      <c r="H71" s="272"/>
      <c r="I71" s="328"/>
      <c r="J71" s="328"/>
      <c r="K71" s="266"/>
      <c r="L71" s="269"/>
      <c r="M71" s="270"/>
      <c r="N71" s="249"/>
      <c r="O71" s="312"/>
      <c r="P71" s="306"/>
    </row>
    <row r="72" spans="1:16" s="78" customFormat="1" ht="12">
      <c r="A72" s="497" t="str">
        <f>$B$55</f>
        <v>II.</v>
      </c>
      <c r="B72" s="176">
        <f>COUNT($A$57:B71)+1</f>
        <v>3</v>
      </c>
      <c r="C72" s="203" t="s">
        <v>156</v>
      </c>
      <c r="D72" s="223"/>
      <c r="E72" s="224"/>
      <c r="F72" s="212">
        <f t="shared" si="3"/>
        <v>0</v>
      </c>
      <c r="G72" s="266">
        <f>IF(OSNOVA!$B$40=1,E72*F72,"")</f>
        <v>0</v>
      </c>
      <c r="H72" s="272"/>
      <c r="I72" s="328"/>
      <c r="J72" s="328"/>
      <c r="K72" s="266"/>
      <c r="L72" s="269"/>
      <c r="M72" s="270"/>
      <c r="N72" s="249"/>
      <c r="O72" s="312"/>
      <c r="P72" s="306"/>
    </row>
    <row r="73" spans="1:16" s="78" customFormat="1" ht="36">
      <c r="A73" s="497"/>
      <c r="B73" s="176"/>
      <c r="C73" s="197" t="s">
        <v>157</v>
      </c>
      <c r="D73" s="223"/>
      <c r="E73" s="224"/>
      <c r="F73" s="212">
        <f t="shared" si="3"/>
        <v>0</v>
      </c>
      <c r="G73" s="266">
        <f>IF(OSNOVA!$B$40=1,E73*F73,"")</f>
        <v>0</v>
      </c>
      <c r="H73" s="272"/>
      <c r="I73" s="328"/>
      <c r="J73" s="328"/>
      <c r="K73" s="266"/>
      <c r="L73" s="269"/>
      <c r="M73" s="270"/>
      <c r="N73" s="249"/>
      <c r="O73" s="312"/>
      <c r="P73" s="306"/>
    </row>
    <row r="74" spans="1:16" s="78" customFormat="1" ht="27.75" customHeight="1">
      <c r="A74" s="497"/>
      <c r="B74" s="176"/>
      <c r="C74" s="250" t="s">
        <v>210</v>
      </c>
      <c r="D74" s="223"/>
      <c r="E74" s="224"/>
      <c r="F74" s="212"/>
      <c r="G74" s="266"/>
      <c r="H74" s="272"/>
      <c r="I74" s="328"/>
      <c r="J74" s="328"/>
      <c r="K74" s="266"/>
      <c r="L74" s="269"/>
      <c r="M74" s="270"/>
      <c r="N74" s="249"/>
      <c r="O74" s="312"/>
      <c r="P74" s="306"/>
    </row>
    <row r="75" spans="1:16" s="78" customFormat="1" ht="13.5" customHeight="1">
      <c r="A75" s="497"/>
      <c r="B75" s="176"/>
      <c r="C75" s="197" t="s">
        <v>158</v>
      </c>
      <c r="D75" s="223" t="s">
        <v>4</v>
      </c>
      <c r="E75" s="224">
        <v>220</v>
      </c>
      <c r="F75" s="212">
        <f>H75*DobMont</f>
        <v>0</v>
      </c>
      <c r="G75" s="266">
        <f>IF(OSNOVA!$B$40=1,E75*F75,"")</f>
        <v>0</v>
      </c>
      <c r="H75" s="272"/>
      <c r="I75" s="328"/>
      <c r="J75" s="328"/>
      <c r="K75" s="266"/>
      <c r="L75" s="269"/>
      <c r="M75" s="270"/>
      <c r="N75" s="249"/>
      <c r="O75" s="312"/>
      <c r="P75" s="306"/>
    </row>
    <row r="76" spans="1:16" s="78" customFormat="1" ht="13.5" customHeight="1">
      <c r="A76" s="497"/>
      <c r="B76" s="176"/>
      <c r="C76" s="197" t="s">
        <v>159</v>
      </c>
      <c r="D76" s="223" t="s">
        <v>4</v>
      </c>
      <c r="E76" s="224">
        <v>62</v>
      </c>
      <c r="F76" s="212">
        <f>H76*DobMont</f>
        <v>0</v>
      </c>
      <c r="G76" s="266">
        <f>IF(OSNOVA!$B$40=1,E76*F76,"")</f>
        <v>0</v>
      </c>
      <c r="H76" s="272"/>
      <c r="I76" s="328"/>
      <c r="J76" s="328"/>
      <c r="K76" s="266"/>
      <c r="L76" s="269"/>
      <c r="M76" s="270"/>
      <c r="N76" s="249"/>
      <c r="O76" s="312"/>
      <c r="P76" s="306"/>
    </row>
    <row r="77" spans="1:16" s="78" customFormat="1" ht="13.5" customHeight="1">
      <c r="A77" s="497"/>
      <c r="B77" s="176"/>
      <c r="C77" s="197" t="s">
        <v>160</v>
      </c>
      <c r="D77" s="223" t="s">
        <v>4</v>
      </c>
      <c r="E77" s="224">
        <v>40</v>
      </c>
      <c r="F77" s="212">
        <f>H77*DobMont</f>
        <v>0</v>
      </c>
      <c r="G77" s="266">
        <f>IF(OSNOVA!$B$40=1,E77*F77,"")</f>
        <v>0</v>
      </c>
      <c r="H77" s="272"/>
      <c r="I77" s="328"/>
      <c r="J77" s="328"/>
      <c r="K77" s="266"/>
      <c r="L77" s="269"/>
      <c r="M77" s="270"/>
      <c r="N77" s="249"/>
      <c r="O77" s="312"/>
      <c r="P77" s="306"/>
    </row>
    <row r="78" spans="1:16" s="78" customFormat="1" ht="13.5" customHeight="1">
      <c r="A78" s="497"/>
      <c r="B78" s="176"/>
      <c r="C78" s="197" t="s">
        <v>208</v>
      </c>
      <c r="D78" s="223" t="s">
        <v>4</v>
      </c>
      <c r="E78" s="224">
        <v>13</v>
      </c>
      <c r="F78" s="212">
        <f>H78*DobMont</f>
        <v>0</v>
      </c>
      <c r="G78" s="266">
        <f>IF(OSNOVA!$B$40=1,E78*F78,"")</f>
        <v>0</v>
      </c>
      <c r="H78" s="272"/>
      <c r="I78" s="328"/>
      <c r="J78" s="328"/>
      <c r="K78" s="266"/>
      <c r="L78" s="269"/>
      <c r="M78" s="270"/>
      <c r="N78" s="249"/>
      <c r="O78" s="312"/>
      <c r="P78" s="306"/>
    </row>
    <row r="79" spans="1:16" s="78" customFormat="1" ht="10.5" customHeight="1">
      <c r="A79" s="497"/>
      <c r="B79" s="176"/>
      <c r="C79" s="384"/>
      <c r="D79" s="223"/>
      <c r="E79" s="224"/>
      <c r="F79" s="212"/>
      <c r="G79" s="266"/>
      <c r="H79" s="272"/>
      <c r="I79" s="328"/>
      <c r="J79" s="328"/>
      <c r="K79" s="266"/>
      <c r="L79" s="269"/>
      <c r="M79" s="270"/>
      <c r="N79" s="249"/>
      <c r="O79" s="312"/>
      <c r="P79" s="306"/>
    </row>
    <row r="80" spans="1:16" s="78" customFormat="1" ht="13.5" customHeight="1">
      <c r="A80" s="497" t="str">
        <f>$B$55</f>
        <v>II.</v>
      </c>
      <c r="B80" s="176">
        <f>COUNT($A$57:B79)+1</f>
        <v>4</v>
      </c>
      <c r="C80" s="203" t="s">
        <v>256</v>
      </c>
      <c r="D80" s="223"/>
      <c r="E80" s="224"/>
      <c r="F80" s="212"/>
      <c r="G80" s="266"/>
      <c r="H80" s="272"/>
      <c r="I80" s="328"/>
      <c r="J80" s="328"/>
      <c r="K80" s="266"/>
      <c r="L80" s="269"/>
      <c r="M80" s="270"/>
      <c r="N80" s="249"/>
      <c r="O80" s="312"/>
      <c r="P80" s="306"/>
    </row>
    <row r="81" spans="1:16" s="78" customFormat="1" ht="36.75" customHeight="1">
      <c r="A81" s="497"/>
      <c r="B81" s="176"/>
      <c r="C81" s="197" t="s">
        <v>246</v>
      </c>
      <c r="D81" s="223"/>
      <c r="E81" s="224"/>
      <c r="F81" s="212"/>
      <c r="G81" s="266"/>
      <c r="H81" s="272"/>
      <c r="I81" s="328"/>
      <c r="J81" s="328"/>
      <c r="K81" s="266"/>
      <c r="L81" s="269"/>
      <c r="M81" s="270"/>
      <c r="N81" s="249"/>
      <c r="O81" s="312"/>
      <c r="P81" s="306"/>
    </row>
    <row r="82" spans="1:16" s="78" customFormat="1" ht="13.5" customHeight="1">
      <c r="A82" s="497"/>
      <c r="B82" s="176"/>
      <c r="C82" s="250" t="s">
        <v>245</v>
      </c>
      <c r="D82" s="223"/>
      <c r="E82" s="224"/>
      <c r="F82" s="212"/>
      <c r="G82" s="266"/>
      <c r="H82" s="272"/>
      <c r="I82" s="328"/>
      <c r="J82" s="328"/>
      <c r="K82" s="266"/>
      <c r="L82" s="269"/>
      <c r="M82" s="270"/>
      <c r="N82" s="249"/>
      <c r="O82" s="312"/>
      <c r="P82" s="306"/>
    </row>
    <row r="83" spans="1:16" s="78" customFormat="1" ht="13.5" customHeight="1">
      <c r="A83" s="497"/>
      <c r="B83" s="176"/>
      <c r="C83" s="250" t="s">
        <v>181</v>
      </c>
      <c r="D83" s="223" t="s">
        <v>6</v>
      </c>
      <c r="E83" s="224">
        <v>1</v>
      </c>
      <c r="F83" s="212">
        <f aca="true" t="shared" si="4" ref="F83:F96">H83*DobMont</f>
        <v>0</v>
      </c>
      <c r="G83" s="266">
        <f>IF(OSNOVA!$B$40=1,E83*F83,"")</f>
        <v>0</v>
      </c>
      <c r="H83" s="272"/>
      <c r="I83" s="328"/>
      <c r="J83" s="328"/>
      <c r="K83" s="266"/>
      <c r="L83" s="269"/>
      <c r="M83" s="270"/>
      <c r="N83" s="249"/>
      <c r="O83" s="312"/>
      <c r="P83" s="306"/>
    </row>
    <row r="84" spans="1:16" s="78" customFormat="1" ht="13.5" customHeight="1">
      <c r="A84" s="497"/>
      <c r="B84" s="176"/>
      <c r="C84" s="384"/>
      <c r="D84" s="223"/>
      <c r="E84" s="224"/>
      <c r="F84" s="212">
        <f t="shared" si="4"/>
        <v>0</v>
      </c>
      <c r="G84" s="266">
        <f>IF(OSNOVA!$B$40=1,E84*F84,"")</f>
        <v>0</v>
      </c>
      <c r="H84" s="272"/>
      <c r="I84" s="328"/>
      <c r="J84" s="328"/>
      <c r="K84" s="266"/>
      <c r="L84" s="269"/>
      <c r="M84" s="270"/>
      <c r="N84" s="249"/>
      <c r="O84" s="312"/>
      <c r="P84" s="306"/>
    </row>
    <row r="85" spans="1:16" s="78" customFormat="1" ht="13.5" customHeight="1">
      <c r="A85" s="497" t="str">
        <f>$B$55</f>
        <v>II.</v>
      </c>
      <c r="B85" s="176">
        <f>COUNT($A$57:B84)+1</f>
        <v>5</v>
      </c>
      <c r="C85" s="203" t="s">
        <v>347</v>
      </c>
      <c r="D85" s="223"/>
      <c r="E85" s="224"/>
      <c r="F85" s="212">
        <f t="shared" si="4"/>
        <v>0</v>
      </c>
      <c r="G85" s="266">
        <f>IF(OSNOVA!$B$40=1,E85*F85,"")</f>
        <v>0</v>
      </c>
      <c r="H85" s="272"/>
      <c r="I85" s="328"/>
      <c r="J85" s="328"/>
      <c r="K85" s="266"/>
      <c r="L85" s="269"/>
      <c r="M85" s="270"/>
      <c r="N85" s="249"/>
      <c r="O85" s="312"/>
      <c r="P85" s="306"/>
    </row>
    <row r="86" spans="1:16" s="78" customFormat="1" ht="39.75" customHeight="1">
      <c r="A86" s="497"/>
      <c r="B86" s="176"/>
      <c r="C86" s="197" t="s">
        <v>231</v>
      </c>
      <c r="D86" s="223"/>
      <c r="E86" s="224"/>
      <c r="F86" s="212">
        <f t="shared" si="4"/>
        <v>0</v>
      </c>
      <c r="G86" s="266">
        <f>IF(OSNOVA!$B$40=1,E86*F86,"")</f>
        <v>0</v>
      </c>
      <c r="H86" s="272"/>
      <c r="I86" s="328"/>
      <c r="J86" s="328"/>
      <c r="K86" s="266"/>
      <c r="L86" s="269"/>
      <c r="M86" s="270"/>
      <c r="N86" s="249"/>
      <c r="O86" s="312"/>
      <c r="P86" s="306"/>
    </row>
    <row r="87" spans="1:16" s="78" customFormat="1" ht="13.5" customHeight="1">
      <c r="A87" s="497"/>
      <c r="B87" s="176"/>
      <c r="C87" s="250" t="s">
        <v>230</v>
      </c>
      <c r="D87" s="223"/>
      <c r="E87" s="224"/>
      <c r="F87" s="212">
        <f t="shared" si="4"/>
        <v>0</v>
      </c>
      <c r="G87" s="266">
        <f>IF(OSNOVA!$B$40=1,E87*F87,"")</f>
        <v>0</v>
      </c>
      <c r="H87" s="272"/>
      <c r="I87" s="328"/>
      <c r="J87" s="328"/>
      <c r="K87" s="266"/>
      <c r="L87" s="269"/>
      <c r="M87" s="270"/>
      <c r="N87" s="249"/>
      <c r="O87" s="312"/>
      <c r="P87" s="306"/>
    </row>
    <row r="88" spans="1:16" s="78" customFormat="1" ht="13.5" customHeight="1">
      <c r="A88" s="497"/>
      <c r="B88" s="176"/>
      <c r="C88" s="201" t="s">
        <v>181</v>
      </c>
      <c r="D88" s="223" t="s">
        <v>6</v>
      </c>
      <c r="E88" s="224">
        <v>8</v>
      </c>
      <c r="F88" s="212">
        <f t="shared" si="4"/>
        <v>0</v>
      </c>
      <c r="G88" s="266">
        <f>IF(OSNOVA!$B$40=1,E88*F88,"")</f>
        <v>0</v>
      </c>
      <c r="H88" s="272"/>
      <c r="I88" s="328"/>
      <c r="J88" s="328"/>
      <c r="K88" s="266"/>
      <c r="L88" s="269"/>
      <c r="M88" s="270"/>
      <c r="N88" s="249"/>
      <c r="O88" s="312"/>
      <c r="P88" s="306"/>
    </row>
    <row r="89" spans="1:16" s="78" customFormat="1" ht="13.5" customHeight="1">
      <c r="A89" s="497"/>
      <c r="B89" s="176"/>
      <c r="C89" s="201" t="s">
        <v>182</v>
      </c>
      <c r="D89" s="223" t="s">
        <v>6</v>
      </c>
      <c r="E89" s="224">
        <v>2</v>
      </c>
      <c r="F89" s="212">
        <f t="shared" si="4"/>
        <v>0</v>
      </c>
      <c r="G89" s="266">
        <f>IF(OSNOVA!$B$40=1,E89*F89,"")</f>
        <v>0</v>
      </c>
      <c r="H89" s="272"/>
      <c r="I89" s="328"/>
      <c r="J89" s="328"/>
      <c r="K89" s="266"/>
      <c r="L89" s="269"/>
      <c r="M89" s="270"/>
      <c r="N89" s="249"/>
      <c r="O89" s="312"/>
      <c r="P89" s="306"/>
    </row>
    <row r="90" spans="1:16" s="78" customFormat="1" ht="13.5" customHeight="1">
      <c r="A90" s="497"/>
      <c r="B90" s="176"/>
      <c r="C90" s="201" t="s">
        <v>154</v>
      </c>
      <c r="D90" s="223" t="s">
        <v>6</v>
      </c>
      <c r="E90" s="224">
        <v>2</v>
      </c>
      <c r="F90" s="212">
        <f t="shared" si="4"/>
        <v>0</v>
      </c>
      <c r="G90" s="266">
        <f>IF(OSNOVA!$B$40=1,E90*F90,"")</f>
        <v>0</v>
      </c>
      <c r="H90" s="272"/>
      <c r="I90" s="328"/>
      <c r="J90" s="328"/>
      <c r="K90" s="266"/>
      <c r="L90" s="269"/>
      <c r="M90" s="270"/>
      <c r="N90" s="249"/>
      <c r="O90" s="312"/>
      <c r="P90" s="306"/>
    </row>
    <row r="91" spans="1:16" s="78" customFormat="1" ht="13.5" customHeight="1">
      <c r="A91" s="497"/>
      <c r="B91" s="176"/>
      <c r="C91" s="201" t="s">
        <v>183</v>
      </c>
      <c r="D91" s="223" t="s">
        <v>6</v>
      </c>
      <c r="E91" s="224">
        <v>6</v>
      </c>
      <c r="F91" s="212">
        <f>H91*DobMont</f>
        <v>0</v>
      </c>
      <c r="G91" s="266">
        <f>IF(OSNOVA!$B$40=1,E91*F91,"")</f>
        <v>0</v>
      </c>
      <c r="H91" s="272"/>
      <c r="I91" s="328"/>
      <c r="J91" s="328"/>
      <c r="K91" s="266"/>
      <c r="L91" s="269"/>
      <c r="M91" s="270"/>
      <c r="N91" s="249"/>
      <c r="O91" s="312"/>
      <c r="P91" s="306"/>
    </row>
    <row r="92" spans="1:16" s="78" customFormat="1" ht="13.5" customHeight="1">
      <c r="A92" s="497"/>
      <c r="B92" s="176"/>
      <c r="C92" s="201" t="s">
        <v>185</v>
      </c>
      <c r="D92" s="223" t="s">
        <v>6</v>
      </c>
      <c r="E92" s="224">
        <v>4</v>
      </c>
      <c r="F92" s="212">
        <f t="shared" si="4"/>
        <v>0</v>
      </c>
      <c r="G92" s="266">
        <f>IF(OSNOVA!$B$40=1,E92*F92,"")</f>
        <v>0</v>
      </c>
      <c r="H92" s="272"/>
      <c r="I92" s="328"/>
      <c r="J92" s="328"/>
      <c r="K92" s="266"/>
      <c r="L92" s="269"/>
      <c r="M92" s="270"/>
      <c r="N92" s="249"/>
      <c r="O92" s="312"/>
      <c r="P92" s="306"/>
    </row>
    <row r="93" spans="1:16" s="78" customFormat="1" ht="13.5" customHeight="1">
      <c r="A93" s="497"/>
      <c r="B93" s="176"/>
      <c r="C93" s="384"/>
      <c r="D93" s="223"/>
      <c r="E93" s="224"/>
      <c r="F93" s="212">
        <f t="shared" si="4"/>
        <v>0</v>
      </c>
      <c r="G93" s="266">
        <f>IF(OSNOVA!$B$40=1,E93*F93,"")</f>
        <v>0</v>
      </c>
      <c r="H93" s="272"/>
      <c r="I93" s="328"/>
      <c r="J93" s="328"/>
      <c r="K93" s="266"/>
      <c r="L93" s="269"/>
      <c r="M93" s="270"/>
      <c r="N93" s="249"/>
      <c r="O93" s="312"/>
      <c r="P93" s="306"/>
    </row>
    <row r="94" spans="1:16" s="78" customFormat="1" ht="12">
      <c r="A94" s="497" t="str">
        <f>$B$55</f>
        <v>II.</v>
      </c>
      <c r="B94" s="176">
        <f>COUNT($A$57:B93)+1</f>
        <v>6</v>
      </c>
      <c r="C94" s="203" t="s">
        <v>301</v>
      </c>
      <c r="D94" s="223" t="s">
        <v>6</v>
      </c>
      <c r="E94" s="224">
        <v>15</v>
      </c>
      <c r="F94" s="212">
        <f t="shared" si="4"/>
        <v>0</v>
      </c>
      <c r="G94" s="266">
        <f>IF(OSNOVA!$B$40=1,E94*F94,"")</f>
        <v>0</v>
      </c>
      <c r="H94" s="272"/>
      <c r="I94" s="328"/>
      <c r="J94" s="328"/>
      <c r="K94" s="266"/>
      <c r="L94" s="269"/>
      <c r="M94" s="270"/>
      <c r="N94" s="249"/>
      <c r="O94" s="312"/>
      <c r="P94" s="306"/>
    </row>
    <row r="95" spans="1:16" s="78" customFormat="1" ht="15.75" customHeight="1">
      <c r="A95" s="497"/>
      <c r="B95" s="176"/>
      <c r="C95" s="197" t="s">
        <v>337</v>
      </c>
      <c r="D95" s="223"/>
      <c r="E95" s="224"/>
      <c r="F95" s="212">
        <f t="shared" si="4"/>
        <v>0</v>
      </c>
      <c r="G95" s="266">
        <f>IF(OSNOVA!$B$40=1,E95*F95,"")</f>
        <v>0</v>
      </c>
      <c r="H95" s="272"/>
      <c r="I95" s="328"/>
      <c r="J95" s="328"/>
      <c r="K95" s="266"/>
      <c r="L95" s="269"/>
      <c r="M95" s="270"/>
      <c r="N95" s="249"/>
      <c r="O95" s="312"/>
      <c r="P95" s="306"/>
    </row>
    <row r="96" spans="1:16" s="78" customFormat="1" ht="12">
      <c r="A96" s="497"/>
      <c r="B96" s="176"/>
      <c r="C96" s="250" t="s">
        <v>207</v>
      </c>
      <c r="D96" s="223"/>
      <c r="E96" s="224"/>
      <c r="F96" s="212">
        <f t="shared" si="4"/>
        <v>0</v>
      </c>
      <c r="G96" s="266">
        <f>IF(OSNOVA!$B$40=1,E96*F96,"")</f>
        <v>0</v>
      </c>
      <c r="H96" s="272"/>
      <c r="I96" s="328"/>
      <c r="J96" s="328"/>
      <c r="K96" s="266"/>
      <c r="L96" s="269"/>
      <c r="M96" s="270"/>
      <c r="N96" s="249"/>
      <c r="O96" s="312"/>
      <c r="P96" s="306"/>
    </row>
    <row r="97" spans="1:16" s="78" customFormat="1" ht="12">
      <c r="A97" s="497"/>
      <c r="B97" s="176"/>
      <c r="C97" s="250"/>
      <c r="D97" s="223"/>
      <c r="E97" s="224"/>
      <c r="F97" s="212"/>
      <c r="G97" s="266"/>
      <c r="H97" s="272"/>
      <c r="I97" s="328"/>
      <c r="J97" s="328"/>
      <c r="K97" s="266"/>
      <c r="L97" s="269"/>
      <c r="M97" s="270"/>
      <c r="N97" s="249"/>
      <c r="O97" s="312"/>
      <c r="P97" s="306"/>
    </row>
    <row r="98" spans="1:16" s="78" customFormat="1" ht="12">
      <c r="A98" s="497" t="str">
        <f>$B$55</f>
        <v>II.</v>
      </c>
      <c r="B98" s="176">
        <f>COUNT($A$57:B97)+1</f>
        <v>7</v>
      </c>
      <c r="C98" s="203" t="s">
        <v>257</v>
      </c>
      <c r="D98" s="223" t="s">
        <v>6</v>
      </c>
      <c r="E98" s="224">
        <v>4</v>
      </c>
      <c r="F98" s="212">
        <f>H98*DobMont</f>
        <v>0</v>
      </c>
      <c r="G98" s="266">
        <f>IF(OSNOVA!$B$40=1,E98*F98,"")</f>
        <v>0</v>
      </c>
      <c r="H98" s="272"/>
      <c r="I98" s="328"/>
      <c r="J98" s="328"/>
      <c r="K98" s="266"/>
      <c r="L98" s="269"/>
      <c r="M98" s="270"/>
      <c r="N98" s="249"/>
      <c r="O98" s="312"/>
      <c r="P98" s="306"/>
    </row>
    <row r="99" spans="1:16" s="78" customFormat="1" ht="39" customHeight="1">
      <c r="A99" s="497"/>
      <c r="B99" s="176"/>
      <c r="C99" s="197" t="s">
        <v>258</v>
      </c>
      <c r="D99" s="223"/>
      <c r="E99" s="224"/>
      <c r="F99" s="212">
        <f>H99*DobMont</f>
        <v>0</v>
      </c>
      <c r="G99" s="266">
        <f>IF(OSNOVA!$B$40=1,E99*F99,"")</f>
        <v>0</v>
      </c>
      <c r="H99" s="272"/>
      <c r="I99" s="328"/>
      <c r="J99" s="328"/>
      <c r="K99" s="266"/>
      <c r="L99" s="269"/>
      <c r="M99" s="270"/>
      <c r="N99" s="249"/>
      <c r="O99" s="312"/>
      <c r="P99" s="306"/>
    </row>
    <row r="100" spans="1:16" s="78" customFormat="1" ht="12">
      <c r="A100" s="497"/>
      <c r="B100" s="176"/>
      <c r="C100" s="250"/>
      <c r="D100" s="223"/>
      <c r="E100" s="224"/>
      <c r="F100" s="212"/>
      <c r="G100" s="266"/>
      <c r="H100" s="272"/>
      <c r="I100" s="328"/>
      <c r="J100" s="328"/>
      <c r="K100" s="266"/>
      <c r="L100" s="269"/>
      <c r="M100" s="270"/>
      <c r="N100" s="249"/>
      <c r="O100" s="312"/>
      <c r="P100" s="306"/>
    </row>
    <row r="101" spans="1:16" s="78" customFormat="1" ht="12">
      <c r="A101" s="497" t="str">
        <f>$B$55</f>
        <v>II.</v>
      </c>
      <c r="B101" s="176">
        <f>COUNT($A$57:B100)+1</f>
        <v>8</v>
      </c>
      <c r="C101" s="203" t="s">
        <v>805</v>
      </c>
      <c r="D101" s="223" t="s">
        <v>6</v>
      </c>
      <c r="E101" s="224">
        <v>6</v>
      </c>
      <c r="F101" s="212">
        <f>H101*DobMont</f>
        <v>0</v>
      </c>
      <c r="G101" s="266">
        <f>IF(OSNOVA!$B$40=1,E101*F101,"")</f>
        <v>0</v>
      </c>
      <c r="H101" s="272"/>
      <c r="I101" s="328"/>
      <c r="J101" s="328"/>
      <c r="K101" s="266"/>
      <c r="L101" s="269"/>
      <c r="M101" s="270"/>
      <c r="N101" s="249"/>
      <c r="O101" s="312"/>
      <c r="P101" s="306"/>
    </row>
    <row r="102" spans="1:16" s="78" customFormat="1" ht="180">
      <c r="A102" s="497"/>
      <c r="B102" s="176"/>
      <c r="C102" s="197" t="s">
        <v>807</v>
      </c>
      <c r="D102" s="223"/>
      <c r="E102" s="224"/>
      <c r="F102" s="212">
        <f>H102*DobMont</f>
        <v>0</v>
      </c>
      <c r="G102" s="266">
        <f>IF(OSNOVA!$B$40=1,E102*F102,"")</f>
        <v>0</v>
      </c>
      <c r="H102" s="272"/>
      <c r="I102" s="328"/>
      <c r="J102" s="328"/>
      <c r="K102" s="266"/>
      <c r="L102" s="269"/>
      <c r="M102" s="270"/>
      <c r="N102" s="249"/>
      <c r="O102" s="312"/>
      <c r="P102" s="306"/>
    </row>
    <row r="103" spans="1:16" s="78" customFormat="1" ht="15" customHeight="1">
      <c r="A103" s="497"/>
      <c r="B103" s="176"/>
      <c r="C103" s="250" t="s">
        <v>806</v>
      </c>
      <c r="D103" s="223"/>
      <c r="E103" s="224"/>
      <c r="F103" s="212">
        <f>H103*DobMont</f>
        <v>0</v>
      </c>
      <c r="G103" s="266">
        <f>IF(OSNOVA!$B$40=1,E103*F103,"")</f>
        <v>0</v>
      </c>
      <c r="H103" s="272"/>
      <c r="I103" s="328"/>
      <c r="J103" s="328"/>
      <c r="K103" s="266"/>
      <c r="L103" s="269"/>
      <c r="M103" s="270"/>
      <c r="N103" s="249"/>
      <c r="O103" s="312"/>
      <c r="P103" s="306"/>
    </row>
    <row r="104" spans="1:16" s="78" customFormat="1" ht="12">
      <c r="A104" s="497"/>
      <c r="B104" s="176"/>
      <c r="C104" s="250"/>
      <c r="D104" s="223"/>
      <c r="E104" s="224"/>
      <c r="F104" s="212"/>
      <c r="G104" s="266"/>
      <c r="H104" s="272"/>
      <c r="I104" s="328"/>
      <c r="J104" s="328"/>
      <c r="K104" s="266"/>
      <c r="L104" s="269"/>
      <c r="M104" s="270"/>
      <c r="N104" s="249"/>
      <c r="O104" s="312"/>
      <c r="P104" s="306"/>
    </row>
    <row r="105" spans="1:16" s="78" customFormat="1" ht="12">
      <c r="A105" s="497" t="str">
        <f>$B$55</f>
        <v>II.</v>
      </c>
      <c r="B105" s="176">
        <f>COUNT($A$57:B104)+1</f>
        <v>9</v>
      </c>
      <c r="C105" s="203" t="s">
        <v>808</v>
      </c>
      <c r="D105" s="223"/>
      <c r="E105" s="224"/>
      <c r="F105" s="212"/>
      <c r="G105" s="266"/>
      <c r="H105" s="272"/>
      <c r="I105" s="328"/>
      <c r="J105" s="328"/>
      <c r="K105" s="266"/>
      <c r="L105" s="269"/>
      <c r="M105" s="270"/>
      <c r="N105" s="249"/>
      <c r="O105" s="312"/>
      <c r="P105" s="306"/>
    </row>
    <row r="106" spans="1:16" s="78" customFormat="1" ht="36">
      <c r="A106" s="497"/>
      <c r="B106" s="176"/>
      <c r="C106" s="197" t="s">
        <v>811</v>
      </c>
      <c r="D106" s="223"/>
      <c r="E106" s="224"/>
      <c r="F106" s="212">
        <f>H106*DobMont</f>
        <v>0</v>
      </c>
      <c r="G106" s="266">
        <f>IF(OSNOVA!$B$40=1,E106*F106,"")</f>
        <v>0</v>
      </c>
      <c r="H106" s="272"/>
      <c r="I106" s="328"/>
      <c r="J106" s="328"/>
      <c r="K106" s="266"/>
      <c r="L106" s="269"/>
      <c r="M106" s="270"/>
      <c r="N106" s="249"/>
      <c r="O106" s="312"/>
      <c r="P106" s="306"/>
    </row>
    <row r="107" spans="1:16" s="78" customFormat="1" ht="12.75" customHeight="1">
      <c r="A107" s="497"/>
      <c r="B107" s="176"/>
      <c r="C107" s="250" t="s">
        <v>162</v>
      </c>
      <c r="D107" s="223"/>
      <c r="E107" s="224"/>
      <c r="F107" s="212">
        <f>H107*DobMont</f>
        <v>0</v>
      </c>
      <c r="G107" s="266">
        <f>IF(OSNOVA!$B$40=1,E107*F107,"")</f>
        <v>0</v>
      </c>
      <c r="H107" s="272"/>
      <c r="I107" s="328"/>
      <c r="J107" s="328"/>
      <c r="K107" s="266"/>
      <c r="L107" s="269"/>
      <c r="M107" s="270"/>
      <c r="N107" s="249"/>
      <c r="O107" s="312"/>
      <c r="P107" s="306"/>
    </row>
    <row r="108" spans="1:16" s="78" customFormat="1" ht="12.75" customHeight="1">
      <c r="A108" s="497"/>
      <c r="B108" s="176"/>
      <c r="C108" s="250" t="s">
        <v>809</v>
      </c>
      <c r="D108" s="223" t="s">
        <v>6</v>
      </c>
      <c r="E108" s="224">
        <v>8</v>
      </c>
      <c r="F108" s="212">
        <f>H108*DobMont</f>
        <v>0</v>
      </c>
      <c r="G108" s="266">
        <f>IF(OSNOVA!$B$40=1,E108*F108,"")</f>
        <v>0</v>
      </c>
      <c r="H108" s="272"/>
      <c r="I108" s="328"/>
      <c r="J108" s="328"/>
      <c r="K108" s="266"/>
      <c r="L108" s="269"/>
      <c r="M108" s="270"/>
      <c r="N108" s="249"/>
      <c r="O108" s="312"/>
      <c r="P108" s="306"/>
    </row>
    <row r="109" spans="1:16" s="78" customFormat="1" ht="12.75" customHeight="1">
      <c r="A109" s="497"/>
      <c r="B109" s="176"/>
      <c r="C109" s="250" t="s">
        <v>810</v>
      </c>
      <c r="D109" s="223" t="s">
        <v>6</v>
      </c>
      <c r="E109" s="224">
        <v>3</v>
      </c>
      <c r="F109" s="212">
        <f>H109*DobMont</f>
        <v>0</v>
      </c>
      <c r="G109" s="266">
        <f>IF(OSNOVA!$B$40=1,E109*F109,"")</f>
        <v>0</v>
      </c>
      <c r="H109" s="272"/>
      <c r="I109" s="328"/>
      <c r="J109" s="328"/>
      <c r="K109" s="266"/>
      <c r="L109" s="269"/>
      <c r="M109" s="270"/>
      <c r="N109" s="249"/>
      <c r="O109" s="312"/>
      <c r="P109" s="306"/>
    </row>
    <row r="110" spans="1:16" s="78" customFormat="1" ht="12">
      <c r="A110" s="497"/>
      <c r="B110" s="176"/>
      <c r="C110" s="250"/>
      <c r="D110" s="223"/>
      <c r="E110" s="224"/>
      <c r="F110" s="212"/>
      <c r="G110" s="266"/>
      <c r="H110" s="272"/>
      <c r="I110" s="328"/>
      <c r="J110" s="328"/>
      <c r="K110" s="266"/>
      <c r="L110" s="269"/>
      <c r="M110" s="270"/>
      <c r="N110" s="249"/>
      <c r="O110" s="312"/>
      <c r="P110" s="306"/>
    </row>
    <row r="111" spans="1:16" s="78" customFormat="1" ht="12">
      <c r="A111" s="497" t="str">
        <f>$B$55</f>
        <v>II.</v>
      </c>
      <c r="B111" s="176">
        <f>COUNT($A$57:B104)+1</f>
        <v>9</v>
      </c>
      <c r="C111" s="203" t="s">
        <v>344</v>
      </c>
      <c r="D111" s="223" t="s">
        <v>6</v>
      </c>
      <c r="E111" s="224">
        <v>6</v>
      </c>
      <c r="F111" s="249">
        <f>H111*DobMont</f>
        <v>0</v>
      </c>
      <c r="G111" s="266">
        <f>IF(OSNOVA!$B$40=1,E111*F111,"")</f>
        <v>0</v>
      </c>
      <c r="H111" s="272"/>
      <c r="I111" s="328"/>
      <c r="J111" s="328"/>
      <c r="K111" s="266"/>
      <c r="L111" s="269"/>
      <c r="M111" s="270"/>
      <c r="N111" s="249"/>
      <c r="O111" s="312"/>
      <c r="P111" s="306"/>
    </row>
    <row r="112" spans="1:16" s="78" customFormat="1" ht="25.5" customHeight="1">
      <c r="A112" s="497"/>
      <c r="B112" s="176"/>
      <c r="C112" s="197" t="s">
        <v>345</v>
      </c>
      <c r="D112" s="223"/>
      <c r="E112" s="224"/>
      <c r="F112" s="249">
        <f>H112*DobMont</f>
        <v>0</v>
      </c>
      <c r="G112" s="266">
        <f>IF(OSNOVA!$B$40=1,E112*F112,"")</f>
        <v>0</v>
      </c>
      <c r="H112" s="272"/>
      <c r="I112" s="328"/>
      <c r="J112" s="328"/>
      <c r="K112" s="266"/>
      <c r="L112" s="269"/>
      <c r="M112" s="270"/>
      <c r="N112" s="249"/>
      <c r="O112" s="312"/>
      <c r="P112" s="306"/>
    </row>
    <row r="113" spans="1:16" s="78" customFormat="1" ht="12">
      <c r="A113" s="497"/>
      <c r="B113" s="176"/>
      <c r="C113" s="250" t="s">
        <v>340</v>
      </c>
      <c r="D113" s="223"/>
      <c r="E113" s="224"/>
      <c r="F113" s="249">
        <f>H113*DobMont</f>
        <v>0</v>
      </c>
      <c r="G113" s="266">
        <f>IF(OSNOVA!$B$40=1,E113*F113,"")</f>
        <v>0</v>
      </c>
      <c r="H113" s="272"/>
      <c r="I113" s="328"/>
      <c r="J113" s="328"/>
      <c r="K113" s="266"/>
      <c r="L113" s="269"/>
      <c r="M113" s="270"/>
      <c r="N113" s="249"/>
      <c r="O113" s="312"/>
      <c r="P113" s="306"/>
    </row>
    <row r="114" spans="1:16" s="78" customFormat="1" ht="12">
      <c r="A114" s="497"/>
      <c r="B114" s="176"/>
      <c r="C114" s="250" t="s">
        <v>343</v>
      </c>
      <c r="D114" s="223"/>
      <c r="E114" s="224"/>
      <c r="F114" s="249">
        <f>H114*DobMont</f>
        <v>0</v>
      </c>
      <c r="G114" s="266">
        <f>IF(OSNOVA!$B$40=1,E114*F114,"")</f>
        <v>0</v>
      </c>
      <c r="H114" s="272"/>
      <c r="I114" s="328"/>
      <c r="J114" s="328"/>
      <c r="K114" s="266"/>
      <c r="L114" s="269"/>
      <c r="M114" s="270"/>
      <c r="N114" s="249"/>
      <c r="O114" s="312"/>
      <c r="P114" s="306"/>
    </row>
    <row r="115" spans="1:16" s="78" customFormat="1" ht="12">
      <c r="A115" s="497"/>
      <c r="B115" s="176"/>
      <c r="C115" s="250"/>
      <c r="D115" s="223"/>
      <c r="E115" s="224"/>
      <c r="F115" s="212"/>
      <c r="G115" s="266"/>
      <c r="H115" s="272"/>
      <c r="I115" s="328"/>
      <c r="J115" s="328"/>
      <c r="K115" s="266"/>
      <c r="L115" s="269"/>
      <c r="M115" s="270"/>
      <c r="N115" s="249"/>
      <c r="O115" s="312"/>
      <c r="P115" s="306"/>
    </row>
    <row r="116" spans="1:16" s="78" customFormat="1" ht="12">
      <c r="A116" s="497" t="str">
        <f>$B$55</f>
        <v>II.</v>
      </c>
      <c r="B116" s="176">
        <f>COUNT($A$57:B114)+1</f>
        <v>11</v>
      </c>
      <c r="C116" s="203" t="s">
        <v>362</v>
      </c>
      <c r="D116" s="223" t="s">
        <v>6</v>
      </c>
      <c r="E116" s="224">
        <v>4</v>
      </c>
      <c r="F116" s="212">
        <f>H116*DobMont</f>
        <v>0</v>
      </c>
      <c r="G116" s="266">
        <f>IF(OSNOVA!$B$40=1,E116*F116,"")</f>
        <v>0</v>
      </c>
      <c r="H116" s="272"/>
      <c r="I116" s="328"/>
      <c r="J116" s="328"/>
      <c r="K116" s="266"/>
      <c r="L116" s="269"/>
      <c r="M116" s="270"/>
      <c r="N116" s="249"/>
      <c r="O116" s="312"/>
      <c r="P116" s="306"/>
    </row>
    <row r="117" spans="1:16" s="78" customFormat="1" ht="25.5" customHeight="1">
      <c r="A117" s="497"/>
      <c r="B117" s="176"/>
      <c r="C117" s="197" t="s">
        <v>363</v>
      </c>
      <c r="D117" s="223"/>
      <c r="E117" s="224"/>
      <c r="F117" s="212">
        <f>H117*DobMont</f>
        <v>0</v>
      </c>
      <c r="G117" s="266">
        <f>IF(OSNOVA!$B$40=1,E117*F117,"")</f>
        <v>0</v>
      </c>
      <c r="H117" s="272"/>
      <c r="I117" s="328"/>
      <c r="J117" s="328"/>
      <c r="K117" s="266"/>
      <c r="L117" s="269"/>
      <c r="M117" s="270"/>
      <c r="N117" s="249"/>
      <c r="O117" s="312"/>
      <c r="P117" s="306"/>
    </row>
    <row r="118" spans="1:16" s="78" customFormat="1" ht="12">
      <c r="A118" s="497"/>
      <c r="B118" s="176"/>
      <c r="C118" s="250"/>
      <c r="D118" s="223"/>
      <c r="E118" s="224"/>
      <c r="F118" s="212">
        <f>H118*DobMont</f>
        <v>0</v>
      </c>
      <c r="G118" s="266">
        <f>IF(OSNOVA!$B$40=1,E118*F118,"")</f>
        <v>0</v>
      </c>
      <c r="H118" s="272"/>
      <c r="I118" s="328"/>
      <c r="J118" s="328"/>
      <c r="K118" s="266"/>
      <c r="L118" s="269"/>
      <c r="M118" s="270"/>
      <c r="N118" s="249"/>
      <c r="O118" s="312"/>
      <c r="P118" s="306"/>
    </row>
    <row r="119" spans="1:16" s="78" customFormat="1" ht="12">
      <c r="A119" s="497" t="str">
        <f>$B$55</f>
        <v>II.</v>
      </c>
      <c r="B119" s="176">
        <f>COUNT($A$57:B114)+1</f>
        <v>11</v>
      </c>
      <c r="C119" s="203" t="s">
        <v>247</v>
      </c>
      <c r="D119" s="223" t="s">
        <v>6</v>
      </c>
      <c r="E119" s="224">
        <v>4</v>
      </c>
      <c r="F119" s="212">
        <f>H119*DobMont</f>
        <v>0</v>
      </c>
      <c r="G119" s="266">
        <f>IF(OSNOVA!$B$40=1,E119*F119,"")</f>
        <v>0</v>
      </c>
      <c r="H119" s="272"/>
      <c r="I119" s="328"/>
      <c r="J119" s="328"/>
      <c r="K119" s="266"/>
      <c r="L119" s="269"/>
      <c r="M119" s="270"/>
      <c r="N119" s="249"/>
      <c r="O119" s="312"/>
      <c r="P119" s="306"/>
    </row>
    <row r="120" spans="1:16" s="78" customFormat="1" ht="72">
      <c r="A120" s="497"/>
      <c r="B120" s="176"/>
      <c r="C120" s="197" t="s">
        <v>163</v>
      </c>
      <c r="D120" s="223"/>
      <c r="E120" s="224"/>
      <c r="F120" s="212">
        <f>H120*DobMont</f>
        <v>0</v>
      </c>
      <c r="G120" s="266">
        <f>IF(OSNOVA!$B$40=1,E120*F120,"")</f>
        <v>0</v>
      </c>
      <c r="H120" s="272"/>
      <c r="I120" s="328"/>
      <c r="J120" s="328"/>
      <c r="K120" s="266"/>
      <c r="L120" s="269"/>
      <c r="M120" s="270"/>
      <c r="N120" s="249"/>
      <c r="O120" s="312"/>
      <c r="P120" s="306"/>
    </row>
    <row r="121" spans="1:16" s="78" customFormat="1" ht="12">
      <c r="A121" s="497"/>
      <c r="B121" s="176"/>
      <c r="C121" s="197" t="s">
        <v>164</v>
      </c>
      <c r="D121" s="223"/>
      <c r="E121" s="224"/>
      <c r="F121" s="212"/>
      <c r="G121" s="266"/>
      <c r="H121" s="272"/>
      <c r="I121" s="328"/>
      <c r="J121" s="328"/>
      <c r="K121" s="266"/>
      <c r="L121" s="269"/>
      <c r="M121" s="270"/>
      <c r="N121" s="249"/>
      <c r="O121" s="312"/>
      <c r="P121" s="306"/>
    </row>
    <row r="122" spans="1:16" s="78" customFormat="1" ht="12">
      <c r="A122" s="497"/>
      <c r="B122" s="176"/>
      <c r="C122" s="250" t="s">
        <v>165</v>
      </c>
      <c r="D122" s="223"/>
      <c r="E122" s="224"/>
      <c r="F122" s="212">
        <f>H122*DobMont</f>
        <v>0</v>
      </c>
      <c r="G122" s="266">
        <f>IF(OSNOVA!$B$40=1,E122*F122,"")</f>
        <v>0</v>
      </c>
      <c r="H122" s="272"/>
      <c r="I122" s="328"/>
      <c r="J122" s="328"/>
      <c r="K122" s="266"/>
      <c r="L122" s="269"/>
      <c r="M122" s="270"/>
      <c r="N122" s="249"/>
      <c r="O122" s="312"/>
      <c r="P122" s="306"/>
    </row>
    <row r="123" spans="1:16" s="78" customFormat="1" ht="12">
      <c r="A123" s="497"/>
      <c r="B123" s="176"/>
      <c r="C123" s="250"/>
      <c r="D123" s="223"/>
      <c r="E123" s="224"/>
      <c r="F123" s="212"/>
      <c r="G123" s="266"/>
      <c r="H123" s="272"/>
      <c r="I123" s="328"/>
      <c r="J123" s="328"/>
      <c r="K123" s="266"/>
      <c r="L123" s="269"/>
      <c r="M123" s="270"/>
      <c r="N123" s="249"/>
      <c r="O123" s="312"/>
      <c r="P123" s="306"/>
    </row>
    <row r="124" spans="1:16" s="78" customFormat="1" ht="12">
      <c r="A124" s="497" t="str">
        <f>$B$55</f>
        <v>II.</v>
      </c>
      <c r="B124" s="176">
        <f>COUNT($A$57:B115)+1</f>
        <v>11</v>
      </c>
      <c r="C124" s="203" t="s">
        <v>360</v>
      </c>
      <c r="D124" s="223" t="s">
        <v>98</v>
      </c>
      <c r="E124" s="224">
        <v>1</v>
      </c>
      <c r="F124" s="212">
        <f>H124*DobMont</f>
        <v>0</v>
      </c>
      <c r="G124" s="266">
        <f>IF(OSNOVA!$B$40=1,E124*F124,"")</f>
        <v>0</v>
      </c>
      <c r="H124" s="272"/>
      <c r="I124" s="328"/>
      <c r="J124" s="328"/>
      <c r="K124" s="266"/>
      <c r="L124" s="269"/>
      <c r="M124" s="270"/>
      <c r="N124" s="249"/>
      <c r="O124" s="312"/>
      <c r="P124" s="306"/>
    </row>
    <row r="125" spans="1:16" s="78" customFormat="1" ht="37.5" customHeight="1">
      <c r="A125" s="497"/>
      <c r="B125" s="176"/>
      <c r="C125" s="197" t="s">
        <v>361</v>
      </c>
      <c r="D125" s="223"/>
      <c r="E125" s="224"/>
      <c r="F125" s="212">
        <f>H125*DobMont</f>
        <v>0</v>
      </c>
      <c r="G125" s="266">
        <f>IF(OSNOVA!$B$40=1,E125*F125,"")</f>
        <v>0</v>
      </c>
      <c r="H125" s="272"/>
      <c r="I125" s="328"/>
      <c r="J125" s="328"/>
      <c r="K125" s="266"/>
      <c r="L125" s="269"/>
      <c r="M125" s="270"/>
      <c r="N125" s="249"/>
      <c r="O125" s="312"/>
      <c r="P125" s="306"/>
    </row>
    <row r="126" spans="1:16" s="78" customFormat="1" ht="12">
      <c r="A126" s="497"/>
      <c r="B126" s="176"/>
      <c r="C126" s="250"/>
      <c r="D126" s="223"/>
      <c r="E126" s="224"/>
      <c r="F126" s="212"/>
      <c r="G126" s="266"/>
      <c r="H126" s="272"/>
      <c r="I126" s="328"/>
      <c r="J126" s="328"/>
      <c r="K126" s="266"/>
      <c r="L126" s="269"/>
      <c r="M126" s="270"/>
      <c r="N126" s="249"/>
      <c r="O126" s="312"/>
      <c r="P126" s="306"/>
    </row>
    <row r="127" spans="1:16" s="78" customFormat="1" ht="12">
      <c r="A127" s="497" t="str">
        <f>$B$55</f>
        <v>II.</v>
      </c>
      <c r="B127" s="176">
        <f>COUNT($A$57:B116)+1</f>
        <v>12</v>
      </c>
      <c r="C127" s="203" t="s">
        <v>135</v>
      </c>
      <c r="D127" s="345" t="s">
        <v>5</v>
      </c>
      <c r="E127" s="346">
        <v>25</v>
      </c>
      <c r="F127" s="212">
        <f>H127*DobMont</f>
        <v>0</v>
      </c>
      <c r="G127" s="266">
        <f>IF(OSNOVA!$B$40=1,E127*F127,"")</f>
        <v>0</v>
      </c>
      <c r="H127" s="272"/>
      <c r="I127" s="328"/>
      <c r="J127" s="328"/>
      <c r="K127" s="266"/>
      <c r="L127" s="269"/>
      <c r="M127" s="270"/>
      <c r="N127" s="249"/>
      <c r="O127" s="312"/>
      <c r="P127" s="306"/>
    </row>
    <row r="128" spans="1:16" s="78" customFormat="1" ht="72" customHeight="1">
      <c r="A128" s="497"/>
      <c r="B128" s="176"/>
      <c r="C128" s="94" t="s">
        <v>174</v>
      </c>
      <c r="D128" s="365"/>
      <c r="E128" s="346"/>
      <c r="F128" s="212"/>
      <c r="G128" s="266"/>
      <c r="H128" s="272"/>
      <c r="I128" s="328"/>
      <c r="J128" s="328"/>
      <c r="K128" s="266"/>
      <c r="L128" s="269"/>
      <c r="M128" s="270"/>
      <c r="N128" s="249"/>
      <c r="O128" s="312"/>
      <c r="P128" s="306"/>
    </row>
    <row r="129" spans="1:16" s="78" customFormat="1" ht="12">
      <c r="A129" s="497"/>
      <c r="B129" s="176"/>
      <c r="C129" s="204" t="s">
        <v>175</v>
      </c>
      <c r="D129" s="345"/>
      <c r="E129" s="346"/>
      <c r="F129" s="212"/>
      <c r="G129" s="266"/>
      <c r="H129" s="272"/>
      <c r="I129" s="328"/>
      <c r="J129" s="328"/>
      <c r="K129" s="266"/>
      <c r="L129" s="269"/>
      <c r="M129" s="270"/>
      <c r="N129" s="249"/>
      <c r="O129" s="312"/>
      <c r="P129" s="306"/>
    </row>
    <row r="130" spans="1:16" s="78" customFormat="1" ht="12" customHeight="1">
      <c r="A130" s="498"/>
      <c r="B130" s="176"/>
      <c r="C130" s="84"/>
      <c r="D130" s="365"/>
      <c r="E130" s="346"/>
      <c r="F130" s="227"/>
      <c r="G130" s="212"/>
      <c r="H130" s="272"/>
      <c r="I130" s="328"/>
      <c r="J130" s="328"/>
      <c r="K130" s="266"/>
      <c r="L130" s="269"/>
      <c r="M130" s="270"/>
      <c r="N130" s="249"/>
      <c r="O130" s="312"/>
      <c r="P130" s="306"/>
    </row>
    <row r="131" spans="1:16" s="78" customFormat="1" ht="13.5" thickBot="1">
      <c r="A131" s="499"/>
      <c r="B131" s="500"/>
      <c r="C131" s="121" t="str">
        <f>CONCATENATE(B55," ",C55," - SKUPAJ:")</f>
        <v>II. RAZVODI - SKUPAJ:</v>
      </c>
      <c r="D131" s="354"/>
      <c r="E131" s="354"/>
      <c r="F131" s="228"/>
      <c r="G131" s="229">
        <f>SUM(G56:G130)</f>
        <v>0</v>
      </c>
      <c r="H131" s="272"/>
      <c r="I131" s="328"/>
      <c r="J131" s="328"/>
      <c r="K131" s="266"/>
      <c r="L131" s="269"/>
      <c r="M131" s="270"/>
      <c r="N131" s="249"/>
      <c r="O131" s="312"/>
      <c r="P131" s="306"/>
    </row>
    <row r="132" spans="1:16" s="78" customFormat="1" ht="12.75">
      <c r="A132" s="501"/>
      <c r="B132" s="502"/>
      <c r="C132" s="339"/>
      <c r="D132" s="356"/>
      <c r="E132" s="356"/>
      <c r="F132" s="340"/>
      <c r="G132" s="267"/>
      <c r="H132" s="272"/>
      <c r="I132" s="328"/>
      <c r="J132" s="328"/>
      <c r="K132" s="266"/>
      <c r="L132" s="269"/>
      <c r="M132" s="270"/>
      <c r="N132" s="249"/>
      <c r="O132" s="312"/>
      <c r="P132" s="306"/>
    </row>
    <row r="133" spans="1:16" s="769" customFormat="1" ht="13.5" thickBot="1">
      <c r="A133" s="759"/>
      <c r="B133" s="760" t="s">
        <v>150</v>
      </c>
      <c r="C133" s="761" t="s">
        <v>218</v>
      </c>
      <c r="D133" s="373"/>
      <c r="E133" s="374"/>
      <c r="F133" s="375"/>
      <c r="G133" s="375"/>
      <c r="H133" s="762"/>
      <c r="I133" s="763"/>
      <c r="J133" s="763"/>
      <c r="K133" s="764"/>
      <c r="L133" s="765"/>
      <c r="M133" s="766"/>
      <c r="N133" s="767"/>
      <c r="O133" s="768"/>
      <c r="P133" s="764"/>
    </row>
    <row r="134" spans="1:16" s="78" customFormat="1" ht="12.75">
      <c r="A134" s="495"/>
      <c r="B134" s="496"/>
      <c r="C134" s="107"/>
      <c r="D134" s="359"/>
      <c r="E134" s="361"/>
      <c r="F134" s="212"/>
      <c r="G134" s="266"/>
      <c r="H134" s="272"/>
      <c r="I134" s="328"/>
      <c r="J134" s="328"/>
      <c r="K134" s="266"/>
      <c r="L134" s="269"/>
      <c r="M134" s="270"/>
      <c r="N134" s="249"/>
      <c r="O134" s="312"/>
      <c r="P134" s="306"/>
    </row>
    <row r="135" spans="1:16" s="78" customFormat="1" ht="12.75">
      <c r="A135" s="495"/>
      <c r="B135" s="496"/>
      <c r="C135" s="432" t="s">
        <v>110</v>
      </c>
      <c r="D135" s="359"/>
      <c r="E135" s="361"/>
      <c r="F135" s="212"/>
      <c r="G135" s="266"/>
      <c r="H135" s="272"/>
      <c r="I135" s="328"/>
      <c r="J135" s="328"/>
      <c r="K135" s="266"/>
      <c r="L135" s="269"/>
      <c r="M135" s="270"/>
      <c r="N135" s="249"/>
      <c r="O135" s="312"/>
      <c r="P135" s="306"/>
    </row>
    <row r="136" spans="1:16" s="78" customFormat="1" ht="51">
      <c r="A136" s="495"/>
      <c r="B136" s="496"/>
      <c r="C136" s="432" t="s">
        <v>799</v>
      </c>
      <c r="D136" s="359"/>
      <c r="E136" s="361"/>
      <c r="F136" s="212"/>
      <c r="G136" s="266"/>
      <c r="H136" s="272"/>
      <c r="I136" s="328"/>
      <c r="J136" s="328"/>
      <c r="K136" s="266"/>
      <c r="L136" s="269"/>
      <c r="M136" s="270"/>
      <c r="N136" s="249"/>
      <c r="O136" s="312"/>
      <c r="P136" s="306"/>
    </row>
    <row r="137" spans="1:16" s="78" customFormat="1" ht="12.75">
      <c r="A137" s="495"/>
      <c r="B137" s="496"/>
      <c r="C137" s="432"/>
      <c r="D137" s="359"/>
      <c r="E137" s="361"/>
      <c r="F137" s="212"/>
      <c r="G137" s="266"/>
      <c r="H137" s="272"/>
      <c r="I137" s="328"/>
      <c r="J137" s="328"/>
      <c r="K137" s="266"/>
      <c r="L137" s="269"/>
      <c r="M137" s="270"/>
      <c r="N137" s="249"/>
      <c r="O137" s="312"/>
      <c r="P137" s="306"/>
    </row>
    <row r="138" spans="1:16" s="78" customFormat="1" ht="12">
      <c r="A138" s="497" t="str">
        <f>$B$133</f>
        <v>III.</v>
      </c>
      <c r="B138" s="176">
        <f>COUNT(#REF!)+1</f>
        <v>1</v>
      </c>
      <c r="C138" s="203" t="s">
        <v>725</v>
      </c>
      <c r="D138" s="223" t="s">
        <v>98</v>
      </c>
      <c r="E138" s="224">
        <v>8</v>
      </c>
      <c r="F138" s="212">
        <f aca="true" t="shared" si="5" ref="F138:F169">H138*DobMont</f>
        <v>0</v>
      </c>
      <c r="G138" s="266">
        <f>IF(OSNOVA!$B$40=1,E138*F138,"")</f>
        <v>0</v>
      </c>
      <c r="H138" s="272"/>
      <c r="I138" s="328"/>
      <c r="J138" s="328"/>
      <c r="K138" s="266"/>
      <c r="L138" s="269"/>
      <c r="M138" s="270"/>
      <c r="N138" s="249"/>
      <c r="O138" s="312"/>
      <c r="P138" s="306"/>
    </row>
    <row r="139" spans="1:16" s="78" customFormat="1" ht="89.25" customHeight="1">
      <c r="A139" s="497"/>
      <c r="B139" s="176"/>
      <c r="C139" s="197" t="s">
        <v>812</v>
      </c>
      <c r="D139" s="223"/>
      <c r="E139" s="224"/>
      <c r="F139" s="212">
        <f t="shared" si="5"/>
        <v>0</v>
      </c>
      <c r="G139" s="266">
        <f>IF(OSNOVA!$B$40=1,E139*F139,"")</f>
        <v>0</v>
      </c>
      <c r="H139" s="272"/>
      <c r="I139" s="328"/>
      <c r="J139" s="328"/>
      <c r="K139" s="266"/>
      <c r="L139" s="269"/>
      <c r="M139" s="270"/>
      <c r="N139" s="249"/>
      <c r="O139" s="312"/>
      <c r="P139" s="306"/>
    </row>
    <row r="140" spans="1:16" s="78" customFormat="1" ht="84">
      <c r="A140" s="497"/>
      <c r="B140" s="176"/>
      <c r="C140" s="250" t="s">
        <v>813</v>
      </c>
      <c r="D140" s="223"/>
      <c r="E140" s="224"/>
      <c r="F140" s="212">
        <f t="shared" si="5"/>
        <v>0</v>
      </c>
      <c r="G140" s="266">
        <f>IF(OSNOVA!$B$40=1,E140*F140,"")</f>
        <v>0</v>
      </c>
      <c r="H140" s="272"/>
      <c r="I140" s="328"/>
      <c r="J140" s="328"/>
      <c r="K140" s="266"/>
      <c r="L140" s="269"/>
      <c r="M140" s="270"/>
      <c r="N140" s="249"/>
      <c r="O140" s="312"/>
      <c r="P140" s="306"/>
    </row>
    <row r="141" spans="1:16" s="78" customFormat="1" ht="12">
      <c r="A141" s="498"/>
      <c r="B141" s="176"/>
      <c r="C141" s="225"/>
      <c r="D141" s="223"/>
      <c r="E141" s="224"/>
      <c r="F141" s="212">
        <f t="shared" si="5"/>
        <v>0</v>
      </c>
      <c r="G141" s="266">
        <f>IF(OSNOVA!$B$40=1,E141*F141,"")</f>
        <v>0</v>
      </c>
      <c r="H141" s="272"/>
      <c r="I141" s="328"/>
      <c r="J141" s="328"/>
      <c r="K141" s="266"/>
      <c r="L141" s="269"/>
      <c r="M141" s="270"/>
      <c r="N141" s="249"/>
      <c r="O141" s="312"/>
      <c r="P141" s="306"/>
    </row>
    <row r="142" spans="1:16" s="78" customFormat="1" ht="12">
      <c r="A142" s="497" t="str">
        <f>$B$133</f>
        <v>III.</v>
      </c>
      <c r="B142" s="506">
        <f>COUNT($A$138:B141)+1</f>
        <v>2</v>
      </c>
      <c r="C142" s="370" t="s">
        <v>726</v>
      </c>
      <c r="D142" s="223" t="s">
        <v>6</v>
      </c>
      <c r="E142" s="224">
        <v>7</v>
      </c>
      <c r="F142" s="212">
        <f t="shared" si="5"/>
        <v>0</v>
      </c>
      <c r="G142" s="266">
        <f>IF(OSNOVA!$B$40=1,E142*F142,"")</f>
        <v>0</v>
      </c>
      <c r="H142" s="272"/>
      <c r="I142" s="328"/>
      <c r="J142" s="328"/>
      <c r="K142" s="266"/>
      <c r="L142" s="269"/>
      <c r="M142" s="270"/>
      <c r="N142" s="249"/>
      <c r="O142" s="312"/>
      <c r="P142" s="306"/>
    </row>
    <row r="143" spans="1:16" s="78" customFormat="1" ht="120">
      <c r="A143" s="498"/>
      <c r="B143" s="176"/>
      <c r="C143" s="442" t="s">
        <v>797</v>
      </c>
      <c r="D143" s="223"/>
      <c r="E143" s="224"/>
      <c r="F143" s="212">
        <f t="shared" si="5"/>
        <v>0</v>
      </c>
      <c r="G143" s="266">
        <f>IF(OSNOVA!$B$40=1,E143*F143,"")</f>
        <v>0</v>
      </c>
      <c r="H143" s="272"/>
      <c r="I143" s="328"/>
      <c r="J143" s="328"/>
      <c r="K143" s="266"/>
      <c r="L143" s="269"/>
      <c r="M143" s="270"/>
      <c r="N143" s="249"/>
      <c r="O143" s="312"/>
      <c r="P143" s="306"/>
    </row>
    <row r="144" spans="1:16" s="78" customFormat="1" ht="72">
      <c r="A144" s="498"/>
      <c r="B144" s="176"/>
      <c r="C144" s="441" t="s">
        <v>727</v>
      </c>
      <c r="D144" s="223"/>
      <c r="E144" s="224"/>
      <c r="F144" s="212">
        <f t="shared" si="5"/>
        <v>0</v>
      </c>
      <c r="G144" s="266">
        <f>IF(OSNOVA!$B$40=1,E144*F144,"")</f>
        <v>0</v>
      </c>
      <c r="H144" s="272"/>
      <c r="I144" s="328"/>
      <c r="J144" s="328"/>
      <c r="K144" s="266"/>
      <c r="L144" s="269"/>
      <c r="M144" s="270"/>
      <c r="N144" s="249"/>
      <c r="O144" s="312"/>
      <c r="P144" s="306"/>
    </row>
    <row r="145" spans="1:16" s="78" customFormat="1" ht="12">
      <c r="A145" s="498"/>
      <c r="B145" s="176"/>
      <c r="C145" s="200"/>
      <c r="D145" s="223"/>
      <c r="E145" s="224"/>
      <c r="F145" s="212">
        <f t="shared" si="5"/>
        <v>0</v>
      </c>
      <c r="G145" s="266">
        <f>IF(OSNOVA!$B$40=1,E145*F145,"")</f>
        <v>0</v>
      </c>
      <c r="H145" s="272"/>
      <c r="I145" s="328"/>
      <c r="J145" s="328"/>
      <c r="K145" s="266"/>
      <c r="L145" s="269"/>
      <c r="M145" s="270"/>
      <c r="N145" s="249"/>
      <c r="O145" s="312"/>
      <c r="P145" s="306"/>
    </row>
    <row r="146" spans="1:16" s="78" customFormat="1" ht="12">
      <c r="A146" s="497" t="str">
        <f>$B$133</f>
        <v>III.</v>
      </c>
      <c r="B146" s="506">
        <f>COUNT($A$138:B145)+1</f>
        <v>3</v>
      </c>
      <c r="C146" s="370" t="s">
        <v>796</v>
      </c>
      <c r="D146" s="223" t="s">
        <v>6</v>
      </c>
      <c r="E146" s="224">
        <v>4</v>
      </c>
      <c r="F146" s="212">
        <f t="shared" si="5"/>
        <v>0</v>
      </c>
      <c r="G146" s="266">
        <f>IF(OSNOVA!$B$40=1,E146*F146,"")</f>
        <v>0</v>
      </c>
      <c r="H146" s="272"/>
      <c r="I146" s="328"/>
      <c r="J146" s="328"/>
      <c r="K146" s="266"/>
      <c r="L146" s="269"/>
      <c r="M146" s="270"/>
      <c r="N146" s="249"/>
      <c r="O146" s="312"/>
      <c r="P146" s="306"/>
    </row>
    <row r="147" spans="1:16" s="78" customFormat="1" ht="48">
      <c r="A147" s="498"/>
      <c r="B147" s="176"/>
      <c r="C147" s="679" t="s">
        <v>815</v>
      </c>
      <c r="D147" s="223"/>
      <c r="E147" s="224"/>
      <c r="F147" s="212">
        <f t="shared" si="5"/>
        <v>0</v>
      </c>
      <c r="G147" s="266">
        <f>IF(OSNOVA!$B$40=1,E147*F147,"")</f>
        <v>0</v>
      </c>
      <c r="H147" s="272"/>
      <c r="I147" s="328"/>
      <c r="J147" s="328"/>
      <c r="K147" s="266"/>
      <c r="L147" s="269"/>
      <c r="M147" s="270"/>
      <c r="N147" s="249"/>
      <c r="O147" s="312"/>
      <c r="P147" s="306"/>
    </row>
    <row r="148" spans="1:16" s="78" customFormat="1" ht="48">
      <c r="A148" s="498"/>
      <c r="B148" s="176"/>
      <c r="C148" s="680" t="s">
        <v>814</v>
      </c>
      <c r="D148" s="223"/>
      <c r="E148" s="224"/>
      <c r="F148" s="212">
        <f t="shared" si="5"/>
        <v>0</v>
      </c>
      <c r="G148" s="266">
        <f>IF(OSNOVA!$B$40=1,E148*F148,"")</f>
        <v>0</v>
      </c>
      <c r="H148" s="272"/>
      <c r="I148" s="328"/>
      <c r="J148" s="328"/>
      <c r="K148" s="266"/>
      <c r="L148" s="269"/>
      <c r="M148" s="270"/>
      <c r="N148" s="249"/>
      <c r="O148" s="312"/>
      <c r="P148" s="306"/>
    </row>
    <row r="149" spans="1:16" s="78" customFormat="1" ht="12">
      <c r="A149" s="498"/>
      <c r="B149" s="176"/>
      <c r="C149" s="225"/>
      <c r="D149" s="223"/>
      <c r="E149" s="224"/>
      <c r="F149" s="212">
        <f t="shared" si="5"/>
        <v>0</v>
      </c>
      <c r="G149" s="266">
        <f>IF(OSNOVA!$B$40=1,E149*F149,"")</f>
        <v>0</v>
      </c>
      <c r="H149" s="272"/>
      <c r="I149" s="328"/>
      <c r="J149" s="328"/>
      <c r="K149" s="266"/>
      <c r="L149" s="269"/>
      <c r="M149" s="270"/>
      <c r="N149" s="249"/>
      <c r="O149" s="312"/>
      <c r="P149" s="306"/>
    </row>
    <row r="150" spans="1:16" s="78" customFormat="1" ht="12">
      <c r="A150" s="497" t="str">
        <f>$B$133</f>
        <v>III.</v>
      </c>
      <c r="B150" s="506">
        <f>COUNT($A$138:B149)+1</f>
        <v>4</v>
      </c>
      <c r="C150" s="203" t="s">
        <v>153</v>
      </c>
      <c r="D150" s="223" t="s">
        <v>6</v>
      </c>
      <c r="E150" s="224">
        <v>9</v>
      </c>
      <c r="F150" s="212">
        <f t="shared" si="5"/>
        <v>0</v>
      </c>
      <c r="G150" s="266">
        <f>IF(OSNOVA!$B$40=1,E150*F150,"")</f>
        <v>0</v>
      </c>
      <c r="H150" s="273"/>
      <c r="I150" s="328"/>
      <c r="J150" s="328"/>
      <c r="K150" s="266"/>
      <c r="L150" s="269"/>
      <c r="M150" s="270"/>
      <c r="N150" s="249"/>
      <c r="O150" s="312"/>
      <c r="P150" s="306"/>
    </row>
    <row r="151" spans="1:16" s="78" customFormat="1" ht="24">
      <c r="A151" s="498"/>
      <c r="B151" s="176"/>
      <c r="C151" s="198" t="s">
        <v>798</v>
      </c>
      <c r="D151" s="223"/>
      <c r="E151" s="224"/>
      <c r="F151" s="212">
        <f t="shared" si="5"/>
        <v>0</v>
      </c>
      <c r="G151" s="266">
        <f>IF(OSNOVA!$B$40=1,E151*F151,"")</f>
        <v>0</v>
      </c>
      <c r="H151" s="273"/>
      <c r="I151" s="328"/>
      <c r="J151" s="328"/>
      <c r="K151" s="266"/>
      <c r="L151" s="269"/>
      <c r="M151" s="270"/>
      <c r="N151" s="249"/>
      <c r="O151" s="312"/>
      <c r="P151" s="306"/>
    </row>
    <row r="152" spans="1:16" s="78" customFormat="1" ht="12">
      <c r="A152" s="498"/>
      <c r="B152" s="176"/>
      <c r="C152" s="250" t="s">
        <v>209</v>
      </c>
      <c r="D152" s="223"/>
      <c r="E152" s="224"/>
      <c r="F152" s="212">
        <f t="shared" si="5"/>
        <v>0</v>
      </c>
      <c r="G152" s="266">
        <f>IF(OSNOVA!$B$40=1,E152*F152,"")</f>
        <v>0</v>
      </c>
      <c r="H152" s="273"/>
      <c r="I152" s="328"/>
      <c r="J152" s="328"/>
      <c r="K152" s="266"/>
      <c r="L152" s="269"/>
      <c r="M152" s="270"/>
      <c r="N152" s="249"/>
      <c r="O152" s="312"/>
      <c r="P152" s="306"/>
    </row>
    <row r="153" spans="1:16" s="78" customFormat="1" ht="12">
      <c r="A153" s="498"/>
      <c r="B153" s="176"/>
      <c r="C153" s="225"/>
      <c r="D153" s="223"/>
      <c r="E153" s="224"/>
      <c r="F153" s="212">
        <f t="shared" si="5"/>
        <v>0</v>
      </c>
      <c r="G153" s="266">
        <f>IF(OSNOVA!$B$40=1,E153*F153,"")</f>
        <v>0</v>
      </c>
      <c r="H153" s="273"/>
      <c r="I153" s="328"/>
      <c r="J153" s="328"/>
      <c r="K153" s="266"/>
      <c r="L153" s="269"/>
      <c r="M153" s="270"/>
      <c r="N153" s="249"/>
      <c r="O153" s="312"/>
      <c r="P153" s="306"/>
    </row>
    <row r="154" spans="1:16" s="78" customFormat="1" ht="12">
      <c r="A154" s="497" t="str">
        <f>$B$133</f>
        <v>III.</v>
      </c>
      <c r="B154" s="506">
        <f>COUNT($A$138:B153)+1</f>
        <v>5</v>
      </c>
      <c r="C154" s="446" t="s">
        <v>728</v>
      </c>
      <c r="D154" s="216" t="s">
        <v>6</v>
      </c>
      <c r="E154" s="217">
        <v>3</v>
      </c>
      <c r="F154" s="212">
        <f t="shared" si="5"/>
        <v>0</v>
      </c>
      <c r="G154" s="266">
        <f>IF(OSNOVA!$B$40=1,E154*F154,"")</f>
        <v>0</v>
      </c>
      <c r="H154" s="272"/>
      <c r="I154" s="328"/>
      <c r="J154" s="328"/>
      <c r="K154" s="266"/>
      <c r="L154" s="269"/>
      <c r="M154" s="270"/>
      <c r="N154" s="249"/>
      <c r="O154" s="312"/>
      <c r="P154" s="306"/>
    </row>
    <row r="155" spans="1:16" s="78" customFormat="1" ht="132">
      <c r="A155" s="498"/>
      <c r="B155" s="176"/>
      <c r="C155" s="385" t="s">
        <v>800</v>
      </c>
      <c r="D155" s="213"/>
      <c r="E155" s="448"/>
      <c r="F155" s="212">
        <f t="shared" si="5"/>
        <v>0</v>
      </c>
      <c r="G155" s="266">
        <f>IF(OSNOVA!$B$40=1,E155*F155,"")</f>
        <v>0</v>
      </c>
      <c r="H155" s="272"/>
      <c r="I155" s="328"/>
      <c r="J155" s="328"/>
      <c r="K155" s="266"/>
      <c r="L155" s="269"/>
      <c r="M155" s="270"/>
      <c r="N155" s="249"/>
      <c r="O155" s="312"/>
      <c r="P155" s="306"/>
    </row>
    <row r="156" spans="1:16" s="78" customFormat="1" ht="12">
      <c r="A156" s="498"/>
      <c r="B156" s="176"/>
      <c r="C156" s="225"/>
      <c r="D156" s="223"/>
      <c r="E156" s="224"/>
      <c r="F156" s="212">
        <f t="shared" si="5"/>
        <v>0</v>
      </c>
      <c r="G156" s="266">
        <f>IF(OSNOVA!$B$40=1,E156*F156,"")</f>
        <v>0</v>
      </c>
      <c r="H156" s="273"/>
      <c r="I156" s="328"/>
      <c r="J156" s="328"/>
      <c r="K156" s="266"/>
      <c r="L156" s="269"/>
      <c r="M156" s="270"/>
      <c r="N156" s="249"/>
      <c r="O156" s="312"/>
      <c r="P156" s="306"/>
    </row>
    <row r="157" spans="1:16" s="78" customFormat="1" ht="12">
      <c r="A157" s="497" t="str">
        <f>$B$133</f>
        <v>III.</v>
      </c>
      <c r="B157" s="506">
        <f>COUNT($A$138:B156)+1</f>
        <v>6</v>
      </c>
      <c r="C157" s="446" t="s">
        <v>729</v>
      </c>
      <c r="D157" s="216" t="s">
        <v>6</v>
      </c>
      <c r="E157" s="217">
        <v>1</v>
      </c>
      <c r="F157" s="212">
        <f t="shared" si="5"/>
        <v>0</v>
      </c>
      <c r="G157" s="266">
        <f>IF(OSNOVA!$B$40=1,E157*F157,"")</f>
        <v>0</v>
      </c>
      <c r="H157" s="272"/>
      <c r="I157" s="328"/>
      <c r="J157" s="328"/>
      <c r="K157" s="266"/>
      <c r="L157" s="269"/>
      <c r="M157" s="270"/>
      <c r="N157" s="249"/>
      <c r="O157" s="312"/>
      <c r="P157" s="306"/>
    </row>
    <row r="158" spans="1:16" s="78" customFormat="1" ht="48">
      <c r="A158" s="498"/>
      <c r="B158" s="176"/>
      <c r="C158" s="385" t="s">
        <v>342</v>
      </c>
      <c r="D158" s="213"/>
      <c r="E158" s="448"/>
      <c r="F158" s="212">
        <f t="shared" si="5"/>
        <v>0</v>
      </c>
      <c r="G158" s="266">
        <f>IF(OSNOVA!$B$40=1,E158*F158,"")</f>
        <v>0</v>
      </c>
      <c r="H158" s="272"/>
      <c r="I158" s="328"/>
      <c r="J158" s="328"/>
      <c r="K158" s="266"/>
      <c r="L158" s="269"/>
      <c r="M158" s="270"/>
      <c r="N158" s="249"/>
      <c r="O158" s="312"/>
      <c r="P158" s="306"/>
    </row>
    <row r="159" spans="1:16" s="78" customFormat="1" ht="48">
      <c r="A159" s="498"/>
      <c r="B159" s="176"/>
      <c r="C159" s="250" t="s">
        <v>348</v>
      </c>
      <c r="D159" s="213"/>
      <c r="E159" s="448"/>
      <c r="F159" s="212">
        <f t="shared" si="5"/>
        <v>0</v>
      </c>
      <c r="G159" s="266">
        <f>IF(OSNOVA!$B$40=1,E159*F159,"")</f>
        <v>0</v>
      </c>
      <c r="H159" s="272"/>
      <c r="I159" s="328"/>
      <c r="J159" s="328"/>
      <c r="K159" s="266"/>
      <c r="L159" s="269"/>
      <c r="M159" s="270"/>
      <c r="N159" s="249"/>
      <c r="O159" s="312"/>
      <c r="P159" s="306"/>
    </row>
    <row r="160" spans="1:16" s="78" customFormat="1" ht="12">
      <c r="A160" s="498"/>
      <c r="B160" s="176"/>
      <c r="C160" s="250"/>
      <c r="D160" s="213"/>
      <c r="E160" s="448"/>
      <c r="F160" s="212">
        <f t="shared" si="5"/>
        <v>0</v>
      </c>
      <c r="G160" s="266">
        <f>IF(OSNOVA!$B$40=1,E160*F160,"")</f>
        <v>0</v>
      </c>
      <c r="H160" s="272"/>
      <c r="I160" s="328"/>
      <c r="J160" s="328"/>
      <c r="K160" s="266"/>
      <c r="L160" s="269"/>
      <c r="M160" s="270"/>
      <c r="N160" s="249"/>
      <c r="O160" s="312"/>
      <c r="P160" s="306"/>
    </row>
    <row r="161" spans="1:16" s="78" customFormat="1" ht="12">
      <c r="A161" s="497" t="str">
        <f>$B$133</f>
        <v>III.</v>
      </c>
      <c r="B161" s="506">
        <f>COUNT($A$138:B160)+1</f>
        <v>7</v>
      </c>
      <c r="C161" s="446" t="s">
        <v>730</v>
      </c>
      <c r="D161" s="216" t="s">
        <v>6</v>
      </c>
      <c r="E161" s="217">
        <v>1</v>
      </c>
      <c r="F161" s="212">
        <f t="shared" si="5"/>
        <v>0</v>
      </c>
      <c r="G161" s="266">
        <f>IF(OSNOVA!$B$40=1,E161*F161,"")</f>
        <v>0</v>
      </c>
      <c r="H161" s="272"/>
      <c r="I161" s="328"/>
      <c r="J161" s="328"/>
      <c r="K161" s="266"/>
      <c r="L161" s="269"/>
      <c r="M161" s="270"/>
      <c r="N161" s="249"/>
      <c r="O161" s="312"/>
      <c r="P161" s="306"/>
    </row>
    <row r="162" spans="1:16" s="78" customFormat="1" ht="24">
      <c r="A162" s="498"/>
      <c r="B162" s="176"/>
      <c r="C162" s="385" t="s">
        <v>731</v>
      </c>
      <c r="D162" s="213"/>
      <c r="E162" s="448"/>
      <c r="F162" s="212">
        <f t="shared" si="5"/>
        <v>0</v>
      </c>
      <c r="G162" s="266">
        <f>IF(OSNOVA!$B$40=1,E162*F162,"")</f>
        <v>0</v>
      </c>
      <c r="H162" s="272"/>
      <c r="I162" s="328"/>
      <c r="J162" s="328"/>
      <c r="K162" s="266"/>
      <c r="L162" s="269"/>
      <c r="M162" s="270"/>
      <c r="N162" s="249"/>
      <c r="O162" s="312"/>
      <c r="P162" s="306"/>
    </row>
    <row r="163" spans="1:16" s="78" customFormat="1" ht="12">
      <c r="A163" s="498"/>
      <c r="B163" s="176"/>
      <c r="C163" s="250" t="s">
        <v>732</v>
      </c>
      <c r="D163" s="213"/>
      <c r="E163" s="448"/>
      <c r="F163" s="212">
        <f t="shared" si="5"/>
        <v>0</v>
      </c>
      <c r="G163" s="266">
        <f>IF(OSNOVA!$B$40=1,E163*F163,"")</f>
        <v>0</v>
      </c>
      <c r="H163" s="272"/>
      <c r="I163" s="328"/>
      <c r="J163" s="328"/>
      <c r="K163" s="266"/>
      <c r="L163" s="269"/>
      <c r="M163" s="270"/>
      <c r="N163" s="249"/>
      <c r="O163" s="312"/>
      <c r="P163" s="306"/>
    </row>
    <row r="164" spans="1:16" s="78" customFormat="1" ht="12">
      <c r="A164" s="498"/>
      <c r="B164" s="176"/>
      <c r="C164" s="250"/>
      <c r="D164" s="213"/>
      <c r="E164" s="448"/>
      <c r="F164" s="212">
        <f t="shared" si="5"/>
        <v>0</v>
      </c>
      <c r="G164" s="266">
        <f>IF(OSNOVA!$B$40=1,E164*F164,"")</f>
        <v>0</v>
      </c>
      <c r="H164" s="272"/>
      <c r="I164" s="328"/>
      <c r="J164" s="328"/>
      <c r="K164" s="266"/>
      <c r="L164" s="269"/>
      <c r="M164" s="270"/>
      <c r="N164" s="249"/>
      <c r="O164" s="312"/>
      <c r="P164" s="306"/>
    </row>
    <row r="165" spans="1:16" s="78" customFormat="1" ht="12">
      <c r="A165" s="497" t="str">
        <f>$B$133</f>
        <v>III.</v>
      </c>
      <c r="B165" s="506">
        <f>COUNT($A$138:B164)+1</f>
        <v>8</v>
      </c>
      <c r="C165" s="370" t="s">
        <v>333</v>
      </c>
      <c r="D165" s="216" t="s">
        <v>98</v>
      </c>
      <c r="E165" s="217">
        <v>1</v>
      </c>
      <c r="F165" s="212">
        <f t="shared" si="5"/>
        <v>0</v>
      </c>
      <c r="G165" s="266">
        <f>IF(OSNOVA!$B$40=1,E165*F165,"")</f>
        <v>0</v>
      </c>
      <c r="H165" s="273"/>
      <c r="I165" s="328"/>
      <c r="J165" s="328"/>
      <c r="K165" s="266"/>
      <c r="L165" s="269"/>
      <c r="M165" s="270"/>
      <c r="N165" s="249"/>
      <c r="O165" s="312"/>
      <c r="P165" s="306"/>
    </row>
    <row r="166" spans="1:16" s="78" customFormat="1" ht="84">
      <c r="A166" s="498"/>
      <c r="B166" s="176"/>
      <c r="C166" s="369" t="s">
        <v>334</v>
      </c>
      <c r="D166" s="213"/>
      <c r="E166" s="448"/>
      <c r="F166" s="212">
        <f t="shared" si="5"/>
        <v>0</v>
      </c>
      <c r="G166" s="266">
        <f>IF(OSNOVA!$B$40=1,E166*F166,"")</f>
        <v>0</v>
      </c>
      <c r="H166" s="272"/>
      <c r="I166" s="328"/>
      <c r="J166" s="328"/>
      <c r="K166" s="266"/>
      <c r="L166" s="269"/>
      <c r="M166" s="270"/>
      <c r="N166" s="249"/>
      <c r="O166" s="312"/>
      <c r="P166" s="306"/>
    </row>
    <row r="167" spans="1:16" s="78" customFormat="1" ht="96">
      <c r="A167" s="498"/>
      <c r="B167" s="176"/>
      <c r="C167" s="441" t="s">
        <v>335</v>
      </c>
      <c r="D167" s="213"/>
      <c r="E167" s="448"/>
      <c r="F167" s="212">
        <f t="shared" si="5"/>
        <v>0</v>
      </c>
      <c r="G167" s="266">
        <f>IF(OSNOVA!$B$40=1,E167*F167,"")</f>
        <v>0</v>
      </c>
      <c r="H167" s="272"/>
      <c r="I167" s="328"/>
      <c r="J167" s="328"/>
      <c r="K167" s="266"/>
      <c r="L167" s="269"/>
      <c r="M167" s="270"/>
      <c r="N167" s="249"/>
      <c r="O167" s="312"/>
      <c r="P167" s="306"/>
    </row>
    <row r="168" spans="1:16" s="78" customFormat="1" ht="12">
      <c r="A168" s="498"/>
      <c r="B168" s="176"/>
      <c r="C168" s="250"/>
      <c r="D168" s="213"/>
      <c r="E168" s="448"/>
      <c r="F168" s="212">
        <f t="shared" si="5"/>
        <v>0</v>
      </c>
      <c r="G168" s="266">
        <f>IF(OSNOVA!$B$40=1,E168*F168,"")</f>
        <v>0</v>
      </c>
      <c r="H168" s="272"/>
      <c r="I168" s="328"/>
      <c r="J168" s="328"/>
      <c r="K168" s="266"/>
      <c r="L168" s="269"/>
      <c r="M168" s="270"/>
      <c r="N168" s="249"/>
      <c r="O168" s="312"/>
      <c r="P168" s="306"/>
    </row>
    <row r="169" spans="1:16" s="78" customFormat="1" ht="12">
      <c r="A169" s="497" t="str">
        <f>$B$133</f>
        <v>III.</v>
      </c>
      <c r="B169" s="506">
        <f>COUNT($A$138:B168)+1</f>
        <v>9</v>
      </c>
      <c r="C169" s="370" t="s">
        <v>733</v>
      </c>
      <c r="D169" s="223" t="s">
        <v>6</v>
      </c>
      <c r="E169" s="224">
        <v>1</v>
      </c>
      <c r="F169" s="212">
        <f t="shared" si="5"/>
        <v>0</v>
      </c>
      <c r="G169" s="266">
        <f>IF(OSNOVA!$B$40=1,E169*F169,"")</f>
        <v>0</v>
      </c>
      <c r="H169" s="272"/>
      <c r="I169" s="328"/>
      <c r="J169" s="328"/>
      <c r="K169" s="266"/>
      <c r="L169" s="269"/>
      <c r="M169" s="270"/>
      <c r="N169" s="249"/>
      <c r="O169" s="312"/>
      <c r="P169" s="306"/>
    </row>
    <row r="170" spans="1:16" s="78" customFormat="1" ht="36">
      <c r="A170" s="498"/>
      <c r="B170" s="176"/>
      <c r="C170" s="369" t="s">
        <v>734</v>
      </c>
      <c r="D170" s="213"/>
      <c r="E170" s="448"/>
      <c r="F170" s="212">
        <f aca="true" t="shared" si="6" ref="F170:F201">H170*DobMont</f>
        <v>0</v>
      </c>
      <c r="G170" s="266">
        <f>IF(OSNOVA!$B$40=1,E170*F170,"")</f>
        <v>0</v>
      </c>
      <c r="H170" s="272"/>
      <c r="I170" s="328"/>
      <c r="J170" s="328"/>
      <c r="K170" s="266"/>
      <c r="L170" s="269"/>
      <c r="M170" s="270"/>
      <c r="N170" s="249"/>
      <c r="O170" s="312"/>
      <c r="P170" s="306"/>
    </row>
    <row r="171" spans="1:16" s="78" customFormat="1" ht="12">
      <c r="A171" s="498"/>
      <c r="B171" s="176"/>
      <c r="C171" s="369"/>
      <c r="D171" s="213"/>
      <c r="E171" s="448"/>
      <c r="F171" s="212">
        <f t="shared" si="6"/>
        <v>0</v>
      </c>
      <c r="G171" s="266">
        <f>IF(OSNOVA!$B$40=1,E171*F171,"")</f>
        <v>0</v>
      </c>
      <c r="H171" s="272"/>
      <c r="I171" s="328"/>
      <c r="J171" s="328"/>
      <c r="K171" s="266"/>
      <c r="L171" s="269"/>
      <c r="M171" s="270"/>
      <c r="N171" s="249"/>
      <c r="O171" s="312"/>
      <c r="P171" s="306"/>
    </row>
    <row r="172" spans="1:16" s="78" customFormat="1" ht="12">
      <c r="A172" s="497" t="str">
        <f>$B$133</f>
        <v>III.</v>
      </c>
      <c r="B172" s="506">
        <f>COUNT($A$138:B171)+1</f>
        <v>10</v>
      </c>
      <c r="C172" s="446" t="s">
        <v>816</v>
      </c>
      <c r="D172" s="216" t="s">
        <v>6</v>
      </c>
      <c r="E172" s="217">
        <v>1</v>
      </c>
      <c r="F172" s="212">
        <f t="shared" si="6"/>
        <v>0</v>
      </c>
      <c r="G172" s="266">
        <f>IF(OSNOVA!$B$40=1,E172*F172,"")</f>
        <v>0</v>
      </c>
      <c r="H172" s="272"/>
      <c r="I172" s="328"/>
      <c r="J172" s="328"/>
      <c r="K172" s="266"/>
      <c r="L172" s="269"/>
      <c r="M172" s="270"/>
      <c r="N172" s="249"/>
      <c r="O172" s="312"/>
      <c r="P172" s="306"/>
    </row>
    <row r="173" spans="1:16" s="78" customFormat="1" ht="48">
      <c r="A173" s="498"/>
      <c r="B173" s="176"/>
      <c r="C173" s="385" t="s">
        <v>342</v>
      </c>
      <c r="D173" s="213"/>
      <c r="E173" s="448"/>
      <c r="F173" s="212">
        <f t="shared" si="6"/>
        <v>0</v>
      </c>
      <c r="G173" s="266">
        <f>IF(OSNOVA!$B$40=1,E173*F173,"")</f>
        <v>0</v>
      </c>
      <c r="H173" s="272"/>
      <c r="I173" s="328"/>
      <c r="J173" s="328"/>
      <c r="K173" s="266"/>
      <c r="L173" s="269"/>
      <c r="M173" s="270"/>
      <c r="N173" s="249"/>
      <c r="O173" s="312"/>
      <c r="P173" s="306"/>
    </row>
    <row r="174" spans="1:16" s="78" customFormat="1" ht="48">
      <c r="A174" s="498"/>
      <c r="B174" s="176"/>
      <c r="C174" s="250" t="s">
        <v>817</v>
      </c>
      <c r="D174" s="213"/>
      <c r="E174" s="448"/>
      <c r="F174" s="212">
        <f t="shared" si="6"/>
        <v>0</v>
      </c>
      <c r="G174" s="266">
        <f>IF(OSNOVA!$B$40=1,E174*F174,"")</f>
        <v>0</v>
      </c>
      <c r="H174" s="272"/>
      <c r="I174" s="328"/>
      <c r="J174" s="328"/>
      <c r="K174" s="266"/>
      <c r="L174" s="269"/>
      <c r="M174" s="270"/>
      <c r="N174" s="249"/>
      <c r="O174" s="312"/>
      <c r="P174" s="306"/>
    </row>
    <row r="175" spans="1:16" s="78" customFormat="1" ht="12">
      <c r="A175" s="498"/>
      <c r="B175" s="176"/>
      <c r="C175" s="250"/>
      <c r="D175" s="213"/>
      <c r="E175" s="448"/>
      <c r="F175" s="212">
        <f t="shared" si="6"/>
        <v>0</v>
      </c>
      <c r="G175" s="266">
        <f>IF(OSNOVA!$B$40=1,E175*F175,"")</f>
        <v>0</v>
      </c>
      <c r="H175" s="272"/>
      <c r="I175" s="328"/>
      <c r="J175" s="328"/>
      <c r="K175" s="266"/>
      <c r="L175" s="269"/>
      <c r="M175" s="270"/>
      <c r="N175" s="249"/>
      <c r="O175" s="312"/>
      <c r="P175" s="306"/>
    </row>
    <row r="176" spans="1:16" s="78" customFormat="1" ht="12">
      <c r="A176" s="497" t="str">
        <f>$B$133</f>
        <v>III.</v>
      </c>
      <c r="B176" s="506">
        <f>COUNT($A$138:B171)+1</f>
        <v>10</v>
      </c>
      <c r="C176" s="203" t="s">
        <v>341</v>
      </c>
      <c r="D176" s="402" t="s">
        <v>6</v>
      </c>
      <c r="E176" s="403">
        <v>1</v>
      </c>
      <c r="F176" s="212">
        <f t="shared" si="6"/>
        <v>0</v>
      </c>
      <c r="G176" s="266">
        <f>IF(OSNOVA!$B$40=1,E176*F176,"")</f>
        <v>0</v>
      </c>
      <c r="H176" s="273"/>
      <c r="I176" s="328"/>
      <c r="J176" s="328"/>
      <c r="K176" s="266"/>
      <c r="L176" s="269"/>
      <c r="M176" s="270"/>
      <c r="N176" s="249"/>
      <c r="O176" s="312"/>
      <c r="P176" s="306"/>
    </row>
    <row r="177" spans="1:16" s="78" customFormat="1" ht="24">
      <c r="A177" s="498"/>
      <c r="B177" s="176"/>
      <c r="C177" s="197" t="s">
        <v>237</v>
      </c>
      <c r="D177" s="213"/>
      <c r="E177" s="448"/>
      <c r="F177" s="212">
        <f t="shared" si="6"/>
        <v>0</v>
      </c>
      <c r="G177" s="266">
        <f>IF(OSNOVA!$B$40=1,E177*F177,"")</f>
        <v>0</v>
      </c>
      <c r="H177" s="272"/>
      <c r="I177" s="328"/>
      <c r="J177" s="328"/>
      <c r="K177" s="266"/>
      <c r="L177" s="269"/>
      <c r="M177" s="270"/>
      <c r="N177" s="249"/>
      <c r="O177" s="312"/>
      <c r="P177" s="306"/>
    </row>
    <row r="178" spans="1:16" s="78" customFormat="1" ht="12">
      <c r="A178" s="498"/>
      <c r="B178" s="176"/>
      <c r="C178" s="250" t="s">
        <v>238</v>
      </c>
      <c r="D178" s="213"/>
      <c r="E178" s="448"/>
      <c r="F178" s="212">
        <f t="shared" si="6"/>
        <v>0</v>
      </c>
      <c r="G178" s="266">
        <f>IF(OSNOVA!$B$40=1,E178*F178,"")</f>
        <v>0</v>
      </c>
      <c r="H178" s="272"/>
      <c r="I178" s="328"/>
      <c r="J178" s="328"/>
      <c r="K178" s="266"/>
      <c r="L178" s="269"/>
      <c r="M178" s="270"/>
      <c r="N178" s="249"/>
      <c r="O178" s="312"/>
      <c r="P178" s="306"/>
    </row>
    <row r="179" spans="1:16" s="78" customFormat="1" ht="12">
      <c r="A179" s="498"/>
      <c r="B179" s="176"/>
      <c r="C179" s="250"/>
      <c r="D179" s="213"/>
      <c r="E179" s="448"/>
      <c r="F179" s="212">
        <f t="shared" si="6"/>
        <v>0</v>
      </c>
      <c r="G179" s="266">
        <f>IF(OSNOVA!$B$40=1,E179*F179,"")</f>
        <v>0</v>
      </c>
      <c r="H179" s="272"/>
      <c r="I179" s="328"/>
      <c r="J179" s="328"/>
      <c r="K179" s="266"/>
      <c r="L179" s="269"/>
      <c r="M179" s="270"/>
      <c r="N179" s="249"/>
      <c r="O179" s="312"/>
      <c r="P179" s="306"/>
    </row>
    <row r="180" spans="1:16" s="78" customFormat="1" ht="12">
      <c r="A180" s="497" t="str">
        <f>$B$133</f>
        <v>III.</v>
      </c>
      <c r="B180" s="506">
        <f>COUNT($A$138:B179)+1</f>
        <v>12</v>
      </c>
      <c r="C180" s="203" t="s">
        <v>735</v>
      </c>
      <c r="D180" s="402" t="s">
        <v>6</v>
      </c>
      <c r="E180" s="403">
        <v>1</v>
      </c>
      <c r="F180" s="212">
        <f t="shared" si="6"/>
        <v>0</v>
      </c>
      <c r="G180" s="266">
        <f>IF(OSNOVA!$B$40=1,E180*F180,"")</f>
        <v>0</v>
      </c>
      <c r="H180" s="273"/>
      <c r="I180" s="328"/>
      <c r="J180" s="328"/>
      <c r="K180" s="266"/>
      <c r="L180" s="269"/>
      <c r="M180" s="270"/>
      <c r="N180" s="249"/>
      <c r="O180" s="312"/>
      <c r="P180" s="306"/>
    </row>
    <row r="181" spans="1:16" s="78" customFormat="1" ht="24">
      <c r="A181" s="498"/>
      <c r="B181" s="176"/>
      <c r="C181" s="369" t="s">
        <v>736</v>
      </c>
      <c r="D181" s="213"/>
      <c r="E181" s="448"/>
      <c r="F181" s="212">
        <f t="shared" si="6"/>
        <v>0</v>
      </c>
      <c r="G181" s="266">
        <f>IF(OSNOVA!$B$40=1,E181*F181,"")</f>
        <v>0</v>
      </c>
      <c r="H181" s="272"/>
      <c r="I181" s="328"/>
      <c r="J181" s="328"/>
      <c r="K181" s="266"/>
      <c r="L181" s="269"/>
      <c r="M181" s="270"/>
      <c r="N181" s="249"/>
      <c r="O181" s="312"/>
      <c r="P181" s="306"/>
    </row>
    <row r="182" spans="1:16" s="78" customFormat="1" ht="12">
      <c r="A182" s="498"/>
      <c r="B182" s="176"/>
      <c r="C182" s="250" t="s">
        <v>737</v>
      </c>
      <c r="D182" s="213"/>
      <c r="E182" s="448"/>
      <c r="F182" s="212">
        <f t="shared" si="6"/>
        <v>0</v>
      </c>
      <c r="G182" s="266">
        <f>IF(OSNOVA!$B$40=1,E182*F182,"")</f>
        <v>0</v>
      </c>
      <c r="H182" s="272"/>
      <c r="I182" s="328"/>
      <c r="J182" s="328"/>
      <c r="K182" s="266"/>
      <c r="L182" s="269"/>
      <c r="M182" s="270"/>
      <c r="N182" s="249"/>
      <c r="O182" s="312"/>
      <c r="P182" s="306"/>
    </row>
    <row r="183" spans="1:16" s="78" customFormat="1" ht="12">
      <c r="A183" s="498"/>
      <c r="B183" s="176"/>
      <c r="C183" s="250"/>
      <c r="D183" s="213"/>
      <c r="E183" s="448"/>
      <c r="F183" s="212">
        <f t="shared" si="6"/>
        <v>0</v>
      </c>
      <c r="G183" s="266">
        <f>IF(OSNOVA!$B$40=1,E183*F183,"")</f>
        <v>0</v>
      </c>
      <c r="H183" s="272"/>
      <c r="I183" s="328"/>
      <c r="J183" s="328"/>
      <c r="K183" s="266"/>
      <c r="L183" s="269"/>
      <c r="M183" s="270"/>
      <c r="N183" s="249"/>
      <c r="O183" s="312"/>
      <c r="P183" s="306"/>
    </row>
    <row r="184" spans="1:16" s="78" customFormat="1" ht="12">
      <c r="A184" s="497" t="str">
        <f>$B$133</f>
        <v>III.</v>
      </c>
      <c r="B184" s="506">
        <f>COUNT($A$138:B183)+1</f>
        <v>13</v>
      </c>
      <c r="C184" s="203" t="s">
        <v>735</v>
      </c>
      <c r="D184" s="402" t="s">
        <v>6</v>
      </c>
      <c r="E184" s="403">
        <v>1</v>
      </c>
      <c r="F184" s="212">
        <f t="shared" si="6"/>
        <v>0</v>
      </c>
      <c r="G184" s="266">
        <f>IF(OSNOVA!$B$40=1,E184*F184,"")</f>
        <v>0</v>
      </c>
      <c r="H184" s="273"/>
      <c r="I184" s="328"/>
      <c r="J184" s="328"/>
      <c r="K184" s="266"/>
      <c r="L184" s="269"/>
      <c r="M184" s="270"/>
      <c r="N184" s="249"/>
      <c r="O184" s="312"/>
      <c r="P184" s="306"/>
    </row>
    <row r="185" spans="1:16" s="78" customFormat="1" ht="24">
      <c r="A185" s="498"/>
      <c r="B185" s="176"/>
      <c r="C185" s="369" t="s">
        <v>736</v>
      </c>
      <c r="D185" s="213"/>
      <c r="E185" s="448"/>
      <c r="F185" s="212">
        <f t="shared" si="6"/>
        <v>0</v>
      </c>
      <c r="G185" s="266">
        <f>IF(OSNOVA!$B$40=1,E185*F185,"")</f>
        <v>0</v>
      </c>
      <c r="H185" s="272"/>
      <c r="I185" s="328"/>
      <c r="J185" s="328"/>
      <c r="K185" s="266"/>
      <c r="L185" s="269"/>
      <c r="M185" s="270"/>
      <c r="N185" s="249"/>
      <c r="O185" s="312"/>
      <c r="P185" s="306"/>
    </row>
    <row r="186" spans="1:16" s="78" customFormat="1" ht="12">
      <c r="A186" s="498"/>
      <c r="B186" s="176"/>
      <c r="C186" s="250" t="s">
        <v>737</v>
      </c>
      <c r="D186" s="213"/>
      <c r="E186" s="448"/>
      <c r="F186" s="212">
        <f t="shared" si="6"/>
        <v>0</v>
      </c>
      <c r="G186" s="266">
        <f>IF(OSNOVA!$B$40=1,E186*F186,"")</f>
        <v>0</v>
      </c>
      <c r="H186" s="272"/>
      <c r="I186" s="328"/>
      <c r="J186" s="328"/>
      <c r="K186" s="266"/>
      <c r="L186" s="269"/>
      <c r="M186" s="270"/>
      <c r="N186" s="249"/>
      <c r="O186" s="312"/>
      <c r="P186" s="306"/>
    </row>
    <row r="187" spans="1:16" s="78" customFormat="1" ht="12">
      <c r="A187" s="498"/>
      <c r="B187" s="176"/>
      <c r="C187" s="250"/>
      <c r="D187" s="213"/>
      <c r="E187" s="448"/>
      <c r="F187" s="212">
        <f t="shared" si="6"/>
        <v>0</v>
      </c>
      <c r="G187" s="266">
        <f>IF(OSNOVA!$B$40=1,E187*F187,"")</f>
        <v>0</v>
      </c>
      <c r="H187" s="272"/>
      <c r="I187" s="328"/>
      <c r="J187" s="328"/>
      <c r="K187" s="266"/>
      <c r="L187" s="269"/>
      <c r="M187" s="270"/>
      <c r="N187" s="249"/>
      <c r="O187" s="312"/>
      <c r="P187" s="306"/>
    </row>
    <row r="188" spans="1:16" s="78" customFormat="1" ht="12">
      <c r="A188" s="497" t="str">
        <f>$B$133</f>
        <v>III.</v>
      </c>
      <c r="B188" s="506">
        <f>COUNT($A$138:B187)+1</f>
        <v>14</v>
      </c>
      <c r="C188" s="203" t="s">
        <v>738</v>
      </c>
      <c r="D188" s="213"/>
      <c r="E188" s="448"/>
      <c r="F188" s="212">
        <f t="shared" si="6"/>
        <v>0</v>
      </c>
      <c r="G188" s="266">
        <f>IF(OSNOVA!$B$40=1,E188*F188,"")</f>
        <v>0</v>
      </c>
      <c r="H188" s="272"/>
      <c r="I188" s="328"/>
      <c r="J188" s="328"/>
      <c r="K188" s="266"/>
      <c r="L188" s="269"/>
      <c r="M188" s="270"/>
      <c r="N188" s="249"/>
      <c r="O188" s="312"/>
      <c r="P188" s="306"/>
    </row>
    <row r="189" spans="1:16" s="78" customFormat="1" ht="24">
      <c r="A189" s="498"/>
      <c r="B189" s="176"/>
      <c r="C189" s="197" t="s">
        <v>739</v>
      </c>
      <c r="D189" s="213"/>
      <c r="E189" s="448"/>
      <c r="F189" s="212">
        <f t="shared" si="6"/>
        <v>0</v>
      </c>
      <c r="G189" s="266">
        <f>IF(OSNOVA!$B$40=1,E189*F189,"")</f>
        <v>0</v>
      </c>
      <c r="H189" s="272"/>
      <c r="I189" s="328"/>
      <c r="J189" s="328"/>
      <c r="K189" s="266"/>
      <c r="L189" s="269"/>
      <c r="M189" s="270"/>
      <c r="N189" s="249"/>
      <c r="O189" s="312"/>
      <c r="P189" s="306"/>
    </row>
    <row r="190" spans="1:16" s="78" customFormat="1" ht="12">
      <c r="A190" s="498"/>
      <c r="B190" s="176"/>
      <c r="C190" s="250" t="s">
        <v>740</v>
      </c>
      <c r="D190" s="402"/>
      <c r="E190" s="403"/>
      <c r="F190" s="212">
        <f t="shared" si="6"/>
        <v>0</v>
      </c>
      <c r="G190" s="266">
        <f>IF(OSNOVA!$B$40=1,E190*F190,"")</f>
        <v>0</v>
      </c>
      <c r="H190" s="273"/>
      <c r="I190" s="328"/>
      <c r="J190" s="328"/>
      <c r="K190" s="266"/>
      <c r="L190" s="269"/>
      <c r="M190" s="270"/>
      <c r="N190" s="249"/>
      <c r="O190" s="312"/>
      <c r="P190" s="306"/>
    </row>
    <row r="191" spans="1:16" s="78" customFormat="1" ht="12">
      <c r="A191" s="498"/>
      <c r="B191" s="176"/>
      <c r="C191" s="441" t="s">
        <v>741</v>
      </c>
      <c r="D191" s="402" t="s">
        <v>6</v>
      </c>
      <c r="E191" s="403">
        <v>7</v>
      </c>
      <c r="F191" s="212">
        <f t="shared" si="6"/>
        <v>0</v>
      </c>
      <c r="G191" s="266">
        <f>IF(OSNOVA!$B$40=1,E191*F191,"")</f>
        <v>0</v>
      </c>
      <c r="H191" s="273"/>
      <c r="I191" s="328"/>
      <c r="J191" s="328"/>
      <c r="K191" s="266"/>
      <c r="L191" s="269"/>
      <c r="M191" s="270"/>
      <c r="N191" s="249"/>
      <c r="O191" s="312"/>
      <c r="P191" s="306"/>
    </row>
    <row r="192" spans="1:16" s="78" customFormat="1" ht="12">
      <c r="A192" s="498"/>
      <c r="B192" s="176"/>
      <c r="C192" s="441" t="s">
        <v>742</v>
      </c>
      <c r="D192" s="402" t="s">
        <v>6</v>
      </c>
      <c r="E192" s="403">
        <v>9</v>
      </c>
      <c r="F192" s="212">
        <f t="shared" si="6"/>
        <v>0</v>
      </c>
      <c r="G192" s="266">
        <f>IF(OSNOVA!$B$40=1,E192*F192,"")</f>
        <v>0</v>
      </c>
      <c r="H192" s="273"/>
      <c r="I192" s="328"/>
      <c r="J192" s="328"/>
      <c r="K192" s="266"/>
      <c r="L192" s="269"/>
      <c r="M192" s="270"/>
      <c r="N192" s="249"/>
      <c r="O192" s="312"/>
      <c r="P192" s="306"/>
    </row>
    <row r="193" spans="1:16" s="78" customFormat="1" ht="12">
      <c r="A193" s="498"/>
      <c r="B193" s="176"/>
      <c r="C193" s="441" t="s">
        <v>743</v>
      </c>
      <c r="D193" s="402" t="s">
        <v>6</v>
      </c>
      <c r="E193" s="403">
        <v>9</v>
      </c>
      <c r="F193" s="212">
        <f t="shared" si="6"/>
        <v>0</v>
      </c>
      <c r="G193" s="266">
        <f>IF(OSNOVA!$B$40=1,E193*F193,"")</f>
        <v>0</v>
      </c>
      <c r="H193" s="273"/>
      <c r="I193" s="328"/>
      <c r="J193" s="328"/>
      <c r="K193" s="266"/>
      <c r="L193" s="269"/>
      <c r="M193" s="270"/>
      <c r="N193" s="249"/>
      <c r="O193" s="312"/>
      <c r="P193" s="306"/>
    </row>
    <row r="194" spans="1:16" s="78" customFormat="1" ht="12">
      <c r="A194" s="498"/>
      <c r="B194" s="176"/>
      <c r="C194" s="441" t="s">
        <v>744</v>
      </c>
      <c r="D194" s="402" t="s">
        <v>6</v>
      </c>
      <c r="E194" s="403">
        <v>7</v>
      </c>
      <c r="F194" s="212">
        <f t="shared" si="6"/>
        <v>0</v>
      </c>
      <c r="G194" s="266">
        <f>IF(OSNOVA!$B$40=1,E194*F194,"")</f>
        <v>0</v>
      </c>
      <c r="H194" s="273"/>
      <c r="I194" s="328"/>
      <c r="J194" s="328"/>
      <c r="K194" s="266"/>
      <c r="L194" s="269"/>
      <c r="M194" s="270"/>
      <c r="N194" s="249"/>
      <c r="O194" s="312"/>
      <c r="P194" s="306"/>
    </row>
    <row r="195" spans="1:16" s="78" customFormat="1" ht="12">
      <c r="A195" s="498"/>
      <c r="B195" s="176"/>
      <c r="C195" s="441" t="s">
        <v>745</v>
      </c>
      <c r="D195" s="402" t="s">
        <v>6</v>
      </c>
      <c r="E195" s="403">
        <v>9</v>
      </c>
      <c r="F195" s="212">
        <f t="shared" si="6"/>
        <v>0</v>
      </c>
      <c r="G195" s="266">
        <f>IF(OSNOVA!$B$40=1,E195*F195,"")</f>
        <v>0</v>
      </c>
      <c r="H195" s="273"/>
      <c r="I195" s="328"/>
      <c r="J195" s="328"/>
      <c r="K195" s="266"/>
      <c r="L195" s="269"/>
      <c r="M195" s="270"/>
      <c r="N195" s="249"/>
      <c r="O195" s="312"/>
      <c r="P195" s="306"/>
    </row>
    <row r="196" spans="1:16" s="78" customFormat="1" ht="12">
      <c r="A196" s="498"/>
      <c r="B196" s="176"/>
      <c r="C196" s="369"/>
      <c r="D196" s="213"/>
      <c r="E196" s="448"/>
      <c r="F196" s="212">
        <f t="shared" si="6"/>
        <v>0</v>
      </c>
      <c r="G196" s="266">
        <f>IF(OSNOVA!$B$40=1,E196*F196,"")</f>
        <v>0</v>
      </c>
      <c r="H196" s="272"/>
      <c r="I196" s="328"/>
      <c r="J196" s="328"/>
      <c r="K196" s="266"/>
      <c r="L196" s="269"/>
      <c r="M196" s="270"/>
      <c r="N196" s="249"/>
      <c r="O196" s="312"/>
      <c r="P196" s="306"/>
    </row>
    <row r="197" spans="1:16" s="78" customFormat="1" ht="12">
      <c r="A197" s="497" t="str">
        <f>$B$133</f>
        <v>III.</v>
      </c>
      <c r="B197" s="506">
        <f>COUNT($A$138:B196)+1</f>
        <v>15</v>
      </c>
      <c r="C197" s="203" t="s">
        <v>746</v>
      </c>
      <c r="D197" s="223" t="s">
        <v>6</v>
      </c>
      <c r="E197" s="224">
        <v>9</v>
      </c>
      <c r="F197" s="212">
        <f t="shared" si="6"/>
        <v>0</v>
      </c>
      <c r="G197" s="266">
        <f>IF(OSNOVA!$B$40=1,E197*F197,"")</f>
        <v>0</v>
      </c>
      <c r="H197" s="272"/>
      <c r="I197" s="328"/>
      <c r="J197" s="328"/>
      <c r="K197" s="266"/>
      <c r="L197" s="269"/>
      <c r="M197" s="270"/>
      <c r="N197" s="249"/>
      <c r="O197" s="312"/>
      <c r="P197" s="306"/>
    </row>
    <row r="198" spans="1:16" s="78" customFormat="1" ht="36">
      <c r="A198" s="498"/>
      <c r="B198" s="176"/>
      <c r="C198" s="197" t="s">
        <v>236</v>
      </c>
      <c r="D198" s="223"/>
      <c r="E198" s="224"/>
      <c r="F198" s="212">
        <f t="shared" si="6"/>
        <v>0</v>
      </c>
      <c r="G198" s="266">
        <f>IF(OSNOVA!$B$40=1,E198*F198,"")</f>
        <v>0</v>
      </c>
      <c r="H198" s="272"/>
      <c r="I198" s="328"/>
      <c r="J198" s="328"/>
      <c r="K198" s="266"/>
      <c r="L198" s="269"/>
      <c r="M198" s="270"/>
      <c r="N198" s="249"/>
      <c r="O198" s="312"/>
      <c r="P198" s="306"/>
    </row>
    <row r="199" spans="1:16" s="78" customFormat="1" ht="12">
      <c r="A199" s="498"/>
      <c r="B199" s="176"/>
      <c r="C199" s="250" t="s">
        <v>311</v>
      </c>
      <c r="D199" s="223"/>
      <c r="E199" s="224"/>
      <c r="F199" s="212">
        <f t="shared" si="6"/>
        <v>0</v>
      </c>
      <c r="G199" s="266">
        <f>IF(OSNOVA!$B$40=1,E199*F199,"")</f>
        <v>0</v>
      </c>
      <c r="H199" s="272"/>
      <c r="I199" s="328"/>
      <c r="J199" s="328"/>
      <c r="K199" s="266"/>
      <c r="L199" s="269"/>
      <c r="M199" s="270"/>
      <c r="N199" s="249"/>
      <c r="O199" s="312"/>
      <c r="P199" s="306"/>
    </row>
    <row r="200" spans="1:16" s="78" customFormat="1" ht="12">
      <c r="A200" s="498"/>
      <c r="B200" s="176"/>
      <c r="C200" s="250"/>
      <c r="D200" s="223"/>
      <c r="E200" s="224"/>
      <c r="F200" s="212">
        <f t="shared" si="6"/>
        <v>0</v>
      </c>
      <c r="G200" s="266">
        <f>IF(OSNOVA!$B$40=1,E200*F200,"")</f>
        <v>0</v>
      </c>
      <c r="H200" s="272"/>
      <c r="I200" s="328"/>
      <c r="J200" s="328"/>
      <c r="K200" s="266"/>
      <c r="L200" s="269"/>
      <c r="M200" s="270"/>
      <c r="N200" s="249"/>
      <c r="O200" s="312"/>
      <c r="P200" s="306"/>
    </row>
    <row r="201" spans="1:16" s="78" customFormat="1" ht="12">
      <c r="A201" s="497" t="str">
        <f>$B$133</f>
        <v>III.</v>
      </c>
      <c r="B201" s="506">
        <f>COUNT($A$138:B200)+1</f>
        <v>16</v>
      </c>
      <c r="C201" s="370" t="s">
        <v>312</v>
      </c>
      <c r="D201" s="223" t="s">
        <v>6</v>
      </c>
      <c r="E201" s="224">
        <v>1</v>
      </c>
      <c r="F201" s="212">
        <f t="shared" si="6"/>
        <v>0</v>
      </c>
      <c r="G201" s="266">
        <f>IF(OSNOVA!$B$40=1,E201*F201,"")</f>
        <v>0</v>
      </c>
      <c r="H201" s="273"/>
      <c r="I201" s="328"/>
      <c r="J201" s="328"/>
      <c r="K201" s="266"/>
      <c r="L201" s="269"/>
      <c r="M201" s="270"/>
      <c r="N201" s="249"/>
      <c r="O201" s="312"/>
      <c r="P201" s="306"/>
    </row>
    <row r="202" spans="1:16" s="78" customFormat="1" ht="96">
      <c r="A202" s="498"/>
      <c r="B202" s="176"/>
      <c r="C202" s="369" t="s">
        <v>313</v>
      </c>
      <c r="D202" s="223"/>
      <c r="E202" s="224"/>
      <c r="F202" s="212">
        <f aca="true" t="shared" si="7" ref="F202:F237">H202*DobMont</f>
        <v>0</v>
      </c>
      <c r="G202" s="266">
        <f>IF(OSNOVA!$B$40=1,E202*F202,"")</f>
        <v>0</v>
      </c>
      <c r="H202" s="273"/>
      <c r="I202" s="328"/>
      <c r="J202" s="328"/>
      <c r="K202" s="266"/>
      <c r="L202" s="269"/>
      <c r="M202" s="270"/>
      <c r="N202" s="249"/>
      <c r="O202" s="312"/>
      <c r="P202" s="306"/>
    </row>
    <row r="203" spans="1:16" s="78" customFormat="1" ht="96">
      <c r="A203" s="498"/>
      <c r="B203" s="176"/>
      <c r="C203" s="441" t="s">
        <v>314</v>
      </c>
      <c r="D203" s="223"/>
      <c r="E203" s="224"/>
      <c r="F203" s="212">
        <f t="shared" si="7"/>
        <v>0</v>
      </c>
      <c r="G203" s="266">
        <f>IF(OSNOVA!$B$40=1,E203*F203,"")</f>
        <v>0</v>
      </c>
      <c r="H203" s="273"/>
      <c r="I203" s="328"/>
      <c r="J203" s="328"/>
      <c r="K203" s="266"/>
      <c r="L203" s="269"/>
      <c r="M203" s="270"/>
      <c r="N203" s="249"/>
      <c r="O203" s="312"/>
      <c r="P203" s="306"/>
    </row>
    <row r="204" spans="1:16" s="78" customFormat="1" ht="12">
      <c r="A204" s="498"/>
      <c r="B204" s="176"/>
      <c r="C204" s="441"/>
      <c r="D204" s="223"/>
      <c r="E204" s="224"/>
      <c r="F204" s="212">
        <f t="shared" si="7"/>
        <v>0</v>
      </c>
      <c r="G204" s="266">
        <f>IF(OSNOVA!$B$40=1,E204*F204,"")</f>
        <v>0</v>
      </c>
      <c r="H204" s="273"/>
      <c r="I204" s="328"/>
      <c r="J204" s="328"/>
      <c r="K204" s="266"/>
      <c r="L204" s="269"/>
      <c r="M204" s="270"/>
      <c r="N204" s="249"/>
      <c r="O204" s="312"/>
      <c r="P204" s="306"/>
    </row>
    <row r="205" spans="1:16" s="78" customFormat="1" ht="12">
      <c r="A205" s="497" t="str">
        <f>$B$133</f>
        <v>III.</v>
      </c>
      <c r="B205" s="506">
        <f>COUNT($A$138:B204)+1</f>
        <v>17</v>
      </c>
      <c r="C205" s="370" t="s">
        <v>315</v>
      </c>
      <c r="D205" s="223" t="s">
        <v>6</v>
      </c>
      <c r="E205" s="224">
        <v>1</v>
      </c>
      <c r="F205" s="212">
        <f t="shared" si="7"/>
        <v>0</v>
      </c>
      <c r="G205" s="266">
        <f>IF(OSNOVA!$B$40=1,E205*F205,"")</f>
        <v>0</v>
      </c>
      <c r="H205" s="273"/>
      <c r="I205" s="328"/>
      <c r="J205" s="328"/>
      <c r="K205" s="266"/>
      <c r="L205" s="269"/>
      <c r="M205" s="270"/>
      <c r="N205" s="249"/>
      <c r="O205" s="312"/>
      <c r="P205" s="306"/>
    </row>
    <row r="206" spans="1:16" s="78" customFormat="1" ht="108">
      <c r="A206" s="498"/>
      <c r="B206" s="176"/>
      <c r="C206" s="197" t="s">
        <v>316</v>
      </c>
      <c r="D206" s="223"/>
      <c r="E206" s="224"/>
      <c r="F206" s="212">
        <f t="shared" si="7"/>
        <v>0</v>
      </c>
      <c r="G206" s="266">
        <f>IF(OSNOVA!$B$40=1,E206*F206,"")</f>
        <v>0</v>
      </c>
      <c r="H206" s="273"/>
      <c r="I206" s="328"/>
      <c r="J206" s="328"/>
      <c r="K206" s="266"/>
      <c r="L206" s="269"/>
      <c r="M206" s="270"/>
      <c r="N206" s="249"/>
      <c r="O206" s="312"/>
      <c r="P206" s="306"/>
    </row>
    <row r="207" spans="1:16" s="78" customFormat="1" ht="61.5" customHeight="1">
      <c r="A207" s="498"/>
      <c r="B207" s="176"/>
      <c r="C207" s="441" t="s">
        <v>317</v>
      </c>
      <c r="D207" s="223"/>
      <c r="E207" s="224"/>
      <c r="F207" s="212">
        <f t="shared" si="7"/>
        <v>0</v>
      </c>
      <c r="G207" s="266">
        <f>IF(OSNOVA!$B$40=1,E207*F207,"")</f>
        <v>0</v>
      </c>
      <c r="H207" s="273"/>
      <c r="I207" s="328"/>
      <c r="J207" s="328"/>
      <c r="K207" s="266"/>
      <c r="L207" s="269"/>
      <c r="M207" s="270"/>
      <c r="N207" s="249"/>
      <c r="O207" s="312"/>
      <c r="P207" s="306"/>
    </row>
    <row r="208" spans="1:16" s="78" customFormat="1" ht="12">
      <c r="A208" s="498"/>
      <c r="B208" s="176"/>
      <c r="C208" s="441"/>
      <c r="D208" s="223"/>
      <c r="E208" s="224"/>
      <c r="F208" s="212">
        <f t="shared" si="7"/>
        <v>0</v>
      </c>
      <c r="G208" s="266">
        <f>IF(OSNOVA!$B$40=1,E208*F208,"")</f>
        <v>0</v>
      </c>
      <c r="H208" s="273"/>
      <c r="I208" s="328"/>
      <c r="J208" s="328"/>
      <c r="K208" s="266"/>
      <c r="L208" s="269"/>
      <c r="M208" s="270"/>
      <c r="N208" s="249"/>
      <c r="O208" s="312"/>
      <c r="P208" s="306"/>
    </row>
    <row r="209" spans="1:16" s="78" customFormat="1" ht="12">
      <c r="A209" s="497" t="str">
        <f>$B$133</f>
        <v>III.</v>
      </c>
      <c r="B209" s="506">
        <f>COUNT($A$138:B208)+1</f>
        <v>18</v>
      </c>
      <c r="C209" s="370" t="s">
        <v>781</v>
      </c>
      <c r="D209" s="223" t="s">
        <v>6</v>
      </c>
      <c r="E209" s="224">
        <v>1</v>
      </c>
      <c r="F209" s="212">
        <f>H209*DobMont</f>
        <v>0</v>
      </c>
      <c r="G209" s="266">
        <f>IF(OSNOVA!$B$40=1,E209*F209,"")</f>
        <v>0</v>
      </c>
      <c r="H209" s="273"/>
      <c r="I209" s="328"/>
      <c r="J209" s="328"/>
      <c r="K209" s="266"/>
      <c r="L209" s="269"/>
      <c r="M209" s="270"/>
      <c r="N209" s="249"/>
      <c r="O209" s="312"/>
      <c r="P209" s="306"/>
    </row>
    <row r="210" spans="1:16" s="78" customFormat="1" ht="48">
      <c r="A210" s="498"/>
      <c r="B210" s="176"/>
      <c r="C210" s="197" t="s">
        <v>819</v>
      </c>
      <c r="D210" s="223"/>
      <c r="E210" s="224"/>
      <c r="F210" s="212">
        <f>H210*DobMont</f>
        <v>0</v>
      </c>
      <c r="G210" s="266">
        <f>IF(OSNOVA!$B$40=1,E210*F210,"")</f>
        <v>0</v>
      </c>
      <c r="H210" s="273"/>
      <c r="I210" s="328"/>
      <c r="J210" s="328"/>
      <c r="K210" s="266"/>
      <c r="L210" s="269"/>
      <c r="M210" s="270"/>
      <c r="N210" s="249"/>
      <c r="O210" s="312"/>
      <c r="P210" s="306"/>
    </row>
    <row r="211" spans="1:16" s="78" customFormat="1" ht="12">
      <c r="A211" s="498"/>
      <c r="B211" s="176"/>
      <c r="C211" s="441" t="s">
        <v>783</v>
      </c>
      <c r="D211" s="223"/>
      <c r="E211" s="224"/>
      <c r="F211" s="212">
        <f>H211*DobMont</f>
        <v>0</v>
      </c>
      <c r="G211" s="266">
        <f>IF(OSNOVA!$B$40=1,E211*F211,"")</f>
        <v>0</v>
      </c>
      <c r="H211" s="273"/>
      <c r="I211" s="328"/>
      <c r="J211" s="328"/>
      <c r="K211" s="266"/>
      <c r="L211" s="269"/>
      <c r="M211" s="270"/>
      <c r="N211" s="249"/>
      <c r="O211" s="312"/>
      <c r="P211" s="306"/>
    </row>
    <row r="212" spans="1:16" s="78" customFormat="1" ht="12">
      <c r="A212" s="498"/>
      <c r="B212" s="176"/>
      <c r="C212" s="441"/>
      <c r="D212" s="223"/>
      <c r="E212" s="224"/>
      <c r="F212" s="212"/>
      <c r="G212" s="266"/>
      <c r="H212" s="273"/>
      <c r="I212" s="328"/>
      <c r="J212" s="328"/>
      <c r="K212" s="266"/>
      <c r="L212" s="269"/>
      <c r="M212" s="270"/>
      <c r="N212" s="249"/>
      <c r="O212" s="312"/>
      <c r="P212" s="306"/>
    </row>
    <row r="213" spans="1:16" s="78" customFormat="1" ht="12">
      <c r="A213" s="497" t="str">
        <f>$B$133</f>
        <v>III.</v>
      </c>
      <c r="B213" s="506">
        <f>COUNT($A$138:B208)+1</f>
        <v>18</v>
      </c>
      <c r="C213" s="203" t="s">
        <v>318</v>
      </c>
      <c r="D213" s="223" t="s">
        <v>6</v>
      </c>
      <c r="E213" s="224">
        <v>1</v>
      </c>
      <c r="F213" s="212">
        <f t="shared" si="7"/>
        <v>0</v>
      </c>
      <c r="G213" s="266">
        <f>IF(OSNOVA!$B$40=1,E213*F213,"")</f>
        <v>0</v>
      </c>
      <c r="H213" s="273"/>
      <c r="I213" s="328"/>
      <c r="J213" s="328"/>
      <c r="K213" s="266"/>
      <c r="L213" s="269"/>
      <c r="M213" s="270"/>
      <c r="N213" s="249"/>
      <c r="O213" s="312"/>
      <c r="P213" s="306"/>
    </row>
    <row r="214" spans="1:16" s="78" customFormat="1" ht="48">
      <c r="A214" s="498"/>
      <c r="B214" s="176"/>
      <c r="C214" s="197" t="s">
        <v>319</v>
      </c>
      <c r="D214" s="223"/>
      <c r="E214" s="224"/>
      <c r="F214" s="212">
        <f t="shared" si="7"/>
        <v>0</v>
      </c>
      <c r="G214" s="266">
        <f>IF(OSNOVA!$B$40=1,E214*F214,"")</f>
        <v>0</v>
      </c>
      <c r="H214" s="273"/>
      <c r="I214" s="328"/>
      <c r="J214" s="328"/>
      <c r="K214" s="266"/>
      <c r="L214" s="269"/>
      <c r="M214" s="270"/>
      <c r="N214" s="249"/>
      <c r="O214" s="312"/>
      <c r="P214" s="306"/>
    </row>
    <row r="215" spans="1:16" s="78" customFormat="1" ht="24">
      <c r="A215" s="498"/>
      <c r="B215" s="176"/>
      <c r="C215" s="441" t="s">
        <v>320</v>
      </c>
      <c r="D215" s="223"/>
      <c r="E215" s="224"/>
      <c r="F215" s="212">
        <f t="shared" si="7"/>
        <v>0</v>
      </c>
      <c r="G215" s="266">
        <f>IF(OSNOVA!$B$40=1,E215*F215,"")</f>
        <v>0</v>
      </c>
      <c r="H215" s="273"/>
      <c r="I215" s="328"/>
      <c r="J215" s="328"/>
      <c r="K215" s="266"/>
      <c r="L215" s="269"/>
      <c r="M215" s="270"/>
      <c r="N215" s="249"/>
      <c r="O215" s="312"/>
      <c r="P215" s="306"/>
    </row>
    <row r="216" spans="1:16" s="78" customFormat="1" ht="12">
      <c r="A216" s="498"/>
      <c r="B216" s="176"/>
      <c r="C216" s="441"/>
      <c r="D216" s="223"/>
      <c r="E216" s="224"/>
      <c r="F216" s="212">
        <f t="shared" si="7"/>
        <v>0</v>
      </c>
      <c r="G216" s="266">
        <f>IF(OSNOVA!$B$40=1,E216*F216,"")</f>
        <v>0</v>
      </c>
      <c r="H216" s="273"/>
      <c r="I216" s="328"/>
      <c r="J216" s="328"/>
      <c r="K216" s="266"/>
      <c r="L216" s="269"/>
      <c r="M216" s="270"/>
      <c r="N216" s="249"/>
      <c r="O216" s="312"/>
      <c r="P216" s="306"/>
    </row>
    <row r="217" spans="1:16" s="78" customFormat="1" ht="12">
      <c r="A217" s="497" t="str">
        <f>$B$133</f>
        <v>III.</v>
      </c>
      <c r="B217" s="506">
        <f>COUNT($A$138:B216)+1</f>
        <v>20</v>
      </c>
      <c r="C217" s="203" t="s">
        <v>321</v>
      </c>
      <c r="D217" s="223" t="s">
        <v>6</v>
      </c>
      <c r="E217" s="224">
        <v>1</v>
      </c>
      <c r="F217" s="212">
        <f t="shared" si="7"/>
        <v>0</v>
      </c>
      <c r="G217" s="266">
        <f>IF(OSNOVA!$B$40=1,E217*F217,"")</f>
        <v>0</v>
      </c>
      <c r="H217" s="272"/>
      <c r="I217" s="328"/>
      <c r="J217" s="328"/>
      <c r="K217" s="266"/>
      <c r="L217" s="269"/>
      <c r="M217" s="270"/>
      <c r="N217" s="249"/>
      <c r="O217" s="312"/>
      <c r="P217" s="306"/>
    </row>
    <row r="218" spans="1:16" s="78" customFormat="1" ht="72">
      <c r="A218" s="498"/>
      <c r="B218" s="176"/>
      <c r="C218" s="197" t="s">
        <v>747</v>
      </c>
      <c r="D218" s="223"/>
      <c r="E218" s="224"/>
      <c r="F218" s="212">
        <f t="shared" si="7"/>
        <v>0</v>
      </c>
      <c r="G218" s="266">
        <f>IF(OSNOVA!$B$40=1,E218*F218,"")</f>
        <v>0</v>
      </c>
      <c r="H218" s="272"/>
      <c r="I218" s="328"/>
      <c r="J218" s="328"/>
      <c r="K218" s="266"/>
      <c r="L218" s="269"/>
      <c r="M218" s="270"/>
      <c r="N218" s="249"/>
      <c r="O218" s="312"/>
      <c r="P218" s="306"/>
    </row>
    <row r="219" spans="1:16" s="78" customFormat="1" ht="24">
      <c r="A219" s="498"/>
      <c r="B219" s="176"/>
      <c r="C219" s="250" t="s">
        <v>322</v>
      </c>
      <c r="D219" s="223"/>
      <c r="E219" s="224"/>
      <c r="F219" s="212">
        <f t="shared" si="7"/>
        <v>0</v>
      </c>
      <c r="G219" s="266">
        <f>IF(OSNOVA!$B$40=1,E219*F219,"")</f>
        <v>0</v>
      </c>
      <c r="H219" s="272"/>
      <c r="I219" s="328"/>
      <c r="J219" s="328"/>
      <c r="K219" s="266"/>
      <c r="L219" s="269"/>
      <c r="M219" s="270"/>
      <c r="N219" s="249"/>
      <c r="O219" s="312"/>
      <c r="P219" s="306"/>
    </row>
    <row r="220" spans="1:16" s="78" customFormat="1" ht="12">
      <c r="A220" s="498"/>
      <c r="B220" s="176"/>
      <c r="C220" s="441"/>
      <c r="D220" s="223"/>
      <c r="E220" s="224"/>
      <c r="F220" s="212">
        <f t="shared" si="7"/>
        <v>0</v>
      </c>
      <c r="G220" s="266">
        <f>IF(OSNOVA!$B$40=1,E220*F220,"")</f>
        <v>0</v>
      </c>
      <c r="H220" s="272"/>
      <c r="I220" s="328"/>
      <c r="J220" s="328"/>
      <c r="K220" s="266"/>
      <c r="L220" s="269"/>
      <c r="M220" s="270"/>
      <c r="N220" s="249"/>
      <c r="O220" s="312"/>
      <c r="P220" s="306"/>
    </row>
    <row r="221" spans="1:16" s="78" customFormat="1" ht="12">
      <c r="A221" s="497" t="str">
        <f>$B$133</f>
        <v>III.</v>
      </c>
      <c r="B221" s="506">
        <f>COUNT($A$138:B220)+1</f>
        <v>21</v>
      </c>
      <c r="C221" s="203" t="s">
        <v>748</v>
      </c>
      <c r="D221" s="223" t="s">
        <v>6</v>
      </c>
      <c r="E221" s="224">
        <v>1</v>
      </c>
      <c r="F221" s="212">
        <f t="shared" si="7"/>
        <v>0</v>
      </c>
      <c r="G221" s="266">
        <f>IF(OSNOVA!$B$40=1,E221*F221,"")</f>
        <v>0</v>
      </c>
      <c r="H221" s="272"/>
      <c r="I221" s="328"/>
      <c r="J221" s="328"/>
      <c r="K221" s="266"/>
      <c r="L221" s="269"/>
      <c r="M221" s="270"/>
      <c r="N221" s="249"/>
      <c r="O221" s="312"/>
      <c r="P221" s="306"/>
    </row>
    <row r="222" spans="1:16" s="78" customFormat="1" ht="72">
      <c r="A222" s="498"/>
      <c r="B222" s="176"/>
      <c r="C222" s="197" t="s">
        <v>749</v>
      </c>
      <c r="D222" s="223"/>
      <c r="E222" s="224"/>
      <c r="F222" s="212">
        <f t="shared" si="7"/>
        <v>0</v>
      </c>
      <c r="G222" s="266">
        <f>IF(OSNOVA!$B$40=1,E222*F222,"")</f>
        <v>0</v>
      </c>
      <c r="H222" s="272"/>
      <c r="I222" s="328"/>
      <c r="J222" s="328"/>
      <c r="K222" s="266"/>
      <c r="L222" s="269"/>
      <c r="M222" s="270"/>
      <c r="N222" s="249"/>
      <c r="O222" s="312"/>
      <c r="P222" s="306"/>
    </row>
    <row r="223" spans="1:16" s="78" customFormat="1" ht="24">
      <c r="A223" s="498"/>
      <c r="B223" s="176"/>
      <c r="C223" s="250" t="s">
        <v>750</v>
      </c>
      <c r="D223" s="223"/>
      <c r="E223" s="224"/>
      <c r="F223" s="212">
        <f t="shared" si="7"/>
        <v>0</v>
      </c>
      <c r="G223" s="266">
        <f>IF(OSNOVA!$B$40=1,E223*F223,"")</f>
        <v>0</v>
      </c>
      <c r="H223" s="272"/>
      <c r="I223" s="328"/>
      <c r="J223" s="328"/>
      <c r="K223" s="266"/>
      <c r="L223" s="269"/>
      <c r="M223" s="270"/>
      <c r="N223" s="249"/>
      <c r="O223" s="312"/>
      <c r="P223" s="306"/>
    </row>
    <row r="224" spans="1:16" s="78" customFormat="1" ht="12">
      <c r="A224" s="498"/>
      <c r="B224" s="176"/>
      <c r="C224" s="250"/>
      <c r="D224" s="223"/>
      <c r="E224" s="224"/>
      <c r="F224" s="212">
        <f t="shared" si="7"/>
        <v>0</v>
      </c>
      <c r="G224" s="266">
        <f>IF(OSNOVA!$B$40=1,E224*F224,"")</f>
        <v>0</v>
      </c>
      <c r="H224" s="272"/>
      <c r="I224" s="328"/>
      <c r="J224" s="328"/>
      <c r="K224" s="266"/>
      <c r="L224" s="269"/>
      <c r="M224" s="270"/>
      <c r="N224" s="249"/>
      <c r="O224" s="312"/>
      <c r="P224" s="306"/>
    </row>
    <row r="225" spans="1:16" s="78" customFormat="1" ht="12">
      <c r="A225" s="497" t="str">
        <f>$B$133</f>
        <v>III.</v>
      </c>
      <c r="B225" s="506">
        <f>COUNT($A$138:B224)+1</f>
        <v>22</v>
      </c>
      <c r="C225" s="370" t="s">
        <v>323</v>
      </c>
      <c r="D225" s="438" t="s">
        <v>98</v>
      </c>
      <c r="E225" s="257">
        <v>1</v>
      </c>
      <c r="F225" s="212">
        <f t="shared" si="7"/>
        <v>0</v>
      </c>
      <c r="G225" s="266">
        <f>IF(OSNOVA!$B$40=1,E225*F225,"")</f>
        <v>0</v>
      </c>
      <c r="H225" s="272"/>
      <c r="I225" s="328"/>
      <c r="J225" s="328"/>
      <c r="K225" s="266"/>
      <c r="L225" s="269"/>
      <c r="M225" s="270"/>
      <c r="N225" s="249"/>
      <c r="O225" s="312"/>
      <c r="P225" s="306"/>
    </row>
    <row r="226" spans="1:16" s="78" customFormat="1" ht="84">
      <c r="A226" s="498"/>
      <c r="B226" s="176"/>
      <c r="C226" s="369" t="s">
        <v>324</v>
      </c>
      <c r="D226" s="492"/>
      <c r="E226" s="492"/>
      <c r="F226" s="212">
        <f t="shared" si="7"/>
        <v>0</v>
      </c>
      <c r="G226" s="266">
        <f>IF(OSNOVA!$B$40=1,E226*F226,"")</f>
        <v>0</v>
      </c>
      <c r="H226" s="272"/>
      <c r="I226" s="328"/>
      <c r="J226" s="328"/>
      <c r="K226" s="266"/>
      <c r="L226" s="269"/>
      <c r="M226" s="270"/>
      <c r="N226" s="249"/>
      <c r="O226" s="312"/>
      <c r="P226" s="306"/>
    </row>
    <row r="227" spans="1:16" s="78" customFormat="1" ht="48">
      <c r="A227" s="498"/>
      <c r="B227" s="176"/>
      <c r="C227" s="441" t="s">
        <v>325</v>
      </c>
      <c r="D227" s="492"/>
      <c r="E227" s="492"/>
      <c r="F227" s="212">
        <f t="shared" si="7"/>
        <v>0</v>
      </c>
      <c r="G227" s="266">
        <f>IF(OSNOVA!$B$40=1,E227*F227,"")</f>
        <v>0</v>
      </c>
      <c r="H227" s="272"/>
      <c r="I227" s="328"/>
      <c r="J227" s="328"/>
      <c r="K227" s="266"/>
      <c r="L227" s="269"/>
      <c r="M227" s="270"/>
      <c r="N227" s="249"/>
      <c r="O227" s="312"/>
      <c r="P227" s="306"/>
    </row>
    <row r="228" spans="1:16" s="78" customFormat="1" ht="12">
      <c r="A228" s="498"/>
      <c r="B228" s="176"/>
      <c r="C228" s="441"/>
      <c r="D228" s="223"/>
      <c r="E228" s="224"/>
      <c r="F228" s="212">
        <f t="shared" si="7"/>
        <v>0</v>
      </c>
      <c r="G228" s="266">
        <f>IF(OSNOVA!$B$40=1,E228*F228,"")</f>
        <v>0</v>
      </c>
      <c r="H228" s="272"/>
      <c r="I228" s="328"/>
      <c r="J228" s="328"/>
      <c r="K228" s="266"/>
      <c r="L228" s="269"/>
      <c r="M228" s="270"/>
      <c r="N228" s="249"/>
      <c r="O228" s="312"/>
      <c r="P228" s="306"/>
    </row>
    <row r="229" spans="1:16" s="78" customFormat="1" ht="12">
      <c r="A229" s="497" t="str">
        <f>$B$133</f>
        <v>III.</v>
      </c>
      <c r="B229" s="506">
        <f>COUNT($A$138:B228)+1</f>
        <v>23</v>
      </c>
      <c r="C229" s="370" t="s">
        <v>326</v>
      </c>
      <c r="D229" s="438" t="s">
        <v>98</v>
      </c>
      <c r="E229" s="257">
        <v>1</v>
      </c>
      <c r="F229" s="212">
        <f t="shared" si="7"/>
        <v>0</v>
      </c>
      <c r="G229" s="266">
        <f>IF(OSNOVA!$B$40=1,E229*F229,"")</f>
        <v>0</v>
      </c>
      <c r="H229" s="272"/>
      <c r="I229" s="328"/>
      <c r="J229" s="328"/>
      <c r="K229" s="266"/>
      <c r="L229" s="269"/>
      <c r="M229" s="270"/>
      <c r="N229" s="249"/>
      <c r="O229" s="312"/>
      <c r="P229" s="306"/>
    </row>
    <row r="230" spans="1:16" s="78" customFormat="1" ht="72">
      <c r="A230" s="498"/>
      <c r="B230" s="176"/>
      <c r="C230" s="369" t="s">
        <v>327</v>
      </c>
      <c r="D230" s="492"/>
      <c r="E230" s="492"/>
      <c r="F230" s="212">
        <f t="shared" si="7"/>
        <v>0</v>
      </c>
      <c r="G230" s="266">
        <f>IF(OSNOVA!$B$40=1,E230*F230,"")</f>
        <v>0</v>
      </c>
      <c r="H230" s="272"/>
      <c r="I230" s="328"/>
      <c r="J230" s="328"/>
      <c r="K230" s="266"/>
      <c r="L230" s="269"/>
      <c r="M230" s="270"/>
      <c r="N230" s="249"/>
      <c r="O230" s="312"/>
      <c r="P230" s="306"/>
    </row>
    <row r="231" spans="1:16" s="78" customFormat="1" ht="48">
      <c r="A231" s="498"/>
      <c r="B231" s="176"/>
      <c r="C231" s="441" t="s">
        <v>328</v>
      </c>
      <c r="D231" s="492"/>
      <c r="E231" s="492"/>
      <c r="F231" s="212">
        <f t="shared" si="7"/>
        <v>0</v>
      </c>
      <c r="G231" s="266">
        <f>IF(OSNOVA!$B$40=1,E231*F231,"")</f>
        <v>0</v>
      </c>
      <c r="H231" s="272"/>
      <c r="I231" s="328"/>
      <c r="J231" s="328"/>
      <c r="K231" s="266"/>
      <c r="L231" s="269"/>
      <c r="M231" s="270"/>
      <c r="N231" s="249"/>
      <c r="O231" s="312"/>
      <c r="P231" s="306"/>
    </row>
    <row r="232" spans="1:16" s="78" customFormat="1" ht="12">
      <c r="A232" s="498"/>
      <c r="B232" s="176"/>
      <c r="C232" s="441"/>
      <c r="D232" s="223"/>
      <c r="E232" s="224"/>
      <c r="F232" s="212">
        <f t="shared" si="7"/>
        <v>0</v>
      </c>
      <c r="G232" s="266">
        <f>IF(OSNOVA!$B$40=1,E232*F232,"")</f>
        <v>0</v>
      </c>
      <c r="H232" s="272"/>
      <c r="I232" s="328"/>
      <c r="J232" s="328"/>
      <c r="K232" s="266"/>
      <c r="L232" s="269"/>
      <c r="M232" s="270"/>
      <c r="N232" s="249"/>
      <c r="O232" s="312"/>
      <c r="P232" s="306"/>
    </row>
    <row r="233" spans="1:16" s="78" customFormat="1" ht="12">
      <c r="A233" s="497" t="str">
        <f>$B$133</f>
        <v>III.</v>
      </c>
      <c r="B233" s="506">
        <f>COUNT($A$138:B232)+1</f>
        <v>24</v>
      </c>
      <c r="C233" s="370" t="s">
        <v>329</v>
      </c>
      <c r="D233" s="438" t="s">
        <v>98</v>
      </c>
      <c r="E233" s="257">
        <v>1</v>
      </c>
      <c r="F233" s="212">
        <f t="shared" si="7"/>
        <v>0</v>
      </c>
      <c r="G233" s="266">
        <f>IF(OSNOVA!$B$40=1,E233*F233,"")</f>
        <v>0</v>
      </c>
      <c r="H233" s="272"/>
      <c r="I233" s="328"/>
      <c r="J233" s="328"/>
      <c r="K233" s="266"/>
      <c r="L233" s="269"/>
      <c r="M233" s="270"/>
      <c r="N233" s="249"/>
      <c r="O233" s="312"/>
      <c r="P233" s="306"/>
    </row>
    <row r="234" spans="1:16" s="78" customFormat="1" ht="60">
      <c r="A234" s="498"/>
      <c r="B234" s="176"/>
      <c r="C234" s="369" t="s">
        <v>751</v>
      </c>
      <c r="D234" s="492"/>
      <c r="E234" s="492"/>
      <c r="F234" s="212">
        <f t="shared" si="7"/>
        <v>0</v>
      </c>
      <c r="G234" s="266">
        <f>IF(OSNOVA!$B$40=1,E234*F234,"")</f>
        <v>0</v>
      </c>
      <c r="H234" s="272"/>
      <c r="I234" s="328"/>
      <c r="J234" s="328"/>
      <c r="K234" s="266"/>
      <c r="L234" s="269"/>
      <c r="M234" s="270"/>
      <c r="N234" s="249"/>
      <c r="O234" s="312"/>
      <c r="P234" s="306"/>
    </row>
    <row r="235" spans="1:16" s="78" customFormat="1" ht="36">
      <c r="A235" s="498"/>
      <c r="B235" s="176"/>
      <c r="C235" s="441" t="s">
        <v>818</v>
      </c>
      <c r="D235" s="492"/>
      <c r="E235" s="492"/>
      <c r="F235" s="212">
        <f t="shared" si="7"/>
        <v>0</v>
      </c>
      <c r="G235" s="266">
        <f>IF(OSNOVA!$B$40=1,E235*F235,"")</f>
        <v>0</v>
      </c>
      <c r="H235" s="272"/>
      <c r="I235" s="328"/>
      <c r="J235" s="328"/>
      <c r="K235" s="266"/>
      <c r="L235" s="269"/>
      <c r="M235" s="270"/>
      <c r="N235" s="249"/>
      <c r="O235" s="312"/>
      <c r="P235" s="306"/>
    </row>
    <row r="236" spans="1:16" s="78" customFormat="1" ht="12">
      <c r="A236" s="498"/>
      <c r="B236" s="176"/>
      <c r="C236" s="441"/>
      <c r="D236" s="492"/>
      <c r="E236" s="492"/>
      <c r="F236" s="212">
        <f t="shared" si="7"/>
        <v>0</v>
      </c>
      <c r="G236" s="266">
        <f>IF(OSNOVA!$B$40=1,E236*F236,"")</f>
        <v>0</v>
      </c>
      <c r="H236" s="272"/>
      <c r="I236" s="328"/>
      <c r="J236" s="328"/>
      <c r="K236" s="266"/>
      <c r="L236" s="269"/>
      <c r="M236" s="270"/>
      <c r="N236" s="249"/>
      <c r="O236" s="312"/>
      <c r="P236" s="306"/>
    </row>
    <row r="237" spans="1:16" s="78" customFormat="1" ht="12">
      <c r="A237" s="497" t="str">
        <f>$B$133</f>
        <v>III.</v>
      </c>
      <c r="B237" s="506">
        <f>COUNT($A$138:B236)+1</f>
        <v>25</v>
      </c>
      <c r="C237" s="370" t="s">
        <v>330</v>
      </c>
      <c r="D237" s="438" t="s">
        <v>98</v>
      </c>
      <c r="E237" s="257">
        <v>1</v>
      </c>
      <c r="F237" s="212">
        <f t="shared" si="7"/>
        <v>0</v>
      </c>
      <c r="G237" s="266">
        <f>IF(OSNOVA!$B$40=1,E237*F237,"")</f>
        <v>0</v>
      </c>
      <c r="H237" s="272"/>
      <c r="I237" s="328"/>
      <c r="J237" s="328"/>
      <c r="K237" s="266"/>
      <c r="L237" s="269"/>
      <c r="M237" s="270"/>
      <c r="N237" s="249"/>
      <c r="O237" s="312"/>
      <c r="P237" s="306"/>
    </row>
    <row r="238" spans="1:16" s="78" customFormat="1" ht="72">
      <c r="A238" s="498"/>
      <c r="B238" s="176"/>
      <c r="C238" s="369" t="s">
        <v>752</v>
      </c>
      <c r="D238" s="492"/>
      <c r="E238" s="492"/>
      <c r="F238" s="212">
        <f aca="true" t="shared" si="8" ref="F238:F243">H238*DobMont</f>
        <v>0</v>
      </c>
      <c r="G238" s="266">
        <f>IF(OSNOVA!$B$40=1,E238*F238,"")</f>
        <v>0</v>
      </c>
      <c r="H238" s="272"/>
      <c r="I238" s="328"/>
      <c r="J238" s="328"/>
      <c r="K238" s="266"/>
      <c r="L238" s="269"/>
      <c r="M238" s="270"/>
      <c r="N238" s="249"/>
      <c r="O238" s="312"/>
      <c r="P238" s="306"/>
    </row>
    <row r="239" spans="1:16" s="78" customFormat="1" ht="36">
      <c r="A239" s="498"/>
      <c r="B239" s="176"/>
      <c r="C239" s="441" t="s">
        <v>753</v>
      </c>
      <c r="D239" s="492"/>
      <c r="E239" s="492"/>
      <c r="F239" s="212">
        <f t="shared" si="8"/>
        <v>0</v>
      </c>
      <c r="G239" s="266">
        <f>IF(OSNOVA!$B$40=1,E239*F239,"")</f>
        <v>0</v>
      </c>
      <c r="H239" s="272"/>
      <c r="I239" s="328"/>
      <c r="J239" s="328"/>
      <c r="K239" s="266"/>
      <c r="L239" s="269"/>
      <c r="M239" s="270"/>
      <c r="N239" s="249"/>
      <c r="O239" s="312"/>
      <c r="P239" s="306"/>
    </row>
    <row r="240" spans="1:16" s="78" customFormat="1" ht="12">
      <c r="A240" s="498"/>
      <c r="B240" s="176"/>
      <c r="C240" s="441"/>
      <c r="D240" s="492"/>
      <c r="E240" s="492"/>
      <c r="F240" s="212">
        <f t="shared" si="8"/>
        <v>0</v>
      </c>
      <c r="G240" s="266">
        <f>IF(OSNOVA!$B$40=1,E240*F240,"")</f>
        <v>0</v>
      </c>
      <c r="H240" s="272"/>
      <c r="I240" s="328"/>
      <c r="J240" s="328"/>
      <c r="K240" s="266"/>
      <c r="L240" s="269"/>
      <c r="M240" s="270"/>
      <c r="N240" s="249"/>
      <c r="O240" s="312"/>
      <c r="P240" s="306"/>
    </row>
    <row r="241" spans="1:16" s="78" customFormat="1" ht="12">
      <c r="A241" s="497" t="str">
        <f>$B$133</f>
        <v>III.</v>
      </c>
      <c r="B241" s="506">
        <f>COUNT($A$138:B240)+1</f>
        <v>26</v>
      </c>
      <c r="C241" s="370" t="s">
        <v>331</v>
      </c>
      <c r="D241" s="438" t="s">
        <v>98</v>
      </c>
      <c r="E241" s="257">
        <v>1</v>
      </c>
      <c r="F241" s="212">
        <f t="shared" si="8"/>
        <v>0</v>
      </c>
      <c r="G241" s="266">
        <f>IF(OSNOVA!$B$40=1,E241*F241,"")</f>
        <v>0</v>
      </c>
      <c r="H241" s="272"/>
      <c r="I241" s="328"/>
      <c r="J241" s="328"/>
      <c r="K241" s="266"/>
      <c r="L241" s="269"/>
      <c r="M241" s="270"/>
      <c r="N241" s="249"/>
      <c r="O241" s="312"/>
      <c r="P241" s="306"/>
    </row>
    <row r="242" spans="1:16" s="78" customFormat="1" ht="48">
      <c r="A242" s="498"/>
      <c r="B242" s="176"/>
      <c r="C242" s="369" t="s">
        <v>754</v>
      </c>
      <c r="D242" s="492"/>
      <c r="E242" s="492"/>
      <c r="F242" s="212">
        <f t="shared" si="8"/>
        <v>0</v>
      </c>
      <c r="G242" s="266">
        <f>IF(OSNOVA!$B$40=1,E242*F242,"")</f>
        <v>0</v>
      </c>
      <c r="H242" s="273"/>
      <c r="I242" s="328"/>
      <c r="J242" s="328"/>
      <c r="K242" s="266"/>
      <c r="L242" s="269"/>
      <c r="M242" s="270"/>
      <c r="N242" s="249"/>
      <c r="O242" s="312"/>
      <c r="P242" s="306"/>
    </row>
    <row r="243" spans="1:16" s="78" customFormat="1" ht="48">
      <c r="A243" s="498"/>
      <c r="B243" s="176"/>
      <c r="C243" s="441" t="s">
        <v>332</v>
      </c>
      <c r="D243" s="492"/>
      <c r="E243" s="492"/>
      <c r="F243" s="212">
        <f t="shared" si="8"/>
        <v>0</v>
      </c>
      <c r="G243" s="266">
        <f>IF(OSNOVA!$B$40=1,E243*F243,"")</f>
        <v>0</v>
      </c>
      <c r="H243" s="273"/>
      <c r="I243" s="328"/>
      <c r="J243" s="328"/>
      <c r="K243" s="266"/>
      <c r="L243" s="269"/>
      <c r="M243" s="270"/>
      <c r="N243" s="249"/>
      <c r="O243" s="312"/>
      <c r="P243" s="306"/>
    </row>
    <row r="244" spans="1:16" s="78" customFormat="1" ht="12">
      <c r="A244" s="505"/>
      <c r="B244" s="506"/>
      <c r="C244" s="250"/>
      <c r="D244" s="223"/>
      <c r="E244" s="224"/>
      <c r="F244" s="249"/>
      <c r="G244" s="266"/>
      <c r="H244" s="273"/>
      <c r="I244" s="491"/>
      <c r="J244" s="491"/>
      <c r="K244" s="266"/>
      <c r="L244" s="269"/>
      <c r="M244" s="270"/>
      <c r="N244" s="249"/>
      <c r="O244" s="312"/>
      <c r="P244" s="306"/>
    </row>
    <row r="245" spans="1:16" s="78" customFormat="1" ht="12">
      <c r="A245" s="497" t="str">
        <f>$B$133</f>
        <v>III.</v>
      </c>
      <c r="B245" s="506">
        <f>COUNT($A$138:B243)+1</f>
        <v>27</v>
      </c>
      <c r="C245" s="203" t="s">
        <v>232</v>
      </c>
      <c r="D245" s="345" t="s">
        <v>5</v>
      </c>
      <c r="E245" s="346">
        <v>20</v>
      </c>
      <c r="F245" s="249">
        <f>H245*DobMont</f>
        <v>0</v>
      </c>
      <c r="G245" s="266">
        <f>IF(OSNOVA!$B$40=1,E245*F245,"")</f>
        <v>0</v>
      </c>
      <c r="H245" s="272"/>
      <c r="I245" s="328"/>
      <c r="J245" s="328"/>
      <c r="K245" s="266"/>
      <c r="L245" s="269"/>
      <c r="M245" s="270"/>
      <c r="N245" s="249"/>
      <c r="O245" s="312"/>
      <c r="P245" s="306"/>
    </row>
    <row r="246" spans="1:16" s="78" customFormat="1" ht="48" customHeight="1">
      <c r="A246" s="497"/>
      <c r="B246" s="176"/>
      <c r="C246" s="197" t="s">
        <v>233</v>
      </c>
      <c r="D246" s="365"/>
      <c r="E246" s="346"/>
      <c r="F246" s="212"/>
      <c r="G246" s="266"/>
      <c r="H246" s="272"/>
      <c r="I246" s="328"/>
      <c r="J246" s="328"/>
      <c r="K246" s="266"/>
      <c r="L246" s="269"/>
      <c r="M246" s="270"/>
      <c r="N246" s="249"/>
      <c r="O246" s="312"/>
      <c r="P246" s="306"/>
    </row>
    <row r="247" spans="1:16" s="78" customFormat="1" ht="12">
      <c r="A247" s="498"/>
      <c r="B247" s="176"/>
      <c r="C247" s="84"/>
      <c r="D247" s="365"/>
      <c r="E247" s="346"/>
      <c r="F247" s="227"/>
      <c r="G247" s="212"/>
      <c r="H247" s="272"/>
      <c r="I247" s="328"/>
      <c r="J247" s="328"/>
      <c r="K247" s="266"/>
      <c r="L247" s="269"/>
      <c r="M247" s="270"/>
      <c r="N247" s="249"/>
      <c r="O247" s="312"/>
      <c r="P247" s="306"/>
    </row>
    <row r="248" spans="1:16" s="78" customFormat="1" ht="13.5" thickBot="1">
      <c r="A248" s="499"/>
      <c r="B248" s="500"/>
      <c r="C248" s="121" t="str">
        <f>CONCATENATE(B133," ",C133," - SKUPAJ:")</f>
        <v>III. SANITARNA KERAMIKA - SKUPAJ:</v>
      </c>
      <c r="D248" s="354"/>
      <c r="E248" s="354"/>
      <c r="F248" s="228"/>
      <c r="G248" s="229">
        <f>SUM(G134:G247)</f>
        <v>0</v>
      </c>
      <c r="H248" s="272"/>
      <c r="I248" s="328"/>
      <c r="J248" s="328"/>
      <c r="K248" s="266"/>
      <c r="L248" s="269"/>
      <c r="M248" s="270"/>
      <c r="N248" s="249"/>
      <c r="O248" s="312"/>
      <c r="P248" s="306"/>
    </row>
    <row r="249" spans="1:16" s="78" customFormat="1" ht="12.75">
      <c r="A249" s="501"/>
      <c r="B249" s="502"/>
      <c r="C249" s="339"/>
      <c r="D249" s="356"/>
      <c r="E249" s="356"/>
      <c r="F249" s="340"/>
      <c r="G249" s="267"/>
      <c r="H249" s="272"/>
      <c r="I249" s="328"/>
      <c r="J249" s="328"/>
      <c r="K249" s="266"/>
      <c r="L249" s="269"/>
      <c r="M249" s="270"/>
      <c r="N249" s="249"/>
      <c r="O249" s="312"/>
      <c r="P249" s="306"/>
    </row>
    <row r="250" spans="1:16" s="769" customFormat="1" ht="13.5" thickBot="1">
      <c r="A250" s="759"/>
      <c r="B250" s="760" t="s">
        <v>177</v>
      </c>
      <c r="C250" s="761" t="s">
        <v>357</v>
      </c>
      <c r="D250" s="373"/>
      <c r="E250" s="374"/>
      <c r="F250" s="375"/>
      <c r="G250" s="375"/>
      <c r="H250" s="762"/>
      <c r="I250" s="763"/>
      <c r="J250" s="763"/>
      <c r="K250" s="764"/>
      <c r="L250" s="765"/>
      <c r="M250" s="766"/>
      <c r="N250" s="767"/>
      <c r="O250" s="768"/>
      <c r="P250" s="764"/>
    </row>
    <row r="251" spans="1:16" s="78" customFormat="1" ht="12.75">
      <c r="A251" s="495"/>
      <c r="B251" s="496"/>
      <c r="C251" s="107"/>
      <c r="D251" s="359"/>
      <c r="E251" s="361"/>
      <c r="F251" s="212"/>
      <c r="G251" s="266"/>
      <c r="H251" s="272"/>
      <c r="I251" s="328"/>
      <c r="J251" s="328"/>
      <c r="K251" s="266"/>
      <c r="L251" s="269"/>
      <c r="M251" s="270"/>
      <c r="N251" s="249"/>
      <c r="O251" s="312"/>
      <c r="P251" s="306"/>
    </row>
    <row r="252" spans="1:16" s="78" customFormat="1" ht="12">
      <c r="A252" s="497" t="str">
        <f>$B$250</f>
        <v>IV.</v>
      </c>
      <c r="B252" s="176">
        <f>COUNT(#REF!)+1</f>
        <v>1</v>
      </c>
      <c r="C252" s="203" t="s">
        <v>356</v>
      </c>
      <c r="D252" s="223" t="s">
        <v>98</v>
      </c>
      <c r="E252" s="224">
        <v>1</v>
      </c>
      <c r="F252" s="212">
        <f>H252*DobMont</f>
        <v>0</v>
      </c>
      <c r="G252" s="266">
        <f>IF(OSNOVA!$B$40=1,E252*F252,"")</f>
        <v>0</v>
      </c>
      <c r="H252" s="272"/>
      <c r="I252" s="328"/>
      <c r="J252" s="328"/>
      <c r="K252" s="266"/>
      <c r="L252" s="269"/>
      <c r="M252" s="270"/>
      <c r="N252" s="249"/>
      <c r="O252" s="312"/>
      <c r="P252" s="306"/>
    </row>
    <row r="253" spans="1:16" s="78" customFormat="1" ht="216">
      <c r="A253" s="497"/>
      <c r="B253" s="176"/>
      <c r="C253" s="197" t="s">
        <v>716</v>
      </c>
      <c r="D253" s="223"/>
      <c r="E253" s="224"/>
      <c r="F253" s="212"/>
      <c r="G253" s="266"/>
      <c r="H253" s="272"/>
      <c r="I253" s="328"/>
      <c r="J253" s="328"/>
      <c r="K253" s="266"/>
      <c r="L253" s="269"/>
      <c r="M253" s="270"/>
      <c r="N253" s="249"/>
      <c r="O253" s="312"/>
      <c r="P253" s="306"/>
    </row>
    <row r="254" spans="1:16" s="78" customFormat="1" ht="60">
      <c r="A254" s="497"/>
      <c r="B254" s="176"/>
      <c r="C254" s="250" t="s">
        <v>715</v>
      </c>
      <c r="D254" s="223"/>
      <c r="E254" s="224"/>
      <c r="F254" s="212"/>
      <c r="G254" s="266"/>
      <c r="H254" s="272"/>
      <c r="I254" s="328"/>
      <c r="J254" s="328"/>
      <c r="K254" s="266"/>
      <c r="L254" s="269"/>
      <c r="M254" s="270"/>
      <c r="N254" s="249"/>
      <c r="O254" s="312"/>
      <c r="P254" s="306"/>
    </row>
    <row r="255" spans="1:16" s="78" customFormat="1" ht="12">
      <c r="A255" s="498"/>
      <c r="B255" s="176"/>
      <c r="C255" s="225"/>
      <c r="D255" s="223"/>
      <c r="E255" s="224"/>
      <c r="F255" s="212">
        <f>H255*DobMont</f>
        <v>0</v>
      </c>
      <c r="G255" s="266">
        <f>IF(OSNOVA!$B$40=1,E255*F255,"")</f>
        <v>0</v>
      </c>
      <c r="H255" s="272"/>
      <c r="I255" s="328"/>
      <c r="J255" s="328"/>
      <c r="K255" s="266"/>
      <c r="L255" s="269"/>
      <c r="M255" s="270"/>
      <c r="N255" s="249"/>
      <c r="O255" s="312"/>
      <c r="P255" s="306"/>
    </row>
    <row r="256" spans="1:16" s="78" customFormat="1" ht="12">
      <c r="A256" s="497" t="str">
        <f>$B$250</f>
        <v>IV.</v>
      </c>
      <c r="B256" s="176">
        <f>COUNT($A$252:B255)+1</f>
        <v>2</v>
      </c>
      <c r="C256" s="203" t="s">
        <v>355</v>
      </c>
      <c r="D256" s="223" t="s">
        <v>98</v>
      </c>
      <c r="E256" s="224">
        <v>1</v>
      </c>
      <c r="F256" s="212">
        <f>H256*DobMont</f>
        <v>0</v>
      </c>
      <c r="G256" s="266">
        <f>IF(OSNOVA!$B$40=1,E256*F256,"")</f>
        <v>0</v>
      </c>
      <c r="H256" s="272"/>
      <c r="I256" s="328"/>
      <c r="J256" s="328"/>
      <c r="K256" s="266"/>
      <c r="L256" s="269"/>
      <c r="M256" s="270"/>
      <c r="N256" s="249"/>
      <c r="O256" s="312"/>
      <c r="P256" s="306"/>
    </row>
    <row r="257" spans="1:16" s="78" customFormat="1" ht="156">
      <c r="A257" s="497"/>
      <c r="B257" s="176"/>
      <c r="C257" s="197" t="s">
        <v>717</v>
      </c>
      <c r="D257" s="223"/>
      <c r="E257" s="224"/>
      <c r="F257" s="212"/>
      <c r="G257" s="266"/>
      <c r="H257" s="272"/>
      <c r="I257" s="328"/>
      <c r="J257" s="328"/>
      <c r="K257" s="266"/>
      <c r="L257" s="269"/>
      <c r="M257" s="270"/>
      <c r="N257" s="249"/>
      <c r="O257" s="312"/>
      <c r="P257" s="306"/>
    </row>
    <row r="258" spans="1:16" s="78" customFormat="1" ht="60">
      <c r="A258" s="497"/>
      <c r="B258" s="176"/>
      <c r="C258" s="250" t="s">
        <v>591</v>
      </c>
      <c r="D258" s="223"/>
      <c r="E258" s="224"/>
      <c r="F258" s="212"/>
      <c r="G258" s="266"/>
      <c r="H258" s="272"/>
      <c r="I258" s="328"/>
      <c r="J258" s="328"/>
      <c r="K258" s="266"/>
      <c r="L258" s="269"/>
      <c r="M258" s="270"/>
      <c r="N258" s="249"/>
      <c r="O258" s="312"/>
      <c r="P258" s="306"/>
    </row>
    <row r="259" spans="1:16" s="78" customFormat="1" ht="12">
      <c r="A259" s="498"/>
      <c r="B259" s="176"/>
      <c r="C259" s="200"/>
      <c r="D259" s="223"/>
      <c r="E259" s="224"/>
      <c r="F259" s="212">
        <f>H259*DobMont</f>
        <v>0</v>
      </c>
      <c r="G259" s="266">
        <f>IF(OSNOVA!$B$40=1,E259*F259,"")</f>
        <v>0</v>
      </c>
      <c r="H259" s="272"/>
      <c r="I259" s="328"/>
      <c r="J259" s="328"/>
      <c r="K259" s="266"/>
      <c r="L259" s="269"/>
      <c r="M259" s="270"/>
      <c r="N259" s="249"/>
      <c r="O259" s="312"/>
      <c r="P259" s="306"/>
    </row>
    <row r="260" spans="1:16" s="78" customFormat="1" ht="12">
      <c r="A260" s="497" t="str">
        <f>$B$250</f>
        <v>IV.</v>
      </c>
      <c r="B260" s="176">
        <f>COUNT($A$252:B259)+1</f>
        <v>3</v>
      </c>
      <c r="C260" s="203" t="s">
        <v>232</v>
      </c>
      <c r="D260" s="345" t="s">
        <v>5</v>
      </c>
      <c r="E260" s="346">
        <v>7</v>
      </c>
      <c r="F260" s="249">
        <f>H260*DobMont</f>
        <v>0</v>
      </c>
      <c r="G260" s="266">
        <f>IF(OSNOVA!$B$40=1,E260*F260,"")</f>
        <v>0</v>
      </c>
      <c r="H260" s="272"/>
      <c r="I260" s="328"/>
      <c r="J260" s="328"/>
      <c r="K260" s="266"/>
      <c r="L260" s="269"/>
      <c r="M260" s="270"/>
      <c r="N260" s="249"/>
      <c r="O260" s="312"/>
      <c r="P260" s="306"/>
    </row>
    <row r="261" spans="1:16" s="78" customFormat="1" ht="60">
      <c r="A261" s="497"/>
      <c r="B261" s="176"/>
      <c r="C261" s="197" t="s">
        <v>233</v>
      </c>
      <c r="D261" s="365"/>
      <c r="E261" s="346"/>
      <c r="F261" s="212"/>
      <c r="G261" s="266"/>
      <c r="H261" s="272"/>
      <c r="I261" s="328"/>
      <c r="J261" s="328"/>
      <c r="K261" s="266"/>
      <c r="L261" s="269"/>
      <c r="M261" s="270"/>
      <c r="N261" s="249"/>
      <c r="O261" s="312"/>
      <c r="P261" s="306"/>
    </row>
    <row r="262" spans="1:16" s="78" customFormat="1" ht="12">
      <c r="A262" s="498"/>
      <c r="B262" s="176"/>
      <c r="C262" s="84"/>
      <c r="D262" s="365"/>
      <c r="E262" s="346"/>
      <c r="F262" s="227"/>
      <c r="G262" s="212"/>
      <c r="H262" s="272"/>
      <c r="I262" s="328"/>
      <c r="J262" s="328"/>
      <c r="K262" s="266"/>
      <c r="L262" s="269"/>
      <c r="M262" s="270"/>
      <c r="N262" s="249"/>
      <c r="O262" s="312"/>
      <c r="P262" s="306"/>
    </row>
    <row r="263" spans="1:16" s="78" customFormat="1" ht="13.5" thickBot="1">
      <c r="A263" s="499"/>
      <c r="B263" s="500"/>
      <c r="C263" s="121" t="str">
        <f>CONCATENATE(B250," ",C250," - SKUPAJ:")</f>
        <v>IV. OBDELAVA SANITARNE VODE - SKUPAJ:</v>
      </c>
      <c r="D263" s="354"/>
      <c r="E263" s="354"/>
      <c r="F263" s="228"/>
      <c r="G263" s="229">
        <f>SUM(G251:G262)</f>
        <v>0</v>
      </c>
      <c r="H263" s="272"/>
      <c r="I263" s="328"/>
      <c r="J263" s="328"/>
      <c r="K263" s="266"/>
      <c r="L263" s="269"/>
      <c r="M263" s="270"/>
      <c r="N263" s="249"/>
      <c r="O263" s="312"/>
      <c r="P263" s="306"/>
    </row>
    <row r="264" spans="1:16" s="78" customFormat="1" ht="12.75">
      <c r="A264" s="501"/>
      <c r="B264" s="502"/>
      <c r="C264" s="339"/>
      <c r="D264" s="356"/>
      <c r="E264" s="356"/>
      <c r="F264" s="340"/>
      <c r="G264" s="267"/>
      <c r="H264" s="272"/>
      <c r="I264" s="328"/>
      <c r="J264" s="328"/>
      <c r="K264" s="266"/>
      <c r="L264" s="269"/>
      <c r="M264" s="270"/>
      <c r="N264" s="249"/>
      <c r="O264" s="312"/>
      <c r="P264" s="306"/>
    </row>
    <row r="265" spans="1:16" s="383" customFormat="1" ht="16.5" thickBot="1">
      <c r="A265" s="503"/>
      <c r="B265" s="504" t="s">
        <v>277</v>
      </c>
      <c r="C265" s="372" t="s">
        <v>548</v>
      </c>
      <c r="D265" s="373"/>
      <c r="E265" s="374"/>
      <c r="F265" s="375"/>
      <c r="G265" s="375"/>
      <c r="H265" s="376"/>
      <c r="I265" s="377"/>
      <c r="J265" s="377"/>
      <c r="K265" s="378"/>
      <c r="L265" s="379"/>
      <c r="M265" s="380"/>
      <c r="N265" s="381"/>
      <c r="O265" s="382"/>
      <c r="P265" s="378"/>
    </row>
    <row r="266" spans="1:16" s="78" customFormat="1" ht="12.75">
      <c r="A266" s="495"/>
      <c r="B266" s="496"/>
      <c r="C266" s="107"/>
      <c r="D266" s="359"/>
      <c r="E266" s="361"/>
      <c r="F266" s="212"/>
      <c r="G266" s="266"/>
      <c r="H266" s="272"/>
      <c r="I266" s="328"/>
      <c r="J266" s="328"/>
      <c r="K266" s="266"/>
      <c r="L266" s="269"/>
      <c r="M266" s="270"/>
      <c r="N266" s="249"/>
      <c r="O266" s="312"/>
      <c r="P266" s="306"/>
    </row>
    <row r="267" spans="1:16" s="78" customFormat="1" ht="12">
      <c r="A267" s="497" t="str">
        <f>$B$265</f>
        <v>V.</v>
      </c>
      <c r="B267" s="176">
        <f>COUNT(#REF!)+1</f>
        <v>1</v>
      </c>
      <c r="C267" s="203" t="s">
        <v>718</v>
      </c>
      <c r="D267" s="223" t="s">
        <v>98</v>
      </c>
      <c r="E267" s="224">
        <v>1</v>
      </c>
      <c r="F267" s="212">
        <f>H267*DobMont</f>
        <v>0</v>
      </c>
      <c r="G267" s="266">
        <f>IF(OSNOVA!$B$40=1,E267*F267,"")</f>
        <v>0</v>
      </c>
      <c r="H267" s="272"/>
      <c r="I267" s="328"/>
      <c r="J267" s="328"/>
      <c r="K267" s="266"/>
      <c r="L267" s="269"/>
      <c r="M267" s="270"/>
      <c r="N267" s="249"/>
      <c r="O267" s="312"/>
      <c r="P267" s="306"/>
    </row>
    <row r="268" spans="1:16" s="78" customFormat="1" ht="120">
      <c r="A268" s="497"/>
      <c r="B268" s="176"/>
      <c r="C268" s="197" t="s">
        <v>719</v>
      </c>
      <c r="D268" s="223"/>
      <c r="E268" s="224"/>
      <c r="F268" s="212"/>
      <c r="G268" s="266"/>
      <c r="H268" s="272"/>
      <c r="I268" s="328"/>
      <c r="J268" s="328"/>
      <c r="K268" s="266"/>
      <c r="L268" s="269"/>
      <c r="M268" s="270"/>
      <c r="N268" s="249"/>
      <c r="O268" s="312"/>
      <c r="P268" s="306"/>
    </row>
    <row r="269" spans="1:16" s="78" customFormat="1" ht="24">
      <c r="A269" s="497"/>
      <c r="B269" s="176"/>
      <c r="C269" s="250" t="s">
        <v>720</v>
      </c>
      <c r="D269" s="223"/>
      <c r="E269" s="224"/>
      <c r="F269" s="212"/>
      <c r="G269" s="266"/>
      <c r="H269" s="272"/>
      <c r="I269" s="328"/>
      <c r="J269" s="328"/>
      <c r="K269" s="266"/>
      <c r="L269" s="269"/>
      <c r="M269" s="270"/>
      <c r="N269" s="249"/>
      <c r="O269" s="312"/>
      <c r="P269" s="306"/>
    </row>
    <row r="270" spans="1:16" s="78" customFormat="1" ht="12">
      <c r="A270" s="498"/>
      <c r="B270" s="176"/>
      <c r="C270" s="225"/>
      <c r="D270" s="223"/>
      <c r="E270" s="224"/>
      <c r="F270" s="212">
        <f>H270*DobMont</f>
        <v>0</v>
      </c>
      <c r="G270" s="266">
        <f>IF(OSNOVA!$B$40=1,E270*F270,"")</f>
        <v>0</v>
      </c>
      <c r="H270" s="272"/>
      <c r="I270" s="328"/>
      <c r="J270" s="328"/>
      <c r="K270" s="266"/>
      <c r="L270" s="269"/>
      <c r="M270" s="270"/>
      <c r="N270" s="249"/>
      <c r="O270" s="312"/>
      <c r="P270" s="306"/>
    </row>
    <row r="271" spans="1:16" s="78" customFormat="1" ht="12">
      <c r="A271" s="497" t="str">
        <f>$B$265</f>
        <v>V.</v>
      </c>
      <c r="B271" s="176">
        <f>COUNT($A$267:B270)+1</f>
        <v>2</v>
      </c>
      <c r="C271" s="203" t="s">
        <v>721</v>
      </c>
      <c r="D271" s="223" t="s">
        <v>4</v>
      </c>
      <c r="E271" s="224">
        <v>15</v>
      </c>
      <c r="F271" s="212">
        <f>H271*DobMont</f>
        <v>0</v>
      </c>
      <c r="G271" s="266">
        <f>IF(OSNOVA!$B$40=1,E271*F271,"")</f>
        <v>0</v>
      </c>
      <c r="H271" s="272"/>
      <c r="I271" s="328"/>
      <c r="J271" s="328"/>
      <c r="K271" s="266"/>
      <c r="L271" s="269"/>
      <c r="M271" s="270"/>
      <c r="N271" s="249"/>
      <c r="O271" s="312"/>
      <c r="P271" s="306"/>
    </row>
    <row r="272" spans="1:16" s="78" customFormat="1" ht="84">
      <c r="A272" s="497"/>
      <c r="B272" s="176"/>
      <c r="C272" s="197" t="s">
        <v>349</v>
      </c>
      <c r="D272" s="223"/>
      <c r="E272" s="224"/>
      <c r="F272" s="212"/>
      <c r="G272" s="266"/>
      <c r="H272" s="272"/>
      <c r="I272" s="328"/>
      <c r="J272" s="328"/>
      <c r="K272" s="266"/>
      <c r="L272" s="269"/>
      <c r="M272" s="270"/>
      <c r="N272" s="249"/>
      <c r="O272" s="312"/>
      <c r="P272" s="306"/>
    </row>
    <row r="273" spans="1:16" s="78" customFormat="1" ht="12">
      <c r="A273" s="497"/>
      <c r="B273" s="176"/>
      <c r="C273" s="250" t="s">
        <v>350</v>
      </c>
      <c r="D273" s="223"/>
      <c r="E273" s="224"/>
      <c r="F273" s="212"/>
      <c r="G273" s="266"/>
      <c r="H273" s="272"/>
      <c r="I273" s="328"/>
      <c r="J273" s="328"/>
      <c r="K273" s="266"/>
      <c r="L273" s="269"/>
      <c r="M273" s="270"/>
      <c r="N273" s="249"/>
      <c r="O273" s="312"/>
      <c r="P273" s="306"/>
    </row>
    <row r="274" spans="1:16" s="78" customFormat="1" ht="12">
      <c r="A274" s="498"/>
      <c r="B274" s="176"/>
      <c r="C274" s="200"/>
      <c r="D274" s="223"/>
      <c r="E274" s="224"/>
      <c r="F274" s="212"/>
      <c r="G274" s="266"/>
      <c r="H274" s="272"/>
      <c r="I274" s="328"/>
      <c r="J274" s="328"/>
      <c r="K274" s="266"/>
      <c r="L274" s="269"/>
      <c r="M274" s="270"/>
      <c r="N274" s="249"/>
      <c r="O274" s="312"/>
      <c r="P274" s="306"/>
    </row>
    <row r="275" spans="1:16" s="78" customFormat="1" ht="12">
      <c r="A275" s="497" t="str">
        <f>$B$265</f>
        <v>V.</v>
      </c>
      <c r="B275" s="176">
        <f>COUNT($A$267:B274)+1</f>
        <v>3</v>
      </c>
      <c r="C275" s="203" t="s">
        <v>232</v>
      </c>
      <c r="D275" s="345" t="s">
        <v>5</v>
      </c>
      <c r="E275" s="346">
        <v>7</v>
      </c>
      <c r="F275" s="249">
        <f>H275*DobMont</f>
        <v>0</v>
      </c>
      <c r="G275" s="266">
        <f>IF(OSNOVA!$B$40=1,E275*F275,"")</f>
        <v>0</v>
      </c>
      <c r="H275" s="272"/>
      <c r="I275" s="328"/>
      <c r="J275" s="328"/>
      <c r="K275" s="266"/>
      <c r="L275" s="269"/>
      <c r="M275" s="270"/>
      <c r="N275" s="249"/>
      <c r="O275" s="312"/>
      <c r="P275" s="306"/>
    </row>
    <row r="276" spans="1:16" s="78" customFormat="1" ht="50.25" customHeight="1">
      <c r="A276" s="497"/>
      <c r="B276" s="176"/>
      <c r="C276" s="197" t="s">
        <v>233</v>
      </c>
      <c r="D276" s="365"/>
      <c r="E276" s="346"/>
      <c r="F276" s="212"/>
      <c r="G276" s="266"/>
      <c r="H276" s="272"/>
      <c r="I276" s="328"/>
      <c r="J276" s="328"/>
      <c r="K276" s="266"/>
      <c r="L276" s="269"/>
      <c r="M276" s="270"/>
      <c r="N276" s="249"/>
      <c r="O276" s="312"/>
      <c r="P276" s="306"/>
    </row>
    <row r="277" spans="1:16" s="78" customFormat="1" ht="12">
      <c r="A277" s="498"/>
      <c r="B277" s="176"/>
      <c r="C277" s="84"/>
      <c r="D277" s="365"/>
      <c r="E277" s="346"/>
      <c r="F277" s="227"/>
      <c r="G277" s="212"/>
      <c r="H277" s="272"/>
      <c r="I277" s="328"/>
      <c r="J277" s="328"/>
      <c r="K277" s="266"/>
      <c r="L277" s="269"/>
      <c r="M277" s="270"/>
      <c r="N277" s="249"/>
      <c r="O277" s="312"/>
      <c r="P277" s="306"/>
    </row>
    <row r="278" spans="1:16" s="78" customFormat="1" ht="13.5" thickBot="1">
      <c r="A278" s="499"/>
      <c r="B278" s="500"/>
      <c r="C278" s="121" t="str">
        <f>CONCATENATE(B265," ",C265," - SKUPAJ:")</f>
        <v>V. ČRPALIŠČE - SKUPAJ:</v>
      </c>
      <c r="D278" s="354"/>
      <c r="E278" s="354"/>
      <c r="F278" s="228"/>
      <c r="G278" s="229">
        <f>SUM(G266:G277)</f>
        <v>0</v>
      </c>
      <c r="H278" s="272"/>
      <c r="I278" s="328"/>
      <c r="J278" s="328"/>
      <c r="K278" s="266"/>
      <c r="L278" s="269"/>
      <c r="M278" s="270"/>
      <c r="N278" s="249"/>
      <c r="O278" s="312"/>
      <c r="P278" s="306"/>
    </row>
    <row r="279" spans="1:16" s="78" customFormat="1" ht="12.75">
      <c r="A279" s="501"/>
      <c r="B279" s="502"/>
      <c r="C279" s="339"/>
      <c r="D279" s="356"/>
      <c r="E279" s="356"/>
      <c r="F279" s="340"/>
      <c r="G279" s="267"/>
      <c r="H279" s="272"/>
      <c r="I279" s="328"/>
      <c r="J279" s="328"/>
      <c r="K279" s="266"/>
      <c r="L279" s="269"/>
      <c r="M279" s="270"/>
      <c r="N279" s="249"/>
      <c r="O279" s="312"/>
      <c r="P279" s="306"/>
    </row>
    <row r="280" spans="1:18" ht="13.5" thickBot="1">
      <c r="A280" s="471" t="str">
        <f>CONCATENATE("DELNA REKAPITULACIJA - ",A3,C3)</f>
        <v>DELNA REKAPITULACIJA - S2.VODOVOD IN KANALIZACIJA</v>
      </c>
      <c r="B280" s="471"/>
      <c r="C280" s="770"/>
      <c r="D280" s="771"/>
      <c r="E280" s="771"/>
      <c r="F280" s="248"/>
      <c r="G280" s="247"/>
      <c r="H280" s="772"/>
      <c r="I280" s="773"/>
      <c r="J280" s="774"/>
      <c r="K280" s="775"/>
      <c r="L280" s="309"/>
      <c r="R280" s="776"/>
    </row>
    <row r="281" spans="1:18" s="78" customFormat="1" ht="12.75">
      <c r="A281" s="507"/>
      <c r="B281" s="507"/>
      <c r="C281" s="133"/>
      <c r="D281" s="366"/>
      <c r="E281" s="366"/>
      <c r="F281" s="212">
        <f>H281*DobMont</f>
        <v>0</v>
      </c>
      <c r="G281" s="230"/>
      <c r="H281" s="277"/>
      <c r="I281" s="324"/>
      <c r="J281" s="323"/>
      <c r="K281" s="320"/>
      <c r="L281" s="306"/>
      <c r="M281" s="306"/>
      <c r="N281" s="306"/>
      <c r="O281" s="306"/>
      <c r="P281" s="306"/>
      <c r="Q281" s="306"/>
      <c r="R281" s="332"/>
    </row>
    <row r="282" spans="1:18" s="78" customFormat="1" ht="12">
      <c r="A282" s="136" t="s">
        <v>99</v>
      </c>
      <c r="B282" s="136"/>
      <c r="C282" s="137"/>
      <c r="D282" s="367"/>
      <c r="E282" s="367"/>
      <c r="F282" s="212">
        <f>H282*DobMont</f>
        <v>0</v>
      </c>
      <c r="G282" s="227"/>
      <c r="H282" s="277"/>
      <c r="I282" s="324"/>
      <c r="J282" s="323"/>
      <c r="K282" s="320"/>
      <c r="L282" s="306"/>
      <c r="M282" s="306"/>
      <c r="N282" s="306"/>
      <c r="O282" s="306"/>
      <c r="P282" s="306"/>
      <c r="Q282" s="306"/>
      <c r="R282" s="332"/>
    </row>
    <row r="283" spans="1:18" s="78" customFormat="1" ht="12.75">
      <c r="A283" s="508"/>
      <c r="B283" s="508"/>
      <c r="C283" s="138"/>
      <c r="D283" s="283"/>
      <c r="E283" s="283"/>
      <c r="F283" s="232"/>
      <c r="G283" s="232"/>
      <c r="H283" s="277"/>
      <c r="I283" s="324"/>
      <c r="J283" s="323"/>
      <c r="K283" s="320"/>
      <c r="L283" s="306"/>
      <c r="M283" s="306"/>
      <c r="N283" s="306"/>
      <c r="O283" s="306"/>
      <c r="P283" s="306"/>
      <c r="Q283" s="306"/>
      <c r="R283" s="332"/>
    </row>
    <row r="284" spans="1:18" s="78" customFormat="1" ht="12.75">
      <c r="A284" s="261"/>
      <c r="B284" s="261"/>
      <c r="C284" s="140"/>
      <c r="D284" s="356"/>
      <c r="E284" s="356"/>
      <c r="F284" s="212">
        <f>H284*DobMont</f>
        <v>0</v>
      </c>
      <c r="G284" s="233"/>
      <c r="H284" s="277"/>
      <c r="I284" s="324"/>
      <c r="J284" s="323"/>
      <c r="K284" s="320"/>
      <c r="L284" s="306"/>
      <c r="M284" s="306"/>
      <c r="N284" s="306"/>
      <c r="O284" s="306"/>
      <c r="P284" s="306"/>
      <c r="Q284" s="306"/>
      <c r="R284" s="332"/>
    </row>
    <row r="285" spans="1:18" s="78" customFormat="1" ht="12.75">
      <c r="A285" s="261"/>
      <c r="B285" s="261" t="str">
        <f>B9</f>
        <v>I.</v>
      </c>
      <c r="C285" s="611" t="str">
        <f>C9</f>
        <v>ZUNANJI VODOVOD</v>
      </c>
      <c r="D285" s="356"/>
      <c r="E285" s="356"/>
      <c r="F285" s="212"/>
      <c r="G285" s="233">
        <f>G53</f>
        <v>0</v>
      </c>
      <c r="H285" s="277"/>
      <c r="I285" s="324"/>
      <c r="J285" s="323"/>
      <c r="K285" s="320"/>
      <c r="L285" s="306"/>
      <c r="M285" s="306"/>
      <c r="N285" s="306"/>
      <c r="O285" s="306"/>
      <c r="P285" s="306"/>
      <c r="Q285" s="306"/>
      <c r="R285" s="332"/>
    </row>
    <row r="286" spans="1:18" s="78" customFormat="1" ht="12.75">
      <c r="A286" s="261"/>
      <c r="B286" s="261"/>
      <c r="C286" s="140"/>
      <c r="D286" s="356"/>
      <c r="E286" s="356"/>
      <c r="F286" s="212"/>
      <c r="G286" s="233"/>
      <c r="H286" s="277"/>
      <c r="I286" s="324"/>
      <c r="J286" s="323"/>
      <c r="K286" s="320"/>
      <c r="L286" s="306"/>
      <c r="M286" s="306"/>
      <c r="N286" s="306"/>
      <c r="O286" s="306"/>
      <c r="P286" s="306"/>
      <c r="Q286" s="306"/>
      <c r="R286" s="332"/>
    </row>
    <row r="287" spans="1:18" s="78" customFormat="1" ht="12.75">
      <c r="A287" s="341"/>
      <c r="B287" s="509" t="str">
        <f>$B$55</f>
        <v>II.</v>
      </c>
      <c r="C287" s="234" t="str">
        <f>C55</f>
        <v>RAZVODI</v>
      </c>
      <c r="D287" s="355"/>
      <c r="E287" s="356"/>
      <c r="F287" s="212"/>
      <c r="G287" s="238">
        <f>G131</f>
        <v>0</v>
      </c>
      <c r="H287" s="277"/>
      <c r="I287" s="324"/>
      <c r="J287" s="323"/>
      <c r="K287" s="320"/>
      <c r="L287" s="306"/>
      <c r="M287" s="306"/>
      <c r="N287" s="306"/>
      <c r="O287" s="306"/>
      <c r="P287" s="306"/>
      <c r="Q287" s="306"/>
      <c r="R287" s="332"/>
    </row>
    <row r="288" spans="1:18" s="78" customFormat="1" ht="12.75">
      <c r="A288" s="341"/>
      <c r="B288" s="509"/>
      <c r="C288" s="234"/>
      <c r="D288" s="355"/>
      <c r="E288" s="356"/>
      <c r="F288" s="212"/>
      <c r="G288" s="238"/>
      <c r="H288" s="277"/>
      <c r="I288" s="324"/>
      <c r="J288" s="323"/>
      <c r="K288" s="320"/>
      <c r="L288" s="306"/>
      <c r="M288" s="306"/>
      <c r="N288" s="306"/>
      <c r="O288" s="306"/>
      <c r="P288" s="306"/>
      <c r="Q288" s="306"/>
      <c r="R288" s="332"/>
    </row>
    <row r="289" spans="1:18" s="78" customFormat="1" ht="12.75">
      <c r="A289" s="341"/>
      <c r="B289" s="509" t="str">
        <f>B133</f>
        <v>III.</v>
      </c>
      <c r="C289" s="234" t="str">
        <f>C133</f>
        <v>SANITARNA KERAMIKA</v>
      </c>
      <c r="D289" s="355"/>
      <c r="E289" s="356"/>
      <c r="F289" s="212"/>
      <c r="G289" s="238">
        <f>G248</f>
        <v>0</v>
      </c>
      <c r="H289" s="277"/>
      <c r="I289" s="324"/>
      <c r="J289" s="323"/>
      <c r="K289" s="320"/>
      <c r="L289" s="306"/>
      <c r="M289" s="306"/>
      <c r="N289" s="306"/>
      <c r="O289" s="306"/>
      <c r="P289" s="306"/>
      <c r="Q289" s="306"/>
      <c r="R289" s="332"/>
    </row>
    <row r="290" spans="1:18" s="78" customFormat="1" ht="12.75">
      <c r="A290" s="341"/>
      <c r="B290" s="509"/>
      <c r="C290" s="234"/>
      <c r="D290" s="355"/>
      <c r="E290" s="356"/>
      <c r="F290" s="212"/>
      <c r="G290" s="238"/>
      <c r="H290" s="277"/>
      <c r="I290" s="324"/>
      <c r="J290" s="323"/>
      <c r="K290" s="320"/>
      <c r="L290" s="306"/>
      <c r="M290" s="306"/>
      <c r="N290" s="306"/>
      <c r="O290" s="306"/>
      <c r="P290" s="306"/>
      <c r="Q290" s="306"/>
      <c r="R290" s="332"/>
    </row>
    <row r="291" spans="1:18" s="78" customFormat="1" ht="12.75">
      <c r="A291" s="341"/>
      <c r="B291" s="509" t="str">
        <f>B250</f>
        <v>IV.</v>
      </c>
      <c r="C291" s="234" t="str">
        <f>C250</f>
        <v>OBDELAVA SANITARNE VODE</v>
      </c>
      <c r="D291" s="355"/>
      <c r="E291" s="356"/>
      <c r="F291" s="212"/>
      <c r="G291" s="238">
        <f>G263</f>
        <v>0</v>
      </c>
      <c r="H291" s="277"/>
      <c r="I291" s="324"/>
      <c r="J291" s="323"/>
      <c r="K291" s="320"/>
      <c r="L291" s="306"/>
      <c r="M291" s="306"/>
      <c r="N291" s="306"/>
      <c r="O291" s="306"/>
      <c r="P291" s="306"/>
      <c r="Q291" s="306"/>
      <c r="R291" s="332"/>
    </row>
    <row r="292" spans="1:18" s="78" customFormat="1" ht="12.75">
      <c r="A292" s="341"/>
      <c r="B292" s="509"/>
      <c r="C292" s="234"/>
      <c r="D292" s="355"/>
      <c r="E292" s="356"/>
      <c r="F292" s="212"/>
      <c r="G292" s="238"/>
      <c r="H292" s="277"/>
      <c r="I292" s="324"/>
      <c r="J292" s="323"/>
      <c r="K292" s="320"/>
      <c r="L292" s="306"/>
      <c r="M292" s="306"/>
      <c r="N292" s="306"/>
      <c r="O292" s="306"/>
      <c r="P292" s="306"/>
      <c r="Q292" s="306"/>
      <c r="R292" s="332"/>
    </row>
    <row r="293" spans="1:18" s="78" customFormat="1" ht="12.75">
      <c r="A293" s="341"/>
      <c r="B293" s="509" t="str">
        <f>B265</f>
        <v>V.</v>
      </c>
      <c r="C293" s="234" t="str">
        <f>C265</f>
        <v>ČRPALIŠČE</v>
      </c>
      <c r="D293" s="355"/>
      <c r="E293" s="356"/>
      <c r="F293" s="212"/>
      <c r="G293" s="238">
        <f>G278</f>
        <v>0</v>
      </c>
      <c r="H293" s="277"/>
      <c r="I293" s="324"/>
      <c r="J293" s="323"/>
      <c r="K293" s="320"/>
      <c r="L293" s="306"/>
      <c r="M293" s="306"/>
      <c r="N293" s="306"/>
      <c r="O293" s="306"/>
      <c r="P293" s="306"/>
      <c r="Q293" s="306"/>
      <c r="R293" s="332"/>
    </row>
    <row r="294" spans="1:18" s="78" customFormat="1" ht="12.75">
      <c r="A294" s="341"/>
      <c r="B294" s="341"/>
      <c r="C294" s="234"/>
      <c r="D294" s="355"/>
      <c r="E294" s="356"/>
      <c r="F294" s="342"/>
      <c r="G294" s="238"/>
      <c r="H294" s="277"/>
      <c r="I294" s="324"/>
      <c r="J294" s="323"/>
      <c r="K294" s="320"/>
      <c r="L294" s="306"/>
      <c r="M294" s="306"/>
      <c r="N294" s="306"/>
      <c r="O294" s="306"/>
      <c r="P294" s="306"/>
      <c r="Q294" s="306"/>
      <c r="R294" s="332"/>
    </row>
    <row r="295" spans="1:18" s="78" customFormat="1" ht="13.5" thickBot="1">
      <c r="A295" s="500"/>
      <c r="B295" s="500"/>
      <c r="C295" s="121" t="str">
        <f>CONCATENATE(A3,"",C3," - SKUPAJ:")</f>
        <v>S2.VODOVOD IN KANALIZACIJA - SKUPAJ:</v>
      </c>
      <c r="D295" s="354"/>
      <c r="E295" s="354"/>
      <c r="F295" s="305"/>
      <c r="G295" s="248">
        <f>SUM(G284:G294)</f>
        <v>0</v>
      </c>
      <c r="H295" s="277"/>
      <c r="I295" s="324"/>
      <c r="J295" s="323"/>
      <c r="K295" s="320"/>
      <c r="L295" s="306"/>
      <c r="M295" s="306"/>
      <c r="N295" s="306"/>
      <c r="O295" s="306"/>
      <c r="P295" s="306"/>
      <c r="Q295" s="306"/>
      <c r="R295" s="332"/>
    </row>
    <row r="296" spans="1:18" s="135" customFormat="1" ht="15">
      <c r="A296" s="501"/>
      <c r="B296" s="502"/>
      <c r="C296" s="260"/>
      <c r="D296" s="356"/>
      <c r="E296" s="356"/>
      <c r="F296" s="212">
        <f>H296*DobMont</f>
        <v>0</v>
      </c>
      <c r="G296" s="267"/>
      <c r="H296" s="275"/>
      <c r="I296" s="314"/>
      <c r="J296" s="313"/>
      <c r="K296" s="303"/>
      <c r="L296" s="331"/>
      <c r="M296" s="331"/>
      <c r="N296" s="331"/>
      <c r="O296" s="331"/>
      <c r="P296" s="331"/>
      <c r="Q296" s="331"/>
      <c r="R296" s="333"/>
    </row>
    <row r="297" spans="1:7" ht="12.75">
      <c r="A297" s="89"/>
      <c r="B297" s="89"/>
      <c r="C297" s="82"/>
      <c r="D297" s="364"/>
      <c r="E297" s="364"/>
      <c r="F297" s="212"/>
      <c r="G297" s="214"/>
    </row>
    <row r="298" spans="1:7" ht="12.75">
      <c r="A298" s="89"/>
      <c r="B298" s="89"/>
      <c r="C298" s="82"/>
      <c r="D298" s="364"/>
      <c r="E298" s="364"/>
      <c r="F298" s="212"/>
      <c r="G298" s="214"/>
    </row>
    <row r="299" spans="1:7" ht="12.75">
      <c r="A299" s="89"/>
      <c r="B299" s="89"/>
      <c r="C299" s="82"/>
      <c r="D299" s="364"/>
      <c r="E299" s="364"/>
      <c r="F299" s="212"/>
      <c r="G299" s="214"/>
    </row>
    <row r="300" spans="1:7" ht="12.75">
      <c r="A300" s="89"/>
      <c r="B300" s="89"/>
      <c r="C300" s="82"/>
      <c r="D300" s="364"/>
      <c r="E300" s="364"/>
      <c r="F300" s="212"/>
      <c r="G300" s="214"/>
    </row>
    <row r="301" spans="1:256" s="275" customFormat="1" ht="12.75">
      <c r="A301" s="89"/>
      <c r="B301" s="89"/>
      <c r="C301" s="82"/>
      <c r="D301" s="364"/>
      <c r="E301" s="364"/>
      <c r="F301" s="212"/>
      <c r="G301" s="214"/>
      <c r="I301" s="314"/>
      <c r="J301" s="313"/>
      <c r="K301" s="301"/>
      <c r="L301" s="298"/>
      <c r="M301" s="309"/>
      <c r="N301" s="309"/>
      <c r="O301" s="309"/>
      <c r="P301" s="309"/>
      <c r="Q301" s="309"/>
      <c r="R301" s="309"/>
      <c r="S301" s="104"/>
      <c r="T301" s="104"/>
      <c r="U301" s="104"/>
      <c r="V301" s="104"/>
      <c r="W301" s="104"/>
      <c r="X301" s="104"/>
      <c r="Y301" s="104"/>
      <c r="Z301" s="104"/>
      <c r="AA301" s="104"/>
      <c r="AB301" s="104"/>
      <c r="AC301" s="104"/>
      <c r="AD301" s="104"/>
      <c r="AE301" s="104"/>
      <c r="AF301" s="104"/>
      <c r="AG301" s="104"/>
      <c r="AH301" s="104"/>
      <c r="AI301" s="104"/>
      <c r="AJ301" s="104"/>
      <c r="AK301" s="104"/>
      <c r="AL301" s="104"/>
      <c r="AM301" s="104"/>
      <c r="AN301" s="104"/>
      <c r="AO301" s="104"/>
      <c r="AP301" s="104"/>
      <c r="AQ301" s="104"/>
      <c r="AR301" s="104"/>
      <c r="AS301" s="104"/>
      <c r="AT301" s="104"/>
      <c r="AU301" s="104"/>
      <c r="AV301" s="104"/>
      <c r="AW301" s="104"/>
      <c r="AX301" s="104"/>
      <c r="AY301" s="104"/>
      <c r="AZ301" s="104"/>
      <c r="BA301" s="104"/>
      <c r="BB301" s="104"/>
      <c r="BC301" s="104"/>
      <c r="BD301" s="104"/>
      <c r="BE301" s="104"/>
      <c r="BF301" s="104"/>
      <c r="BG301" s="104"/>
      <c r="BH301" s="104"/>
      <c r="BI301" s="104"/>
      <c r="BJ301" s="104"/>
      <c r="BK301" s="104"/>
      <c r="BL301" s="104"/>
      <c r="BM301" s="104"/>
      <c r="BN301" s="104"/>
      <c r="BO301" s="104"/>
      <c r="BP301" s="104"/>
      <c r="BQ301" s="104"/>
      <c r="BR301" s="104"/>
      <c r="BS301" s="104"/>
      <c r="BT301" s="104"/>
      <c r="BU301" s="104"/>
      <c r="BV301" s="104"/>
      <c r="BW301" s="104"/>
      <c r="BX301" s="104"/>
      <c r="BY301" s="104"/>
      <c r="BZ301" s="104"/>
      <c r="CA301" s="104"/>
      <c r="CB301" s="104"/>
      <c r="CC301" s="104"/>
      <c r="CD301" s="104"/>
      <c r="CE301" s="104"/>
      <c r="CF301" s="104"/>
      <c r="CG301" s="104"/>
      <c r="CH301" s="104"/>
      <c r="CI301" s="104"/>
      <c r="CJ301" s="104"/>
      <c r="CK301" s="104"/>
      <c r="CL301" s="104"/>
      <c r="CM301" s="104"/>
      <c r="CN301" s="104"/>
      <c r="CO301" s="104"/>
      <c r="CP301" s="104"/>
      <c r="CQ301" s="104"/>
      <c r="CR301" s="104"/>
      <c r="CS301" s="104"/>
      <c r="CT301" s="104"/>
      <c r="CU301" s="104"/>
      <c r="CV301" s="104"/>
      <c r="CW301" s="104"/>
      <c r="CX301" s="104"/>
      <c r="CY301" s="104"/>
      <c r="CZ301" s="104"/>
      <c r="DA301" s="104"/>
      <c r="DB301" s="104"/>
      <c r="DC301" s="104"/>
      <c r="DD301" s="104"/>
      <c r="DE301" s="104"/>
      <c r="DF301" s="104"/>
      <c r="DG301" s="104"/>
      <c r="DH301" s="104"/>
      <c r="DI301" s="104"/>
      <c r="DJ301" s="104"/>
      <c r="DK301" s="104"/>
      <c r="DL301" s="104"/>
      <c r="DM301" s="104"/>
      <c r="DN301" s="104"/>
      <c r="DO301" s="104"/>
      <c r="DP301" s="104"/>
      <c r="DQ301" s="104"/>
      <c r="DR301" s="104"/>
      <c r="DS301" s="104"/>
      <c r="DT301" s="104"/>
      <c r="DU301" s="104"/>
      <c r="DV301" s="104"/>
      <c r="DW301" s="104"/>
      <c r="DX301" s="104"/>
      <c r="DY301" s="104"/>
      <c r="DZ301" s="104"/>
      <c r="EA301" s="104"/>
      <c r="EB301" s="104"/>
      <c r="EC301" s="104"/>
      <c r="ED301" s="104"/>
      <c r="EE301" s="104"/>
      <c r="EF301" s="104"/>
      <c r="EG301" s="104"/>
      <c r="EH301" s="104"/>
      <c r="EI301" s="104"/>
      <c r="EJ301" s="104"/>
      <c r="EK301" s="104"/>
      <c r="EL301" s="104"/>
      <c r="EM301" s="104"/>
      <c r="EN301" s="104"/>
      <c r="EO301" s="104"/>
      <c r="EP301" s="104"/>
      <c r="EQ301" s="104"/>
      <c r="ER301" s="104"/>
      <c r="ES301" s="104"/>
      <c r="ET301" s="104"/>
      <c r="EU301" s="104"/>
      <c r="EV301" s="104"/>
      <c r="EW301" s="104"/>
      <c r="EX301" s="104"/>
      <c r="EY301" s="104"/>
      <c r="EZ301" s="104"/>
      <c r="FA301" s="104"/>
      <c r="FB301" s="104"/>
      <c r="FC301" s="104"/>
      <c r="FD301" s="104"/>
      <c r="FE301" s="104"/>
      <c r="FF301" s="104"/>
      <c r="FG301" s="104"/>
      <c r="FH301" s="104"/>
      <c r="FI301" s="104"/>
      <c r="FJ301" s="104"/>
      <c r="FK301" s="104"/>
      <c r="FL301" s="104"/>
      <c r="FM301" s="104"/>
      <c r="FN301" s="104"/>
      <c r="FO301" s="104"/>
      <c r="FP301" s="104"/>
      <c r="FQ301" s="104"/>
      <c r="FR301" s="104"/>
      <c r="FS301" s="104"/>
      <c r="FT301" s="104"/>
      <c r="FU301" s="104"/>
      <c r="FV301" s="104"/>
      <c r="FW301" s="104"/>
      <c r="FX301" s="104"/>
      <c r="FY301" s="104"/>
      <c r="FZ301" s="104"/>
      <c r="GA301" s="104"/>
      <c r="GB301" s="104"/>
      <c r="GC301" s="104"/>
      <c r="GD301" s="104"/>
      <c r="GE301" s="104"/>
      <c r="GF301" s="104"/>
      <c r="GG301" s="104"/>
      <c r="GH301" s="104"/>
      <c r="GI301" s="104"/>
      <c r="GJ301" s="104"/>
      <c r="GK301" s="104"/>
      <c r="GL301" s="104"/>
      <c r="GM301" s="104"/>
      <c r="GN301" s="104"/>
      <c r="GO301" s="104"/>
      <c r="GP301" s="104"/>
      <c r="GQ301" s="104"/>
      <c r="GR301" s="104"/>
      <c r="GS301" s="104"/>
      <c r="GT301" s="104"/>
      <c r="GU301" s="104"/>
      <c r="GV301" s="104"/>
      <c r="GW301" s="104"/>
      <c r="GX301" s="104"/>
      <c r="GY301" s="104"/>
      <c r="GZ301" s="104"/>
      <c r="HA301" s="104"/>
      <c r="HB301" s="104"/>
      <c r="HC301" s="104"/>
      <c r="HD301" s="104"/>
      <c r="HE301" s="104"/>
      <c r="HF301" s="104"/>
      <c r="HG301" s="104"/>
      <c r="HH301" s="104"/>
      <c r="HI301" s="104"/>
      <c r="HJ301" s="104"/>
      <c r="HK301" s="104"/>
      <c r="HL301" s="104"/>
      <c r="HM301" s="104"/>
      <c r="HN301" s="104"/>
      <c r="HO301" s="104"/>
      <c r="HP301" s="104"/>
      <c r="HQ301" s="104"/>
      <c r="HR301" s="104"/>
      <c r="HS301" s="104"/>
      <c r="HT301" s="104"/>
      <c r="HU301" s="104"/>
      <c r="HV301" s="104"/>
      <c r="HW301" s="104"/>
      <c r="HX301" s="104"/>
      <c r="HY301" s="104"/>
      <c r="HZ301" s="104"/>
      <c r="IA301" s="104"/>
      <c r="IB301" s="104"/>
      <c r="IC301" s="104"/>
      <c r="ID301" s="104"/>
      <c r="IE301" s="104"/>
      <c r="IF301" s="104"/>
      <c r="IG301" s="104"/>
      <c r="IH301" s="104"/>
      <c r="II301" s="104"/>
      <c r="IJ301" s="104"/>
      <c r="IK301" s="104"/>
      <c r="IL301" s="104"/>
      <c r="IM301" s="104"/>
      <c r="IN301" s="104"/>
      <c r="IO301" s="104"/>
      <c r="IP301" s="104"/>
      <c r="IQ301" s="104"/>
      <c r="IR301" s="104"/>
      <c r="IS301" s="104"/>
      <c r="IT301" s="104"/>
      <c r="IU301" s="104"/>
      <c r="IV301" s="104"/>
    </row>
    <row r="302" spans="1:256" s="275" customFormat="1" ht="12.75">
      <c r="A302" s="89"/>
      <c r="B302" s="89"/>
      <c r="C302" s="82"/>
      <c r="D302" s="364"/>
      <c r="E302" s="364"/>
      <c r="F302" s="212"/>
      <c r="G302" s="214"/>
      <c r="I302" s="314"/>
      <c r="J302" s="313"/>
      <c r="K302" s="301"/>
      <c r="L302" s="298"/>
      <c r="M302" s="309"/>
      <c r="N302" s="309"/>
      <c r="O302" s="309"/>
      <c r="P302" s="309"/>
      <c r="Q302" s="309"/>
      <c r="R302" s="309"/>
      <c r="S302" s="104"/>
      <c r="T302" s="104"/>
      <c r="U302" s="104"/>
      <c r="V302" s="104"/>
      <c r="W302" s="104"/>
      <c r="X302" s="104"/>
      <c r="Y302" s="104"/>
      <c r="Z302" s="104"/>
      <c r="AA302" s="104"/>
      <c r="AB302" s="104"/>
      <c r="AC302" s="104"/>
      <c r="AD302" s="104"/>
      <c r="AE302" s="104"/>
      <c r="AF302" s="104"/>
      <c r="AG302" s="104"/>
      <c r="AH302" s="104"/>
      <c r="AI302" s="104"/>
      <c r="AJ302" s="104"/>
      <c r="AK302" s="104"/>
      <c r="AL302" s="104"/>
      <c r="AM302" s="104"/>
      <c r="AN302" s="104"/>
      <c r="AO302" s="104"/>
      <c r="AP302" s="104"/>
      <c r="AQ302" s="104"/>
      <c r="AR302" s="104"/>
      <c r="AS302" s="104"/>
      <c r="AT302" s="104"/>
      <c r="AU302" s="104"/>
      <c r="AV302" s="104"/>
      <c r="AW302" s="104"/>
      <c r="AX302" s="104"/>
      <c r="AY302" s="104"/>
      <c r="AZ302" s="104"/>
      <c r="BA302" s="104"/>
      <c r="BB302" s="104"/>
      <c r="BC302" s="104"/>
      <c r="BD302" s="104"/>
      <c r="BE302" s="104"/>
      <c r="BF302" s="104"/>
      <c r="BG302" s="104"/>
      <c r="BH302" s="104"/>
      <c r="BI302" s="104"/>
      <c r="BJ302" s="104"/>
      <c r="BK302" s="104"/>
      <c r="BL302" s="104"/>
      <c r="BM302" s="104"/>
      <c r="BN302" s="104"/>
      <c r="BO302" s="104"/>
      <c r="BP302" s="104"/>
      <c r="BQ302" s="104"/>
      <c r="BR302" s="104"/>
      <c r="BS302" s="104"/>
      <c r="BT302" s="104"/>
      <c r="BU302" s="104"/>
      <c r="BV302" s="104"/>
      <c r="BW302" s="104"/>
      <c r="BX302" s="104"/>
      <c r="BY302" s="104"/>
      <c r="BZ302" s="104"/>
      <c r="CA302" s="104"/>
      <c r="CB302" s="104"/>
      <c r="CC302" s="104"/>
      <c r="CD302" s="104"/>
      <c r="CE302" s="104"/>
      <c r="CF302" s="104"/>
      <c r="CG302" s="104"/>
      <c r="CH302" s="104"/>
      <c r="CI302" s="104"/>
      <c r="CJ302" s="104"/>
      <c r="CK302" s="104"/>
      <c r="CL302" s="104"/>
      <c r="CM302" s="104"/>
      <c r="CN302" s="104"/>
      <c r="CO302" s="104"/>
      <c r="CP302" s="104"/>
      <c r="CQ302" s="104"/>
      <c r="CR302" s="104"/>
      <c r="CS302" s="104"/>
      <c r="CT302" s="104"/>
      <c r="CU302" s="104"/>
      <c r="CV302" s="104"/>
      <c r="CW302" s="104"/>
      <c r="CX302" s="104"/>
      <c r="CY302" s="104"/>
      <c r="CZ302" s="104"/>
      <c r="DA302" s="104"/>
      <c r="DB302" s="104"/>
      <c r="DC302" s="104"/>
      <c r="DD302" s="104"/>
      <c r="DE302" s="104"/>
      <c r="DF302" s="104"/>
      <c r="DG302" s="104"/>
      <c r="DH302" s="104"/>
      <c r="DI302" s="104"/>
      <c r="DJ302" s="104"/>
      <c r="DK302" s="104"/>
      <c r="DL302" s="104"/>
      <c r="DM302" s="104"/>
      <c r="DN302" s="104"/>
      <c r="DO302" s="104"/>
      <c r="DP302" s="104"/>
      <c r="DQ302" s="104"/>
      <c r="DR302" s="104"/>
      <c r="DS302" s="104"/>
      <c r="DT302" s="104"/>
      <c r="DU302" s="104"/>
      <c r="DV302" s="104"/>
      <c r="DW302" s="104"/>
      <c r="DX302" s="104"/>
      <c r="DY302" s="104"/>
      <c r="DZ302" s="104"/>
      <c r="EA302" s="104"/>
      <c r="EB302" s="104"/>
      <c r="EC302" s="104"/>
      <c r="ED302" s="104"/>
      <c r="EE302" s="104"/>
      <c r="EF302" s="104"/>
      <c r="EG302" s="104"/>
      <c r="EH302" s="104"/>
      <c r="EI302" s="104"/>
      <c r="EJ302" s="104"/>
      <c r="EK302" s="104"/>
      <c r="EL302" s="104"/>
      <c r="EM302" s="104"/>
      <c r="EN302" s="104"/>
      <c r="EO302" s="104"/>
      <c r="EP302" s="104"/>
      <c r="EQ302" s="104"/>
      <c r="ER302" s="104"/>
      <c r="ES302" s="104"/>
      <c r="ET302" s="104"/>
      <c r="EU302" s="104"/>
      <c r="EV302" s="104"/>
      <c r="EW302" s="104"/>
      <c r="EX302" s="104"/>
      <c r="EY302" s="104"/>
      <c r="EZ302" s="104"/>
      <c r="FA302" s="104"/>
      <c r="FB302" s="104"/>
      <c r="FC302" s="104"/>
      <c r="FD302" s="104"/>
      <c r="FE302" s="104"/>
      <c r="FF302" s="104"/>
      <c r="FG302" s="104"/>
      <c r="FH302" s="104"/>
      <c r="FI302" s="104"/>
      <c r="FJ302" s="104"/>
      <c r="FK302" s="104"/>
      <c r="FL302" s="104"/>
      <c r="FM302" s="104"/>
      <c r="FN302" s="104"/>
      <c r="FO302" s="104"/>
      <c r="FP302" s="104"/>
      <c r="FQ302" s="104"/>
      <c r="FR302" s="104"/>
      <c r="FS302" s="104"/>
      <c r="FT302" s="104"/>
      <c r="FU302" s="104"/>
      <c r="FV302" s="104"/>
      <c r="FW302" s="104"/>
      <c r="FX302" s="104"/>
      <c r="FY302" s="104"/>
      <c r="FZ302" s="104"/>
      <c r="GA302" s="104"/>
      <c r="GB302" s="104"/>
      <c r="GC302" s="104"/>
      <c r="GD302" s="104"/>
      <c r="GE302" s="104"/>
      <c r="GF302" s="104"/>
      <c r="GG302" s="104"/>
      <c r="GH302" s="104"/>
      <c r="GI302" s="104"/>
      <c r="GJ302" s="104"/>
      <c r="GK302" s="104"/>
      <c r="GL302" s="104"/>
      <c r="GM302" s="104"/>
      <c r="GN302" s="104"/>
      <c r="GO302" s="104"/>
      <c r="GP302" s="104"/>
      <c r="GQ302" s="104"/>
      <c r="GR302" s="104"/>
      <c r="GS302" s="104"/>
      <c r="GT302" s="104"/>
      <c r="GU302" s="104"/>
      <c r="GV302" s="104"/>
      <c r="GW302" s="104"/>
      <c r="GX302" s="104"/>
      <c r="GY302" s="104"/>
      <c r="GZ302" s="104"/>
      <c r="HA302" s="104"/>
      <c r="HB302" s="104"/>
      <c r="HC302" s="104"/>
      <c r="HD302" s="104"/>
      <c r="HE302" s="104"/>
      <c r="HF302" s="104"/>
      <c r="HG302" s="104"/>
      <c r="HH302" s="104"/>
      <c r="HI302" s="104"/>
      <c r="HJ302" s="104"/>
      <c r="HK302" s="104"/>
      <c r="HL302" s="104"/>
      <c r="HM302" s="104"/>
      <c r="HN302" s="104"/>
      <c r="HO302" s="104"/>
      <c r="HP302" s="104"/>
      <c r="HQ302" s="104"/>
      <c r="HR302" s="104"/>
      <c r="HS302" s="104"/>
      <c r="HT302" s="104"/>
      <c r="HU302" s="104"/>
      <c r="HV302" s="104"/>
      <c r="HW302" s="104"/>
      <c r="HX302" s="104"/>
      <c r="HY302" s="104"/>
      <c r="HZ302" s="104"/>
      <c r="IA302" s="104"/>
      <c r="IB302" s="104"/>
      <c r="IC302" s="104"/>
      <c r="ID302" s="104"/>
      <c r="IE302" s="104"/>
      <c r="IF302" s="104"/>
      <c r="IG302" s="104"/>
      <c r="IH302" s="104"/>
      <c r="II302" s="104"/>
      <c r="IJ302" s="104"/>
      <c r="IK302" s="104"/>
      <c r="IL302" s="104"/>
      <c r="IM302" s="104"/>
      <c r="IN302" s="104"/>
      <c r="IO302" s="104"/>
      <c r="IP302" s="104"/>
      <c r="IQ302" s="104"/>
      <c r="IR302" s="104"/>
      <c r="IS302" s="104"/>
      <c r="IT302" s="104"/>
      <c r="IU302" s="104"/>
      <c r="IV302" s="104"/>
    </row>
    <row r="303" spans="1:256" s="275" customFormat="1" ht="12.75">
      <c r="A303" s="89"/>
      <c r="B303" s="89"/>
      <c r="C303" s="82"/>
      <c r="D303" s="364"/>
      <c r="E303" s="364"/>
      <c r="F303" s="212"/>
      <c r="G303" s="214"/>
      <c r="I303" s="314"/>
      <c r="J303" s="313"/>
      <c r="K303" s="301"/>
      <c r="L303" s="298"/>
      <c r="M303" s="309"/>
      <c r="N303" s="309"/>
      <c r="O303" s="309"/>
      <c r="P303" s="309"/>
      <c r="Q303" s="309"/>
      <c r="R303" s="309"/>
      <c r="S303" s="104"/>
      <c r="T303" s="104"/>
      <c r="U303" s="104"/>
      <c r="V303" s="104"/>
      <c r="W303" s="104"/>
      <c r="X303" s="104"/>
      <c r="Y303" s="104"/>
      <c r="Z303" s="104"/>
      <c r="AA303" s="104"/>
      <c r="AB303" s="104"/>
      <c r="AC303" s="104"/>
      <c r="AD303" s="104"/>
      <c r="AE303" s="104"/>
      <c r="AF303" s="104"/>
      <c r="AG303" s="104"/>
      <c r="AH303" s="104"/>
      <c r="AI303" s="104"/>
      <c r="AJ303" s="104"/>
      <c r="AK303" s="104"/>
      <c r="AL303" s="104"/>
      <c r="AM303" s="104"/>
      <c r="AN303" s="104"/>
      <c r="AO303" s="104"/>
      <c r="AP303" s="104"/>
      <c r="AQ303" s="104"/>
      <c r="AR303" s="104"/>
      <c r="AS303" s="104"/>
      <c r="AT303" s="104"/>
      <c r="AU303" s="104"/>
      <c r="AV303" s="104"/>
      <c r="AW303" s="104"/>
      <c r="AX303" s="104"/>
      <c r="AY303" s="104"/>
      <c r="AZ303" s="104"/>
      <c r="BA303" s="104"/>
      <c r="BB303" s="104"/>
      <c r="BC303" s="104"/>
      <c r="BD303" s="104"/>
      <c r="BE303" s="104"/>
      <c r="BF303" s="104"/>
      <c r="BG303" s="104"/>
      <c r="BH303" s="104"/>
      <c r="BI303" s="104"/>
      <c r="BJ303" s="104"/>
      <c r="BK303" s="104"/>
      <c r="BL303" s="104"/>
      <c r="BM303" s="104"/>
      <c r="BN303" s="104"/>
      <c r="BO303" s="104"/>
      <c r="BP303" s="104"/>
      <c r="BQ303" s="104"/>
      <c r="BR303" s="104"/>
      <c r="BS303" s="104"/>
      <c r="BT303" s="104"/>
      <c r="BU303" s="104"/>
      <c r="BV303" s="104"/>
      <c r="BW303" s="104"/>
      <c r="BX303" s="104"/>
      <c r="BY303" s="104"/>
      <c r="BZ303" s="104"/>
      <c r="CA303" s="104"/>
      <c r="CB303" s="104"/>
      <c r="CC303" s="104"/>
      <c r="CD303" s="104"/>
      <c r="CE303" s="104"/>
      <c r="CF303" s="104"/>
      <c r="CG303" s="104"/>
      <c r="CH303" s="104"/>
      <c r="CI303" s="104"/>
      <c r="CJ303" s="104"/>
      <c r="CK303" s="104"/>
      <c r="CL303" s="104"/>
      <c r="CM303" s="104"/>
      <c r="CN303" s="104"/>
      <c r="CO303" s="104"/>
      <c r="CP303" s="104"/>
      <c r="CQ303" s="104"/>
      <c r="CR303" s="104"/>
      <c r="CS303" s="104"/>
      <c r="CT303" s="104"/>
      <c r="CU303" s="104"/>
      <c r="CV303" s="104"/>
      <c r="CW303" s="104"/>
      <c r="CX303" s="104"/>
      <c r="CY303" s="104"/>
      <c r="CZ303" s="104"/>
      <c r="DA303" s="104"/>
      <c r="DB303" s="104"/>
      <c r="DC303" s="104"/>
      <c r="DD303" s="104"/>
      <c r="DE303" s="104"/>
      <c r="DF303" s="104"/>
      <c r="DG303" s="104"/>
      <c r="DH303" s="104"/>
      <c r="DI303" s="104"/>
      <c r="DJ303" s="104"/>
      <c r="DK303" s="104"/>
      <c r="DL303" s="104"/>
      <c r="DM303" s="104"/>
      <c r="DN303" s="104"/>
      <c r="DO303" s="104"/>
      <c r="DP303" s="104"/>
      <c r="DQ303" s="104"/>
      <c r="DR303" s="104"/>
      <c r="DS303" s="104"/>
      <c r="DT303" s="104"/>
      <c r="DU303" s="104"/>
      <c r="DV303" s="104"/>
      <c r="DW303" s="104"/>
      <c r="DX303" s="104"/>
      <c r="DY303" s="104"/>
      <c r="DZ303" s="104"/>
      <c r="EA303" s="104"/>
      <c r="EB303" s="104"/>
      <c r="EC303" s="104"/>
      <c r="ED303" s="104"/>
      <c r="EE303" s="104"/>
      <c r="EF303" s="104"/>
      <c r="EG303" s="104"/>
      <c r="EH303" s="104"/>
      <c r="EI303" s="104"/>
      <c r="EJ303" s="104"/>
      <c r="EK303" s="104"/>
      <c r="EL303" s="104"/>
      <c r="EM303" s="104"/>
      <c r="EN303" s="104"/>
      <c r="EO303" s="104"/>
      <c r="EP303" s="104"/>
      <c r="EQ303" s="104"/>
      <c r="ER303" s="104"/>
      <c r="ES303" s="104"/>
      <c r="ET303" s="104"/>
      <c r="EU303" s="104"/>
      <c r="EV303" s="104"/>
      <c r="EW303" s="104"/>
      <c r="EX303" s="104"/>
      <c r="EY303" s="104"/>
      <c r="EZ303" s="104"/>
      <c r="FA303" s="104"/>
      <c r="FB303" s="104"/>
      <c r="FC303" s="104"/>
      <c r="FD303" s="104"/>
      <c r="FE303" s="104"/>
      <c r="FF303" s="104"/>
      <c r="FG303" s="104"/>
      <c r="FH303" s="104"/>
      <c r="FI303" s="104"/>
      <c r="FJ303" s="104"/>
      <c r="FK303" s="104"/>
      <c r="FL303" s="104"/>
      <c r="FM303" s="104"/>
      <c r="FN303" s="104"/>
      <c r="FO303" s="104"/>
      <c r="FP303" s="104"/>
      <c r="FQ303" s="104"/>
      <c r="FR303" s="104"/>
      <c r="FS303" s="104"/>
      <c r="FT303" s="104"/>
      <c r="FU303" s="104"/>
      <c r="FV303" s="104"/>
      <c r="FW303" s="104"/>
      <c r="FX303" s="104"/>
      <c r="FY303" s="104"/>
      <c r="FZ303" s="104"/>
      <c r="GA303" s="104"/>
      <c r="GB303" s="104"/>
      <c r="GC303" s="104"/>
      <c r="GD303" s="104"/>
      <c r="GE303" s="104"/>
      <c r="GF303" s="104"/>
      <c r="GG303" s="104"/>
      <c r="GH303" s="104"/>
      <c r="GI303" s="104"/>
      <c r="GJ303" s="104"/>
      <c r="GK303" s="104"/>
      <c r="GL303" s="104"/>
      <c r="GM303" s="104"/>
      <c r="GN303" s="104"/>
      <c r="GO303" s="104"/>
      <c r="GP303" s="104"/>
      <c r="GQ303" s="104"/>
      <c r="GR303" s="104"/>
      <c r="GS303" s="104"/>
      <c r="GT303" s="104"/>
      <c r="GU303" s="104"/>
      <c r="GV303" s="104"/>
      <c r="GW303" s="104"/>
      <c r="GX303" s="104"/>
      <c r="GY303" s="104"/>
      <c r="GZ303" s="104"/>
      <c r="HA303" s="104"/>
      <c r="HB303" s="104"/>
      <c r="HC303" s="104"/>
      <c r="HD303" s="104"/>
      <c r="HE303" s="104"/>
      <c r="HF303" s="104"/>
      <c r="HG303" s="104"/>
      <c r="HH303" s="104"/>
      <c r="HI303" s="104"/>
      <c r="HJ303" s="104"/>
      <c r="HK303" s="104"/>
      <c r="HL303" s="104"/>
      <c r="HM303" s="104"/>
      <c r="HN303" s="104"/>
      <c r="HO303" s="104"/>
      <c r="HP303" s="104"/>
      <c r="HQ303" s="104"/>
      <c r="HR303" s="104"/>
      <c r="HS303" s="104"/>
      <c r="HT303" s="104"/>
      <c r="HU303" s="104"/>
      <c r="HV303" s="104"/>
      <c r="HW303" s="104"/>
      <c r="HX303" s="104"/>
      <c r="HY303" s="104"/>
      <c r="HZ303" s="104"/>
      <c r="IA303" s="104"/>
      <c r="IB303" s="104"/>
      <c r="IC303" s="104"/>
      <c r="ID303" s="104"/>
      <c r="IE303" s="104"/>
      <c r="IF303" s="104"/>
      <c r="IG303" s="104"/>
      <c r="IH303" s="104"/>
      <c r="II303" s="104"/>
      <c r="IJ303" s="104"/>
      <c r="IK303" s="104"/>
      <c r="IL303" s="104"/>
      <c r="IM303" s="104"/>
      <c r="IN303" s="104"/>
      <c r="IO303" s="104"/>
      <c r="IP303" s="104"/>
      <c r="IQ303" s="104"/>
      <c r="IR303" s="104"/>
      <c r="IS303" s="104"/>
      <c r="IT303" s="104"/>
      <c r="IU303" s="104"/>
      <c r="IV303" s="104"/>
    </row>
    <row r="304" spans="1:256" s="275" customFormat="1" ht="12.75">
      <c r="A304" s="89"/>
      <c r="B304" s="89"/>
      <c r="C304" s="82"/>
      <c r="D304" s="364"/>
      <c r="E304" s="364"/>
      <c r="F304" s="212"/>
      <c r="G304" s="214"/>
      <c r="I304" s="314"/>
      <c r="J304" s="313"/>
      <c r="K304" s="301"/>
      <c r="L304" s="298"/>
      <c r="M304" s="309"/>
      <c r="N304" s="309"/>
      <c r="O304" s="309"/>
      <c r="P304" s="309"/>
      <c r="Q304" s="309"/>
      <c r="R304" s="309"/>
      <c r="S304" s="104"/>
      <c r="T304" s="104"/>
      <c r="U304" s="104"/>
      <c r="V304" s="104"/>
      <c r="W304" s="104"/>
      <c r="X304" s="104"/>
      <c r="Y304" s="104"/>
      <c r="Z304" s="104"/>
      <c r="AA304" s="104"/>
      <c r="AB304" s="104"/>
      <c r="AC304" s="104"/>
      <c r="AD304" s="104"/>
      <c r="AE304" s="104"/>
      <c r="AF304" s="104"/>
      <c r="AG304" s="104"/>
      <c r="AH304" s="104"/>
      <c r="AI304" s="104"/>
      <c r="AJ304" s="104"/>
      <c r="AK304" s="104"/>
      <c r="AL304" s="104"/>
      <c r="AM304" s="104"/>
      <c r="AN304" s="104"/>
      <c r="AO304" s="104"/>
      <c r="AP304" s="104"/>
      <c r="AQ304" s="104"/>
      <c r="AR304" s="104"/>
      <c r="AS304" s="104"/>
      <c r="AT304" s="104"/>
      <c r="AU304" s="104"/>
      <c r="AV304" s="104"/>
      <c r="AW304" s="104"/>
      <c r="AX304" s="104"/>
      <c r="AY304" s="104"/>
      <c r="AZ304" s="104"/>
      <c r="BA304" s="104"/>
      <c r="BB304" s="104"/>
      <c r="BC304" s="104"/>
      <c r="BD304" s="104"/>
      <c r="BE304" s="104"/>
      <c r="BF304" s="104"/>
      <c r="BG304" s="104"/>
      <c r="BH304" s="104"/>
      <c r="BI304" s="104"/>
      <c r="BJ304" s="104"/>
      <c r="BK304" s="104"/>
      <c r="BL304" s="104"/>
      <c r="BM304" s="104"/>
      <c r="BN304" s="104"/>
      <c r="BO304" s="104"/>
      <c r="BP304" s="104"/>
      <c r="BQ304" s="104"/>
      <c r="BR304" s="104"/>
      <c r="BS304" s="104"/>
      <c r="BT304" s="104"/>
      <c r="BU304" s="104"/>
      <c r="BV304" s="104"/>
      <c r="BW304" s="104"/>
      <c r="BX304" s="104"/>
      <c r="BY304" s="104"/>
      <c r="BZ304" s="104"/>
      <c r="CA304" s="104"/>
      <c r="CB304" s="104"/>
      <c r="CC304" s="104"/>
      <c r="CD304" s="104"/>
      <c r="CE304" s="104"/>
      <c r="CF304" s="104"/>
      <c r="CG304" s="104"/>
      <c r="CH304" s="104"/>
      <c r="CI304" s="104"/>
      <c r="CJ304" s="104"/>
      <c r="CK304" s="104"/>
      <c r="CL304" s="104"/>
      <c r="CM304" s="104"/>
      <c r="CN304" s="104"/>
      <c r="CO304" s="104"/>
      <c r="CP304" s="104"/>
      <c r="CQ304" s="104"/>
      <c r="CR304" s="104"/>
      <c r="CS304" s="104"/>
      <c r="CT304" s="104"/>
      <c r="CU304" s="104"/>
      <c r="CV304" s="104"/>
      <c r="CW304" s="104"/>
      <c r="CX304" s="104"/>
      <c r="CY304" s="104"/>
      <c r="CZ304" s="104"/>
      <c r="DA304" s="104"/>
      <c r="DB304" s="104"/>
      <c r="DC304" s="104"/>
      <c r="DD304" s="104"/>
      <c r="DE304" s="104"/>
      <c r="DF304" s="104"/>
      <c r="DG304" s="104"/>
      <c r="DH304" s="104"/>
      <c r="DI304" s="104"/>
      <c r="DJ304" s="104"/>
      <c r="DK304" s="104"/>
      <c r="DL304" s="104"/>
      <c r="DM304" s="104"/>
      <c r="DN304" s="104"/>
      <c r="DO304" s="104"/>
      <c r="DP304" s="104"/>
      <c r="DQ304" s="104"/>
      <c r="DR304" s="104"/>
      <c r="DS304" s="104"/>
      <c r="DT304" s="104"/>
      <c r="DU304" s="104"/>
      <c r="DV304" s="104"/>
      <c r="DW304" s="104"/>
      <c r="DX304" s="104"/>
      <c r="DY304" s="104"/>
      <c r="DZ304" s="104"/>
      <c r="EA304" s="104"/>
      <c r="EB304" s="104"/>
      <c r="EC304" s="104"/>
      <c r="ED304" s="104"/>
      <c r="EE304" s="104"/>
      <c r="EF304" s="104"/>
      <c r="EG304" s="104"/>
      <c r="EH304" s="104"/>
      <c r="EI304" s="104"/>
      <c r="EJ304" s="104"/>
      <c r="EK304" s="104"/>
      <c r="EL304" s="104"/>
      <c r="EM304" s="104"/>
      <c r="EN304" s="104"/>
      <c r="EO304" s="104"/>
      <c r="EP304" s="104"/>
      <c r="EQ304" s="104"/>
      <c r="ER304" s="104"/>
      <c r="ES304" s="104"/>
      <c r="ET304" s="104"/>
      <c r="EU304" s="104"/>
      <c r="EV304" s="104"/>
      <c r="EW304" s="104"/>
      <c r="EX304" s="104"/>
      <c r="EY304" s="104"/>
      <c r="EZ304" s="104"/>
      <c r="FA304" s="104"/>
      <c r="FB304" s="104"/>
      <c r="FC304" s="104"/>
      <c r="FD304" s="104"/>
      <c r="FE304" s="104"/>
      <c r="FF304" s="104"/>
      <c r="FG304" s="104"/>
      <c r="FH304" s="104"/>
      <c r="FI304" s="104"/>
      <c r="FJ304" s="104"/>
      <c r="FK304" s="104"/>
      <c r="FL304" s="104"/>
      <c r="FM304" s="104"/>
      <c r="FN304" s="104"/>
      <c r="FO304" s="104"/>
      <c r="FP304" s="104"/>
      <c r="FQ304" s="104"/>
      <c r="FR304" s="104"/>
      <c r="FS304" s="104"/>
      <c r="FT304" s="104"/>
      <c r="FU304" s="104"/>
      <c r="FV304" s="104"/>
      <c r="FW304" s="104"/>
      <c r="FX304" s="104"/>
      <c r="FY304" s="104"/>
      <c r="FZ304" s="104"/>
      <c r="GA304" s="104"/>
      <c r="GB304" s="104"/>
      <c r="GC304" s="104"/>
      <c r="GD304" s="104"/>
      <c r="GE304" s="104"/>
      <c r="GF304" s="104"/>
      <c r="GG304" s="104"/>
      <c r="GH304" s="104"/>
      <c r="GI304" s="104"/>
      <c r="GJ304" s="104"/>
      <c r="GK304" s="104"/>
      <c r="GL304" s="104"/>
      <c r="GM304" s="104"/>
      <c r="GN304" s="104"/>
      <c r="GO304" s="104"/>
      <c r="GP304" s="104"/>
      <c r="GQ304" s="104"/>
      <c r="GR304" s="104"/>
      <c r="GS304" s="104"/>
      <c r="GT304" s="104"/>
      <c r="GU304" s="104"/>
      <c r="GV304" s="104"/>
      <c r="GW304" s="104"/>
      <c r="GX304" s="104"/>
      <c r="GY304" s="104"/>
      <c r="GZ304" s="104"/>
      <c r="HA304" s="104"/>
      <c r="HB304" s="104"/>
      <c r="HC304" s="104"/>
      <c r="HD304" s="104"/>
      <c r="HE304" s="104"/>
      <c r="HF304" s="104"/>
      <c r="HG304" s="104"/>
      <c r="HH304" s="104"/>
      <c r="HI304" s="104"/>
      <c r="HJ304" s="104"/>
      <c r="HK304" s="104"/>
      <c r="HL304" s="104"/>
      <c r="HM304" s="104"/>
      <c r="HN304" s="104"/>
      <c r="HO304" s="104"/>
      <c r="HP304" s="104"/>
      <c r="HQ304" s="104"/>
      <c r="HR304" s="104"/>
      <c r="HS304" s="104"/>
      <c r="HT304" s="104"/>
      <c r="HU304" s="104"/>
      <c r="HV304" s="104"/>
      <c r="HW304" s="104"/>
      <c r="HX304" s="104"/>
      <c r="HY304" s="104"/>
      <c r="HZ304" s="104"/>
      <c r="IA304" s="104"/>
      <c r="IB304" s="104"/>
      <c r="IC304" s="104"/>
      <c r="ID304" s="104"/>
      <c r="IE304" s="104"/>
      <c r="IF304" s="104"/>
      <c r="IG304" s="104"/>
      <c r="IH304" s="104"/>
      <c r="II304" s="104"/>
      <c r="IJ304" s="104"/>
      <c r="IK304" s="104"/>
      <c r="IL304" s="104"/>
      <c r="IM304" s="104"/>
      <c r="IN304" s="104"/>
      <c r="IO304" s="104"/>
      <c r="IP304" s="104"/>
      <c r="IQ304" s="104"/>
      <c r="IR304" s="104"/>
      <c r="IS304" s="104"/>
      <c r="IT304" s="104"/>
      <c r="IU304" s="104"/>
      <c r="IV304" s="104"/>
    </row>
    <row r="305" spans="1:256" s="275" customFormat="1" ht="12.75">
      <c r="A305" s="89"/>
      <c r="B305" s="89"/>
      <c r="C305" s="82"/>
      <c r="D305" s="364"/>
      <c r="E305" s="364"/>
      <c r="F305" s="212"/>
      <c r="G305" s="214"/>
      <c r="I305" s="314"/>
      <c r="J305" s="313"/>
      <c r="K305" s="301"/>
      <c r="L305" s="298"/>
      <c r="M305" s="309"/>
      <c r="N305" s="309"/>
      <c r="O305" s="309"/>
      <c r="P305" s="309"/>
      <c r="Q305" s="309"/>
      <c r="R305" s="309"/>
      <c r="S305" s="104"/>
      <c r="T305" s="104"/>
      <c r="U305" s="104"/>
      <c r="V305" s="104"/>
      <c r="W305" s="104"/>
      <c r="X305" s="104"/>
      <c r="Y305" s="104"/>
      <c r="Z305" s="104"/>
      <c r="AA305" s="104"/>
      <c r="AB305" s="104"/>
      <c r="AC305" s="104"/>
      <c r="AD305" s="104"/>
      <c r="AE305" s="104"/>
      <c r="AF305" s="104"/>
      <c r="AG305" s="104"/>
      <c r="AH305" s="104"/>
      <c r="AI305" s="104"/>
      <c r="AJ305" s="104"/>
      <c r="AK305" s="104"/>
      <c r="AL305" s="104"/>
      <c r="AM305" s="104"/>
      <c r="AN305" s="104"/>
      <c r="AO305" s="104"/>
      <c r="AP305" s="104"/>
      <c r="AQ305" s="104"/>
      <c r="AR305" s="104"/>
      <c r="AS305" s="104"/>
      <c r="AT305" s="104"/>
      <c r="AU305" s="104"/>
      <c r="AV305" s="104"/>
      <c r="AW305" s="104"/>
      <c r="AX305" s="104"/>
      <c r="AY305" s="104"/>
      <c r="AZ305" s="104"/>
      <c r="BA305" s="104"/>
      <c r="BB305" s="104"/>
      <c r="BC305" s="104"/>
      <c r="BD305" s="104"/>
      <c r="BE305" s="104"/>
      <c r="BF305" s="104"/>
      <c r="BG305" s="104"/>
      <c r="BH305" s="104"/>
      <c r="BI305" s="104"/>
      <c r="BJ305" s="104"/>
      <c r="BK305" s="104"/>
      <c r="BL305" s="104"/>
      <c r="BM305" s="104"/>
      <c r="BN305" s="104"/>
      <c r="BO305" s="104"/>
      <c r="BP305" s="104"/>
      <c r="BQ305" s="104"/>
      <c r="BR305" s="104"/>
      <c r="BS305" s="104"/>
      <c r="BT305" s="104"/>
      <c r="BU305" s="104"/>
      <c r="BV305" s="104"/>
      <c r="BW305" s="104"/>
      <c r="BX305" s="104"/>
      <c r="BY305" s="104"/>
      <c r="BZ305" s="104"/>
      <c r="CA305" s="104"/>
      <c r="CB305" s="104"/>
      <c r="CC305" s="104"/>
      <c r="CD305" s="104"/>
      <c r="CE305" s="104"/>
      <c r="CF305" s="104"/>
      <c r="CG305" s="104"/>
      <c r="CH305" s="104"/>
      <c r="CI305" s="104"/>
      <c r="CJ305" s="104"/>
      <c r="CK305" s="104"/>
      <c r="CL305" s="104"/>
      <c r="CM305" s="104"/>
      <c r="CN305" s="104"/>
      <c r="CO305" s="104"/>
      <c r="CP305" s="104"/>
      <c r="CQ305" s="104"/>
      <c r="CR305" s="104"/>
      <c r="CS305" s="104"/>
      <c r="CT305" s="104"/>
      <c r="CU305" s="104"/>
      <c r="CV305" s="104"/>
      <c r="CW305" s="104"/>
      <c r="CX305" s="104"/>
      <c r="CY305" s="104"/>
      <c r="CZ305" s="104"/>
      <c r="DA305" s="104"/>
      <c r="DB305" s="104"/>
      <c r="DC305" s="104"/>
      <c r="DD305" s="104"/>
      <c r="DE305" s="104"/>
      <c r="DF305" s="104"/>
      <c r="DG305" s="104"/>
      <c r="DH305" s="104"/>
      <c r="DI305" s="104"/>
      <c r="DJ305" s="104"/>
      <c r="DK305" s="104"/>
      <c r="DL305" s="104"/>
      <c r="DM305" s="104"/>
      <c r="DN305" s="104"/>
      <c r="DO305" s="104"/>
      <c r="DP305" s="104"/>
      <c r="DQ305" s="104"/>
      <c r="DR305" s="104"/>
      <c r="DS305" s="104"/>
      <c r="DT305" s="104"/>
      <c r="DU305" s="104"/>
      <c r="DV305" s="104"/>
      <c r="DW305" s="104"/>
      <c r="DX305" s="104"/>
      <c r="DY305" s="104"/>
      <c r="DZ305" s="104"/>
      <c r="EA305" s="104"/>
      <c r="EB305" s="104"/>
      <c r="EC305" s="104"/>
      <c r="ED305" s="104"/>
      <c r="EE305" s="104"/>
      <c r="EF305" s="104"/>
      <c r="EG305" s="104"/>
      <c r="EH305" s="104"/>
      <c r="EI305" s="104"/>
      <c r="EJ305" s="104"/>
      <c r="EK305" s="104"/>
      <c r="EL305" s="104"/>
      <c r="EM305" s="104"/>
      <c r="EN305" s="104"/>
      <c r="EO305" s="104"/>
      <c r="EP305" s="104"/>
      <c r="EQ305" s="104"/>
      <c r="ER305" s="104"/>
      <c r="ES305" s="104"/>
      <c r="ET305" s="104"/>
      <c r="EU305" s="104"/>
      <c r="EV305" s="104"/>
      <c r="EW305" s="104"/>
      <c r="EX305" s="104"/>
      <c r="EY305" s="104"/>
      <c r="EZ305" s="104"/>
      <c r="FA305" s="104"/>
      <c r="FB305" s="104"/>
      <c r="FC305" s="104"/>
      <c r="FD305" s="104"/>
      <c r="FE305" s="104"/>
      <c r="FF305" s="104"/>
      <c r="FG305" s="104"/>
      <c r="FH305" s="104"/>
      <c r="FI305" s="104"/>
      <c r="FJ305" s="104"/>
      <c r="FK305" s="104"/>
      <c r="FL305" s="104"/>
      <c r="FM305" s="104"/>
      <c r="FN305" s="104"/>
      <c r="FO305" s="104"/>
      <c r="FP305" s="104"/>
      <c r="FQ305" s="104"/>
      <c r="FR305" s="104"/>
      <c r="FS305" s="104"/>
      <c r="FT305" s="104"/>
      <c r="FU305" s="104"/>
      <c r="FV305" s="104"/>
      <c r="FW305" s="104"/>
      <c r="FX305" s="104"/>
      <c r="FY305" s="104"/>
      <c r="FZ305" s="104"/>
      <c r="GA305" s="104"/>
      <c r="GB305" s="104"/>
      <c r="GC305" s="104"/>
      <c r="GD305" s="104"/>
      <c r="GE305" s="104"/>
      <c r="GF305" s="104"/>
      <c r="GG305" s="104"/>
      <c r="GH305" s="104"/>
      <c r="GI305" s="104"/>
      <c r="GJ305" s="104"/>
      <c r="GK305" s="104"/>
      <c r="GL305" s="104"/>
      <c r="GM305" s="104"/>
      <c r="GN305" s="104"/>
      <c r="GO305" s="104"/>
      <c r="GP305" s="104"/>
      <c r="GQ305" s="104"/>
      <c r="GR305" s="104"/>
      <c r="GS305" s="104"/>
      <c r="GT305" s="104"/>
      <c r="GU305" s="104"/>
      <c r="GV305" s="104"/>
      <c r="GW305" s="104"/>
      <c r="GX305" s="104"/>
      <c r="GY305" s="104"/>
      <c r="GZ305" s="104"/>
      <c r="HA305" s="104"/>
      <c r="HB305" s="104"/>
      <c r="HC305" s="104"/>
      <c r="HD305" s="104"/>
      <c r="HE305" s="104"/>
      <c r="HF305" s="104"/>
      <c r="HG305" s="104"/>
      <c r="HH305" s="104"/>
      <c r="HI305" s="104"/>
      <c r="HJ305" s="104"/>
      <c r="HK305" s="104"/>
      <c r="HL305" s="104"/>
      <c r="HM305" s="104"/>
      <c r="HN305" s="104"/>
      <c r="HO305" s="104"/>
      <c r="HP305" s="104"/>
      <c r="HQ305" s="104"/>
      <c r="HR305" s="104"/>
      <c r="HS305" s="104"/>
      <c r="HT305" s="104"/>
      <c r="HU305" s="104"/>
      <c r="HV305" s="104"/>
      <c r="HW305" s="104"/>
      <c r="HX305" s="104"/>
      <c r="HY305" s="104"/>
      <c r="HZ305" s="104"/>
      <c r="IA305" s="104"/>
      <c r="IB305" s="104"/>
      <c r="IC305" s="104"/>
      <c r="ID305" s="104"/>
      <c r="IE305" s="104"/>
      <c r="IF305" s="104"/>
      <c r="IG305" s="104"/>
      <c r="IH305" s="104"/>
      <c r="II305" s="104"/>
      <c r="IJ305" s="104"/>
      <c r="IK305" s="104"/>
      <c r="IL305" s="104"/>
      <c r="IM305" s="104"/>
      <c r="IN305" s="104"/>
      <c r="IO305" s="104"/>
      <c r="IP305" s="104"/>
      <c r="IQ305" s="104"/>
      <c r="IR305" s="104"/>
      <c r="IS305" s="104"/>
      <c r="IT305" s="104"/>
      <c r="IU305" s="104"/>
      <c r="IV305" s="104"/>
    </row>
    <row r="306" spans="1:256" s="275" customFormat="1" ht="12.75">
      <c r="A306" s="89"/>
      <c r="B306" s="89"/>
      <c r="C306" s="82"/>
      <c r="D306" s="364"/>
      <c r="E306" s="364"/>
      <c r="F306" s="212"/>
      <c r="G306" s="214"/>
      <c r="I306" s="314"/>
      <c r="J306" s="313"/>
      <c r="K306" s="301"/>
      <c r="L306" s="298"/>
      <c r="M306" s="309"/>
      <c r="N306" s="309"/>
      <c r="O306" s="309"/>
      <c r="P306" s="309"/>
      <c r="Q306" s="309"/>
      <c r="R306" s="309"/>
      <c r="S306" s="104"/>
      <c r="T306" s="104"/>
      <c r="U306" s="104"/>
      <c r="V306" s="104"/>
      <c r="W306" s="104"/>
      <c r="X306" s="104"/>
      <c r="Y306" s="104"/>
      <c r="Z306" s="104"/>
      <c r="AA306" s="104"/>
      <c r="AB306" s="104"/>
      <c r="AC306" s="104"/>
      <c r="AD306" s="104"/>
      <c r="AE306" s="104"/>
      <c r="AF306" s="104"/>
      <c r="AG306" s="104"/>
      <c r="AH306" s="104"/>
      <c r="AI306" s="104"/>
      <c r="AJ306" s="104"/>
      <c r="AK306" s="104"/>
      <c r="AL306" s="104"/>
      <c r="AM306" s="104"/>
      <c r="AN306" s="104"/>
      <c r="AO306" s="104"/>
      <c r="AP306" s="104"/>
      <c r="AQ306" s="104"/>
      <c r="AR306" s="104"/>
      <c r="AS306" s="104"/>
      <c r="AT306" s="104"/>
      <c r="AU306" s="104"/>
      <c r="AV306" s="104"/>
      <c r="AW306" s="104"/>
      <c r="AX306" s="104"/>
      <c r="AY306" s="104"/>
      <c r="AZ306" s="104"/>
      <c r="BA306" s="104"/>
      <c r="BB306" s="104"/>
      <c r="BC306" s="104"/>
      <c r="BD306" s="104"/>
      <c r="BE306" s="104"/>
      <c r="BF306" s="104"/>
      <c r="BG306" s="104"/>
      <c r="BH306" s="104"/>
      <c r="BI306" s="104"/>
      <c r="BJ306" s="104"/>
      <c r="BK306" s="104"/>
      <c r="BL306" s="104"/>
      <c r="BM306" s="104"/>
      <c r="BN306" s="104"/>
      <c r="BO306" s="104"/>
      <c r="BP306" s="104"/>
      <c r="BQ306" s="104"/>
      <c r="BR306" s="104"/>
      <c r="BS306" s="104"/>
      <c r="BT306" s="104"/>
      <c r="BU306" s="104"/>
      <c r="BV306" s="104"/>
      <c r="BW306" s="104"/>
      <c r="BX306" s="104"/>
      <c r="BY306" s="104"/>
      <c r="BZ306" s="104"/>
      <c r="CA306" s="104"/>
      <c r="CB306" s="104"/>
      <c r="CC306" s="104"/>
      <c r="CD306" s="104"/>
      <c r="CE306" s="104"/>
      <c r="CF306" s="104"/>
      <c r="CG306" s="104"/>
      <c r="CH306" s="104"/>
      <c r="CI306" s="104"/>
      <c r="CJ306" s="104"/>
      <c r="CK306" s="104"/>
      <c r="CL306" s="104"/>
      <c r="CM306" s="104"/>
      <c r="CN306" s="104"/>
      <c r="CO306" s="104"/>
      <c r="CP306" s="104"/>
      <c r="CQ306" s="104"/>
      <c r="CR306" s="104"/>
      <c r="CS306" s="104"/>
      <c r="CT306" s="104"/>
      <c r="CU306" s="104"/>
      <c r="CV306" s="104"/>
      <c r="CW306" s="104"/>
      <c r="CX306" s="104"/>
      <c r="CY306" s="104"/>
      <c r="CZ306" s="104"/>
      <c r="DA306" s="104"/>
      <c r="DB306" s="104"/>
      <c r="DC306" s="104"/>
      <c r="DD306" s="104"/>
      <c r="DE306" s="104"/>
      <c r="DF306" s="104"/>
      <c r="DG306" s="104"/>
      <c r="DH306" s="104"/>
      <c r="DI306" s="104"/>
      <c r="DJ306" s="104"/>
      <c r="DK306" s="104"/>
      <c r="DL306" s="104"/>
      <c r="DM306" s="104"/>
      <c r="DN306" s="104"/>
      <c r="DO306" s="104"/>
      <c r="DP306" s="104"/>
      <c r="DQ306" s="104"/>
      <c r="DR306" s="104"/>
      <c r="DS306" s="104"/>
      <c r="DT306" s="104"/>
      <c r="DU306" s="104"/>
      <c r="DV306" s="104"/>
      <c r="DW306" s="104"/>
      <c r="DX306" s="104"/>
      <c r="DY306" s="104"/>
      <c r="DZ306" s="104"/>
      <c r="EA306" s="104"/>
      <c r="EB306" s="104"/>
      <c r="EC306" s="104"/>
      <c r="ED306" s="104"/>
      <c r="EE306" s="104"/>
      <c r="EF306" s="104"/>
      <c r="EG306" s="104"/>
      <c r="EH306" s="104"/>
      <c r="EI306" s="104"/>
      <c r="EJ306" s="104"/>
      <c r="EK306" s="104"/>
      <c r="EL306" s="104"/>
      <c r="EM306" s="104"/>
      <c r="EN306" s="104"/>
      <c r="EO306" s="104"/>
      <c r="EP306" s="104"/>
      <c r="EQ306" s="104"/>
      <c r="ER306" s="104"/>
      <c r="ES306" s="104"/>
      <c r="ET306" s="104"/>
      <c r="EU306" s="104"/>
      <c r="EV306" s="104"/>
      <c r="EW306" s="104"/>
      <c r="EX306" s="104"/>
      <c r="EY306" s="104"/>
      <c r="EZ306" s="104"/>
      <c r="FA306" s="104"/>
      <c r="FB306" s="104"/>
      <c r="FC306" s="104"/>
      <c r="FD306" s="104"/>
      <c r="FE306" s="104"/>
      <c r="FF306" s="104"/>
      <c r="FG306" s="104"/>
      <c r="FH306" s="104"/>
      <c r="FI306" s="104"/>
      <c r="FJ306" s="104"/>
      <c r="FK306" s="104"/>
      <c r="FL306" s="104"/>
      <c r="FM306" s="104"/>
      <c r="FN306" s="104"/>
      <c r="FO306" s="104"/>
      <c r="FP306" s="104"/>
      <c r="FQ306" s="104"/>
      <c r="FR306" s="104"/>
      <c r="FS306" s="104"/>
      <c r="FT306" s="104"/>
      <c r="FU306" s="104"/>
      <c r="FV306" s="104"/>
      <c r="FW306" s="104"/>
      <c r="FX306" s="104"/>
      <c r="FY306" s="104"/>
      <c r="FZ306" s="104"/>
      <c r="GA306" s="104"/>
      <c r="GB306" s="104"/>
      <c r="GC306" s="104"/>
      <c r="GD306" s="104"/>
      <c r="GE306" s="104"/>
      <c r="GF306" s="104"/>
      <c r="GG306" s="104"/>
      <c r="GH306" s="104"/>
      <c r="GI306" s="104"/>
      <c r="GJ306" s="104"/>
      <c r="GK306" s="104"/>
      <c r="GL306" s="104"/>
      <c r="GM306" s="104"/>
      <c r="GN306" s="104"/>
      <c r="GO306" s="104"/>
      <c r="GP306" s="104"/>
      <c r="GQ306" s="104"/>
      <c r="GR306" s="104"/>
      <c r="GS306" s="104"/>
      <c r="GT306" s="104"/>
      <c r="GU306" s="104"/>
      <c r="GV306" s="104"/>
      <c r="GW306" s="104"/>
      <c r="GX306" s="104"/>
      <c r="GY306" s="104"/>
      <c r="GZ306" s="104"/>
      <c r="HA306" s="104"/>
      <c r="HB306" s="104"/>
      <c r="HC306" s="104"/>
      <c r="HD306" s="104"/>
      <c r="HE306" s="104"/>
      <c r="HF306" s="104"/>
      <c r="HG306" s="104"/>
      <c r="HH306" s="104"/>
      <c r="HI306" s="104"/>
      <c r="HJ306" s="104"/>
      <c r="HK306" s="104"/>
      <c r="HL306" s="104"/>
      <c r="HM306" s="104"/>
      <c r="HN306" s="104"/>
      <c r="HO306" s="104"/>
      <c r="HP306" s="104"/>
      <c r="HQ306" s="104"/>
      <c r="HR306" s="104"/>
      <c r="HS306" s="104"/>
      <c r="HT306" s="104"/>
      <c r="HU306" s="104"/>
      <c r="HV306" s="104"/>
      <c r="HW306" s="104"/>
      <c r="HX306" s="104"/>
      <c r="HY306" s="104"/>
      <c r="HZ306" s="104"/>
      <c r="IA306" s="104"/>
      <c r="IB306" s="104"/>
      <c r="IC306" s="104"/>
      <c r="ID306" s="104"/>
      <c r="IE306" s="104"/>
      <c r="IF306" s="104"/>
      <c r="IG306" s="104"/>
      <c r="IH306" s="104"/>
      <c r="II306" s="104"/>
      <c r="IJ306" s="104"/>
      <c r="IK306" s="104"/>
      <c r="IL306" s="104"/>
      <c r="IM306" s="104"/>
      <c r="IN306" s="104"/>
      <c r="IO306" s="104"/>
      <c r="IP306" s="104"/>
      <c r="IQ306" s="104"/>
      <c r="IR306" s="104"/>
      <c r="IS306" s="104"/>
      <c r="IT306" s="104"/>
      <c r="IU306" s="104"/>
      <c r="IV306" s="104"/>
    </row>
    <row r="307" spans="1:256" s="275" customFormat="1" ht="12.75">
      <c r="A307" s="89"/>
      <c r="B307" s="89"/>
      <c r="C307" s="82"/>
      <c r="D307" s="364"/>
      <c r="E307" s="364"/>
      <c r="F307" s="212"/>
      <c r="G307" s="214"/>
      <c r="I307" s="314"/>
      <c r="J307" s="313"/>
      <c r="K307" s="301"/>
      <c r="L307" s="298"/>
      <c r="M307" s="309"/>
      <c r="N307" s="309"/>
      <c r="O307" s="309"/>
      <c r="P307" s="309"/>
      <c r="Q307" s="309"/>
      <c r="R307" s="309"/>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4"/>
      <c r="AY307" s="104"/>
      <c r="AZ307" s="104"/>
      <c r="BA307" s="104"/>
      <c r="BB307" s="104"/>
      <c r="BC307" s="104"/>
      <c r="BD307" s="104"/>
      <c r="BE307" s="104"/>
      <c r="BF307" s="104"/>
      <c r="BG307" s="104"/>
      <c r="BH307" s="104"/>
      <c r="BI307" s="104"/>
      <c r="BJ307" s="104"/>
      <c r="BK307" s="104"/>
      <c r="BL307" s="104"/>
      <c r="BM307" s="104"/>
      <c r="BN307" s="104"/>
      <c r="BO307" s="104"/>
      <c r="BP307" s="104"/>
      <c r="BQ307" s="104"/>
      <c r="BR307" s="104"/>
      <c r="BS307" s="104"/>
      <c r="BT307" s="104"/>
      <c r="BU307" s="104"/>
      <c r="BV307" s="104"/>
      <c r="BW307" s="104"/>
      <c r="BX307" s="104"/>
      <c r="BY307" s="104"/>
      <c r="BZ307" s="104"/>
      <c r="CA307" s="104"/>
      <c r="CB307" s="104"/>
      <c r="CC307" s="104"/>
      <c r="CD307" s="104"/>
      <c r="CE307" s="104"/>
      <c r="CF307" s="104"/>
      <c r="CG307" s="104"/>
      <c r="CH307" s="104"/>
      <c r="CI307" s="104"/>
      <c r="CJ307" s="104"/>
      <c r="CK307" s="104"/>
      <c r="CL307" s="104"/>
      <c r="CM307" s="104"/>
      <c r="CN307" s="104"/>
      <c r="CO307" s="104"/>
      <c r="CP307" s="104"/>
      <c r="CQ307" s="104"/>
      <c r="CR307" s="104"/>
      <c r="CS307" s="104"/>
      <c r="CT307" s="104"/>
      <c r="CU307" s="104"/>
      <c r="CV307" s="104"/>
      <c r="CW307" s="104"/>
      <c r="CX307" s="104"/>
      <c r="CY307" s="104"/>
      <c r="CZ307" s="104"/>
      <c r="DA307" s="104"/>
      <c r="DB307" s="104"/>
      <c r="DC307" s="104"/>
      <c r="DD307" s="104"/>
      <c r="DE307" s="104"/>
      <c r="DF307" s="104"/>
      <c r="DG307" s="104"/>
      <c r="DH307" s="104"/>
      <c r="DI307" s="104"/>
      <c r="DJ307" s="104"/>
      <c r="DK307" s="104"/>
      <c r="DL307" s="104"/>
      <c r="DM307" s="104"/>
      <c r="DN307" s="104"/>
      <c r="DO307" s="104"/>
      <c r="DP307" s="104"/>
      <c r="DQ307" s="104"/>
      <c r="DR307" s="104"/>
      <c r="DS307" s="104"/>
      <c r="DT307" s="104"/>
      <c r="DU307" s="104"/>
      <c r="DV307" s="104"/>
      <c r="DW307" s="104"/>
      <c r="DX307" s="104"/>
      <c r="DY307" s="104"/>
      <c r="DZ307" s="104"/>
      <c r="EA307" s="104"/>
      <c r="EB307" s="104"/>
      <c r="EC307" s="104"/>
      <c r="ED307" s="104"/>
      <c r="EE307" s="104"/>
      <c r="EF307" s="104"/>
      <c r="EG307" s="104"/>
      <c r="EH307" s="104"/>
      <c r="EI307" s="104"/>
      <c r="EJ307" s="104"/>
      <c r="EK307" s="104"/>
      <c r="EL307" s="104"/>
      <c r="EM307" s="104"/>
      <c r="EN307" s="104"/>
      <c r="EO307" s="104"/>
      <c r="EP307" s="104"/>
      <c r="EQ307" s="104"/>
      <c r="ER307" s="104"/>
      <c r="ES307" s="104"/>
      <c r="ET307" s="104"/>
      <c r="EU307" s="104"/>
      <c r="EV307" s="104"/>
      <c r="EW307" s="104"/>
      <c r="EX307" s="104"/>
      <c r="EY307" s="104"/>
      <c r="EZ307" s="104"/>
      <c r="FA307" s="104"/>
      <c r="FB307" s="104"/>
      <c r="FC307" s="104"/>
      <c r="FD307" s="104"/>
      <c r="FE307" s="104"/>
      <c r="FF307" s="104"/>
      <c r="FG307" s="104"/>
      <c r="FH307" s="104"/>
      <c r="FI307" s="104"/>
      <c r="FJ307" s="104"/>
      <c r="FK307" s="104"/>
      <c r="FL307" s="104"/>
      <c r="FM307" s="104"/>
      <c r="FN307" s="104"/>
      <c r="FO307" s="104"/>
      <c r="FP307" s="104"/>
      <c r="FQ307" s="104"/>
      <c r="FR307" s="104"/>
      <c r="FS307" s="104"/>
      <c r="FT307" s="104"/>
      <c r="FU307" s="104"/>
      <c r="FV307" s="104"/>
      <c r="FW307" s="104"/>
      <c r="FX307" s="104"/>
      <c r="FY307" s="104"/>
      <c r="FZ307" s="104"/>
      <c r="GA307" s="104"/>
      <c r="GB307" s="104"/>
      <c r="GC307" s="104"/>
      <c r="GD307" s="104"/>
      <c r="GE307" s="104"/>
      <c r="GF307" s="104"/>
      <c r="GG307" s="104"/>
      <c r="GH307" s="104"/>
      <c r="GI307" s="104"/>
      <c r="GJ307" s="104"/>
      <c r="GK307" s="104"/>
      <c r="GL307" s="104"/>
      <c r="GM307" s="104"/>
      <c r="GN307" s="104"/>
      <c r="GO307" s="104"/>
      <c r="GP307" s="104"/>
      <c r="GQ307" s="104"/>
      <c r="GR307" s="104"/>
      <c r="GS307" s="104"/>
      <c r="GT307" s="104"/>
      <c r="GU307" s="104"/>
      <c r="GV307" s="104"/>
      <c r="GW307" s="104"/>
      <c r="GX307" s="104"/>
      <c r="GY307" s="104"/>
      <c r="GZ307" s="104"/>
      <c r="HA307" s="104"/>
      <c r="HB307" s="104"/>
      <c r="HC307" s="104"/>
      <c r="HD307" s="104"/>
      <c r="HE307" s="104"/>
      <c r="HF307" s="104"/>
      <c r="HG307" s="104"/>
      <c r="HH307" s="104"/>
      <c r="HI307" s="104"/>
      <c r="HJ307" s="104"/>
      <c r="HK307" s="104"/>
      <c r="HL307" s="104"/>
      <c r="HM307" s="104"/>
      <c r="HN307" s="104"/>
      <c r="HO307" s="104"/>
      <c r="HP307" s="104"/>
      <c r="HQ307" s="104"/>
      <c r="HR307" s="104"/>
      <c r="HS307" s="104"/>
      <c r="HT307" s="104"/>
      <c r="HU307" s="104"/>
      <c r="HV307" s="104"/>
      <c r="HW307" s="104"/>
      <c r="HX307" s="104"/>
      <c r="HY307" s="104"/>
      <c r="HZ307" s="104"/>
      <c r="IA307" s="104"/>
      <c r="IB307" s="104"/>
      <c r="IC307" s="104"/>
      <c r="ID307" s="104"/>
      <c r="IE307" s="104"/>
      <c r="IF307" s="104"/>
      <c r="IG307" s="104"/>
      <c r="IH307" s="104"/>
      <c r="II307" s="104"/>
      <c r="IJ307" s="104"/>
      <c r="IK307" s="104"/>
      <c r="IL307" s="104"/>
      <c r="IM307" s="104"/>
      <c r="IN307" s="104"/>
      <c r="IO307" s="104"/>
      <c r="IP307" s="104"/>
      <c r="IQ307" s="104"/>
      <c r="IR307" s="104"/>
      <c r="IS307" s="104"/>
      <c r="IT307" s="104"/>
      <c r="IU307" s="104"/>
      <c r="IV307" s="104"/>
    </row>
    <row r="308" spans="1:256" s="275" customFormat="1" ht="12.75">
      <c r="A308" s="89"/>
      <c r="B308" s="89"/>
      <c r="C308" s="82"/>
      <c r="D308" s="364"/>
      <c r="E308" s="364"/>
      <c r="F308" s="212"/>
      <c r="G308" s="214"/>
      <c r="I308" s="314"/>
      <c r="J308" s="313"/>
      <c r="K308" s="301"/>
      <c r="L308" s="298"/>
      <c r="M308" s="309"/>
      <c r="N308" s="309"/>
      <c r="O308" s="309"/>
      <c r="P308" s="309"/>
      <c r="Q308" s="309"/>
      <c r="R308" s="309"/>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4"/>
      <c r="AY308" s="104"/>
      <c r="AZ308" s="104"/>
      <c r="BA308" s="104"/>
      <c r="BB308" s="104"/>
      <c r="BC308" s="104"/>
      <c r="BD308" s="104"/>
      <c r="BE308" s="104"/>
      <c r="BF308" s="104"/>
      <c r="BG308" s="104"/>
      <c r="BH308" s="104"/>
      <c r="BI308" s="104"/>
      <c r="BJ308" s="104"/>
      <c r="BK308" s="104"/>
      <c r="BL308" s="104"/>
      <c r="BM308" s="104"/>
      <c r="BN308" s="104"/>
      <c r="BO308" s="104"/>
      <c r="BP308" s="104"/>
      <c r="BQ308" s="104"/>
      <c r="BR308" s="104"/>
      <c r="BS308" s="104"/>
      <c r="BT308" s="104"/>
      <c r="BU308" s="104"/>
      <c r="BV308" s="104"/>
      <c r="BW308" s="104"/>
      <c r="BX308" s="104"/>
      <c r="BY308" s="104"/>
      <c r="BZ308" s="104"/>
      <c r="CA308" s="104"/>
      <c r="CB308" s="104"/>
      <c r="CC308" s="104"/>
      <c r="CD308" s="104"/>
      <c r="CE308" s="104"/>
      <c r="CF308" s="104"/>
      <c r="CG308" s="104"/>
      <c r="CH308" s="104"/>
      <c r="CI308" s="104"/>
      <c r="CJ308" s="104"/>
      <c r="CK308" s="104"/>
      <c r="CL308" s="104"/>
      <c r="CM308" s="104"/>
      <c r="CN308" s="104"/>
      <c r="CO308" s="104"/>
      <c r="CP308" s="104"/>
      <c r="CQ308" s="104"/>
      <c r="CR308" s="104"/>
      <c r="CS308" s="104"/>
      <c r="CT308" s="104"/>
      <c r="CU308" s="104"/>
      <c r="CV308" s="104"/>
      <c r="CW308" s="104"/>
      <c r="CX308" s="104"/>
      <c r="CY308" s="104"/>
      <c r="CZ308" s="104"/>
      <c r="DA308" s="104"/>
      <c r="DB308" s="104"/>
      <c r="DC308" s="104"/>
      <c r="DD308" s="104"/>
      <c r="DE308" s="104"/>
      <c r="DF308" s="104"/>
      <c r="DG308" s="104"/>
      <c r="DH308" s="104"/>
      <c r="DI308" s="104"/>
      <c r="DJ308" s="104"/>
      <c r="DK308" s="104"/>
      <c r="DL308" s="104"/>
      <c r="DM308" s="104"/>
      <c r="DN308" s="104"/>
      <c r="DO308" s="104"/>
      <c r="DP308" s="104"/>
      <c r="DQ308" s="104"/>
      <c r="DR308" s="104"/>
      <c r="DS308" s="104"/>
      <c r="DT308" s="104"/>
      <c r="DU308" s="104"/>
      <c r="DV308" s="104"/>
      <c r="DW308" s="104"/>
      <c r="DX308" s="104"/>
      <c r="DY308" s="104"/>
      <c r="DZ308" s="104"/>
      <c r="EA308" s="104"/>
      <c r="EB308" s="104"/>
      <c r="EC308" s="104"/>
      <c r="ED308" s="104"/>
      <c r="EE308" s="104"/>
      <c r="EF308" s="104"/>
      <c r="EG308" s="104"/>
      <c r="EH308" s="104"/>
      <c r="EI308" s="104"/>
      <c r="EJ308" s="104"/>
      <c r="EK308" s="104"/>
      <c r="EL308" s="104"/>
      <c r="EM308" s="104"/>
      <c r="EN308" s="104"/>
      <c r="EO308" s="104"/>
      <c r="EP308" s="104"/>
      <c r="EQ308" s="104"/>
      <c r="ER308" s="104"/>
      <c r="ES308" s="104"/>
      <c r="ET308" s="104"/>
      <c r="EU308" s="104"/>
      <c r="EV308" s="104"/>
      <c r="EW308" s="104"/>
      <c r="EX308" s="104"/>
      <c r="EY308" s="104"/>
      <c r="EZ308" s="104"/>
      <c r="FA308" s="104"/>
      <c r="FB308" s="104"/>
      <c r="FC308" s="104"/>
      <c r="FD308" s="104"/>
      <c r="FE308" s="104"/>
      <c r="FF308" s="104"/>
      <c r="FG308" s="104"/>
      <c r="FH308" s="104"/>
      <c r="FI308" s="104"/>
      <c r="FJ308" s="104"/>
      <c r="FK308" s="104"/>
      <c r="FL308" s="104"/>
      <c r="FM308" s="104"/>
      <c r="FN308" s="104"/>
      <c r="FO308" s="104"/>
      <c r="FP308" s="104"/>
      <c r="FQ308" s="104"/>
      <c r="FR308" s="104"/>
      <c r="FS308" s="104"/>
      <c r="FT308" s="104"/>
      <c r="FU308" s="104"/>
      <c r="FV308" s="104"/>
      <c r="FW308" s="104"/>
      <c r="FX308" s="104"/>
      <c r="FY308" s="104"/>
      <c r="FZ308" s="104"/>
      <c r="GA308" s="104"/>
      <c r="GB308" s="104"/>
      <c r="GC308" s="104"/>
      <c r="GD308" s="104"/>
      <c r="GE308" s="104"/>
      <c r="GF308" s="104"/>
      <c r="GG308" s="104"/>
      <c r="GH308" s="104"/>
      <c r="GI308" s="104"/>
      <c r="GJ308" s="104"/>
      <c r="GK308" s="104"/>
      <c r="GL308" s="104"/>
      <c r="GM308" s="104"/>
      <c r="GN308" s="104"/>
      <c r="GO308" s="104"/>
      <c r="GP308" s="104"/>
      <c r="GQ308" s="104"/>
      <c r="GR308" s="104"/>
      <c r="GS308" s="104"/>
      <c r="GT308" s="104"/>
      <c r="GU308" s="104"/>
      <c r="GV308" s="104"/>
      <c r="GW308" s="104"/>
      <c r="GX308" s="104"/>
      <c r="GY308" s="104"/>
      <c r="GZ308" s="104"/>
      <c r="HA308" s="104"/>
      <c r="HB308" s="104"/>
      <c r="HC308" s="104"/>
      <c r="HD308" s="104"/>
      <c r="HE308" s="104"/>
      <c r="HF308" s="104"/>
      <c r="HG308" s="104"/>
      <c r="HH308" s="104"/>
      <c r="HI308" s="104"/>
      <c r="HJ308" s="104"/>
      <c r="HK308" s="104"/>
      <c r="HL308" s="104"/>
      <c r="HM308" s="104"/>
      <c r="HN308" s="104"/>
      <c r="HO308" s="104"/>
      <c r="HP308" s="104"/>
      <c r="HQ308" s="104"/>
      <c r="HR308" s="104"/>
      <c r="HS308" s="104"/>
      <c r="HT308" s="104"/>
      <c r="HU308" s="104"/>
      <c r="HV308" s="104"/>
      <c r="HW308" s="104"/>
      <c r="HX308" s="104"/>
      <c r="HY308" s="104"/>
      <c r="HZ308" s="104"/>
      <c r="IA308" s="104"/>
      <c r="IB308" s="104"/>
      <c r="IC308" s="104"/>
      <c r="ID308" s="104"/>
      <c r="IE308" s="104"/>
      <c r="IF308" s="104"/>
      <c r="IG308" s="104"/>
      <c r="IH308" s="104"/>
      <c r="II308" s="104"/>
      <c r="IJ308" s="104"/>
      <c r="IK308" s="104"/>
      <c r="IL308" s="104"/>
      <c r="IM308" s="104"/>
      <c r="IN308" s="104"/>
      <c r="IO308" s="104"/>
      <c r="IP308" s="104"/>
      <c r="IQ308" s="104"/>
      <c r="IR308" s="104"/>
      <c r="IS308" s="104"/>
      <c r="IT308" s="104"/>
      <c r="IU308" s="104"/>
      <c r="IV308" s="104"/>
    </row>
    <row r="309" spans="1:256" s="275" customFormat="1" ht="12.75">
      <c r="A309" s="89"/>
      <c r="B309" s="89"/>
      <c r="C309" s="82"/>
      <c r="D309" s="364"/>
      <c r="E309" s="364"/>
      <c r="F309" s="212"/>
      <c r="G309" s="214"/>
      <c r="I309" s="314"/>
      <c r="J309" s="313"/>
      <c r="K309" s="301"/>
      <c r="L309" s="298"/>
      <c r="M309" s="309"/>
      <c r="N309" s="309"/>
      <c r="O309" s="309"/>
      <c r="P309" s="309"/>
      <c r="Q309" s="309"/>
      <c r="R309" s="309"/>
      <c r="S309" s="104"/>
      <c r="T309" s="104"/>
      <c r="U309" s="104"/>
      <c r="V309" s="104"/>
      <c r="W309" s="104"/>
      <c r="X309" s="104"/>
      <c r="Y309" s="104"/>
      <c r="Z309" s="104"/>
      <c r="AA309" s="104"/>
      <c r="AB309" s="104"/>
      <c r="AC309" s="104"/>
      <c r="AD309" s="104"/>
      <c r="AE309" s="104"/>
      <c r="AF309" s="104"/>
      <c r="AG309" s="104"/>
      <c r="AH309" s="104"/>
      <c r="AI309" s="104"/>
      <c r="AJ309" s="104"/>
      <c r="AK309" s="104"/>
      <c r="AL309" s="104"/>
      <c r="AM309" s="104"/>
      <c r="AN309" s="104"/>
      <c r="AO309" s="104"/>
      <c r="AP309" s="104"/>
      <c r="AQ309" s="104"/>
      <c r="AR309" s="104"/>
      <c r="AS309" s="104"/>
      <c r="AT309" s="104"/>
      <c r="AU309" s="104"/>
      <c r="AV309" s="104"/>
      <c r="AW309" s="104"/>
      <c r="AX309" s="104"/>
      <c r="AY309" s="104"/>
      <c r="AZ309" s="104"/>
      <c r="BA309" s="104"/>
      <c r="BB309" s="104"/>
      <c r="BC309" s="104"/>
      <c r="BD309" s="104"/>
      <c r="BE309" s="104"/>
      <c r="BF309" s="104"/>
      <c r="BG309" s="104"/>
      <c r="BH309" s="104"/>
      <c r="BI309" s="104"/>
      <c r="BJ309" s="104"/>
      <c r="BK309" s="104"/>
      <c r="BL309" s="104"/>
      <c r="BM309" s="104"/>
      <c r="BN309" s="104"/>
      <c r="BO309" s="104"/>
      <c r="BP309" s="104"/>
      <c r="BQ309" s="104"/>
      <c r="BR309" s="104"/>
      <c r="BS309" s="104"/>
      <c r="BT309" s="104"/>
      <c r="BU309" s="104"/>
      <c r="BV309" s="104"/>
      <c r="BW309" s="104"/>
      <c r="BX309" s="104"/>
      <c r="BY309" s="104"/>
      <c r="BZ309" s="104"/>
      <c r="CA309" s="104"/>
      <c r="CB309" s="104"/>
      <c r="CC309" s="104"/>
      <c r="CD309" s="104"/>
      <c r="CE309" s="104"/>
      <c r="CF309" s="104"/>
      <c r="CG309" s="104"/>
      <c r="CH309" s="104"/>
      <c r="CI309" s="104"/>
      <c r="CJ309" s="104"/>
      <c r="CK309" s="104"/>
      <c r="CL309" s="104"/>
      <c r="CM309" s="104"/>
      <c r="CN309" s="104"/>
      <c r="CO309" s="104"/>
      <c r="CP309" s="104"/>
      <c r="CQ309" s="104"/>
      <c r="CR309" s="104"/>
      <c r="CS309" s="104"/>
      <c r="CT309" s="104"/>
      <c r="CU309" s="104"/>
      <c r="CV309" s="104"/>
      <c r="CW309" s="104"/>
      <c r="CX309" s="104"/>
      <c r="CY309" s="104"/>
      <c r="CZ309" s="104"/>
      <c r="DA309" s="104"/>
      <c r="DB309" s="104"/>
      <c r="DC309" s="104"/>
      <c r="DD309" s="104"/>
      <c r="DE309" s="104"/>
      <c r="DF309" s="104"/>
      <c r="DG309" s="104"/>
      <c r="DH309" s="104"/>
      <c r="DI309" s="104"/>
      <c r="DJ309" s="104"/>
      <c r="DK309" s="104"/>
      <c r="DL309" s="104"/>
      <c r="DM309" s="104"/>
      <c r="DN309" s="104"/>
      <c r="DO309" s="104"/>
      <c r="DP309" s="104"/>
      <c r="DQ309" s="104"/>
      <c r="DR309" s="104"/>
      <c r="DS309" s="104"/>
      <c r="DT309" s="104"/>
      <c r="DU309" s="104"/>
      <c r="DV309" s="104"/>
      <c r="DW309" s="104"/>
      <c r="DX309" s="104"/>
      <c r="DY309" s="104"/>
      <c r="DZ309" s="104"/>
      <c r="EA309" s="104"/>
      <c r="EB309" s="104"/>
      <c r="EC309" s="104"/>
      <c r="ED309" s="104"/>
      <c r="EE309" s="104"/>
      <c r="EF309" s="104"/>
      <c r="EG309" s="104"/>
      <c r="EH309" s="104"/>
      <c r="EI309" s="104"/>
      <c r="EJ309" s="104"/>
      <c r="EK309" s="104"/>
      <c r="EL309" s="104"/>
      <c r="EM309" s="104"/>
      <c r="EN309" s="104"/>
      <c r="EO309" s="104"/>
      <c r="EP309" s="104"/>
      <c r="EQ309" s="104"/>
      <c r="ER309" s="104"/>
      <c r="ES309" s="104"/>
      <c r="ET309" s="104"/>
      <c r="EU309" s="104"/>
      <c r="EV309" s="104"/>
      <c r="EW309" s="104"/>
      <c r="EX309" s="104"/>
      <c r="EY309" s="104"/>
      <c r="EZ309" s="104"/>
      <c r="FA309" s="104"/>
      <c r="FB309" s="104"/>
      <c r="FC309" s="104"/>
      <c r="FD309" s="104"/>
      <c r="FE309" s="104"/>
      <c r="FF309" s="104"/>
      <c r="FG309" s="104"/>
      <c r="FH309" s="104"/>
      <c r="FI309" s="104"/>
      <c r="FJ309" s="104"/>
      <c r="FK309" s="104"/>
      <c r="FL309" s="104"/>
      <c r="FM309" s="104"/>
      <c r="FN309" s="104"/>
      <c r="FO309" s="104"/>
      <c r="FP309" s="104"/>
      <c r="FQ309" s="104"/>
      <c r="FR309" s="104"/>
      <c r="FS309" s="104"/>
      <c r="FT309" s="104"/>
      <c r="FU309" s="104"/>
      <c r="FV309" s="104"/>
      <c r="FW309" s="104"/>
      <c r="FX309" s="104"/>
      <c r="FY309" s="104"/>
      <c r="FZ309" s="104"/>
      <c r="GA309" s="104"/>
      <c r="GB309" s="104"/>
      <c r="GC309" s="104"/>
      <c r="GD309" s="104"/>
      <c r="GE309" s="104"/>
      <c r="GF309" s="104"/>
      <c r="GG309" s="104"/>
      <c r="GH309" s="104"/>
      <c r="GI309" s="104"/>
      <c r="GJ309" s="104"/>
      <c r="GK309" s="104"/>
      <c r="GL309" s="104"/>
      <c r="GM309" s="104"/>
      <c r="GN309" s="104"/>
      <c r="GO309" s="104"/>
      <c r="GP309" s="104"/>
      <c r="GQ309" s="104"/>
      <c r="GR309" s="104"/>
      <c r="GS309" s="104"/>
      <c r="GT309" s="104"/>
      <c r="GU309" s="104"/>
      <c r="GV309" s="104"/>
      <c r="GW309" s="104"/>
      <c r="GX309" s="104"/>
      <c r="GY309" s="104"/>
      <c r="GZ309" s="104"/>
      <c r="HA309" s="104"/>
      <c r="HB309" s="104"/>
      <c r="HC309" s="104"/>
      <c r="HD309" s="104"/>
      <c r="HE309" s="104"/>
      <c r="HF309" s="104"/>
      <c r="HG309" s="104"/>
      <c r="HH309" s="104"/>
      <c r="HI309" s="104"/>
      <c r="HJ309" s="104"/>
      <c r="HK309" s="104"/>
      <c r="HL309" s="104"/>
      <c r="HM309" s="104"/>
      <c r="HN309" s="104"/>
      <c r="HO309" s="104"/>
      <c r="HP309" s="104"/>
      <c r="HQ309" s="104"/>
      <c r="HR309" s="104"/>
      <c r="HS309" s="104"/>
      <c r="HT309" s="104"/>
      <c r="HU309" s="104"/>
      <c r="HV309" s="104"/>
      <c r="HW309" s="104"/>
      <c r="HX309" s="104"/>
      <c r="HY309" s="104"/>
      <c r="HZ309" s="104"/>
      <c r="IA309" s="104"/>
      <c r="IB309" s="104"/>
      <c r="IC309" s="104"/>
      <c r="ID309" s="104"/>
      <c r="IE309" s="104"/>
      <c r="IF309" s="104"/>
      <c r="IG309" s="104"/>
      <c r="IH309" s="104"/>
      <c r="II309" s="104"/>
      <c r="IJ309" s="104"/>
      <c r="IK309" s="104"/>
      <c r="IL309" s="104"/>
      <c r="IM309" s="104"/>
      <c r="IN309" s="104"/>
      <c r="IO309" s="104"/>
      <c r="IP309" s="104"/>
      <c r="IQ309" s="104"/>
      <c r="IR309" s="104"/>
      <c r="IS309" s="104"/>
      <c r="IT309" s="104"/>
      <c r="IU309" s="104"/>
      <c r="IV309" s="104"/>
    </row>
    <row r="310" spans="1:256" s="275" customFormat="1" ht="12.75">
      <c r="A310" s="89"/>
      <c r="B310" s="89"/>
      <c r="C310" s="82"/>
      <c r="D310" s="364"/>
      <c r="E310" s="364"/>
      <c r="F310" s="212"/>
      <c r="G310" s="214"/>
      <c r="I310" s="314"/>
      <c r="J310" s="313"/>
      <c r="K310" s="301"/>
      <c r="L310" s="298"/>
      <c r="M310" s="309"/>
      <c r="N310" s="309"/>
      <c r="O310" s="309"/>
      <c r="P310" s="309"/>
      <c r="Q310" s="309"/>
      <c r="R310" s="309"/>
      <c r="S310" s="104"/>
      <c r="T310" s="104"/>
      <c r="U310" s="104"/>
      <c r="V310" s="104"/>
      <c r="W310" s="104"/>
      <c r="X310" s="104"/>
      <c r="Y310" s="104"/>
      <c r="Z310" s="104"/>
      <c r="AA310" s="104"/>
      <c r="AB310" s="104"/>
      <c r="AC310" s="104"/>
      <c r="AD310" s="104"/>
      <c r="AE310" s="104"/>
      <c r="AF310" s="104"/>
      <c r="AG310" s="104"/>
      <c r="AH310" s="104"/>
      <c r="AI310" s="104"/>
      <c r="AJ310" s="104"/>
      <c r="AK310" s="104"/>
      <c r="AL310" s="104"/>
      <c r="AM310" s="104"/>
      <c r="AN310" s="104"/>
      <c r="AO310" s="104"/>
      <c r="AP310" s="104"/>
      <c r="AQ310" s="104"/>
      <c r="AR310" s="104"/>
      <c r="AS310" s="104"/>
      <c r="AT310" s="104"/>
      <c r="AU310" s="104"/>
      <c r="AV310" s="104"/>
      <c r="AW310" s="104"/>
      <c r="AX310" s="104"/>
      <c r="AY310" s="104"/>
      <c r="AZ310" s="104"/>
      <c r="BA310" s="104"/>
      <c r="BB310" s="104"/>
      <c r="BC310" s="104"/>
      <c r="BD310" s="104"/>
      <c r="BE310" s="104"/>
      <c r="BF310" s="104"/>
      <c r="BG310" s="104"/>
      <c r="BH310" s="104"/>
      <c r="BI310" s="104"/>
      <c r="BJ310" s="104"/>
      <c r="BK310" s="104"/>
      <c r="BL310" s="104"/>
      <c r="BM310" s="104"/>
      <c r="BN310" s="104"/>
      <c r="BO310" s="104"/>
      <c r="BP310" s="104"/>
      <c r="BQ310" s="104"/>
      <c r="BR310" s="104"/>
      <c r="BS310" s="104"/>
      <c r="BT310" s="104"/>
      <c r="BU310" s="104"/>
      <c r="BV310" s="104"/>
      <c r="BW310" s="104"/>
      <c r="BX310" s="104"/>
      <c r="BY310" s="104"/>
      <c r="BZ310" s="104"/>
      <c r="CA310" s="104"/>
      <c r="CB310" s="104"/>
      <c r="CC310" s="104"/>
      <c r="CD310" s="104"/>
      <c r="CE310" s="104"/>
      <c r="CF310" s="104"/>
      <c r="CG310" s="104"/>
      <c r="CH310" s="104"/>
      <c r="CI310" s="104"/>
      <c r="CJ310" s="104"/>
      <c r="CK310" s="104"/>
      <c r="CL310" s="104"/>
      <c r="CM310" s="104"/>
      <c r="CN310" s="104"/>
      <c r="CO310" s="104"/>
      <c r="CP310" s="104"/>
      <c r="CQ310" s="104"/>
      <c r="CR310" s="104"/>
      <c r="CS310" s="104"/>
      <c r="CT310" s="104"/>
      <c r="CU310" s="104"/>
      <c r="CV310" s="104"/>
      <c r="CW310" s="104"/>
      <c r="CX310" s="104"/>
      <c r="CY310" s="104"/>
      <c r="CZ310" s="104"/>
      <c r="DA310" s="104"/>
      <c r="DB310" s="104"/>
      <c r="DC310" s="104"/>
      <c r="DD310" s="104"/>
      <c r="DE310" s="104"/>
      <c r="DF310" s="104"/>
      <c r="DG310" s="104"/>
      <c r="DH310" s="104"/>
      <c r="DI310" s="104"/>
      <c r="DJ310" s="104"/>
      <c r="DK310" s="104"/>
      <c r="DL310" s="104"/>
      <c r="DM310" s="104"/>
      <c r="DN310" s="104"/>
      <c r="DO310" s="104"/>
      <c r="DP310" s="104"/>
      <c r="DQ310" s="104"/>
      <c r="DR310" s="104"/>
      <c r="DS310" s="104"/>
      <c r="DT310" s="104"/>
      <c r="DU310" s="104"/>
      <c r="DV310" s="104"/>
      <c r="DW310" s="104"/>
      <c r="DX310" s="104"/>
      <c r="DY310" s="104"/>
      <c r="DZ310" s="104"/>
      <c r="EA310" s="104"/>
      <c r="EB310" s="104"/>
      <c r="EC310" s="104"/>
      <c r="ED310" s="104"/>
      <c r="EE310" s="104"/>
      <c r="EF310" s="104"/>
      <c r="EG310" s="104"/>
      <c r="EH310" s="104"/>
      <c r="EI310" s="104"/>
      <c r="EJ310" s="104"/>
      <c r="EK310" s="104"/>
      <c r="EL310" s="104"/>
      <c r="EM310" s="104"/>
      <c r="EN310" s="104"/>
      <c r="EO310" s="104"/>
      <c r="EP310" s="104"/>
      <c r="EQ310" s="104"/>
      <c r="ER310" s="104"/>
      <c r="ES310" s="104"/>
      <c r="ET310" s="104"/>
      <c r="EU310" s="104"/>
      <c r="EV310" s="104"/>
      <c r="EW310" s="104"/>
      <c r="EX310" s="104"/>
      <c r="EY310" s="104"/>
      <c r="EZ310" s="104"/>
      <c r="FA310" s="104"/>
      <c r="FB310" s="104"/>
      <c r="FC310" s="104"/>
      <c r="FD310" s="104"/>
      <c r="FE310" s="104"/>
      <c r="FF310" s="104"/>
      <c r="FG310" s="104"/>
      <c r="FH310" s="104"/>
      <c r="FI310" s="104"/>
      <c r="FJ310" s="104"/>
      <c r="FK310" s="104"/>
      <c r="FL310" s="104"/>
      <c r="FM310" s="104"/>
      <c r="FN310" s="104"/>
      <c r="FO310" s="104"/>
      <c r="FP310" s="104"/>
      <c r="FQ310" s="104"/>
      <c r="FR310" s="104"/>
      <c r="FS310" s="104"/>
      <c r="FT310" s="104"/>
      <c r="FU310" s="104"/>
      <c r="FV310" s="104"/>
      <c r="FW310" s="104"/>
      <c r="FX310" s="104"/>
      <c r="FY310" s="104"/>
      <c r="FZ310" s="104"/>
      <c r="GA310" s="104"/>
      <c r="GB310" s="104"/>
      <c r="GC310" s="104"/>
      <c r="GD310" s="104"/>
      <c r="GE310" s="104"/>
      <c r="GF310" s="104"/>
      <c r="GG310" s="104"/>
      <c r="GH310" s="104"/>
      <c r="GI310" s="104"/>
      <c r="GJ310" s="104"/>
      <c r="GK310" s="104"/>
      <c r="GL310" s="104"/>
      <c r="GM310" s="104"/>
      <c r="GN310" s="104"/>
      <c r="GO310" s="104"/>
      <c r="GP310" s="104"/>
      <c r="GQ310" s="104"/>
      <c r="GR310" s="104"/>
      <c r="GS310" s="104"/>
      <c r="GT310" s="104"/>
      <c r="GU310" s="104"/>
      <c r="GV310" s="104"/>
      <c r="GW310" s="104"/>
      <c r="GX310" s="104"/>
      <c r="GY310" s="104"/>
      <c r="GZ310" s="104"/>
      <c r="HA310" s="104"/>
      <c r="HB310" s="104"/>
      <c r="HC310" s="104"/>
      <c r="HD310" s="104"/>
      <c r="HE310" s="104"/>
      <c r="HF310" s="104"/>
      <c r="HG310" s="104"/>
      <c r="HH310" s="104"/>
      <c r="HI310" s="104"/>
      <c r="HJ310" s="104"/>
      <c r="HK310" s="104"/>
      <c r="HL310" s="104"/>
      <c r="HM310" s="104"/>
      <c r="HN310" s="104"/>
      <c r="HO310" s="104"/>
      <c r="HP310" s="104"/>
      <c r="HQ310" s="104"/>
      <c r="HR310" s="104"/>
      <c r="HS310" s="104"/>
      <c r="HT310" s="104"/>
      <c r="HU310" s="104"/>
      <c r="HV310" s="104"/>
      <c r="HW310" s="104"/>
      <c r="HX310" s="104"/>
      <c r="HY310" s="104"/>
      <c r="HZ310" s="104"/>
      <c r="IA310" s="104"/>
      <c r="IB310" s="104"/>
      <c r="IC310" s="104"/>
      <c r="ID310" s="104"/>
      <c r="IE310" s="104"/>
      <c r="IF310" s="104"/>
      <c r="IG310" s="104"/>
      <c r="IH310" s="104"/>
      <c r="II310" s="104"/>
      <c r="IJ310" s="104"/>
      <c r="IK310" s="104"/>
      <c r="IL310" s="104"/>
      <c r="IM310" s="104"/>
      <c r="IN310" s="104"/>
      <c r="IO310" s="104"/>
      <c r="IP310" s="104"/>
      <c r="IQ310" s="104"/>
      <c r="IR310" s="104"/>
      <c r="IS310" s="104"/>
      <c r="IT310" s="104"/>
      <c r="IU310" s="104"/>
      <c r="IV310" s="104"/>
    </row>
    <row r="311" spans="1:256" s="275" customFormat="1" ht="12.75">
      <c r="A311" s="89"/>
      <c r="B311" s="89"/>
      <c r="C311" s="82"/>
      <c r="D311" s="364"/>
      <c r="E311" s="364"/>
      <c r="F311" s="212"/>
      <c r="G311" s="214"/>
      <c r="I311" s="314"/>
      <c r="J311" s="313"/>
      <c r="K311" s="301"/>
      <c r="L311" s="298"/>
      <c r="M311" s="309"/>
      <c r="N311" s="309"/>
      <c r="O311" s="309"/>
      <c r="P311" s="309"/>
      <c r="Q311" s="309"/>
      <c r="R311" s="309"/>
      <c r="S311" s="104"/>
      <c r="T311" s="104"/>
      <c r="U311" s="104"/>
      <c r="V311" s="104"/>
      <c r="W311" s="104"/>
      <c r="X311" s="104"/>
      <c r="Y311" s="104"/>
      <c r="Z311" s="104"/>
      <c r="AA311" s="104"/>
      <c r="AB311" s="104"/>
      <c r="AC311" s="104"/>
      <c r="AD311" s="104"/>
      <c r="AE311" s="104"/>
      <c r="AF311" s="104"/>
      <c r="AG311" s="104"/>
      <c r="AH311" s="104"/>
      <c r="AI311" s="104"/>
      <c r="AJ311" s="104"/>
      <c r="AK311" s="104"/>
      <c r="AL311" s="104"/>
      <c r="AM311" s="104"/>
      <c r="AN311" s="104"/>
      <c r="AO311" s="104"/>
      <c r="AP311" s="104"/>
      <c r="AQ311" s="104"/>
      <c r="AR311" s="104"/>
      <c r="AS311" s="104"/>
      <c r="AT311" s="104"/>
      <c r="AU311" s="104"/>
      <c r="AV311" s="104"/>
      <c r="AW311" s="104"/>
      <c r="AX311" s="104"/>
      <c r="AY311" s="104"/>
      <c r="AZ311" s="104"/>
      <c r="BA311" s="104"/>
      <c r="BB311" s="104"/>
      <c r="BC311" s="104"/>
      <c r="BD311" s="104"/>
      <c r="BE311" s="104"/>
      <c r="BF311" s="104"/>
      <c r="BG311" s="104"/>
      <c r="BH311" s="104"/>
      <c r="BI311" s="104"/>
      <c r="BJ311" s="104"/>
      <c r="BK311" s="104"/>
      <c r="BL311" s="104"/>
      <c r="BM311" s="104"/>
      <c r="BN311" s="104"/>
      <c r="BO311" s="104"/>
      <c r="BP311" s="104"/>
      <c r="BQ311" s="104"/>
      <c r="BR311" s="104"/>
      <c r="BS311" s="104"/>
      <c r="BT311" s="104"/>
      <c r="BU311" s="104"/>
      <c r="BV311" s="104"/>
      <c r="BW311" s="104"/>
      <c r="BX311" s="104"/>
      <c r="BY311" s="104"/>
      <c r="BZ311" s="104"/>
      <c r="CA311" s="104"/>
      <c r="CB311" s="104"/>
      <c r="CC311" s="104"/>
      <c r="CD311" s="104"/>
      <c r="CE311" s="104"/>
      <c r="CF311" s="104"/>
      <c r="CG311" s="104"/>
      <c r="CH311" s="104"/>
      <c r="CI311" s="104"/>
      <c r="CJ311" s="104"/>
      <c r="CK311" s="104"/>
      <c r="CL311" s="104"/>
      <c r="CM311" s="104"/>
      <c r="CN311" s="104"/>
      <c r="CO311" s="104"/>
      <c r="CP311" s="104"/>
      <c r="CQ311" s="104"/>
      <c r="CR311" s="104"/>
      <c r="CS311" s="104"/>
      <c r="CT311" s="104"/>
      <c r="CU311" s="104"/>
      <c r="CV311" s="104"/>
      <c r="CW311" s="104"/>
      <c r="CX311" s="104"/>
      <c r="CY311" s="104"/>
      <c r="CZ311" s="104"/>
      <c r="DA311" s="104"/>
      <c r="DB311" s="104"/>
      <c r="DC311" s="104"/>
      <c r="DD311" s="104"/>
      <c r="DE311" s="104"/>
      <c r="DF311" s="104"/>
      <c r="DG311" s="104"/>
      <c r="DH311" s="104"/>
      <c r="DI311" s="104"/>
      <c r="DJ311" s="104"/>
      <c r="DK311" s="104"/>
      <c r="DL311" s="104"/>
      <c r="DM311" s="104"/>
      <c r="DN311" s="104"/>
      <c r="DO311" s="104"/>
      <c r="DP311" s="104"/>
      <c r="DQ311" s="104"/>
      <c r="DR311" s="104"/>
      <c r="DS311" s="104"/>
      <c r="DT311" s="104"/>
      <c r="DU311" s="104"/>
      <c r="DV311" s="104"/>
      <c r="DW311" s="104"/>
      <c r="DX311" s="104"/>
      <c r="DY311" s="104"/>
      <c r="DZ311" s="104"/>
      <c r="EA311" s="104"/>
      <c r="EB311" s="104"/>
      <c r="EC311" s="104"/>
      <c r="ED311" s="104"/>
      <c r="EE311" s="104"/>
      <c r="EF311" s="104"/>
      <c r="EG311" s="104"/>
      <c r="EH311" s="104"/>
      <c r="EI311" s="104"/>
      <c r="EJ311" s="104"/>
      <c r="EK311" s="104"/>
      <c r="EL311" s="104"/>
      <c r="EM311" s="104"/>
      <c r="EN311" s="104"/>
      <c r="EO311" s="104"/>
      <c r="EP311" s="104"/>
      <c r="EQ311" s="104"/>
      <c r="ER311" s="104"/>
      <c r="ES311" s="104"/>
      <c r="ET311" s="104"/>
      <c r="EU311" s="104"/>
      <c r="EV311" s="104"/>
      <c r="EW311" s="104"/>
      <c r="EX311" s="104"/>
      <c r="EY311" s="104"/>
      <c r="EZ311" s="104"/>
      <c r="FA311" s="104"/>
      <c r="FB311" s="104"/>
      <c r="FC311" s="104"/>
      <c r="FD311" s="104"/>
      <c r="FE311" s="104"/>
      <c r="FF311" s="104"/>
      <c r="FG311" s="104"/>
      <c r="FH311" s="104"/>
      <c r="FI311" s="104"/>
      <c r="FJ311" s="104"/>
      <c r="FK311" s="104"/>
      <c r="FL311" s="104"/>
      <c r="FM311" s="104"/>
      <c r="FN311" s="104"/>
      <c r="FO311" s="104"/>
      <c r="FP311" s="104"/>
      <c r="FQ311" s="104"/>
      <c r="FR311" s="104"/>
      <c r="FS311" s="104"/>
      <c r="FT311" s="104"/>
      <c r="FU311" s="104"/>
      <c r="FV311" s="104"/>
      <c r="FW311" s="104"/>
      <c r="FX311" s="104"/>
      <c r="FY311" s="104"/>
      <c r="FZ311" s="104"/>
      <c r="GA311" s="104"/>
      <c r="GB311" s="104"/>
      <c r="GC311" s="104"/>
      <c r="GD311" s="104"/>
      <c r="GE311" s="104"/>
      <c r="GF311" s="104"/>
      <c r="GG311" s="104"/>
      <c r="GH311" s="104"/>
      <c r="GI311" s="104"/>
      <c r="GJ311" s="104"/>
      <c r="GK311" s="104"/>
      <c r="GL311" s="104"/>
      <c r="GM311" s="104"/>
      <c r="GN311" s="104"/>
      <c r="GO311" s="104"/>
      <c r="GP311" s="104"/>
      <c r="GQ311" s="104"/>
      <c r="GR311" s="104"/>
      <c r="GS311" s="104"/>
      <c r="GT311" s="104"/>
      <c r="GU311" s="104"/>
      <c r="GV311" s="104"/>
      <c r="GW311" s="104"/>
      <c r="GX311" s="104"/>
      <c r="GY311" s="104"/>
      <c r="GZ311" s="104"/>
      <c r="HA311" s="104"/>
      <c r="HB311" s="104"/>
      <c r="HC311" s="104"/>
      <c r="HD311" s="104"/>
      <c r="HE311" s="104"/>
      <c r="HF311" s="104"/>
      <c r="HG311" s="104"/>
      <c r="HH311" s="104"/>
      <c r="HI311" s="104"/>
      <c r="HJ311" s="104"/>
      <c r="HK311" s="104"/>
      <c r="HL311" s="104"/>
      <c r="HM311" s="104"/>
      <c r="HN311" s="104"/>
      <c r="HO311" s="104"/>
      <c r="HP311" s="104"/>
      <c r="HQ311" s="104"/>
      <c r="HR311" s="104"/>
      <c r="HS311" s="104"/>
      <c r="HT311" s="104"/>
      <c r="HU311" s="104"/>
      <c r="HV311" s="104"/>
      <c r="HW311" s="104"/>
      <c r="HX311" s="104"/>
      <c r="HY311" s="104"/>
      <c r="HZ311" s="104"/>
      <c r="IA311" s="104"/>
      <c r="IB311" s="104"/>
      <c r="IC311" s="104"/>
      <c r="ID311" s="104"/>
      <c r="IE311" s="104"/>
      <c r="IF311" s="104"/>
      <c r="IG311" s="104"/>
      <c r="IH311" s="104"/>
      <c r="II311" s="104"/>
      <c r="IJ311" s="104"/>
      <c r="IK311" s="104"/>
      <c r="IL311" s="104"/>
      <c r="IM311" s="104"/>
      <c r="IN311" s="104"/>
      <c r="IO311" s="104"/>
      <c r="IP311" s="104"/>
      <c r="IQ311" s="104"/>
      <c r="IR311" s="104"/>
      <c r="IS311" s="104"/>
      <c r="IT311" s="104"/>
      <c r="IU311" s="104"/>
      <c r="IV311" s="104"/>
    </row>
    <row r="312" spans="1:256" s="275" customFormat="1" ht="12.75">
      <c r="A312" s="89"/>
      <c r="B312" s="89"/>
      <c r="C312" s="82"/>
      <c r="D312" s="364"/>
      <c r="E312" s="364"/>
      <c r="F312" s="212"/>
      <c r="G312" s="214"/>
      <c r="I312" s="314"/>
      <c r="J312" s="313"/>
      <c r="K312" s="301"/>
      <c r="L312" s="298"/>
      <c r="M312" s="309"/>
      <c r="N312" s="309"/>
      <c r="O312" s="309"/>
      <c r="P312" s="309"/>
      <c r="Q312" s="309"/>
      <c r="R312" s="309"/>
      <c r="S312" s="104"/>
      <c r="T312" s="104"/>
      <c r="U312" s="104"/>
      <c r="V312" s="104"/>
      <c r="W312" s="104"/>
      <c r="X312" s="104"/>
      <c r="Y312" s="104"/>
      <c r="Z312" s="104"/>
      <c r="AA312" s="104"/>
      <c r="AB312" s="104"/>
      <c r="AC312" s="104"/>
      <c r="AD312" s="104"/>
      <c r="AE312" s="104"/>
      <c r="AF312" s="104"/>
      <c r="AG312" s="104"/>
      <c r="AH312" s="104"/>
      <c r="AI312" s="104"/>
      <c r="AJ312" s="104"/>
      <c r="AK312" s="104"/>
      <c r="AL312" s="104"/>
      <c r="AM312" s="104"/>
      <c r="AN312" s="104"/>
      <c r="AO312" s="104"/>
      <c r="AP312" s="104"/>
      <c r="AQ312" s="104"/>
      <c r="AR312" s="104"/>
      <c r="AS312" s="104"/>
      <c r="AT312" s="104"/>
      <c r="AU312" s="104"/>
      <c r="AV312" s="104"/>
      <c r="AW312" s="104"/>
      <c r="AX312" s="104"/>
      <c r="AY312" s="104"/>
      <c r="AZ312" s="104"/>
      <c r="BA312" s="104"/>
      <c r="BB312" s="104"/>
      <c r="BC312" s="104"/>
      <c r="BD312" s="104"/>
      <c r="BE312" s="104"/>
      <c r="BF312" s="104"/>
      <c r="BG312" s="104"/>
      <c r="BH312" s="104"/>
      <c r="BI312" s="104"/>
      <c r="BJ312" s="104"/>
      <c r="BK312" s="104"/>
      <c r="BL312" s="104"/>
      <c r="BM312" s="104"/>
      <c r="BN312" s="104"/>
      <c r="BO312" s="104"/>
      <c r="BP312" s="104"/>
      <c r="BQ312" s="104"/>
      <c r="BR312" s="104"/>
      <c r="BS312" s="104"/>
      <c r="BT312" s="104"/>
      <c r="BU312" s="104"/>
      <c r="BV312" s="104"/>
      <c r="BW312" s="104"/>
      <c r="BX312" s="104"/>
      <c r="BY312" s="104"/>
      <c r="BZ312" s="104"/>
      <c r="CA312" s="104"/>
      <c r="CB312" s="104"/>
      <c r="CC312" s="104"/>
      <c r="CD312" s="104"/>
      <c r="CE312" s="104"/>
      <c r="CF312" s="104"/>
      <c r="CG312" s="104"/>
      <c r="CH312" s="104"/>
      <c r="CI312" s="104"/>
      <c r="CJ312" s="104"/>
      <c r="CK312" s="104"/>
      <c r="CL312" s="104"/>
      <c r="CM312" s="104"/>
      <c r="CN312" s="104"/>
      <c r="CO312" s="104"/>
      <c r="CP312" s="104"/>
      <c r="CQ312" s="104"/>
      <c r="CR312" s="104"/>
      <c r="CS312" s="104"/>
      <c r="CT312" s="104"/>
      <c r="CU312" s="104"/>
      <c r="CV312" s="104"/>
      <c r="CW312" s="104"/>
      <c r="CX312" s="104"/>
      <c r="CY312" s="104"/>
      <c r="CZ312" s="104"/>
      <c r="DA312" s="104"/>
      <c r="DB312" s="104"/>
      <c r="DC312" s="104"/>
      <c r="DD312" s="104"/>
      <c r="DE312" s="104"/>
      <c r="DF312" s="104"/>
      <c r="DG312" s="104"/>
      <c r="DH312" s="104"/>
      <c r="DI312" s="104"/>
      <c r="DJ312" s="104"/>
      <c r="DK312" s="104"/>
      <c r="DL312" s="104"/>
      <c r="DM312" s="104"/>
      <c r="DN312" s="104"/>
      <c r="DO312" s="104"/>
      <c r="DP312" s="104"/>
      <c r="DQ312" s="104"/>
      <c r="DR312" s="104"/>
      <c r="DS312" s="104"/>
      <c r="DT312" s="104"/>
      <c r="DU312" s="104"/>
      <c r="DV312" s="104"/>
      <c r="DW312" s="104"/>
      <c r="DX312" s="104"/>
      <c r="DY312" s="104"/>
      <c r="DZ312" s="104"/>
      <c r="EA312" s="104"/>
      <c r="EB312" s="104"/>
      <c r="EC312" s="104"/>
      <c r="ED312" s="104"/>
      <c r="EE312" s="104"/>
      <c r="EF312" s="104"/>
      <c r="EG312" s="104"/>
      <c r="EH312" s="104"/>
      <c r="EI312" s="104"/>
      <c r="EJ312" s="104"/>
      <c r="EK312" s="104"/>
      <c r="EL312" s="104"/>
      <c r="EM312" s="104"/>
      <c r="EN312" s="104"/>
      <c r="EO312" s="104"/>
      <c r="EP312" s="104"/>
      <c r="EQ312" s="104"/>
      <c r="ER312" s="104"/>
      <c r="ES312" s="104"/>
      <c r="ET312" s="104"/>
      <c r="EU312" s="104"/>
      <c r="EV312" s="104"/>
      <c r="EW312" s="104"/>
      <c r="EX312" s="104"/>
      <c r="EY312" s="104"/>
      <c r="EZ312" s="104"/>
      <c r="FA312" s="104"/>
      <c r="FB312" s="104"/>
      <c r="FC312" s="104"/>
      <c r="FD312" s="104"/>
      <c r="FE312" s="104"/>
      <c r="FF312" s="104"/>
      <c r="FG312" s="104"/>
      <c r="FH312" s="104"/>
      <c r="FI312" s="104"/>
      <c r="FJ312" s="104"/>
      <c r="FK312" s="104"/>
      <c r="FL312" s="104"/>
      <c r="FM312" s="104"/>
      <c r="FN312" s="104"/>
      <c r="FO312" s="104"/>
      <c r="FP312" s="104"/>
      <c r="FQ312" s="104"/>
      <c r="FR312" s="104"/>
      <c r="FS312" s="104"/>
      <c r="FT312" s="104"/>
      <c r="FU312" s="104"/>
      <c r="FV312" s="104"/>
      <c r="FW312" s="104"/>
      <c r="FX312" s="104"/>
      <c r="FY312" s="104"/>
      <c r="FZ312" s="104"/>
      <c r="GA312" s="104"/>
      <c r="GB312" s="104"/>
      <c r="GC312" s="104"/>
      <c r="GD312" s="104"/>
      <c r="GE312" s="104"/>
      <c r="GF312" s="104"/>
      <c r="GG312" s="104"/>
      <c r="GH312" s="104"/>
      <c r="GI312" s="104"/>
      <c r="GJ312" s="104"/>
      <c r="GK312" s="104"/>
      <c r="GL312" s="104"/>
      <c r="GM312" s="104"/>
      <c r="GN312" s="104"/>
      <c r="GO312" s="104"/>
      <c r="GP312" s="104"/>
      <c r="GQ312" s="104"/>
      <c r="GR312" s="104"/>
      <c r="GS312" s="104"/>
      <c r="GT312" s="104"/>
      <c r="GU312" s="104"/>
      <c r="GV312" s="104"/>
      <c r="GW312" s="104"/>
      <c r="GX312" s="104"/>
      <c r="GY312" s="104"/>
      <c r="GZ312" s="104"/>
      <c r="HA312" s="104"/>
      <c r="HB312" s="104"/>
      <c r="HC312" s="104"/>
      <c r="HD312" s="104"/>
      <c r="HE312" s="104"/>
      <c r="HF312" s="104"/>
      <c r="HG312" s="104"/>
      <c r="HH312" s="104"/>
      <c r="HI312" s="104"/>
      <c r="HJ312" s="104"/>
      <c r="HK312" s="104"/>
      <c r="HL312" s="104"/>
      <c r="HM312" s="104"/>
      <c r="HN312" s="104"/>
      <c r="HO312" s="104"/>
      <c r="HP312" s="104"/>
      <c r="HQ312" s="104"/>
      <c r="HR312" s="104"/>
      <c r="HS312" s="104"/>
      <c r="HT312" s="104"/>
      <c r="HU312" s="104"/>
      <c r="HV312" s="104"/>
      <c r="HW312" s="104"/>
      <c r="HX312" s="104"/>
      <c r="HY312" s="104"/>
      <c r="HZ312" s="104"/>
      <c r="IA312" s="104"/>
      <c r="IB312" s="104"/>
      <c r="IC312" s="104"/>
      <c r="ID312" s="104"/>
      <c r="IE312" s="104"/>
      <c r="IF312" s="104"/>
      <c r="IG312" s="104"/>
      <c r="IH312" s="104"/>
      <c r="II312" s="104"/>
      <c r="IJ312" s="104"/>
      <c r="IK312" s="104"/>
      <c r="IL312" s="104"/>
      <c r="IM312" s="104"/>
      <c r="IN312" s="104"/>
      <c r="IO312" s="104"/>
      <c r="IP312" s="104"/>
      <c r="IQ312" s="104"/>
      <c r="IR312" s="104"/>
      <c r="IS312" s="104"/>
      <c r="IT312" s="104"/>
      <c r="IU312" s="104"/>
      <c r="IV312" s="104"/>
    </row>
    <row r="313" spans="1:256" s="275" customFormat="1" ht="12.75">
      <c r="A313" s="89"/>
      <c r="B313" s="89"/>
      <c r="C313" s="82"/>
      <c r="D313" s="364"/>
      <c r="E313" s="364"/>
      <c r="F313" s="212"/>
      <c r="G313" s="214"/>
      <c r="I313" s="314"/>
      <c r="J313" s="313"/>
      <c r="K313" s="301"/>
      <c r="L313" s="298"/>
      <c r="M313" s="309"/>
      <c r="N313" s="309"/>
      <c r="O313" s="309"/>
      <c r="P313" s="309"/>
      <c r="Q313" s="309"/>
      <c r="R313" s="309"/>
      <c r="S313" s="104"/>
      <c r="T313" s="104"/>
      <c r="U313" s="104"/>
      <c r="V313" s="104"/>
      <c r="W313" s="104"/>
      <c r="X313" s="104"/>
      <c r="Y313" s="104"/>
      <c r="Z313" s="104"/>
      <c r="AA313" s="104"/>
      <c r="AB313" s="104"/>
      <c r="AC313" s="104"/>
      <c r="AD313" s="104"/>
      <c r="AE313" s="104"/>
      <c r="AF313" s="104"/>
      <c r="AG313" s="104"/>
      <c r="AH313" s="104"/>
      <c r="AI313" s="104"/>
      <c r="AJ313" s="104"/>
      <c r="AK313" s="104"/>
      <c r="AL313" s="104"/>
      <c r="AM313" s="104"/>
      <c r="AN313" s="104"/>
      <c r="AO313" s="104"/>
      <c r="AP313" s="104"/>
      <c r="AQ313" s="104"/>
      <c r="AR313" s="104"/>
      <c r="AS313" s="104"/>
      <c r="AT313" s="104"/>
      <c r="AU313" s="104"/>
      <c r="AV313" s="104"/>
      <c r="AW313" s="104"/>
      <c r="AX313" s="104"/>
      <c r="AY313" s="104"/>
      <c r="AZ313" s="104"/>
      <c r="BA313" s="104"/>
      <c r="BB313" s="104"/>
      <c r="BC313" s="104"/>
      <c r="BD313" s="104"/>
      <c r="BE313" s="104"/>
      <c r="BF313" s="104"/>
      <c r="BG313" s="104"/>
      <c r="BH313" s="104"/>
      <c r="BI313" s="104"/>
      <c r="BJ313" s="104"/>
      <c r="BK313" s="104"/>
      <c r="BL313" s="104"/>
      <c r="BM313" s="104"/>
      <c r="BN313" s="104"/>
      <c r="BO313" s="104"/>
      <c r="BP313" s="104"/>
      <c r="BQ313" s="104"/>
      <c r="BR313" s="104"/>
      <c r="BS313" s="104"/>
      <c r="BT313" s="104"/>
      <c r="BU313" s="104"/>
      <c r="BV313" s="104"/>
      <c r="BW313" s="104"/>
      <c r="BX313" s="104"/>
      <c r="BY313" s="104"/>
      <c r="BZ313" s="104"/>
      <c r="CA313" s="104"/>
      <c r="CB313" s="104"/>
      <c r="CC313" s="104"/>
      <c r="CD313" s="104"/>
      <c r="CE313" s="104"/>
      <c r="CF313" s="104"/>
      <c r="CG313" s="104"/>
      <c r="CH313" s="104"/>
      <c r="CI313" s="104"/>
      <c r="CJ313" s="104"/>
      <c r="CK313" s="104"/>
      <c r="CL313" s="104"/>
      <c r="CM313" s="104"/>
      <c r="CN313" s="104"/>
      <c r="CO313" s="104"/>
      <c r="CP313" s="104"/>
      <c r="CQ313" s="104"/>
      <c r="CR313" s="104"/>
      <c r="CS313" s="104"/>
      <c r="CT313" s="104"/>
      <c r="CU313" s="104"/>
      <c r="CV313" s="104"/>
      <c r="CW313" s="104"/>
      <c r="CX313" s="104"/>
      <c r="CY313" s="104"/>
      <c r="CZ313" s="104"/>
      <c r="DA313" s="104"/>
      <c r="DB313" s="104"/>
      <c r="DC313" s="104"/>
      <c r="DD313" s="104"/>
      <c r="DE313" s="104"/>
      <c r="DF313" s="104"/>
      <c r="DG313" s="104"/>
      <c r="DH313" s="104"/>
      <c r="DI313" s="104"/>
      <c r="DJ313" s="104"/>
      <c r="DK313" s="104"/>
      <c r="DL313" s="104"/>
      <c r="DM313" s="104"/>
      <c r="DN313" s="104"/>
      <c r="DO313" s="104"/>
      <c r="DP313" s="104"/>
      <c r="DQ313" s="104"/>
      <c r="DR313" s="104"/>
      <c r="DS313" s="104"/>
      <c r="DT313" s="104"/>
      <c r="DU313" s="104"/>
      <c r="DV313" s="104"/>
      <c r="DW313" s="104"/>
      <c r="DX313" s="104"/>
      <c r="DY313" s="104"/>
      <c r="DZ313" s="104"/>
      <c r="EA313" s="104"/>
      <c r="EB313" s="104"/>
      <c r="EC313" s="104"/>
      <c r="ED313" s="104"/>
      <c r="EE313" s="104"/>
      <c r="EF313" s="104"/>
      <c r="EG313" s="104"/>
      <c r="EH313" s="104"/>
      <c r="EI313" s="104"/>
      <c r="EJ313" s="104"/>
      <c r="EK313" s="104"/>
      <c r="EL313" s="104"/>
      <c r="EM313" s="104"/>
      <c r="EN313" s="104"/>
      <c r="EO313" s="104"/>
      <c r="EP313" s="104"/>
      <c r="EQ313" s="104"/>
      <c r="ER313" s="104"/>
      <c r="ES313" s="104"/>
      <c r="ET313" s="104"/>
      <c r="EU313" s="104"/>
      <c r="EV313" s="104"/>
      <c r="EW313" s="104"/>
      <c r="EX313" s="104"/>
      <c r="EY313" s="104"/>
      <c r="EZ313" s="104"/>
      <c r="FA313" s="104"/>
      <c r="FB313" s="104"/>
      <c r="FC313" s="104"/>
      <c r="FD313" s="104"/>
      <c r="FE313" s="104"/>
      <c r="FF313" s="104"/>
      <c r="FG313" s="104"/>
      <c r="FH313" s="104"/>
      <c r="FI313" s="104"/>
      <c r="FJ313" s="104"/>
      <c r="FK313" s="104"/>
      <c r="FL313" s="104"/>
      <c r="FM313" s="104"/>
      <c r="FN313" s="104"/>
      <c r="FO313" s="104"/>
      <c r="FP313" s="104"/>
      <c r="FQ313" s="104"/>
      <c r="FR313" s="104"/>
      <c r="FS313" s="104"/>
      <c r="FT313" s="104"/>
      <c r="FU313" s="104"/>
      <c r="FV313" s="104"/>
      <c r="FW313" s="104"/>
      <c r="FX313" s="104"/>
      <c r="FY313" s="104"/>
      <c r="FZ313" s="104"/>
      <c r="GA313" s="104"/>
      <c r="GB313" s="104"/>
      <c r="GC313" s="104"/>
      <c r="GD313" s="104"/>
      <c r="GE313" s="104"/>
      <c r="GF313" s="104"/>
      <c r="GG313" s="104"/>
      <c r="GH313" s="104"/>
      <c r="GI313" s="104"/>
      <c r="GJ313" s="104"/>
      <c r="GK313" s="104"/>
      <c r="GL313" s="104"/>
      <c r="GM313" s="104"/>
      <c r="GN313" s="104"/>
      <c r="GO313" s="104"/>
      <c r="GP313" s="104"/>
      <c r="GQ313" s="104"/>
      <c r="GR313" s="104"/>
      <c r="GS313" s="104"/>
      <c r="GT313" s="104"/>
      <c r="GU313" s="104"/>
      <c r="GV313" s="104"/>
      <c r="GW313" s="104"/>
      <c r="GX313" s="104"/>
      <c r="GY313" s="104"/>
      <c r="GZ313" s="104"/>
      <c r="HA313" s="104"/>
      <c r="HB313" s="104"/>
      <c r="HC313" s="104"/>
      <c r="HD313" s="104"/>
      <c r="HE313" s="104"/>
      <c r="HF313" s="104"/>
      <c r="HG313" s="104"/>
      <c r="HH313" s="104"/>
      <c r="HI313" s="104"/>
      <c r="HJ313" s="104"/>
      <c r="HK313" s="104"/>
      <c r="HL313" s="104"/>
      <c r="HM313" s="104"/>
      <c r="HN313" s="104"/>
      <c r="HO313" s="104"/>
      <c r="HP313" s="104"/>
      <c r="HQ313" s="104"/>
      <c r="HR313" s="104"/>
      <c r="HS313" s="104"/>
      <c r="HT313" s="104"/>
      <c r="HU313" s="104"/>
      <c r="HV313" s="104"/>
      <c r="HW313" s="104"/>
      <c r="HX313" s="104"/>
      <c r="HY313" s="104"/>
      <c r="HZ313" s="104"/>
      <c r="IA313" s="104"/>
      <c r="IB313" s="104"/>
      <c r="IC313" s="104"/>
      <c r="ID313" s="104"/>
      <c r="IE313" s="104"/>
      <c r="IF313" s="104"/>
      <c r="IG313" s="104"/>
      <c r="IH313" s="104"/>
      <c r="II313" s="104"/>
      <c r="IJ313" s="104"/>
      <c r="IK313" s="104"/>
      <c r="IL313" s="104"/>
      <c r="IM313" s="104"/>
      <c r="IN313" s="104"/>
      <c r="IO313" s="104"/>
      <c r="IP313" s="104"/>
      <c r="IQ313" s="104"/>
      <c r="IR313" s="104"/>
      <c r="IS313" s="104"/>
      <c r="IT313" s="104"/>
      <c r="IU313" s="104"/>
      <c r="IV313" s="104"/>
    </row>
    <row r="314" spans="1:256" s="275" customFormat="1" ht="12.75">
      <c r="A314" s="89"/>
      <c r="B314" s="89"/>
      <c r="C314" s="82"/>
      <c r="D314" s="364"/>
      <c r="E314" s="364"/>
      <c r="F314" s="212"/>
      <c r="G314" s="214"/>
      <c r="I314" s="314"/>
      <c r="J314" s="313"/>
      <c r="K314" s="301"/>
      <c r="L314" s="298"/>
      <c r="M314" s="309"/>
      <c r="N314" s="309"/>
      <c r="O314" s="309"/>
      <c r="P314" s="309"/>
      <c r="Q314" s="309"/>
      <c r="R314" s="309"/>
      <c r="S314" s="104"/>
      <c r="T314" s="104"/>
      <c r="U314" s="104"/>
      <c r="V314" s="104"/>
      <c r="W314" s="104"/>
      <c r="X314" s="104"/>
      <c r="Y314" s="104"/>
      <c r="Z314" s="104"/>
      <c r="AA314" s="104"/>
      <c r="AB314" s="104"/>
      <c r="AC314" s="104"/>
      <c r="AD314" s="104"/>
      <c r="AE314" s="104"/>
      <c r="AF314" s="104"/>
      <c r="AG314" s="104"/>
      <c r="AH314" s="104"/>
      <c r="AI314" s="104"/>
      <c r="AJ314" s="104"/>
      <c r="AK314" s="104"/>
      <c r="AL314" s="104"/>
      <c r="AM314" s="104"/>
      <c r="AN314" s="104"/>
      <c r="AO314" s="104"/>
      <c r="AP314" s="104"/>
      <c r="AQ314" s="104"/>
      <c r="AR314" s="104"/>
      <c r="AS314" s="104"/>
      <c r="AT314" s="104"/>
      <c r="AU314" s="104"/>
      <c r="AV314" s="104"/>
      <c r="AW314" s="104"/>
      <c r="AX314" s="104"/>
      <c r="AY314" s="104"/>
      <c r="AZ314" s="104"/>
      <c r="BA314" s="104"/>
      <c r="BB314" s="104"/>
      <c r="BC314" s="104"/>
      <c r="BD314" s="104"/>
      <c r="BE314" s="104"/>
      <c r="BF314" s="104"/>
      <c r="BG314" s="104"/>
      <c r="BH314" s="104"/>
      <c r="BI314" s="104"/>
      <c r="BJ314" s="104"/>
      <c r="BK314" s="104"/>
      <c r="BL314" s="104"/>
      <c r="BM314" s="104"/>
      <c r="BN314" s="104"/>
      <c r="BO314" s="104"/>
      <c r="BP314" s="104"/>
      <c r="BQ314" s="104"/>
      <c r="BR314" s="104"/>
      <c r="BS314" s="104"/>
      <c r="BT314" s="104"/>
      <c r="BU314" s="104"/>
      <c r="BV314" s="104"/>
      <c r="BW314" s="104"/>
      <c r="BX314" s="104"/>
      <c r="BY314" s="104"/>
      <c r="BZ314" s="104"/>
      <c r="CA314" s="104"/>
      <c r="CB314" s="104"/>
      <c r="CC314" s="104"/>
      <c r="CD314" s="104"/>
      <c r="CE314" s="104"/>
      <c r="CF314" s="104"/>
      <c r="CG314" s="104"/>
      <c r="CH314" s="104"/>
      <c r="CI314" s="104"/>
      <c r="CJ314" s="104"/>
      <c r="CK314" s="104"/>
      <c r="CL314" s="104"/>
      <c r="CM314" s="104"/>
      <c r="CN314" s="104"/>
      <c r="CO314" s="104"/>
      <c r="CP314" s="104"/>
      <c r="CQ314" s="104"/>
      <c r="CR314" s="104"/>
      <c r="CS314" s="104"/>
      <c r="CT314" s="104"/>
      <c r="CU314" s="104"/>
      <c r="CV314" s="104"/>
      <c r="CW314" s="104"/>
      <c r="CX314" s="104"/>
      <c r="CY314" s="104"/>
      <c r="CZ314" s="104"/>
      <c r="DA314" s="104"/>
      <c r="DB314" s="104"/>
      <c r="DC314" s="104"/>
      <c r="DD314" s="104"/>
      <c r="DE314" s="104"/>
      <c r="DF314" s="104"/>
      <c r="DG314" s="104"/>
      <c r="DH314" s="104"/>
      <c r="DI314" s="104"/>
      <c r="DJ314" s="104"/>
      <c r="DK314" s="104"/>
      <c r="DL314" s="104"/>
      <c r="DM314" s="104"/>
      <c r="DN314" s="104"/>
      <c r="DO314" s="104"/>
      <c r="DP314" s="104"/>
      <c r="DQ314" s="104"/>
      <c r="DR314" s="104"/>
      <c r="DS314" s="104"/>
      <c r="DT314" s="104"/>
      <c r="DU314" s="104"/>
      <c r="DV314" s="104"/>
      <c r="DW314" s="104"/>
      <c r="DX314" s="104"/>
      <c r="DY314" s="104"/>
      <c r="DZ314" s="104"/>
      <c r="EA314" s="104"/>
      <c r="EB314" s="104"/>
      <c r="EC314" s="104"/>
      <c r="ED314" s="104"/>
      <c r="EE314" s="104"/>
      <c r="EF314" s="104"/>
      <c r="EG314" s="104"/>
      <c r="EH314" s="104"/>
      <c r="EI314" s="104"/>
      <c r="EJ314" s="104"/>
      <c r="EK314" s="104"/>
      <c r="EL314" s="104"/>
      <c r="EM314" s="104"/>
      <c r="EN314" s="104"/>
      <c r="EO314" s="104"/>
      <c r="EP314" s="104"/>
      <c r="EQ314" s="104"/>
      <c r="ER314" s="104"/>
      <c r="ES314" s="104"/>
      <c r="ET314" s="104"/>
      <c r="EU314" s="104"/>
      <c r="EV314" s="104"/>
      <c r="EW314" s="104"/>
      <c r="EX314" s="104"/>
      <c r="EY314" s="104"/>
      <c r="EZ314" s="104"/>
      <c r="FA314" s="104"/>
      <c r="FB314" s="104"/>
      <c r="FC314" s="104"/>
      <c r="FD314" s="104"/>
      <c r="FE314" s="104"/>
      <c r="FF314" s="104"/>
      <c r="FG314" s="104"/>
      <c r="FH314" s="104"/>
      <c r="FI314" s="104"/>
      <c r="FJ314" s="104"/>
      <c r="FK314" s="104"/>
      <c r="FL314" s="104"/>
      <c r="FM314" s="104"/>
      <c r="FN314" s="104"/>
      <c r="FO314" s="104"/>
      <c r="FP314" s="104"/>
      <c r="FQ314" s="104"/>
      <c r="FR314" s="104"/>
      <c r="FS314" s="104"/>
      <c r="FT314" s="104"/>
      <c r="FU314" s="104"/>
      <c r="FV314" s="104"/>
      <c r="FW314" s="104"/>
      <c r="FX314" s="104"/>
      <c r="FY314" s="104"/>
      <c r="FZ314" s="104"/>
      <c r="GA314" s="104"/>
      <c r="GB314" s="104"/>
      <c r="GC314" s="104"/>
      <c r="GD314" s="104"/>
      <c r="GE314" s="104"/>
      <c r="GF314" s="104"/>
      <c r="GG314" s="104"/>
      <c r="GH314" s="104"/>
      <c r="GI314" s="104"/>
      <c r="GJ314" s="104"/>
      <c r="GK314" s="104"/>
      <c r="GL314" s="104"/>
      <c r="GM314" s="104"/>
      <c r="GN314" s="104"/>
      <c r="GO314" s="104"/>
      <c r="GP314" s="104"/>
      <c r="GQ314" s="104"/>
      <c r="GR314" s="104"/>
      <c r="GS314" s="104"/>
      <c r="GT314" s="104"/>
      <c r="GU314" s="104"/>
      <c r="GV314" s="104"/>
      <c r="GW314" s="104"/>
      <c r="GX314" s="104"/>
      <c r="GY314" s="104"/>
      <c r="GZ314" s="104"/>
      <c r="HA314" s="104"/>
      <c r="HB314" s="104"/>
      <c r="HC314" s="104"/>
      <c r="HD314" s="104"/>
      <c r="HE314" s="104"/>
      <c r="HF314" s="104"/>
      <c r="HG314" s="104"/>
      <c r="HH314" s="104"/>
      <c r="HI314" s="104"/>
      <c r="HJ314" s="104"/>
      <c r="HK314" s="104"/>
      <c r="HL314" s="104"/>
      <c r="HM314" s="104"/>
      <c r="HN314" s="104"/>
      <c r="HO314" s="104"/>
      <c r="HP314" s="104"/>
      <c r="HQ314" s="104"/>
      <c r="HR314" s="104"/>
      <c r="HS314" s="104"/>
      <c r="HT314" s="104"/>
      <c r="HU314" s="104"/>
      <c r="HV314" s="104"/>
      <c r="HW314" s="104"/>
      <c r="HX314" s="104"/>
      <c r="HY314" s="104"/>
      <c r="HZ314" s="104"/>
      <c r="IA314" s="104"/>
      <c r="IB314" s="104"/>
      <c r="IC314" s="104"/>
      <c r="ID314" s="104"/>
      <c r="IE314" s="104"/>
      <c r="IF314" s="104"/>
      <c r="IG314" s="104"/>
      <c r="IH314" s="104"/>
      <c r="II314" s="104"/>
      <c r="IJ314" s="104"/>
      <c r="IK314" s="104"/>
      <c r="IL314" s="104"/>
      <c r="IM314" s="104"/>
      <c r="IN314" s="104"/>
      <c r="IO314" s="104"/>
      <c r="IP314" s="104"/>
      <c r="IQ314" s="104"/>
      <c r="IR314" s="104"/>
      <c r="IS314" s="104"/>
      <c r="IT314" s="104"/>
      <c r="IU314" s="104"/>
      <c r="IV314" s="104"/>
    </row>
    <row r="315" spans="1:256" s="275" customFormat="1" ht="12.75">
      <c r="A315" s="89"/>
      <c r="B315" s="89"/>
      <c r="C315" s="82"/>
      <c r="D315" s="364"/>
      <c r="E315" s="364"/>
      <c r="F315" s="212"/>
      <c r="G315" s="214"/>
      <c r="I315" s="314"/>
      <c r="J315" s="313"/>
      <c r="K315" s="301"/>
      <c r="L315" s="298"/>
      <c r="M315" s="309"/>
      <c r="N315" s="309"/>
      <c r="O315" s="309"/>
      <c r="P315" s="309"/>
      <c r="Q315" s="309"/>
      <c r="R315" s="309"/>
      <c r="S315" s="104"/>
      <c r="T315" s="104"/>
      <c r="U315" s="104"/>
      <c r="V315" s="104"/>
      <c r="W315" s="104"/>
      <c r="X315" s="104"/>
      <c r="Y315" s="104"/>
      <c r="Z315" s="104"/>
      <c r="AA315" s="104"/>
      <c r="AB315" s="104"/>
      <c r="AC315" s="104"/>
      <c r="AD315" s="104"/>
      <c r="AE315" s="104"/>
      <c r="AF315" s="104"/>
      <c r="AG315" s="104"/>
      <c r="AH315" s="104"/>
      <c r="AI315" s="104"/>
      <c r="AJ315" s="104"/>
      <c r="AK315" s="104"/>
      <c r="AL315" s="104"/>
      <c r="AM315" s="104"/>
      <c r="AN315" s="104"/>
      <c r="AO315" s="104"/>
      <c r="AP315" s="104"/>
      <c r="AQ315" s="104"/>
      <c r="AR315" s="104"/>
      <c r="AS315" s="104"/>
      <c r="AT315" s="104"/>
      <c r="AU315" s="104"/>
      <c r="AV315" s="104"/>
      <c r="AW315" s="104"/>
      <c r="AX315" s="104"/>
      <c r="AY315" s="104"/>
      <c r="AZ315" s="104"/>
      <c r="BA315" s="104"/>
      <c r="BB315" s="104"/>
      <c r="BC315" s="104"/>
      <c r="BD315" s="104"/>
      <c r="BE315" s="104"/>
      <c r="BF315" s="104"/>
      <c r="BG315" s="104"/>
      <c r="BH315" s="104"/>
      <c r="BI315" s="104"/>
      <c r="BJ315" s="104"/>
      <c r="BK315" s="104"/>
      <c r="BL315" s="104"/>
      <c r="BM315" s="104"/>
      <c r="BN315" s="104"/>
      <c r="BO315" s="104"/>
      <c r="BP315" s="104"/>
      <c r="BQ315" s="104"/>
      <c r="BR315" s="104"/>
      <c r="BS315" s="104"/>
      <c r="BT315" s="104"/>
      <c r="BU315" s="104"/>
      <c r="BV315" s="104"/>
      <c r="BW315" s="104"/>
      <c r="BX315" s="104"/>
      <c r="BY315" s="104"/>
      <c r="BZ315" s="104"/>
      <c r="CA315" s="104"/>
      <c r="CB315" s="104"/>
      <c r="CC315" s="104"/>
      <c r="CD315" s="104"/>
      <c r="CE315" s="104"/>
      <c r="CF315" s="104"/>
      <c r="CG315" s="104"/>
      <c r="CH315" s="104"/>
      <c r="CI315" s="104"/>
      <c r="CJ315" s="104"/>
      <c r="CK315" s="104"/>
      <c r="CL315" s="104"/>
      <c r="CM315" s="104"/>
      <c r="CN315" s="104"/>
      <c r="CO315" s="104"/>
      <c r="CP315" s="104"/>
      <c r="CQ315" s="104"/>
      <c r="CR315" s="104"/>
      <c r="CS315" s="104"/>
      <c r="CT315" s="104"/>
      <c r="CU315" s="104"/>
      <c r="CV315" s="104"/>
      <c r="CW315" s="104"/>
      <c r="CX315" s="104"/>
      <c r="CY315" s="104"/>
      <c r="CZ315" s="104"/>
      <c r="DA315" s="104"/>
      <c r="DB315" s="104"/>
      <c r="DC315" s="104"/>
      <c r="DD315" s="104"/>
      <c r="DE315" s="104"/>
      <c r="DF315" s="104"/>
      <c r="DG315" s="104"/>
      <c r="DH315" s="104"/>
      <c r="DI315" s="104"/>
      <c r="DJ315" s="104"/>
      <c r="DK315" s="104"/>
      <c r="DL315" s="104"/>
      <c r="DM315" s="104"/>
      <c r="DN315" s="104"/>
      <c r="DO315" s="104"/>
      <c r="DP315" s="104"/>
      <c r="DQ315" s="104"/>
      <c r="DR315" s="104"/>
      <c r="DS315" s="104"/>
      <c r="DT315" s="104"/>
      <c r="DU315" s="104"/>
      <c r="DV315" s="104"/>
      <c r="DW315" s="104"/>
      <c r="DX315" s="104"/>
      <c r="DY315" s="104"/>
      <c r="DZ315" s="104"/>
      <c r="EA315" s="104"/>
      <c r="EB315" s="104"/>
      <c r="EC315" s="104"/>
      <c r="ED315" s="104"/>
      <c r="EE315" s="104"/>
      <c r="EF315" s="104"/>
      <c r="EG315" s="104"/>
      <c r="EH315" s="104"/>
      <c r="EI315" s="104"/>
      <c r="EJ315" s="104"/>
      <c r="EK315" s="104"/>
      <c r="EL315" s="104"/>
      <c r="EM315" s="104"/>
      <c r="EN315" s="104"/>
      <c r="EO315" s="104"/>
      <c r="EP315" s="104"/>
      <c r="EQ315" s="104"/>
      <c r="ER315" s="104"/>
      <c r="ES315" s="104"/>
      <c r="ET315" s="104"/>
      <c r="EU315" s="104"/>
      <c r="EV315" s="104"/>
      <c r="EW315" s="104"/>
      <c r="EX315" s="104"/>
      <c r="EY315" s="104"/>
      <c r="EZ315" s="104"/>
      <c r="FA315" s="104"/>
      <c r="FB315" s="104"/>
      <c r="FC315" s="104"/>
      <c r="FD315" s="104"/>
      <c r="FE315" s="104"/>
      <c r="FF315" s="104"/>
      <c r="FG315" s="104"/>
      <c r="FH315" s="104"/>
      <c r="FI315" s="104"/>
      <c r="FJ315" s="104"/>
      <c r="FK315" s="104"/>
      <c r="FL315" s="104"/>
      <c r="FM315" s="104"/>
      <c r="FN315" s="104"/>
      <c r="FO315" s="104"/>
      <c r="FP315" s="104"/>
      <c r="FQ315" s="104"/>
      <c r="FR315" s="104"/>
      <c r="FS315" s="104"/>
      <c r="FT315" s="104"/>
      <c r="FU315" s="104"/>
      <c r="FV315" s="104"/>
      <c r="FW315" s="104"/>
      <c r="FX315" s="104"/>
      <c r="FY315" s="104"/>
      <c r="FZ315" s="104"/>
      <c r="GA315" s="104"/>
      <c r="GB315" s="104"/>
      <c r="GC315" s="104"/>
      <c r="GD315" s="104"/>
      <c r="GE315" s="104"/>
      <c r="GF315" s="104"/>
      <c r="GG315" s="104"/>
      <c r="GH315" s="104"/>
      <c r="GI315" s="104"/>
      <c r="GJ315" s="104"/>
      <c r="GK315" s="104"/>
      <c r="GL315" s="104"/>
      <c r="GM315" s="104"/>
      <c r="GN315" s="104"/>
      <c r="GO315" s="104"/>
      <c r="GP315" s="104"/>
      <c r="GQ315" s="104"/>
      <c r="GR315" s="104"/>
      <c r="GS315" s="104"/>
      <c r="GT315" s="104"/>
      <c r="GU315" s="104"/>
      <c r="GV315" s="104"/>
      <c r="GW315" s="104"/>
      <c r="GX315" s="104"/>
      <c r="GY315" s="104"/>
      <c r="GZ315" s="104"/>
      <c r="HA315" s="104"/>
      <c r="HB315" s="104"/>
      <c r="HC315" s="104"/>
      <c r="HD315" s="104"/>
      <c r="HE315" s="104"/>
      <c r="HF315" s="104"/>
      <c r="HG315" s="104"/>
      <c r="HH315" s="104"/>
      <c r="HI315" s="104"/>
      <c r="HJ315" s="104"/>
      <c r="HK315" s="104"/>
      <c r="HL315" s="104"/>
      <c r="HM315" s="104"/>
      <c r="HN315" s="104"/>
      <c r="HO315" s="104"/>
      <c r="HP315" s="104"/>
      <c r="HQ315" s="104"/>
      <c r="HR315" s="104"/>
      <c r="HS315" s="104"/>
      <c r="HT315" s="104"/>
      <c r="HU315" s="104"/>
      <c r="HV315" s="104"/>
      <c r="HW315" s="104"/>
      <c r="HX315" s="104"/>
      <c r="HY315" s="104"/>
      <c r="HZ315" s="104"/>
      <c r="IA315" s="104"/>
      <c r="IB315" s="104"/>
      <c r="IC315" s="104"/>
      <c r="ID315" s="104"/>
      <c r="IE315" s="104"/>
      <c r="IF315" s="104"/>
      <c r="IG315" s="104"/>
      <c r="IH315" s="104"/>
      <c r="II315" s="104"/>
      <c r="IJ315" s="104"/>
      <c r="IK315" s="104"/>
      <c r="IL315" s="104"/>
      <c r="IM315" s="104"/>
      <c r="IN315" s="104"/>
      <c r="IO315" s="104"/>
      <c r="IP315" s="104"/>
      <c r="IQ315" s="104"/>
      <c r="IR315" s="104"/>
      <c r="IS315" s="104"/>
      <c r="IT315" s="104"/>
      <c r="IU315" s="104"/>
      <c r="IV315" s="104"/>
    </row>
    <row r="316" spans="1:256" s="275" customFormat="1" ht="12.75">
      <c r="A316" s="89"/>
      <c r="B316" s="89"/>
      <c r="C316" s="82"/>
      <c r="D316" s="364"/>
      <c r="E316" s="364"/>
      <c r="F316" s="212"/>
      <c r="G316" s="214"/>
      <c r="I316" s="314"/>
      <c r="J316" s="313"/>
      <c r="K316" s="301"/>
      <c r="L316" s="298"/>
      <c r="M316" s="309"/>
      <c r="N316" s="309"/>
      <c r="O316" s="309"/>
      <c r="P316" s="309"/>
      <c r="Q316" s="309"/>
      <c r="R316" s="309"/>
      <c r="S316" s="104"/>
      <c r="T316" s="104"/>
      <c r="U316" s="104"/>
      <c r="V316" s="104"/>
      <c r="W316" s="104"/>
      <c r="X316" s="104"/>
      <c r="Y316" s="104"/>
      <c r="Z316" s="104"/>
      <c r="AA316" s="104"/>
      <c r="AB316" s="104"/>
      <c r="AC316" s="104"/>
      <c r="AD316" s="104"/>
      <c r="AE316" s="104"/>
      <c r="AF316" s="104"/>
      <c r="AG316" s="104"/>
      <c r="AH316" s="104"/>
      <c r="AI316" s="104"/>
      <c r="AJ316" s="104"/>
      <c r="AK316" s="104"/>
      <c r="AL316" s="104"/>
      <c r="AM316" s="104"/>
      <c r="AN316" s="104"/>
      <c r="AO316" s="104"/>
      <c r="AP316" s="104"/>
      <c r="AQ316" s="104"/>
      <c r="AR316" s="104"/>
      <c r="AS316" s="104"/>
      <c r="AT316" s="104"/>
      <c r="AU316" s="104"/>
      <c r="AV316" s="104"/>
      <c r="AW316" s="104"/>
      <c r="AX316" s="104"/>
      <c r="AY316" s="104"/>
      <c r="AZ316" s="104"/>
      <c r="BA316" s="104"/>
      <c r="BB316" s="104"/>
      <c r="BC316" s="104"/>
      <c r="BD316" s="104"/>
      <c r="BE316" s="104"/>
      <c r="BF316" s="104"/>
      <c r="BG316" s="104"/>
      <c r="BH316" s="104"/>
      <c r="BI316" s="104"/>
      <c r="BJ316" s="104"/>
      <c r="BK316" s="104"/>
      <c r="BL316" s="104"/>
      <c r="BM316" s="104"/>
      <c r="BN316" s="104"/>
      <c r="BO316" s="104"/>
      <c r="BP316" s="104"/>
      <c r="BQ316" s="104"/>
      <c r="BR316" s="104"/>
      <c r="BS316" s="104"/>
      <c r="BT316" s="104"/>
      <c r="BU316" s="104"/>
      <c r="BV316" s="104"/>
      <c r="BW316" s="104"/>
      <c r="BX316" s="104"/>
      <c r="BY316" s="104"/>
      <c r="BZ316" s="104"/>
      <c r="CA316" s="104"/>
      <c r="CB316" s="104"/>
      <c r="CC316" s="104"/>
      <c r="CD316" s="104"/>
      <c r="CE316" s="104"/>
      <c r="CF316" s="104"/>
      <c r="CG316" s="104"/>
      <c r="CH316" s="104"/>
      <c r="CI316" s="104"/>
      <c r="CJ316" s="104"/>
      <c r="CK316" s="104"/>
      <c r="CL316" s="104"/>
      <c r="CM316" s="104"/>
      <c r="CN316" s="104"/>
      <c r="CO316" s="104"/>
      <c r="CP316" s="104"/>
      <c r="CQ316" s="104"/>
      <c r="CR316" s="104"/>
      <c r="CS316" s="104"/>
      <c r="CT316" s="104"/>
      <c r="CU316" s="104"/>
      <c r="CV316" s="104"/>
      <c r="CW316" s="104"/>
      <c r="CX316" s="104"/>
      <c r="CY316" s="104"/>
      <c r="CZ316" s="104"/>
      <c r="DA316" s="104"/>
      <c r="DB316" s="104"/>
      <c r="DC316" s="104"/>
      <c r="DD316" s="104"/>
      <c r="DE316" s="104"/>
      <c r="DF316" s="104"/>
      <c r="DG316" s="104"/>
      <c r="DH316" s="104"/>
      <c r="DI316" s="104"/>
      <c r="DJ316" s="104"/>
      <c r="DK316" s="104"/>
      <c r="DL316" s="104"/>
      <c r="DM316" s="104"/>
      <c r="DN316" s="104"/>
      <c r="DO316" s="104"/>
      <c r="DP316" s="104"/>
      <c r="DQ316" s="104"/>
      <c r="DR316" s="104"/>
      <c r="DS316" s="104"/>
      <c r="DT316" s="104"/>
      <c r="DU316" s="104"/>
      <c r="DV316" s="104"/>
      <c r="DW316" s="104"/>
      <c r="DX316" s="104"/>
      <c r="DY316" s="104"/>
      <c r="DZ316" s="104"/>
      <c r="EA316" s="104"/>
      <c r="EB316" s="104"/>
      <c r="EC316" s="104"/>
      <c r="ED316" s="104"/>
      <c r="EE316" s="104"/>
      <c r="EF316" s="104"/>
      <c r="EG316" s="104"/>
      <c r="EH316" s="104"/>
      <c r="EI316" s="104"/>
      <c r="EJ316" s="104"/>
      <c r="EK316" s="104"/>
      <c r="EL316" s="104"/>
      <c r="EM316" s="104"/>
      <c r="EN316" s="104"/>
      <c r="EO316" s="104"/>
      <c r="EP316" s="104"/>
      <c r="EQ316" s="104"/>
      <c r="ER316" s="104"/>
      <c r="ES316" s="104"/>
      <c r="ET316" s="104"/>
      <c r="EU316" s="104"/>
      <c r="EV316" s="104"/>
      <c r="EW316" s="104"/>
      <c r="EX316" s="104"/>
      <c r="EY316" s="104"/>
      <c r="EZ316" s="104"/>
      <c r="FA316" s="104"/>
      <c r="FB316" s="104"/>
      <c r="FC316" s="104"/>
      <c r="FD316" s="104"/>
      <c r="FE316" s="104"/>
      <c r="FF316" s="104"/>
      <c r="FG316" s="104"/>
      <c r="FH316" s="104"/>
      <c r="FI316" s="104"/>
      <c r="FJ316" s="104"/>
      <c r="FK316" s="104"/>
      <c r="FL316" s="104"/>
      <c r="FM316" s="104"/>
      <c r="FN316" s="104"/>
      <c r="FO316" s="104"/>
      <c r="FP316" s="104"/>
      <c r="FQ316" s="104"/>
      <c r="FR316" s="104"/>
      <c r="FS316" s="104"/>
      <c r="FT316" s="104"/>
      <c r="FU316" s="104"/>
      <c r="FV316" s="104"/>
      <c r="FW316" s="104"/>
      <c r="FX316" s="104"/>
      <c r="FY316" s="104"/>
      <c r="FZ316" s="104"/>
      <c r="GA316" s="104"/>
      <c r="GB316" s="104"/>
      <c r="GC316" s="104"/>
      <c r="GD316" s="104"/>
      <c r="GE316" s="104"/>
      <c r="GF316" s="104"/>
      <c r="GG316" s="104"/>
      <c r="GH316" s="104"/>
      <c r="GI316" s="104"/>
      <c r="GJ316" s="104"/>
      <c r="GK316" s="104"/>
      <c r="GL316" s="104"/>
      <c r="GM316" s="104"/>
      <c r="GN316" s="104"/>
      <c r="GO316" s="104"/>
      <c r="GP316" s="104"/>
      <c r="GQ316" s="104"/>
      <c r="GR316" s="104"/>
      <c r="GS316" s="104"/>
      <c r="GT316" s="104"/>
      <c r="GU316" s="104"/>
      <c r="GV316" s="104"/>
      <c r="GW316" s="104"/>
      <c r="GX316" s="104"/>
      <c r="GY316" s="104"/>
      <c r="GZ316" s="104"/>
      <c r="HA316" s="104"/>
      <c r="HB316" s="104"/>
      <c r="HC316" s="104"/>
      <c r="HD316" s="104"/>
      <c r="HE316" s="104"/>
      <c r="HF316" s="104"/>
      <c r="HG316" s="104"/>
      <c r="HH316" s="104"/>
      <c r="HI316" s="104"/>
      <c r="HJ316" s="104"/>
      <c r="HK316" s="104"/>
      <c r="HL316" s="104"/>
      <c r="HM316" s="104"/>
      <c r="HN316" s="104"/>
      <c r="HO316" s="104"/>
      <c r="HP316" s="104"/>
      <c r="HQ316" s="104"/>
      <c r="HR316" s="104"/>
      <c r="HS316" s="104"/>
      <c r="HT316" s="104"/>
      <c r="HU316" s="104"/>
      <c r="HV316" s="104"/>
      <c r="HW316" s="104"/>
      <c r="HX316" s="104"/>
      <c r="HY316" s="104"/>
      <c r="HZ316" s="104"/>
      <c r="IA316" s="104"/>
      <c r="IB316" s="104"/>
      <c r="IC316" s="104"/>
      <c r="ID316" s="104"/>
      <c r="IE316" s="104"/>
      <c r="IF316" s="104"/>
      <c r="IG316" s="104"/>
      <c r="IH316" s="104"/>
      <c r="II316" s="104"/>
      <c r="IJ316" s="104"/>
      <c r="IK316" s="104"/>
      <c r="IL316" s="104"/>
      <c r="IM316" s="104"/>
      <c r="IN316" s="104"/>
      <c r="IO316" s="104"/>
      <c r="IP316" s="104"/>
      <c r="IQ316" s="104"/>
      <c r="IR316" s="104"/>
      <c r="IS316" s="104"/>
      <c r="IT316" s="104"/>
      <c r="IU316" s="104"/>
      <c r="IV316" s="104"/>
    </row>
    <row r="317" spans="1:256" s="275" customFormat="1" ht="12.75">
      <c r="A317" s="89"/>
      <c r="B317" s="89"/>
      <c r="C317" s="82"/>
      <c r="D317" s="364"/>
      <c r="E317" s="364"/>
      <c r="F317" s="212"/>
      <c r="G317" s="214"/>
      <c r="I317" s="314"/>
      <c r="J317" s="313"/>
      <c r="K317" s="301"/>
      <c r="L317" s="298"/>
      <c r="M317" s="309"/>
      <c r="N317" s="309"/>
      <c r="O317" s="309"/>
      <c r="P317" s="309"/>
      <c r="Q317" s="309"/>
      <c r="R317" s="309"/>
      <c r="S317" s="104"/>
      <c r="T317" s="104"/>
      <c r="U317" s="104"/>
      <c r="V317" s="104"/>
      <c r="W317" s="104"/>
      <c r="X317" s="104"/>
      <c r="Y317" s="104"/>
      <c r="Z317" s="104"/>
      <c r="AA317" s="104"/>
      <c r="AB317" s="104"/>
      <c r="AC317" s="104"/>
      <c r="AD317" s="104"/>
      <c r="AE317" s="104"/>
      <c r="AF317" s="104"/>
      <c r="AG317" s="104"/>
      <c r="AH317" s="104"/>
      <c r="AI317" s="104"/>
      <c r="AJ317" s="104"/>
      <c r="AK317" s="104"/>
      <c r="AL317" s="104"/>
      <c r="AM317" s="104"/>
      <c r="AN317" s="104"/>
      <c r="AO317" s="104"/>
      <c r="AP317" s="104"/>
      <c r="AQ317" s="104"/>
      <c r="AR317" s="104"/>
      <c r="AS317" s="104"/>
      <c r="AT317" s="104"/>
      <c r="AU317" s="104"/>
      <c r="AV317" s="104"/>
      <c r="AW317" s="104"/>
      <c r="AX317" s="104"/>
      <c r="AY317" s="104"/>
      <c r="AZ317" s="104"/>
      <c r="BA317" s="104"/>
      <c r="BB317" s="104"/>
      <c r="BC317" s="104"/>
      <c r="BD317" s="104"/>
      <c r="BE317" s="104"/>
      <c r="BF317" s="104"/>
      <c r="BG317" s="104"/>
      <c r="BH317" s="104"/>
      <c r="BI317" s="104"/>
      <c r="BJ317" s="104"/>
      <c r="BK317" s="104"/>
      <c r="BL317" s="104"/>
      <c r="BM317" s="104"/>
      <c r="BN317" s="104"/>
      <c r="BO317" s="104"/>
      <c r="BP317" s="104"/>
      <c r="BQ317" s="104"/>
      <c r="BR317" s="104"/>
      <c r="BS317" s="104"/>
      <c r="BT317" s="104"/>
      <c r="BU317" s="104"/>
      <c r="BV317" s="104"/>
      <c r="BW317" s="104"/>
      <c r="BX317" s="104"/>
      <c r="BY317" s="104"/>
      <c r="BZ317" s="104"/>
      <c r="CA317" s="104"/>
      <c r="CB317" s="104"/>
      <c r="CC317" s="104"/>
      <c r="CD317" s="104"/>
      <c r="CE317" s="104"/>
      <c r="CF317" s="104"/>
      <c r="CG317" s="104"/>
      <c r="CH317" s="104"/>
      <c r="CI317" s="104"/>
      <c r="CJ317" s="104"/>
      <c r="CK317" s="104"/>
      <c r="CL317" s="104"/>
      <c r="CM317" s="104"/>
      <c r="CN317" s="104"/>
      <c r="CO317" s="104"/>
      <c r="CP317" s="104"/>
      <c r="CQ317" s="104"/>
      <c r="CR317" s="104"/>
      <c r="CS317" s="104"/>
      <c r="CT317" s="104"/>
      <c r="CU317" s="104"/>
      <c r="CV317" s="104"/>
      <c r="CW317" s="104"/>
      <c r="CX317" s="104"/>
      <c r="CY317" s="104"/>
      <c r="CZ317" s="104"/>
      <c r="DA317" s="104"/>
      <c r="DB317" s="104"/>
      <c r="DC317" s="104"/>
      <c r="DD317" s="104"/>
      <c r="DE317" s="104"/>
      <c r="DF317" s="104"/>
      <c r="DG317" s="104"/>
      <c r="DH317" s="104"/>
      <c r="DI317" s="104"/>
      <c r="DJ317" s="104"/>
      <c r="DK317" s="104"/>
      <c r="DL317" s="104"/>
      <c r="DM317" s="104"/>
      <c r="DN317" s="104"/>
      <c r="DO317" s="104"/>
      <c r="DP317" s="104"/>
      <c r="DQ317" s="104"/>
      <c r="DR317" s="104"/>
      <c r="DS317" s="104"/>
      <c r="DT317" s="104"/>
      <c r="DU317" s="104"/>
      <c r="DV317" s="104"/>
      <c r="DW317" s="104"/>
      <c r="DX317" s="104"/>
      <c r="DY317" s="104"/>
      <c r="DZ317" s="104"/>
      <c r="EA317" s="104"/>
      <c r="EB317" s="104"/>
      <c r="EC317" s="104"/>
      <c r="ED317" s="104"/>
      <c r="EE317" s="104"/>
      <c r="EF317" s="104"/>
      <c r="EG317" s="104"/>
      <c r="EH317" s="104"/>
      <c r="EI317" s="104"/>
      <c r="EJ317" s="104"/>
      <c r="EK317" s="104"/>
      <c r="EL317" s="104"/>
      <c r="EM317" s="104"/>
      <c r="EN317" s="104"/>
      <c r="EO317" s="104"/>
      <c r="EP317" s="104"/>
      <c r="EQ317" s="104"/>
      <c r="ER317" s="104"/>
      <c r="ES317" s="104"/>
      <c r="ET317" s="104"/>
      <c r="EU317" s="104"/>
      <c r="EV317" s="104"/>
      <c r="EW317" s="104"/>
      <c r="EX317" s="104"/>
      <c r="EY317" s="104"/>
      <c r="EZ317" s="104"/>
      <c r="FA317" s="104"/>
      <c r="FB317" s="104"/>
      <c r="FC317" s="104"/>
      <c r="FD317" s="104"/>
      <c r="FE317" s="104"/>
      <c r="FF317" s="104"/>
      <c r="FG317" s="104"/>
      <c r="FH317" s="104"/>
      <c r="FI317" s="104"/>
      <c r="FJ317" s="104"/>
      <c r="FK317" s="104"/>
      <c r="FL317" s="104"/>
      <c r="FM317" s="104"/>
      <c r="FN317" s="104"/>
      <c r="FO317" s="104"/>
      <c r="FP317" s="104"/>
      <c r="FQ317" s="104"/>
      <c r="FR317" s="104"/>
      <c r="FS317" s="104"/>
      <c r="FT317" s="104"/>
      <c r="FU317" s="104"/>
      <c r="FV317" s="104"/>
      <c r="FW317" s="104"/>
      <c r="FX317" s="104"/>
      <c r="FY317" s="104"/>
      <c r="FZ317" s="104"/>
      <c r="GA317" s="104"/>
      <c r="GB317" s="104"/>
      <c r="GC317" s="104"/>
      <c r="GD317" s="104"/>
      <c r="GE317" s="104"/>
      <c r="GF317" s="104"/>
      <c r="GG317" s="104"/>
      <c r="GH317" s="104"/>
      <c r="GI317" s="104"/>
      <c r="GJ317" s="104"/>
      <c r="GK317" s="104"/>
      <c r="GL317" s="104"/>
      <c r="GM317" s="104"/>
      <c r="GN317" s="104"/>
      <c r="GO317" s="104"/>
      <c r="GP317" s="104"/>
      <c r="GQ317" s="104"/>
      <c r="GR317" s="104"/>
      <c r="GS317" s="104"/>
      <c r="GT317" s="104"/>
      <c r="GU317" s="104"/>
      <c r="GV317" s="104"/>
      <c r="GW317" s="104"/>
      <c r="GX317" s="104"/>
      <c r="GY317" s="104"/>
      <c r="GZ317" s="104"/>
      <c r="HA317" s="104"/>
      <c r="HB317" s="104"/>
      <c r="HC317" s="104"/>
      <c r="HD317" s="104"/>
      <c r="HE317" s="104"/>
      <c r="HF317" s="104"/>
      <c r="HG317" s="104"/>
      <c r="HH317" s="104"/>
      <c r="HI317" s="104"/>
      <c r="HJ317" s="104"/>
      <c r="HK317" s="104"/>
      <c r="HL317" s="104"/>
      <c r="HM317" s="104"/>
      <c r="HN317" s="104"/>
      <c r="HO317" s="104"/>
      <c r="HP317" s="104"/>
      <c r="HQ317" s="104"/>
      <c r="HR317" s="104"/>
      <c r="HS317" s="104"/>
      <c r="HT317" s="104"/>
      <c r="HU317" s="104"/>
      <c r="HV317" s="104"/>
      <c r="HW317" s="104"/>
      <c r="HX317" s="104"/>
      <c r="HY317" s="104"/>
      <c r="HZ317" s="104"/>
      <c r="IA317" s="104"/>
      <c r="IB317" s="104"/>
      <c r="IC317" s="104"/>
      <c r="ID317" s="104"/>
      <c r="IE317" s="104"/>
      <c r="IF317" s="104"/>
      <c r="IG317" s="104"/>
      <c r="IH317" s="104"/>
      <c r="II317" s="104"/>
      <c r="IJ317" s="104"/>
      <c r="IK317" s="104"/>
      <c r="IL317" s="104"/>
      <c r="IM317" s="104"/>
      <c r="IN317" s="104"/>
      <c r="IO317" s="104"/>
      <c r="IP317" s="104"/>
      <c r="IQ317" s="104"/>
      <c r="IR317" s="104"/>
      <c r="IS317" s="104"/>
      <c r="IT317" s="104"/>
      <c r="IU317" s="104"/>
      <c r="IV317" s="104"/>
    </row>
    <row r="318" spans="1:256" s="275" customFormat="1" ht="12.75">
      <c r="A318" s="89"/>
      <c r="B318" s="89"/>
      <c r="C318" s="82"/>
      <c r="D318" s="364"/>
      <c r="E318" s="364"/>
      <c r="F318" s="212"/>
      <c r="G318" s="214"/>
      <c r="I318" s="314"/>
      <c r="J318" s="313"/>
      <c r="K318" s="301"/>
      <c r="L318" s="298"/>
      <c r="M318" s="309"/>
      <c r="N318" s="309"/>
      <c r="O318" s="309"/>
      <c r="P318" s="309"/>
      <c r="Q318" s="309"/>
      <c r="R318" s="309"/>
      <c r="S318" s="104"/>
      <c r="T318" s="104"/>
      <c r="U318" s="104"/>
      <c r="V318" s="104"/>
      <c r="W318" s="104"/>
      <c r="X318" s="104"/>
      <c r="Y318" s="104"/>
      <c r="Z318" s="104"/>
      <c r="AA318" s="104"/>
      <c r="AB318" s="104"/>
      <c r="AC318" s="104"/>
      <c r="AD318" s="104"/>
      <c r="AE318" s="104"/>
      <c r="AF318" s="104"/>
      <c r="AG318" s="104"/>
      <c r="AH318" s="104"/>
      <c r="AI318" s="104"/>
      <c r="AJ318" s="104"/>
      <c r="AK318" s="104"/>
      <c r="AL318" s="104"/>
      <c r="AM318" s="104"/>
      <c r="AN318" s="104"/>
      <c r="AO318" s="104"/>
      <c r="AP318" s="104"/>
      <c r="AQ318" s="104"/>
      <c r="AR318" s="104"/>
      <c r="AS318" s="104"/>
      <c r="AT318" s="104"/>
      <c r="AU318" s="104"/>
      <c r="AV318" s="104"/>
      <c r="AW318" s="104"/>
      <c r="AX318" s="104"/>
      <c r="AY318" s="104"/>
      <c r="AZ318" s="104"/>
      <c r="BA318" s="104"/>
      <c r="BB318" s="104"/>
      <c r="BC318" s="104"/>
      <c r="BD318" s="104"/>
      <c r="BE318" s="104"/>
      <c r="BF318" s="104"/>
      <c r="BG318" s="104"/>
      <c r="BH318" s="104"/>
      <c r="BI318" s="104"/>
      <c r="BJ318" s="104"/>
      <c r="BK318" s="104"/>
      <c r="BL318" s="104"/>
      <c r="BM318" s="104"/>
      <c r="BN318" s="104"/>
      <c r="BO318" s="104"/>
      <c r="BP318" s="104"/>
      <c r="BQ318" s="104"/>
      <c r="BR318" s="104"/>
      <c r="BS318" s="104"/>
      <c r="BT318" s="104"/>
      <c r="BU318" s="104"/>
      <c r="BV318" s="104"/>
      <c r="BW318" s="104"/>
      <c r="BX318" s="104"/>
      <c r="BY318" s="104"/>
      <c r="BZ318" s="104"/>
      <c r="CA318" s="104"/>
      <c r="CB318" s="104"/>
      <c r="CC318" s="104"/>
      <c r="CD318" s="104"/>
      <c r="CE318" s="104"/>
      <c r="CF318" s="104"/>
      <c r="CG318" s="104"/>
      <c r="CH318" s="104"/>
      <c r="CI318" s="104"/>
      <c r="CJ318" s="104"/>
      <c r="CK318" s="104"/>
      <c r="CL318" s="104"/>
      <c r="CM318" s="104"/>
      <c r="CN318" s="104"/>
      <c r="CO318" s="104"/>
      <c r="CP318" s="104"/>
      <c r="CQ318" s="104"/>
      <c r="CR318" s="104"/>
      <c r="CS318" s="104"/>
      <c r="CT318" s="104"/>
      <c r="CU318" s="104"/>
      <c r="CV318" s="104"/>
      <c r="CW318" s="104"/>
      <c r="CX318" s="104"/>
      <c r="CY318" s="104"/>
      <c r="CZ318" s="104"/>
      <c r="DA318" s="104"/>
      <c r="DB318" s="104"/>
      <c r="DC318" s="104"/>
      <c r="DD318" s="104"/>
      <c r="DE318" s="104"/>
      <c r="DF318" s="104"/>
      <c r="DG318" s="104"/>
      <c r="DH318" s="104"/>
      <c r="DI318" s="104"/>
      <c r="DJ318" s="104"/>
      <c r="DK318" s="104"/>
      <c r="DL318" s="104"/>
      <c r="DM318" s="104"/>
      <c r="DN318" s="104"/>
      <c r="DO318" s="104"/>
      <c r="DP318" s="104"/>
      <c r="DQ318" s="104"/>
      <c r="DR318" s="104"/>
      <c r="DS318" s="104"/>
      <c r="DT318" s="104"/>
      <c r="DU318" s="104"/>
      <c r="DV318" s="104"/>
      <c r="DW318" s="104"/>
      <c r="DX318" s="104"/>
      <c r="DY318" s="104"/>
      <c r="DZ318" s="104"/>
      <c r="EA318" s="104"/>
      <c r="EB318" s="104"/>
      <c r="EC318" s="104"/>
      <c r="ED318" s="104"/>
      <c r="EE318" s="104"/>
      <c r="EF318" s="104"/>
      <c r="EG318" s="104"/>
      <c r="EH318" s="104"/>
      <c r="EI318" s="104"/>
      <c r="EJ318" s="104"/>
      <c r="EK318" s="104"/>
      <c r="EL318" s="104"/>
      <c r="EM318" s="104"/>
      <c r="EN318" s="104"/>
      <c r="EO318" s="104"/>
      <c r="EP318" s="104"/>
      <c r="EQ318" s="104"/>
      <c r="ER318" s="104"/>
      <c r="ES318" s="104"/>
      <c r="ET318" s="104"/>
      <c r="EU318" s="104"/>
      <c r="EV318" s="104"/>
      <c r="EW318" s="104"/>
      <c r="EX318" s="104"/>
      <c r="EY318" s="104"/>
      <c r="EZ318" s="104"/>
      <c r="FA318" s="104"/>
      <c r="FB318" s="104"/>
      <c r="FC318" s="104"/>
      <c r="FD318" s="104"/>
      <c r="FE318" s="104"/>
      <c r="FF318" s="104"/>
      <c r="FG318" s="104"/>
      <c r="FH318" s="104"/>
      <c r="FI318" s="104"/>
      <c r="FJ318" s="104"/>
      <c r="FK318" s="104"/>
      <c r="FL318" s="104"/>
      <c r="FM318" s="104"/>
      <c r="FN318" s="104"/>
      <c r="FO318" s="104"/>
      <c r="FP318" s="104"/>
      <c r="FQ318" s="104"/>
      <c r="FR318" s="104"/>
      <c r="FS318" s="104"/>
      <c r="FT318" s="104"/>
      <c r="FU318" s="104"/>
      <c r="FV318" s="104"/>
      <c r="FW318" s="104"/>
      <c r="FX318" s="104"/>
      <c r="FY318" s="104"/>
      <c r="FZ318" s="104"/>
      <c r="GA318" s="104"/>
      <c r="GB318" s="104"/>
      <c r="GC318" s="104"/>
      <c r="GD318" s="104"/>
      <c r="GE318" s="104"/>
      <c r="GF318" s="104"/>
      <c r="GG318" s="104"/>
      <c r="GH318" s="104"/>
      <c r="GI318" s="104"/>
      <c r="GJ318" s="104"/>
      <c r="GK318" s="104"/>
      <c r="GL318" s="104"/>
      <c r="GM318" s="104"/>
      <c r="GN318" s="104"/>
      <c r="GO318" s="104"/>
      <c r="GP318" s="104"/>
      <c r="GQ318" s="104"/>
      <c r="GR318" s="104"/>
      <c r="GS318" s="104"/>
      <c r="GT318" s="104"/>
      <c r="GU318" s="104"/>
      <c r="GV318" s="104"/>
      <c r="GW318" s="104"/>
      <c r="GX318" s="104"/>
      <c r="GY318" s="104"/>
      <c r="GZ318" s="104"/>
      <c r="HA318" s="104"/>
      <c r="HB318" s="104"/>
      <c r="HC318" s="104"/>
      <c r="HD318" s="104"/>
      <c r="HE318" s="104"/>
      <c r="HF318" s="104"/>
      <c r="HG318" s="104"/>
      <c r="HH318" s="104"/>
      <c r="HI318" s="104"/>
      <c r="HJ318" s="104"/>
      <c r="HK318" s="104"/>
      <c r="HL318" s="104"/>
      <c r="HM318" s="104"/>
      <c r="HN318" s="104"/>
      <c r="HO318" s="104"/>
      <c r="HP318" s="104"/>
      <c r="HQ318" s="104"/>
      <c r="HR318" s="104"/>
      <c r="HS318" s="104"/>
      <c r="HT318" s="104"/>
      <c r="HU318" s="104"/>
      <c r="HV318" s="104"/>
      <c r="HW318" s="104"/>
      <c r="HX318" s="104"/>
      <c r="HY318" s="104"/>
      <c r="HZ318" s="104"/>
      <c r="IA318" s="104"/>
      <c r="IB318" s="104"/>
      <c r="IC318" s="104"/>
      <c r="ID318" s="104"/>
      <c r="IE318" s="104"/>
      <c r="IF318" s="104"/>
      <c r="IG318" s="104"/>
      <c r="IH318" s="104"/>
      <c r="II318" s="104"/>
      <c r="IJ318" s="104"/>
      <c r="IK318" s="104"/>
      <c r="IL318" s="104"/>
      <c r="IM318" s="104"/>
      <c r="IN318" s="104"/>
      <c r="IO318" s="104"/>
      <c r="IP318" s="104"/>
      <c r="IQ318" s="104"/>
      <c r="IR318" s="104"/>
      <c r="IS318" s="104"/>
      <c r="IT318" s="104"/>
      <c r="IU318" s="104"/>
      <c r="IV318" s="104"/>
    </row>
    <row r="319" spans="1:256" s="275" customFormat="1" ht="12.75">
      <c r="A319" s="89"/>
      <c r="B319" s="89"/>
      <c r="C319" s="82"/>
      <c r="D319" s="364"/>
      <c r="E319" s="364"/>
      <c r="F319" s="212"/>
      <c r="G319" s="214"/>
      <c r="I319" s="314"/>
      <c r="J319" s="313"/>
      <c r="K319" s="301"/>
      <c r="L319" s="298"/>
      <c r="M319" s="309"/>
      <c r="N319" s="309"/>
      <c r="O319" s="309"/>
      <c r="P319" s="309"/>
      <c r="Q319" s="309"/>
      <c r="R319" s="309"/>
      <c r="S319" s="104"/>
      <c r="T319" s="104"/>
      <c r="U319" s="104"/>
      <c r="V319" s="104"/>
      <c r="W319" s="104"/>
      <c r="X319" s="104"/>
      <c r="Y319" s="104"/>
      <c r="Z319" s="104"/>
      <c r="AA319" s="104"/>
      <c r="AB319" s="104"/>
      <c r="AC319" s="104"/>
      <c r="AD319" s="104"/>
      <c r="AE319" s="104"/>
      <c r="AF319" s="104"/>
      <c r="AG319" s="104"/>
      <c r="AH319" s="104"/>
      <c r="AI319" s="104"/>
      <c r="AJ319" s="104"/>
      <c r="AK319" s="104"/>
      <c r="AL319" s="104"/>
      <c r="AM319" s="104"/>
      <c r="AN319" s="104"/>
      <c r="AO319" s="104"/>
      <c r="AP319" s="104"/>
      <c r="AQ319" s="104"/>
      <c r="AR319" s="104"/>
      <c r="AS319" s="104"/>
      <c r="AT319" s="104"/>
      <c r="AU319" s="104"/>
      <c r="AV319" s="104"/>
      <c r="AW319" s="104"/>
      <c r="AX319" s="104"/>
      <c r="AY319" s="104"/>
      <c r="AZ319" s="104"/>
      <c r="BA319" s="104"/>
      <c r="BB319" s="104"/>
      <c r="BC319" s="104"/>
      <c r="BD319" s="104"/>
      <c r="BE319" s="104"/>
      <c r="BF319" s="104"/>
      <c r="BG319" s="104"/>
      <c r="BH319" s="104"/>
      <c r="BI319" s="104"/>
      <c r="BJ319" s="104"/>
      <c r="BK319" s="104"/>
      <c r="BL319" s="104"/>
      <c r="BM319" s="104"/>
      <c r="BN319" s="104"/>
      <c r="BO319" s="104"/>
      <c r="BP319" s="104"/>
      <c r="BQ319" s="104"/>
      <c r="BR319" s="104"/>
      <c r="BS319" s="104"/>
      <c r="BT319" s="104"/>
      <c r="BU319" s="104"/>
      <c r="BV319" s="104"/>
      <c r="BW319" s="104"/>
      <c r="BX319" s="104"/>
      <c r="BY319" s="104"/>
      <c r="BZ319" s="104"/>
      <c r="CA319" s="104"/>
      <c r="CB319" s="104"/>
      <c r="CC319" s="104"/>
      <c r="CD319" s="104"/>
      <c r="CE319" s="104"/>
      <c r="CF319" s="104"/>
      <c r="CG319" s="104"/>
      <c r="CH319" s="104"/>
      <c r="CI319" s="104"/>
      <c r="CJ319" s="104"/>
      <c r="CK319" s="104"/>
      <c r="CL319" s="104"/>
      <c r="CM319" s="104"/>
      <c r="CN319" s="104"/>
      <c r="CO319" s="104"/>
      <c r="CP319" s="104"/>
      <c r="CQ319" s="104"/>
      <c r="CR319" s="104"/>
      <c r="CS319" s="104"/>
      <c r="CT319" s="104"/>
      <c r="CU319" s="104"/>
      <c r="CV319" s="104"/>
      <c r="CW319" s="104"/>
      <c r="CX319" s="104"/>
      <c r="CY319" s="104"/>
      <c r="CZ319" s="104"/>
      <c r="DA319" s="104"/>
      <c r="DB319" s="104"/>
      <c r="DC319" s="104"/>
      <c r="DD319" s="104"/>
      <c r="DE319" s="104"/>
      <c r="DF319" s="104"/>
      <c r="DG319" s="104"/>
      <c r="DH319" s="104"/>
      <c r="DI319" s="104"/>
      <c r="DJ319" s="104"/>
      <c r="DK319" s="104"/>
      <c r="DL319" s="104"/>
      <c r="DM319" s="104"/>
      <c r="DN319" s="104"/>
      <c r="DO319" s="104"/>
      <c r="DP319" s="104"/>
      <c r="DQ319" s="104"/>
      <c r="DR319" s="104"/>
      <c r="DS319" s="104"/>
      <c r="DT319" s="104"/>
      <c r="DU319" s="104"/>
      <c r="DV319" s="104"/>
      <c r="DW319" s="104"/>
      <c r="DX319" s="104"/>
      <c r="DY319" s="104"/>
      <c r="DZ319" s="104"/>
      <c r="EA319" s="104"/>
      <c r="EB319" s="104"/>
      <c r="EC319" s="104"/>
      <c r="ED319" s="104"/>
      <c r="EE319" s="104"/>
      <c r="EF319" s="104"/>
      <c r="EG319" s="104"/>
      <c r="EH319" s="104"/>
      <c r="EI319" s="104"/>
      <c r="EJ319" s="104"/>
      <c r="EK319" s="104"/>
      <c r="EL319" s="104"/>
      <c r="EM319" s="104"/>
      <c r="EN319" s="104"/>
      <c r="EO319" s="104"/>
      <c r="EP319" s="104"/>
      <c r="EQ319" s="104"/>
      <c r="ER319" s="104"/>
      <c r="ES319" s="104"/>
      <c r="ET319" s="104"/>
      <c r="EU319" s="104"/>
      <c r="EV319" s="104"/>
      <c r="EW319" s="104"/>
      <c r="EX319" s="104"/>
      <c r="EY319" s="104"/>
      <c r="EZ319" s="104"/>
      <c r="FA319" s="104"/>
      <c r="FB319" s="104"/>
      <c r="FC319" s="104"/>
      <c r="FD319" s="104"/>
      <c r="FE319" s="104"/>
      <c r="FF319" s="104"/>
      <c r="FG319" s="104"/>
      <c r="FH319" s="104"/>
      <c r="FI319" s="104"/>
      <c r="FJ319" s="104"/>
      <c r="FK319" s="104"/>
      <c r="FL319" s="104"/>
      <c r="FM319" s="104"/>
      <c r="FN319" s="104"/>
      <c r="FO319" s="104"/>
      <c r="FP319" s="104"/>
      <c r="FQ319" s="104"/>
      <c r="FR319" s="104"/>
      <c r="FS319" s="104"/>
      <c r="FT319" s="104"/>
      <c r="FU319" s="104"/>
      <c r="FV319" s="104"/>
      <c r="FW319" s="104"/>
      <c r="FX319" s="104"/>
      <c r="FY319" s="104"/>
      <c r="FZ319" s="104"/>
      <c r="GA319" s="104"/>
      <c r="GB319" s="104"/>
      <c r="GC319" s="104"/>
      <c r="GD319" s="104"/>
      <c r="GE319" s="104"/>
      <c r="GF319" s="104"/>
      <c r="GG319" s="104"/>
      <c r="GH319" s="104"/>
      <c r="GI319" s="104"/>
      <c r="GJ319" s="104"/>
      <c r="GK319" s="104"/>
      <c r="GL319" s="104"/>
      <c r="GM319" s="104"/>
      <c r="GN319" s="104"/>
      <c r="GO319" s="104"/>
      <c r="GP319" s="104"/>
      <c r="GQ319" s="104"/>
      <c r="GR319" s="104"/>
      <c r="GS319" s="104"/>
      <c r="GT319" s="104"/>
      <c r="GU319" s="104"/>
      <c r="GV319" s="104"/>
      <c r="GW319" s="104"/>
      <c r="GX319" s="104"/>
      <c r="GY319" s="104"/>
      <c r="GZ319" s="104"/>
      <c r="HA319" s="104"/>
      <c r="HB319" s="104"/>
      <c r="HC319" s="104"/>
      <c r="HD319" s="104"/>
      <c r="HE319" s="104"/>
      <c r="HF319" s="104"/>
      <c r="HG319" s="104"/>
      <c r="HH319" s="104"/>
      <c r="HI319" s="104"/>
      <c r="HJ319" s="104"/>
      <c r="HK319" s="104"/>
      <c r="HL319" s="104"/>
      <c r="HM319" s="104"/>
      <c r="HN319" s="104"/>
      <c r="HO319" s="104"/>
      <c r="HP319" s="104"/>
      <c r="HQ319" s="104"/>
      <c r="HR319" s="104"/>
      <c r="HS319" s="104"/>
      <c r="HT319" s="104"/>
      <c r="HU319" s="104"/>
      <c r="HV319" s="104"/>
      <c r="HW319" s="104"/>
      <c r="HX319" s="104"/>
      <c r="HY319" s="104"/>
      <c r="HZ319" s="104"/>
      <c r="IA319" s="104"/>
      <c r="IB319" s="104"/>
      <c r="IC319" s="104"/>
      <c r="ID319" s="104"/>
      <c r="IE319" s="104"/>
      <c r="IF319" s="104"/>
      <c r="IG319" s="104"/>
      <c r="IH319" s="104"/>
      <c r="II319" s="104"/>
      <c r="IJ319" s="104"/>
      <c r="IK319" s="104"/>
      <c r="IL319" s="104"/>
      <c r="IM319" s="104"/>
      <c r="IN319" s="104"/>
      <c r="IO319" s="104"/>
      <c r="IP319" s="104"/>
      <c r="IQ319" s="104"/>
      <c r="IR319" s="104"/>
      <c r="IS319" s="104"/>
      <c r="IT319" s="104"/>
      <c r="IU319" s="104"/>
      <c r="IV319" s="104"/>
    </row>
    <row r="320" spans="1:256" s="275" customFormat="1" ht="12.75">
      <c r="A320" s="89"/>
      <c r="B320" s="89"/>
      <c r="C320" s="82"/>
      <c r="D320" s="364"/>
      <c r="E320" s="364"/>
      <c r="F320" s="212"/>
      <c r="G320" s="214"/>
      <c r="I320" s="314"/>
      <c r="J320" s="313"/>
      <c r="K320" s="301"/>
      <c r="L320" s="298"/>
      <c r="M320" s="309"/>
      <c r="N320" s="309"/>
      <c r="O320" s="309"/>
      <c r="P320" s="309"/>
      <c r="Q320" s="309"/>
      <c r="R320" s="309"/>
      <c r="S320" s="104"/>
      <c r="T320" s="104"/>
      <c r="U320" s="104"/>
      <c r="V320" s="104"/>
      <c r="W320" s="104"/>
      <c r="X320" s="104"/>
      <c r="Y320" s="104"/>
      <c r="Z320" s="104"/>
      <c r="AA320" s="104"/>
      <c r="AB320" s="104"/>
      <c r="AC320" s="104"/>
      <c r="AD320" s="104"/>
      <c r="AE320" s="104"/>
      <c r="AF320" s="104"/>
      <c r="AG320" s="104"/>
      <c r="AH320" s="104"/>
      <c r="AI320" s="104"/>
      <c r="AJ320" s="104"/>
      <c r="AK320" s="104"/>
      <c r="AL320" s="104"/>
      <c r="AM320" s="104"/>
      <c r="AN320" s="104"/>
      <c r="AO320" s="104"/>
      <c r="AP320" s="104"/>
      <c r="AQ320" s="104"/>
      <c r="AR320" s="104"/>
      <c r="AS320" s="104"/>
      <c r="AT320" s="104"/>
      <c r="AU320" s="104"/>
      <c r="AV320" s="104"/>
      <c r="AW320" s="104"/>
      <c r="AX320" s="104"/>
      <c r="AY320" s="104"/>
      <c r="AZ320" s="104"/>
      <c r="BA320" s="104"/>
      <c r="BB320" s="104"/>
      <c r="BC320" s="104"/>
      <c r="BD320" s="104"/>
      <c r="BE320" s="104"/>
      <c r="BF320" s="104"/>
      <c r="BG320" s="104"/>
      <c r="BH320" s="104"/>
      <c r="BI320" s="104"/>
      <c r="BJ320" s="104"/>
      <c r="BK320" s="104"/>
      <c r="BL320" s="104"/>
      <c r="BM320" s="104"/>
      <c r="BN320" s="104"/>
      <c r="BO320" s="104"/>
      <c r="BP320" s="104"/>
      <c r="BQ320" s="104"/>
      <c r="BR320" s="104"/>
      <c r="BS320" s="104"/>
      <c r="BT320" s="104"/>
      <c r="BU320" s="104"/>
      <c r="BV320" s="104"/>
      <c r="BW320" s="104"/>
      <c r="BX320" s="104"/>
      <c r="BY320" s="104"/>
      <c r="BZ320" s="104"/>
      <c r="CA320" s="104"/>
      <c r="CB320" s="104"/>
      <c r="CC320" s="104"/>
      <c r="CD320" s="104"/>
      <c r="CE320" s="104"/>
      <c r="CF320" s="104"/>
      <c r="CG320" s="104"/>
      <c r="CH320" s="104"/>
      <c r="CI320" s="104"/>
      <c r="CJ320" s="104"/>
      <c r="CK320" s="104"/>
      <c r="CL320" s="104"/>
      <c r="CM320" s="104"/>
      <c r="CN320" s="104"/>
      <c r="CO320" s="104"/>
      <c r="CP320" s="104"/>
      <c r="CQ320" s="104"/>
      <c r="CR320" s="104"/>
      <c r="CS320" s="104"/>
      <c r="CT320" s="104"/>
      <c r="CU320" s="104"/>
      <c r="CV320" s="104"/>
      <c r="CW320" s="104"/>
      <c r="CX320" s="104"/>
      <c r="CY320" s="104"/>
      <c r="CZ320" s="104"/>
      <c r="DA320" s="104"/>
      <c r="DB320" s="104"/>
      <c r="DC320" s="104"/>
      <c r="DD320" s="104"/>
      <c r="DE320" s="104"/>
      <c r="DF320" s="104"/>
      <c r="DG320" s="104"/>
      <c r="DH320" s="104"/>
      <c r="DI320" s="104"/>
      <c r="DJ320" s="104"/>
      <c r="DK320" s="104"/>
      <c r="DL320" s="104"/>
      <c r="DM320" s="104"/>
      <c r="DN320" s="104"/>
      <c r="DO320" s="104"/>
      <c r="DP320" s="104"/>
      <c r="DQ320" s="104"/>
      <c r="DR320" s="104"/>
      <c r="DS320" s="104"/>
      <c r="DT320" s="104"/>
      <c r="DU320" s="104"/>
      <c r="DV320" s="104"/>
      <c r="DW320" s="104"/>
      <c r="DX320" s="104"/>
      <c r="DY320" s="104"/>
      <c r="DZ320" s="104"/>
      <c r="EA320" s="104"/>
      <c r="EB320" s="104"/>
      <c r="EC320" s="104"/>
      <c r="ED320" s="104"/>
      <c r="EE320" s="104"/>
      <c r="EF320" s="104"/>
      <c r="EG320" s="104"/>
      <c r="EH320" s="104"/>
      <c r="EI320" s="104"/>
      <c r="EJ320" s="104"/>
      <c r="EK320" s="104"/>
      <c r="EL320" s="104"/>
      <c r="EM320" s="104"/>
      <c r="EN320" s="104"/>
      <c r="EO320" s="104"/>
      <c r="EP320" s="104"/>
      <c r="EQ320" s="104"/>
      <c r="ER320" s="104"/>
      <c r="ES320" s="104"/>
      <c r="ET320" s="104"/>
      <c r="EU320" s="104"/>
      <c r="EV320" s="104"/>
      <c r="EW320" s="104"/>
      <c r="EX320" s="104"/>
      <c r="EY320" s="104"/>
      <c r="EZ320" s="104"/>
      <c r="FA320" s="104"/>
      <c r="FB320" s="104"/>
      <c r="FC320" s="104"/>
      <c r="FD320" s="104"/>
      <c r="FE320" s="104"/>
      <c r="FF320" s="104"/>
      <c r="FG320" s="104"/>
      <c r="FH320" s="104"/>
      <c r="FI320" s="104"/>
      <c r="FJ320" s="104"/>
      <c r="FK320" s="104"/>
      <c r="FL320" s="104"/>
      <c r="FM320" s="104"/>
      <c r="FN320" s="104"/>
      <c r="FO320" s="104"/>
      <c r="FP320" s="104"/>
      <c r="FQ320" s="104"/>
      <c r="FR320" s="104"/>
      <c r="FS320" s="104"/>
      <c r="FT320" s="104"/>
      <c r="FU320" s="104"/>
      <c r="FV320" s="104"/>
      <c r="FW320" s="104"/>
      <c r="FX320" s="104"/>
      <c r="FY320" s="104"/>
      <c r="FZ320" s="104"/>
      <c r="GA320" s="104"/>
      <c r="GB320" s="104"/>
      <c r="GC320" s="104"/>
      <c r="GD320" s="104"/>
      <c r="GE320" s="104"/>
      <c r="GF320" s="104"/>
      <c r="GG320" s="104"/>
      <c r="GH320" s="104"/>
      <c r="GI320" s="104"/>
      <c r="GJ320" s="104"/>
      <c r="GK320" s="104"/>
      <c r="GL320" s="104"/>
      <c r="GM320" s="104"/>
      <c r="GN320" s="104"/>
      <c r="GO320" s="104"/>
      <c r="GP320" s="104"/>
      <c r="GQ320" s="104"/>
      <c r="GR320" s="104"/>
      <c r="GS320" s="104"/>
      <c r="GT320" s="104"/>
      <c r="GU320" s="104"/>
      <c r="GV320" s="104"/>
      <c r="GW320" s="104"/>
      <c r="GX320" s="104"/>
      <c r="GY320" s="104"/>
      <c r="GZ320" s="104"/>
      <c r="HA320" s="104"/>
      <c r="HB320" s="104"/>
      <c r="HC320" s="104"/>
      <c r="HD320" s="104"/>
      <c r="HE320" s="104"/>
      <c r="HF320" s="104"/>
      <c r="HG320" s="104"/>
      <c r="HH320" s="104"/>
      <c r="HI320" s="104"/>
      <c r="HJ320" s="104"/>
      <c r="HK320" s="104"/>
      <c r="HL320" s="104"/>
      <c r="HM320" s="104"/>
      <c r="HN320" s="104"/>
      <c r="HO320" s="104"/>
      <c r="HP320" s="104"/>
      <c r="HQ320" s="104"/>
      <c r="HR320" s="104"/>
      <c r="HS320" s="104"/>
      <c r="HT320" s="104"/>
      <c r="HU320" s="104"/>
      <c r="HV320" s="104"/>
      <c r="HW320" s="104"/>
      <c r="HX320" s="104"/>
      <c r="HY320" s="104"/>
      <c r="HZ320" s="104"/>
      <c r="IA320" s="104"/>
      <c r="IB320" s="104"/>
      <c r="IC320" s="104"/>
      <c r="ID320" s="104"/>
      <c r="IE320" s="104"/>
      <c r="IF320" s="104"/>
      <c r="IG320" s="104"/>
      <c r="IH320" s="104"/>
      <c r="II320" s="104"/>
      <c r="IJ320" s="104"/>
      <c r="IK320" s="104"/>
      <c r="IL320" s="104"/>
      <c r="IM320" s="104"/>
      <c r="IN320" s="104"/>
      <c r="IO320" s="104"/>
      <c r="IP320" s="104"/>
      <c r="IQ320" s="104"/>
      <c r="IR320" s="104"/>
      <c r="IS320" s="104"/>
      <c r="IT320" s="104"/>
      <c r="IU320" s="104"/>
      <c r="IV320" s="104"/>
    </row>
    <row r="321" spans="1:256" s="275" customFormat="1" ht="12.75">
      <c r="A321" s="89"/>
      <c r="B321" s="89"/>
      <c r="C321" s="82"/>
      <c r="D321" s="364"/>
      <c r="E321" s="364"/>
      <c r="F321" s="212"/>
      <c r="G321" s="214"/>
      <c r="I321" s="314"/>
      <c r="J321" s="313"/>
      <c r="K321" s="301"/>
      <c r="L321" s="298"/>
      <c r="M321" s="309"/>
      <c r="N321" s="309"/>
      <c r="O321" s="309"/>
      <c r="P321" s="309"/>
      <c r="Q321" s="309"/>
      <c r="R321" s="309"/>
      <c r="S321" s="104"/>
      <c r="T321" s="104"/>
      <c r="U321" s="104"/>
      <c r="V321" s="104"/>
      <c r="W321" s="104"/>
      <c r="X321" s="104"/>
      <c r="Y321" s="104"/>
      <c r="Z321" s="104"/>
      <c r="AA321" s="104"/>
      <c r="AB321" s="104"/>
      <c r="AC321" s="104"/>
      <c r="AD321" s="104"/>
      <c r="AE321" s="104"/>
      <c r="AF321" s="104"/>
      <c r="AG321" s="104"/>
      <c r="AH321" s="104"/>
      <c r="AI321" s="104"/>
      <c r="AJ321" s="104"/>
      <c r="AK321" s="104"/>
      <c r="AL321" s="104"/>
      <c r="AM321" s="104"/>
      <c r="AN321" s="104"/>
      <c r="AO321" s="104"/>
      <c r="AP321" s="104"/>
      <c r="AQ321" s="104"/>
      <c r="AR321" s="104"/>
      <c r="AS321" s="104"/>
      <c r="AT321" s="104"/>
      <c r="AU321" s="104"/>
      <c r="AV321" s="104"/>
      <c r="AW321" s="104"/>
      <c r="AX321" s="104"/>
      <c r="AY321" s="104"/>
      <c r="AZ321" s="104"/>
      <c r="BA321" s="104"/>
      <c r="BB321" s="104"/>
      <c r="BC321" s="104"/>
      <c r="BD321" s="104"/>
      <c r="BE321" s="104"/>
      <c r="BF321" s="104"/>
      <c r="BG321" s="104"/>
      <c r="BH321" s="104"/>
      <c r="BI321" s="104"/>
      <c r="BJ321" s="104"/>
      <c r="BK321" s="104"/>
      <c r="BL321" s="104"/>
      <c r="BM321" s="104"/>
      <c r="BN321" s="104"/>
      <c r="BO321" s="104"/>
      <c r="BP321" s="104"/>
      <c r="BQ321" s="104"/>
      <c r="BR321" s="104"/>
      <c r="BS321" s="104"/>
      <c r="BT321" s="104"/>
      <c r="BU321" s="104"/>
      <c r="BV321" s="104"/>
      <c r="BW321" s="104"/>
      <c r="BX321" s="104"/>
      <c r="BY321" s="104"/>
      <c r="BZ321" s="104"/>
      <c r="CA321" s="104"/>
      <c r="CB321" s="104"/>
      <c r="CC321" s="104"/>
      <c r="CD321" s="104"/>
      <c r="CE321" s="104"/>
      <c r="CF321" s="104"/>
      <c r="CG321" s="104"/>
      <c r="CH321" s="104"/>
      <c r="CI321" s="104"/>
      <c r="CJ321" s="104"/>
      <c r="CK321" s="104"/>
      <c r="CL321" s="104"/>
      <c r="CM321" s="104"/>
      <c r="CN321" s="104"/>
      <c r="CO321" s="104"/>
      <c r="CP321" s="104"/>
      <c r="CQ321" s="104"/>
      <c r="CR321" s="104"/>
      <c r="CS321" s="104"/>
      <c r="CT321" s="104"/>
      <c r="CU321" s="104"/>
      <c r="CV321" s="104"/>
      <c r="CW321" s="104"/>
      <c r="CX321" s="104"/>
      <c r="CY321" s="104"/>
      <c r="CZ321" s="104"/>
      <c r="DA321" s="104"/>
      <c r="DB321" s="104"/>
      <c r="DC321" s="104"/>
      <c r="DD321" s="104"/>
      <c r="DE321" s="104"/>
      <c r="DF321" s="104"/>
      <c r="DG321" s="104"/>
      <c r="DH321" s="104"/>
      <c r="DI321" s="104"/>
      <c r="DJ321" s="104"/>
      <c r="DK321" s="104"/>
      <c r="DL321" s="104"/>
      <c r="DM321" s="104"/>
      <c r="DN321" s="104"/>
      <c r="DO321" s="104"/>
      <c r="DP321" s="104"/>
      <c r="DQ321" s="104"/>
      <c r="DR321" s="104"/>
      <c r="DS321" s="104"/>
      <c r="DT321" s="104"/>
      <c r="DU321" s="104"/>
      <c r="DV321" s="104"/>
      <c r="DW321" s="104"/>
      <c r="DX321" s="104"/>
      <c r="DY321" s="104"/>
      <c r="DZ321" s="104"/>
      <c r="EA321" s="104"/>
      <c r="EB321" s="104"/>
      <c r="EC321" s="104"/>
      <c r="ED321" s="104"/>
      <c r="EE321" s="104"/>
      <c r="EF321" s="104"/>
      <c r="EG321" s="104"/>
      <c r="EH321" s="104"/>
      <c r="EI321" s="104"/>
      <c r="EJ321" s="104"/>
      <c r="EK321" s="104"/>
      <c r="EL321" s="104"/>
      <c r="EM321" s="104"/>
      <c r="EN321" s="104"/>
      <c r="EO321" s="104"/>
      <c r="EP321" s="104"/>
      <c r="EQ321" s="104"/>
      <c r="ER321" s="104"/>
      <c r="ES321" s="104"/>
      <c r="ET321" s="104"/>
      <c r="EU321" s="104"/>
      <c r="EV321" s="104"/>
      <c r="EW321" s="104"/>
      <c r="EX321" s="104"/>
      <c r="EY321" s="104"/>
      <c r="EZ321" s="104"/>
      <c r="FA321" s="104"/>
      <c r="FB321" s="104"/>
      <c r="FC321" s="104"/>
      <c r="FD321" s="104"/>
      <c r="FE321" s="104"/>
      <c r="FF321" s="104"/>
      <c r="FG321" s="104"/>
      <c r="FH321" s="104"/>
      <c r="FI321" s="104"/>
      <c r="FJ321" s="104"/>
      <c r="FK321" s="104"/>
      <c r="FL321" s="104"/>
      <c r="FM321" s="104"/>
      <c r="FN321" s="104"/>
      <c r="FO321" s="104"/>
      <c r="FP321" s="104"/>
      <c r="FQ321" s="104"/>
      <c r="FR321" s="104"/>
      <c r="FS321" s="104"/>
      <c r="FT321" s="104"/>
      <c r="FU321" s="104"/>
      <c r="FV321" s="104"/>
      <c r="FW321" s="104"/>
      <c r="FX321" s="104"/>
      <c r="FY321" s="104"/>
      <c r="FZ321" s="104"/>
      <c r="GA321" s="104"/>
      <c r="GB321" s="104"/>
      <c r="GC321" s="104"/>
      <c r="GD321" s="104"/>
      <c r="GE321" s="104"/>
      <c r="GF321" s="104"/>
      <c r="GG321" s="104"/>
      <c r="GH321" s="104"/>
      <c r="GI321" s="104"/>
      <c r="GJ321" s="104"/>
      <c r="GK321" s="104"/>
      <c r="GL321" s="104"/>
      <c r="GM321" s="104"/>
      <c r="GN321" s="104"/>
      <c r="GO321" s="104"/>
      <c r="GP321" s="104"/>
      <c r="GQ321" s="104"/>
      <c r="GR321" s="104"/>
      <c r="GS321" s="104"/>
      <c r="GT321" s="104"/>
      <c r="GU321" s="104"/>
      <c r="GV321" s="104"/>
      <c r="GW321" s="104"/>
      <c r="GX321" s="104"/>
      <c r="GY321" s="104"/>
      <c r="GZ321" s="104"/>
      <c r="HA321" s="104"/>
      <c r="HB321" s="104"/>
      <c r="HC321" s="104"/>
      <c r="HD321" s="104"/>
      <c r="HE321" s="104"/>
      <c r="HF321" s="104"/>
      <c r="HG321" s="104"/>
      <c r="HH321" s="104"/>
      <c r="HI321" s="104"/>
      <c r="HJ321" s="104"/>
      <c r="HK321" s="104"/>
      <c r="HL321" s="104"/>
      <c r="HM321" s="104"/>
      <c r="HN321" s="104"/>
      <c r="HO321" s="104"/>
      <c r="HP321" s="104"/>
      <c r="HQ321" s="104"/>
      <c r="HR321" s="104"/>
      <c r="HS321" s="104"/>
      <c r="HT321" s="104"/>
      <c r="HU321" s="104"/>
      <c r="HV321" s="104"/>
      <c r="HW321" s="104"/>
      <c r="HX321" s="104"/>
      <c r="HY321" s="104"/>
      <c r="HZ321" s="104"/>
      <c r="IA321" s="104"/>
      <c r="IB321" s="104"/>
      <c r="IC321" s="104"/>
      <c r="ID321" s="104"/>
      <c r="IE321" s="104"/>
      <c r="IF321" s="104"/>
      <c r="IG321" s="104"/>
      <c r="IH321" s="104"/>
      <c r="II321" s="104"/>
      <c r="IJ321" s="104"/>
      <c r="IK321" s="104"/>
      <c r="IL321" s="104"/>
      <c r="IM321" s="104"/>
      <c r="IN321" s="104"/>
      <c r="IO321" s="104"/>
      <c r="IP321" s="104"/>
      <c r="IQ321" s="104"/>
      <c r="IR321" s="104"/>
      <c r="IS321" s="104"/>
      <c r="IT321" s="104"/>
      <c r="IU321" s="104"/>
      <c r="IV321" s="104"/>
    </row>
    <row r="322" spans="1:256" s="275" customFormat="1" ht="12.75">
      <c r="A322" s="89"/>
      <c r="B322" s="89"/>
      <c r="C322" s="82"/>
      <c r="D322" s="364"/>
      <c r="E322" s="364"/>
      <c r="F322" s="212"/>
      <c r="G322" s="214"/>
      <c r="I322" s="314"/>
      <c r="J322" s="313"/>
      <c r="K322" s="301"/>
      <c r="L322" s="298"/>
      <c r="M322" s="309"/>
      <c r="N322" s="309"/>
      <c r="O322" s="309"/>
      <c r="P322" s="309"/>
      <c r="Q322" s="309"/>
      <c r="R322" s="309"/>
      <c r="S322" s="104"/>
      <c r="T322" s="104"/>
      <c r="U322" s="104"/>
      <c r="V322" s="104"/>
      <c r="W322" s="104"/>
      <c r="X322" s="104"/>
      <c r="Y322" s="104"/>
      <c r="Z322" s="104"/>
      <c r="AA322" s="104"/>
      <c r="AB322" s="104"/>
      <c r="AC322" s="104"/>
      <c r="AD322" s="104"/>
      <c r="AE322" s="104"/>
      <c r="AF322" s="104"/>
      <c r="AG322" s="104"/>
      <c r="AH322" s="104"/>
      <c r="AI322" s="104"/>
      <c r="AJ322" s="104"/>
      <c r="AK322" s="104"/>
      <c r="AL322" s="104"/>
      <c r="AM322" s="104"/>
      <c r="AN322" s="104"/>
      <c r="AO322" s="104"/>
      <c r="AP322" s="104"/>
      <c r="AQ322" s="104"/>
      <c r="AR322" s="104"/>
      <c r="AS322" s="104"/>
      <c r="AT322" s="104"/>
      <c r="AU322" s="104"/>
      <c r="AV322" s="104"/>
      <c r="AW322" s="104"/>
      <c r="AX322" s="104"/>
      <c r="AY322" s="104"/>
      <c r="AZ322" s="104"/>
      <c r="BA322" s="104"/>
      <c r="BB322" s="104"/>
      <c r="BC322" s="104"/>
      <c r="BD322" s="104"/>
      <c r="BE322" s="104"/>
      <c r="BF322" s="104"/>
      <c r="BG322" s="104"/>
      <c r="BH322" s="104"/>
      <c r="BI322" s="104"/>
      <c r="BJ322" s="104"/>
      <c r="BK322" s="104"/>
      <c r="BL322" s="104"/>
      <c r="BM322" s="104"/>
      <c r="BN322" s="104"/>
      <c r="BO322" s="104"/>
      <c r="BP322" s="104"/>
      <c r="BQ322" s="104"/>
      <c r="BR322" s="104"/>
      <c r="BS322" s="104"/>
      <c r="BT322" s="104"/>
      <c r="BU322" s="104"/>
      <c r="BV322" s="104"/>
      <c r="BW322" s="104"/>
      <c r="BX322" s="104"/>
      <c r="BY322" s="104"/>
      <c r="BZ322" s="104"/>
      <c r="CA322" s="104"/>
      <c r="CB322" s="104"/>
      <c r="CC322" s="104"/>
      <c r="CD322" s="104"/>
      <c r="CE322" s="104"/>
      <c r="CF322" s="104"/>
      <c r="CG322" s="104"/>
      <c r="CH322" s="104"/>
      <c r="CI322" s="104"/>
      <c r="CJ322" s="104"/>
      <c r="CK322" s="104"/>
      <c r="CL322" s="104"/>
      <c r="CM322" s="104"/>
      <c r="CN322" s="104"/>
      <c r="CO322" s="104"/>
      <c r="CP322" s="104"/>
      <c r="CQ322" s="104"/>
      <c r="CR322" s="104"/>
      <c r="CS322" s="104"/>
      <c r="CT322" s="104"/>
      <c r="CU322" s="104"/>
      <c r="CV322" s="104"/>
      <c r="CW322" s="104"/>
      <c r="CX322" s="104"/>
      <c r="CY322" s="104"/>
      <c r="CZ322" s="104"/>
      <c r="DA322" s="104"/>
      <c r="DB322" s="104"/>
      <c r="DC322" s="104"/>
      <c r="DD322" s="104"/>
      <c r="DE322" s="104"/>
      <c r="DF322" s="104"/>
      <c r="DG322" s="104"/>
      <c r="DH322" s="104"/>
      <c r="DI322" s="104"/>
      <c r="DJ322" s="104"/>
      <c r="DK322" s="104"/>
      <c r="DL322" s="104"/>
      <c r="DM322" s="104"/>
      <c r="DN322" s="104"/>
      <c r="DO322" s="104"/>
      <c r="DP322" s="104"/>
      <c r="DQ322" s="104"/>
      <c r="DR322" s="104"/>
      <c r="DS322" s="104"/>
      <c r="DT322" s="104"/>
      <c r="DU322" s="104"/>
      <c r="DV322" s="104"/>
      <c r="DW322" s="104"/>
      <c r="DX322" s="104"/>
      <c r="DY322" s="104"/>
      <c r="DZ322" s="104"/>
      <c r="EA322" s="104"/>
      <c r="EB322" s="104"/>
      <c r="EC322" s="104"/>
      <c r="ED322" s="104"/>
      <c r="EE322" s="104"/>
      <c r="EF322" s="104"/>
      <c r="EG322" s="104"/>
      <c r="EH322" s="104"/>
      <c r="EI322" s="104"/>
      <c r="EJ322" s="104"/>
      <c r="EK322" s="104"/>
      <c r="EL322" s="104"/>
      <c r="EM322" s="104"/>
      <c r="EN322" s="104"/>
      <c r="EO322" s="104"/>
      <c r="EP322" s="104"/>
      <c r="EQ322" s="104"/>
      <c r="ER322" s="104"/>
      <c r="ES322" s="104"/>
      <c r="ET322" s="104"/>
      <c r="EU322" s="104"/>
      <c r="EV322" s="104"/>
      <c r="EW322" s="104"/>
      <c r="EX322" s="104"/>
      <c r="EY322" s="104"/>
      <c r="EZ322" s="104"/>
      <c r="FA322" s="104"/>
      <c r="FB322" s="104"/>
      <c r="FC322" s="104"/>
      <c r="FD322" s="104"/>
      <c r="FE322" s="104"/>
      <c r="FF322" s="104"/>
      <c r="FG322" s="104"/>
      <c r="FH322" s="104"/>
      <c r="FI322" s="104"/>
      <c r="FJ322" s="104"/>
      <c r="FK322" s="104"/>
      <c r="FL322" s="104"/>
      <c r="FM322" s="104"/>
      <c r="FN322" s="104"/>
      <c r="FO322" s="104"/>
      <c r="FP322" s="104"/>
      <c r="FQ322" s="104"/>
      <c r="FR322" s="104"/>
      <c r="FS322" s="104"/>
      <c r="FT322" s="104"/>
      <c r="FU322" s="104"/>
      <c r="FV322" s="104"/>
      <c r="FW322" s="104"/>
      <c r="FX322" s="104"/>
      <c r="FY322" s="104"/>
      <c r="FZ322" s="104"/>
      <c r="GA322" s="104"/>
      <c r="GB322" s="104"/>
      <c r="GC322" s="104"/>
      <c r="GD322" s="104"/>
      <c r="GE322" s="104"/>
      <c r="GF322" s="104"/>
      <c r="GG322" s="104"/>
      <c r="GH322" s="104"/>
      <c r="GI322" s="104"/>
      <c r="GJ322" s="104"/>
      <c r="GK322" s="104"/>
      <c r="GL322" s="104"/>
      <c r="GM322" s="104"/>
      <c r="GN322" s="104"/>
      <c r="GO322" s="104"/>
      <c r="GP322" s="104"/>
      <c r="GQ322" s="104"/>
      <c r="GR322" s="104"/>
      <c r="GS322" s="104"/>
      <c r="GT322" s="104"/>
      <c r="GU322" s="104"/>
      <c r="GV322" s="104"/>
      <c r="GW322" s="104"/>
      <c r="GX322" s="104"/>
      <c r="GY322" s="104"/>
      <c r="GZ322" s="104"/>
      <c r="HA322" s="104"/>
      <c r="HB322" s="104"/>
      <c r="HC322" s="104"/>
      <c r="HD322" s="104"/>
      <c r="HE322" s="104"/>
      <c r="HF322" s="104"/>
      <c r="HG322" s="104"/>
      <c r="HH322" s="104"/>
      <c r="HI322" s="104"/>
      <c r="HJ322" s="104"/>
      <c r="HK322" s="104"/>
      <c r="HL322" s="104"/>
      <c r="HM322" s="104"/>
      <c r="HN322" s="104"/>
      <c r="HO322" s="104"/>
      <c r="HP322" s="104"/>
      <c r="HQ322" s="104"/>
      <c r="HR322" s="104"/>
      <c r="HS322" s="104"/>
      <c r="HT322" s="104"/>
      <c r="HU322" s="104"/>
      <c r="HV322" s="104"/>
      <c r="HW322" s="104"/>
      <c r="HX322" s="104"/>
      <c r="HY322" s="104"/>
      <c r="HZ322" s="104"/>
      <c r="IA322" s="104"/>
      <c r="IB322" s="104"/>
      <c r="IC322" s="104"/>
      <c r="ID322" s="104"/>
      <c r="IE322" s="104"/>
      <c r="IF322" s="104"/>
      <c r="IG322" s="104"/>
      <c r="IH322" s="104"/>
      <c r="II322" s="104"/>
      <c r="IJ322" s="104"/>
      <c r="IK322" s="104"/>
      <c r="IL322" s="104"/>
      <c r="IM322" s="104"/>
      <c r="IN322" s="104"/>
      <c r="IO322" s="104"/>
      <c r="IP322" s="104"/>
      <c r="IQ322" s="104"/>
      <c r="IR322" s="104"/>
      <c r="IS322" s="104"/>
      <c r="IT322" s="104"/>
      <c r="IU322" s="104"/>
      <c r="IV322" s="104"/>
    </row>
    <row r="323" spans="1:256" s="275" customFormat="1" ht="12.75">
      <c r="A323" s="89"/>
      <c r="B323" s="89"/>
      <c r="C323" s="82"/>
      <c r="D323" s="364"/>
      <c r="E323" s="364"/>
      <c r="F323" s="212"/>
      <c r="G323" s="214"/>
      <c r="I323" s="314"/>
      <c r="J323" s="313"/>
      <c r="K323" s="301"/>
      <c r="L323" s="298"/>
      <c r="M323" s="309"/>
      <c r="N323" s="309"/>
      <c r="O323" s="309"/>
      <c r="P323" s="309"/>
      <c r="Q323" s="309"/>
      <c r="R323" s="309"/>
      <c r="S323" s="104"/>
      <c r="T323" s="104"/>
      <c r="U323" s="104"/>
      <c r="V323" s="104"/>
      <c r="W323" s="104"/>
      <c r="X323" s="104"/>
      <c r="Y323" s="104"/>
      <c r="Z323" s="104"/>
      <c r="AA323" s="104"/>
      <c r="AB323" s="104"/>
      <c r="AC323" s="104"/>
      <c r="AD323" s="104"/>
      <c r="AE323" s="104"/>
      <c r="AF323" s="104"/>
      <c r="AG323" s="104"/>
      <c r="AH323" s="104"/>
      <c r="AI323" s="104"/>
      <c r="AJ323" s="104"/>
      <c r="AK323" s="104"/>
      <c r="AL323" s="104"/>
      <c r="AM323" s="104"/>
      <c r="AN323" s="104"/>
      <c r="AO323" s="104"/>
      <c r="AP323" s="104"/>
      <c r="AQ323" s="104"/>
      <c r="AR323" s="104"/>
      <c r="AS323" s="104"/>
      <c r="AT323" s="104"/>
      <c r="AU323" s="104"/>
      <c r="AV323" s="104"/>
      <c r="AW323" s="104"/>
      <c r="AX323" s="104"/>
      <c r="AY323" s="104"/>
      <c r="AZ323" s="104"/>
      <c r="BA323" s="104"/>
      <c r="BB323" s="104"/>
      <c r="BC323" s="104"/>
      <c r="BD323" s="104"/>
      <c r="BE323" s="104"/>
      <c r="BF323" s="104"/>
      <c r="BG323" s="104"/>
      <c r="BH323" s="104"/>
      <c r="BI323" s="104"/>
      <c r="BJ323" s="104"/>
      <c r="BK323" s="104"/>
      <c r="BL323" s="104"/>
      <c r="BM323" s="104"/>
      <c r="BN323" s="104"/>
      <c r="BO323" s="104"/>
      <c r="BP323" s="104"/>
      <c r="BQ323" s="104"/>
      <c r="BR323" s="104"/>
      <c r="BS323" s="104"/>
      <c r="BT323" s="104"/>
      <c r="BU323" s="104"/>
      <c r="BV323" s="104"/>
      <c r="BW323" s="104"/>
      <c r="BX323" s="104"/>
      <c r="BY323" s="104"/>
      <c r="BZ323" s="104"/>
      <c r="CA323" s="104"/>
      <c r="CB323" s="104"/>
      <c r="CC323" s="104"/>
      <c r="CD323" s="104"/>
      <c r="CE323" s="104"/>
      <c r="CF323" s="104"/>
      <c r="CG323" s="104"/>
      <c r="CH323" s="104"/>
      <c r="CI323" s="104"/>
      <c r="CJ323" s="104"/>
      <c r="CK323" s="104"/>
      <c r="CL323" s="104"/>
      <c r="CM323" s="104"/>
      <c r="CN323" s="104"/>
      <c r="CO323" s="104"/>
      <c r="CP323" s="104"/>
      <c r="CQ323" s="104"/>
      <c r="CR323" s="104"/>
      <c r="CS323" s="104"/>
      <c r="CT323" s="104"/>
      <c r="CU323" s="104"/>
      <c r="CV323" s="104"/>
      <c r="CW323" s="104"/>
      <c r="CX323" s="104"/>
      <c r="CY323" s="104"/>
      <c r="CZ323" s="104"/>
      <c r="DA323" s="104"/>
      <c r="DB323" s="104"/>
      <c r="DC323" s="104"/>
      <c r="DD323" s="104"/>
      <c r="DE323" s="104"/>
      <c r="DF323" s="104"/>
      <c r="DG323" s="104"/>
      <c r="DH323" s="104"/>
      <c r="DI323" s="104"/>
      <c r="DJ323" s="104"/>
      <c r="DK323" s="104"/>
      <c r="DL323" s="104"/>
      <c r="DM323" s="104"/>
      <c r="DN323" s="104"/>
      <c r="DO323" s="104"/>
      <c r="DP323" s="104"/>
      <c r="DQ323" s="104"/>
      <c r="DR323" s="104"/>
      <c r="DS323" s="104"/>
      <c r="DT323" s="104"/>
      <c r="DU323" s="104"/>
      <c r="DV323" s="104"/>
      <c r="DW323" s="104"/>
      <c r="DX323" s="104"/>
      <c r="DY323" s="104"/>
      <c r="DZ323" s="104"/>
      <c r="EA323" s="104"/>
      <c r="EB323" s="104"/>
      <c r="EC323" s="104"/>
      <c r="ED323" s="104"/>
      <c r="EE323" s="104"/>
      <c r="EF323" s="104"/>
      <c r="EG323" s="104"/>
      <c r="EH323" s="104"/>
      <c r="EI323" s="104"/>
      <c r="EJ323" s="104"/>
      <c r="EK323" s="104"/>
      <c r="EL323" s="104"/>
      <c r="EM323" s="104"/>
      <c r="EN323" s="104"/>
      <c r="EO323" s="104"/>
      <c r="EP323" s="104"/>
      <c r="EQ323" s="104"/>
      <c r="ER323" s="104"/>
      <c r="ES323" s="104"/>
      <c r="ET323" s="104"/>
      <c r="EU323" s="104"/>
      <c r="EV323" s="104"/>
      <c r="EW323" s="104"/>
      <c r="EX323" s="104"/>
      <c r="EY323" s="104"/>
      <c r="EZ323" s="104"/>
      <c r="FA323" s="104"/>
      <c r="FB323" s="104"/>
      <c r="FC323" s="104"/>
      <c r="FD323" s="104"/>
      <c r="FE323" s="104"/>
      <c r="FF323" s="104"/>
      <c r="FG323" s="104"/>
      <c r="FH323" s="104"/>
      <c r="FI323" s="104"/>
      <c r="FJ323" s="104"/>
      <c r="FK323" s="104"/>
      <c r="FL323" s="104"/>
      <c r="FM323" s="104"/>
      <c r="FN323" s="104"/>
      <c r="FO323" s="104"/>
      <c r="FP323" s="104"/>
      <c r="FQ323" s="104"/>
      <c r="FR323" s="104"/>
      <c r="FS323" s="104"/>
      <c r="FT323" s="104"/>
      <c r="FU323" s="104"/>
      <c r="FV323" s="104"/>
      <c r="FW323" s="104"/>
      <c r="FX323" s="104"/>
      <c r="FY323" s="104"/>
      <c r="FZ323" s="104"/>
      <c r="GA323" s="104"/>
      <c r="GB323" s="104"/>
      <c r="GC323" s="104"/>
      <c r="GD323" s="104"/>
      <c r="GE323" s="104"/>
      <c r="GF323" s="104"/>
      <c r="GG323" s="104"/>
      <c r="GH323" s="104"/>
      <c r="GI323" s="104"/>
      <c r="GJ323" s="104"/>
      <c r="GK323" s="104"/>
      <c r="GL323" s="104"/>
      <c r="GM323" s="104"/>
      <c r="GN323" s="104"/>
      <c r="GO323" s="104"/>
      <c r="GP323" s="104"/>
      <c r="GQ323" s="104"/>
      <c r="GR323" s="104"/>
      <c r="GS323" s="104"/>
      <c r="GT323" s="104"/>
      <c r="GU323" s="104"/>
      <c r="GV323" s="104"/>
      <c r="GW323" s="104"/>
      <c r="GX323" s="104"/>
      <c r="GY323" s="104"/>
      <c r="GZ323" s="104"/>
      <c r="HA323" s="104"/>
      <c r="HB323" s="104"/>
      <c r="HC323" s="104"/>
      <c r="HD323" s="104"/>
      <c r="HE323" s="104"/>
      <c r="HF323" s="104"/>
      <c r="HG323" s="104"/>
      <c r="HH323" s="104"/>
      <c r="HI323" s="104"/>
      <c r="HJ323" s="104"/>
      <c r="HK323" s="104"/>
      <c r="HL323" s="104"/>
      <c r="HM323" s="104"/>
      <c r="HN323" s="104"/>
      <c r="HO323" s="104"/>
      <c r="HP323" s="104"/>
      <c r="HQ323" s="104"/>
      <c r="HR323" s="104"/>
      <c r="HS323" s="104"/>
      <c r="HT323" s="104"/>
      <c r="HU323" s="104"/>
      <c r="HV323" s="104"/>
      <c r="HW323" s="104"/>
      <c r="HX323" s="104"/>
      <c r="HY323" s="104"/>
      <c r="HZ323" s="104"/>
      <c r="IA323" s="104"/>
      <c r="IB323" s="104"/>
      <c r="IC323" s="104"/>
      <c r="ID323" s="104"/>
      <c r="IE323" s="104"/>
      <c r="IF323" s="104"/>
      <c r="IG323" s="104"/>
      <c r="IH323" s="104"/>
      <c r="II323" s="104"/>
      <c r="IJ323" s="104"/>
      <c r="IK323" s="104"/>
      <c r="IL323" s="104"/>
      <c r="IM323" s="104"/>
      <c r="IN323" s="104"/>
      <c r="IO323" s="104"/>
      <c r="IP323" s="104"/>
      <c r="IQ323" s="104"/>
      <c r="IR323" s="104"/>
      <c r="IS323" s="104"/>
      <c r="IT323" s="104"/>
      <c r="IU323" s="104"/>
      <c r="IV323" s="104"/>
    </row>
    <row r="324" spans="1:256" s="275" customFormat="1" ht="12.75">
      <c r="A324" s="89"/>
      <c r="B324" s="89"/>
      <c r="C324" s="82"/>
      <c r="D324" s="364"/>
      <c r="E324" s="364"/>
      <c r="F324" s="212"/>
      <c r="G324" s="214"/>
      <c r="I324" s="314"/>
      <c r="J324" s="313"/>
      <c r="K324" s="301"/>
      <c r="L324" s="298"/>
      <c r="M324" s="309"/>
      <c r="N324" s="309"/>
      <c r="O324" s="309"/>
      <c r="P324" s="309"/>
      <c r="Q324" s="309"/>
      <c r="R324" s="309"/>
      <c r="S324" s="104"/>
      <c r="T324" s="104"/>
      <c r="U324" s="104"/>
      <c r="V324" s="104"/>
      <c r="W324" s="104"/>
      <c r="X324" s="104"/>
      <c r="Y324" s="104"/>
      <c r="Z324" s="104"/>
      <c r="AA324" s="104"/>
      <c r="AB324" s="104"/>
      <c r="AC324" s="104"/>
      <c r="AD324" s="104"/>
      <c r="AE324" s="104"/>
      <c r="AF324" s="104"/>
      <c r="AG324" s="104"/>
      <c r="AH324" s="104"/>
      <c r="AI324" s="104"/>
      <c r="AJ324" s="104"/>
      <c r="AK324" s="104"/>
      <c r="AL324" s="104"/>
      <c r="AM324" s="104"/>
      <c r="AN324" s="104"/>
      <c r="AO324" s="104"/>
      <c r="AP324" s="104"/>
      <c r="AQ324" s="104"/>
      <c r="AR324" s="104"/>
      <c r="AS324" s="104"/>
      <c r="AT324" s="104"/>
      <c r="AU324" s="104"/>
      <c r="AV324" s="104"/>
      <c r="AW324" s="104"/>
      <c r="AX324" s="104"/>
      <c r="AY324" s="104"/>
      <c r="AZ324" s="104"/>
      <c r="BA324" s="104"/>
      <c r="BB324" s="104"/>
      <c r="BC324" s="104"/>
      <c r="BD324" s="104"/>
      <c r="BE324" s="104"/>
      <c r="BF324" s="104"/>
      <c r="BG324" s="104"/>
      <c r="BH324" s="104"/>
      <c r="BI324" s="104"/>
      <c r="BJ324" s="104"/>
      <c r="BK324" s="104"/>
      <c r="BL324" s="104"/>
      <c r="BM324" s="104"/>
      <c r="BN324" s="104"/>
      <c r="BO324" s="104"/>
      <c r="BP324" s="104"/>
      <c r="BQ324" s="104"/>
      <c r="BR324" s="104"/>
      <c r="BS324" s="104"/>
      <c r="BT324" s="104"/>
      <c r="BU324" s="104"/>
      <c r="BV324" s="104"/>
      <c r="BW324" s="104"/>
      <c r="BX324" s="104"/>
      <c r="BY324" s="104"/>
      <c r="BZ324" s="104"/>
      <c r="CA324" s="104"/>
      <c r="CB324" s="104"/>
      <c r="CC324" s="104"/>
      <c r="CD324" s="104"/>
      <c r="CE324" s="104"/>
      <c r="CF324" s="104"/>
      <c r="CG324" s="104"/>
      <c r="CH324" s="104"/>
      <c r="CI324" s="104"/>
      <c r="CJ324" s="104"/>
      <c r="CK324" s="104"/>
      <c r="CL324" s="104"/>
      <c r="CM324" s="104"/>
      <c r="CN324" s="104"/>
      <c r="CO324" s="104"/>
      <c r="CP324" s="104"/>
      <c r="CQ324" s="104"/>
      <c r="CR324" s="104"/>
      <c r="CS324" s="104"/>
      <c r="CT324" s="104"/>
      <c r="CU324" s="104"/>
      <c r="CV324" s="104"/>
      <c r="CW324" s="104"/>
      <c r="CX324" s="104"/>
      <c r="CY324" s="104"/>
      <c r="CZ324" s="104"/>
      <c r="DA324" s="104"/>
      <c r="DB324" s="104"/>
      <c r="DC324" s="104"/>
      <c r="DD324" s="104"/>
      <c r="DE324" s="104"/>
      <c r="DF324" s="104"/>
      <c r="DG324" s="104"/>
      <c r="DH324" s="104"/>
      <c r="DI324" s="104"/>
      <c r="DJ324" s="104"/>
      <c r="DK324" s="104"/>
      <c r="DL324" s="104"/>
      <c r="DM324" s="104"/>
      <c r="DN324" s="104"/>
      <c r="DO324" s="104"/>
      <c r="DP324" s="104"/>
      <c r="DQ324" s="104"/>
      <c r="DR324" s="104"/>
      <c r="DS324" s="104"/>
      <c r="DT324" s="104"/>
      <c r="DU324" s="104"/>
      <c r="DV324" s="104"/>
      <c r="DW324" s="104"/>
      <c r="DX324" s="104"/>
      <c r="DY324" s="104"/>
      <c r="DZ324" s="104"/>
      <c r="EA324" s="104"/>
      <c r="EB324" s="104"/>
      <c r="EC324" s="104"/>
      <c r="ED324" s="104"/>
      <c r="EE324" s="104"/>
      <c r="EF324" s="104"/>
      <c r="EG324" s="104"/>
      <c r="EH324" s="104"/>
      <c r="EI324" s="104"/>
      <c r="EJ324" s="104"/>
      <c r="EK324" s="104"/>
      <c r="EL324" s="104"/>
      <c r="EM324" s="104"/>
      <c r="EN324" s="104"/>
      <c r="EO324" s="104"/>
      <c r="EP324" s="104"/>
      <c r="EQ324" s="104"/>
      <c r="ER324" s="104"/>
      <c r="ES324" s="104"/>
      <c r="ET324" s="104"/>
      <c r="EU324" s="104"/>
      <c r="EV324" s="104"/>
      <c r="EW324" s="104"/>
      <c r="EX324" s="104"/>
      <c r="EY324" s="104"/>
      <c r="EZ324" s="104"/>
      <c r="FA324" s="104"/>
      <c r="FB324" s="104"/>
      <c r="FC324" s="104"/>
      <c r="FD324" s="104"/>
      <c r="FE324" s="104"/>
      <c r="FF324" s="104"/>
      <c r="FG324" s="104"/>
      <c r="FH324" s="104"/>
      <c r="FI324" s="104"/>
      <c r="FJ324" s="104"/>
      <c r="FK324" s="104"/>
      <c r="FL324" s="104"/>
      <c r="FM324" s="104"/>
      <c r="FN324" s="104"/>
      <c r="FO324" s="104"/>
      <c r="FP324" s="104"/>
      <c r="FQ324" s="104"/>
      <c r="FR324" s="104"/>
      <c r="FS324" s="104"/>
      <c r="FT324" s="104"/>
      <c r="FU324" s="104"/>
      <c r="FV324" s="104"/>
      <c r="FW324" s="104"/>
      <c r="FX324" s="104"/>
      <c r="FY324" s="104"/>
      <c r="FZ324" s="104"/>
      <c r="GA324" s="104"/>
      <c r="GB324" s="104"/>
      <c r="GC324" s="104"/>
      <c r="GD324" s="104"/>
      <c r="GE324" s="104"/>
      <c r="GF324" s="104"/>
      <c r="GG324" s="104"/>
      <c r="GH324" s="104"/>
      <c r="GI324" s="104"/>
      <c r="GJ324" s="104"/>
      <c r="GK324" s="104"/>
      <c r="GL324" s="104"/>
      <c r="GM324" s="104"/>
      <c r="GN324" s="104"/>
      <c r="GO324" s="104"/>
      <c r="GP324" s="104"/>
      <c r="GQ324" s="104"/>
      <c r="GR324" s="104"/>
      <c r="GS324" s="104"/>
      <c r="GT324" s="104"/>
      <c r="GU324" s="104"/>
      <c r="GV324" s="104"/>
      <c r="GW324" s="104"/>
      <c r="GX324" s="104"/>
      <c r="GY324" s="104"/>
      <c r="GZ324" s="104"/>
      <c r="HA324" s="104"/>
      <c r="HB324" s="104"/>
      <c r="HC324" s="104"/>
      <c r="HD324" s="104"/>
      <c r="HE324" s="104"/>
      <c r="HF324" s="104"/>
      <c r="HG324" s="104"/>
      <c r="HH324" s="104"/>
      <c r="HI324" s="104"/>
      <c r="HJ324" s="104"/>
      <c r="HK324" s="104"/>
      <c r="HL324" s="104"/>
      <c r="HM324" s="104"/>
      <c r="HN324" s="104"/>
      <c r="HO324" s="104"/>
      <c r="HP324" s="104"/>
      <c r="HQ324" s="104"/>
      <c r="HR324" s="104"/>
      <c r="HS324" s="104"/>
      <c r="HT324" s="104"/>
      <c r="HU324" s="104"/>
      <c r="HV324" s="104"/>
      <c r="HW324" s="104"/>
      <c r="HX324" s="104"/>
      <c r="HY324" s="104"/>
      <c r="HZ324" s="104"/>
      <c r="IA324" s="104"/>
      <c r="IB324" s="104"/>
      <c r="IC324" s="104"/>
      <c r="ID324" s="104"/>
      <c r="IE324" s="104"/>
      <c r="IF324" s="104"/>
      <c r="IG324" s="104"/>
      <c r="IH324" s="104"/>
      <c r="II324" s="104"/>
      <c r="IJ324" s="104"/>
      <c r="IK324" s="104"/>
      <c r="IL324" s="104"/>
      <c r="IM324" s="104"/>
      <c r="IN324" s="104"/>
      <c r="IO324" s="104"/>
      <c r="IP324" s="104"/>
      <c r="IQ324" s="104"/>
      <c r="IR324" s="104"/>
      <c r="IS324" s="104"/>
      <c r="IT324" s="104"/>
      <c r="IU324" s="104"/>
      <c r="IV324" s="104"/>
    </row>
    <row r="325" spans="1:256" s="275" customFormat="1" ht="12.75">
      <c r="A325" s="89"/>
      <c r="B325" s="89"/>
      <c r="C325" s="82"/>
      <c r="D325" s="364"/>
      <c r="E325" s="364"/>
      <c r="F325" s="212"/>
      <c r="G325" s="214"/>
      <c r="I325" s="314"/>
      <c r="J325" s="313"/>
      <c r="K325" s="301"/>
      <c r="L325" s="298"/>
      <c r="M325" s="309"/>
      <c r="N325" s="309"/>
      <c r="O325" s="309"/>
      <c r="P325" s="309"/>
      <c r="Q325" s="309"/>
      <c r="R325" s="309"/>
      <c r="S325" s="104"/>
      <c r="T325" s="104"/>
      <c r="U325" s="104"/>
      <c r="V325" s="104"/>
      <c r="W325" s="104"/>
      <c r="X325" s="104"/>
      <c r="Y325" s="104"/>
      <c r="Z325" s="104"/>
      <c r="AA325" s="104"/>
      <c r="AB325" s="104"/>
      <c r="AC325" s="104"/>
      <c r="AD325" s="104"/>
      <c r="AE325" s="104"/>
      <c r="AF325" s="104"/>
      <c r="AG325" s="104"/>
      <c r="AH325" s="104"/>
      <c r="AI325" s="104"/>
      <c r="AJ325" s="104"/>
      <c r="AK325" s="104"/>
      <c r="AL325" s="104"/>
      <c r="AM325" s="104"/>
      <c r="AN325" s="104"/>
      <c r="AO325" s="104"/>
      <c r="AP325" s="104"/>
      <c r="AQ325" s="104"/>
      <c r="AR325" s="104"/>
      <c r="AS325" s="104"/>
      <c r="AT325" s="104"/>
      <c r="AU325" s="104"/>
      <c r="AV325" s="104"/>
      <c r="AW325" s="104"/>
      <c r="AX325" s="104"/>
      <c r="AY325" s="104"/>
      <c r="AZ325" s="104"/>
      <c r="BA325" s="104"/>
      <c r="BB325" s="104"/>
      <c r="BC325" s="104"/>
      <c r="BD325" s="104"/>
      <c r="BE325" s="104"/>
      <c r="BF325" s="104"/>
      <c r="BG325" s="104"/>
      <c r="BH325" s="104"/>
      <c r="BI325" s="104"/>
      <c r="BJ325" s="104"/>
      <c r="BK325" s="104"/>
      <c r="BL325" s="104"/>
      <c r="BM325" s="104"/>
      <c r="BN325" s="104"/>
      <c r="BO325" s="104"/>
      <c r="BP325" s="104"/>
      <c r="BQ325" s="104"/>
      <c r="BR325" s="104"/>
      <c r="BS325" s="104"/>
      <c r="BT325" s="104"/>
      <c r="BU325" s="104"/>
      <c r="BV325" s="104"/>
      <c r="BW325" s="104"/>
      <c r="BX325" s="104"/>
      <c r="BY325" s="104"/>
      <c r="BZ325" s="104"/>
      <c r="CA325" s="104"/>
      <c r="CB325" s="104"/>
      <c r="CC325" s="104"/>
      <c r="CD325" s="104"/>
      <c r="CE325" s="104"/>
      <c r="CF325" s="104"/>
      <c r="CG325" s="104"/>
      <c r="CH325" s="104"/>
      <c r="CI325" s="104"/>
      <c r="CJ325" s="104"/>
      <c r="CK325" s="104"/>
      <c r="CL325" s="104"/>
      <c r="CM325" s="104"/>
      <c r="CN325" s="104"/>
      <c r="CO325" s="104"/>
      <c r="CP325" s="104"/>
      <c r="CQ325" s="104"/>
      <c r="CR325" s="104"/>
      <c r="CS325" s="104"/>
      <c r="CT325" s="104"/>
      <c r="CU325" s="104"/>
      <c r="CV325" s="104"/>
      <c r="CW325" s="104"/>
      <c r="CX325" s="104"/>
      <c r="CY325" s="104"/>
      <c r="CZ325" s="104"/>
      <c r="DA325" s="104"/>
      <c r="DB325" s="104"/>
      <c r="DC325" s="104"/>
      <c r="DD325" s="104"/>
      <c r="DE325" s="104"/>
      <c r="DF325" s="104"/>
      <c r="DG325" s="104"/>
      <c r="DH325" s="104"/>
      <c r="DI325" s="104"/>
      <c r="DJ325" s="104"/>
      <c r="DK325" s="104"/>
      <c r="DL325" s="104"/>
      <c r="DM325" s="104"/>
      <c r="DN325" s="104"/>
      <c r="DO325" s="104"/>
      <c r="DP325" s="104"/>
      <c r="DQ325" s="104"/>
      <c r="DR325" s="104"/>
      <c r="DS325" s="104"/>
      <c r="DT325" s="104"/>
      <c r="DU325" s="104"/>
      <c r="DV325" s="104"/>
      <c r="DW325" s="104"/>
      <c r="DX325" s="104"/>
      <c r="DY325" s="104"/>
      <c r="DZ325" s="104"/>
      <c r="EA325" s="104"/>
      <c r="EB325" s="104"/>
      <c r="EC325" s="104"/>
      <c r="ED325" s="104"/>
      <c r="EE325" s="104"/>
      <c r="EF325" s="104"/>
      <c r="EG325" s="104"/>
      <c r="EH325" s="104"/>
      <c r="EI325" s="104"/>
      <c r="EJ325" s="104"/>
      <c r="EK325" s="104"/>
      <c r="EL325" s="104"/>
      <c r="EM325" s="104"/>
      <c r="EN325" s="104"/>
      <c r="EO325" s="104"/>
      <c r="EP325" s="104"/>
      <c r="EQ325" s="104"/>
      <c r="ER325" s="104"/>
      <c r="ES325" s="104"/>
      <c r="ET325" s="104"/>
      <c r="EU325" s="104"/>
      <c r="EV325" s="104"/>
      <c r="EW325" s="104"/>
      <c r="EX325" s="104"/>
      <c r="EY325" s="104"/>
      <c r="EZ325" s="104"/>
      <c r="FA325" s="104"/>
      <c r="FB325" s="104"/>
      <c r="FC325" s="104"/>
      <c r="FD325" s="104"/>
      <c r="FE325" s="104"/>
      <c r="FF325" s="104"/>
      <c r="FG325" s="104"/>
      <c r="FH325" s="104"/>
      <c r="FI325" s="104"/>
      <c r="FJ325" s="104"/>
      <c r="FK325" s="104"/>
      <c r="FL325" s="104"/>
      <c r="FM325" s="104"/>
      <c r="FN325" s="104"/>
      <c r="FO325" s="104"/>
      <c r="FP325" s="104"/>
      <c r="FQ325" s="104"/>
      <c r="FR325" s="104"/>
      <c r="FS325" s="104"/>
      <c r="FT325" s="104"/>
      <c r="FU325" s="104"/>
      <c r="FV325" s="104"/>
      <c r="FW325" s="104"/>
      <c r="FX325" s="104"/>
      <c r="FY325" s="104"/>
      <c r="FZ325" s="104"/>
      <c r="GA325" s="104"/>
      <c r="GB325" s="104"/>
      <c r="GC325" s="104"/>
      <c r="GD325" s="104"/>
      <c r="GE325" s="104"/>
      <c r="GF325" s="104"/>
      <c r="GG325" s="104"/>
      <c r="GH325" s="104"/>
      <c r="GI325" s="104"/>
      <c r="GJ325" s="104"/>
      <c r="GK325" s="104"/>
      <c r="GL325" s="104"/>
      <c r="GM325" s="104"/>
      <c r="GN325" s="104"/>
      <c r="GO325" s="104"/>
      <c r="GP325" s="104"/>
      <c r="GQ325" s="104"/>
      <c r="GR325" s="104"/>
      <c r="GS325" s="104"/>
      <c r="GT325" s="104"/>
      <c r="GU325" s="104"/>
      <c r="GV325" s="104"/>
      <c r="GW325" s="104"/>
      <c r="GX325" s="104"/>
      <c r="GY325" s="104"/>
      <c r="GZ325" s="104"/>
      <c r="HA325" s="104"/>
      <c r="HB325" s="104"/>
      <c r="HC325" s="104"/>
      <c r="HD325" s="104"/>
      <c r="HE325" s="104"/>
      <c r="HF325" s="104"/>
      <c r="HG325" s="104"/>
      <c r="HH325" s="104"/>
      <c r="HI325" s="104"/>
      <c r="HJ325" s="104"/>
      <c r="HK325" s="104"/>
      <c r="HL325" s="104"/>
      <c r="HM325" s="104"/>
      <c r="HN325" s="104"/>
      <c r="HO325" s="104"/>
      <c r="HP325" s="104"/>
      <c r="HQ325" s="104"/>
      <c r="HR325" s="104"/>
      <c r="HS325" s="104"/>
      <c r="HT325" s="104"/>
      <c r="HU325" s="104"/>
      <c r="HV325" s="104"/>
      <c r="HW325" s="104"/>
      <c r="HX325" s="104"/>
      <c r="HY325" s="104"/>
      <c r="HZ325" s="104"/>
      <c r="IA325" s="104"/>
      <c r="IB325" s="104"/>
      <c r="IC325" s="104"/>
      <c r="ID325" s="104"/>
      <c r="IE325" s="104"/>
      <c r="IF325" s="104"/>
      <c r="IG325" s="104"/>
      <c r="IH325" s="104"/>
      <c r="II325" s="104"/>
      <c r="IJ325" s="104"/>
      <c r="IK325" s="104"/>
      <c r="IL325" s="104"/>
      <c r="IM325" s="104"/>
      <c r="IN325" s="104"/>
      <c r="IO325" s="104"/>
      <c r="IP325" s="104"/>
      <c r="IQ325" s="104"/>
      <c r="IR325" s="104"/>
      <c r="IS325" s="104"/>
      <c r="IT325" s="104"/>
      <c r="IU325" s="104"/>
      <c r="IV325" s="104"/>
    </row>
    <row r="326" spans="1:256" s="275" customFormat="1" ht="12.75">
      <c r="A326" s="89"/>
      <c r="B326" s="89"/>
      <c r="C326" s="82"/>
      <c r="D326" s="364"/>
      <c r="E326" s="364"/>
      <c r="F326" s="212"/>
      <c r="G326" s="214"/>
      <c r="I326" s="314"/>
      <c r="J326" s="313"/>
      <c r="K326" s="301"/>
      <c r="L326" s="298"/>
      <c r="M326" s="309"/>
      <c r="N326" s="309"/>
      <c r="O326" s="309"/>
      <c r="P326" s="309"/>
      <c r="Q326" s="309"/>
      <c r="R326" s="309"/>
      <c r="S326" s="104"/>
      <c r="T326" s="104"/>
      <c r="U326" s="104"/>
      <c r="V326" s="104"/>
      <c r="W326" s="104"/>
      <c r="X326" s="104"/>
      <c r="Y326" s="104"/>
      <c r="Z326" s="104"/>
      <c r="AA326" s="104"/>
      <c r="AB326" s="104"/>
      <c r="AC326" s="104"/>
      <c r="AD326" s="104"/>
      <c r="AE326" s="104"/>
      <c r="AF326" s="104"/>
      <c r="AG326" s="104"/>
      <c r="AH326" s="104"/>
      <c r="AI326" s="104"/>
      <c r="AJ326" s="104"/>
      <c r="AK326" s="104"/>
      <c r="AL326" s="104"/>
      <c r="AM326" s="104"/>
      <c r="AN326" s="104"/>
      <c r="AO326" s="104"/>
      <c r="AP326" s="104"/>
      <c r="AQ326" s="104"/>
      <c r="AR326" s="104"/>
      <c r="AS326" s="104"/>
      <c r="AT326" s="104"/>
      <c r="AU326" s="104"/>
      <c r="AV326" s="104"/>
      <c r="AW326" s="104"/>
      <c r="AX326" s="104"/>
      <c r="AY326" s="104"/>
      <c r="AZ326" s="104"/>
      <c r="BA326" s="104"/>
      <c r="BB326" s="104"/>
      <c r="BC326" s="104"/>
      <c r="BD326" s="104"/>
      <c r="BE326" s="104"/>
      <c r="BF326" s="104"/>
      <c r="BG326" s="104"/>
      <c r="BH326" s="104"/>
      <c r="BI326" s="104"/>
      <c r="BJ326" s="104"/>
      <c r="BK326" s="104"/>
      <c r="BL326" s="104"/>
      <c r="BM326" s="104"/>
      <c r="BN326" s="104"/>
      <c r="BO326" s="104"/>
      <c r="BP326" s="104"/>
      <c r="BQ326" s="104"/>
      <c r="BR326" s="104"/>
      <c r="BS326" s="104"/>
      <c r="BT326" s="104"/>
      <c r="BU326" s="104"/>
      <c r="BV326" s="104"/>
      <c r="BW326" s="104"/>
      <c r="BX326" s="104"/>
      <c r="BY326" s="104"/>
      <c r="BZ326" s="104"/>
      <c r="CA326" s="104"/>
      <c r="CB326" s="104"/>
      <c r="CC326" s="104"/>
      <c r="CD326" s="104"/>
      <c r="CE326" s="104"/>
      <c r="CF326" s="104"/>
      <c r="CG326" s="104"/>
      <c r="CH326" s="104"/>
      <c r="CI326" s="104"/>
      <c r="CJ326" s="104"/>
      <c r="CK326" s="104"/>
      <c r="CL326" s="104"/>
      <c r="CM326" s="104"/>
      <c r="CN326" s="104"/>
      <c r="CO326" s="104"/>
      <c r="CP326" s="104"/>
      <c r="CQ326" s="104"/>
      <c r="CR326" s="104"/>
      <c r="CS326" s="104"/>
      <c r="CT326" s="104"/>
      <c r="CU326" s="104"/>
      <c r="CV326" s="104"/>
      <c r="CW326" s="104"/>
      <c r="CX326" s="104"/>
      <c r="CY326" s="104"/>
      <c r="CZ326" s="104"/>
      <c r="DA326" s="104"/>
      <c r="DB326" s="104"/>
      <c r="DC326" s="104"/>
      <c r="DD326" s="104"/>
      <c r="DE326" s="104"/>
      <c r="DF326" s="104"/>
      <c r="DG326" s="104"/>
      <c r="DH326" s="104"/>
      <c r="DI326" s="104"/>
      <c r="DJ326" s="104"/>
      <c r="DK326" s="104"/>
      <c r="DL326" s="104"/>
      <c r="DM326" s="104"/>
      <c r="DN326" s="104"/>
      <c r="DO326" s="104"/>
      <c r="DP326" s="104"/>
      <c r="DQ326" s="104"/>
      <c r="DR326" s="104"/>
      <c r="DS326" s="104"/>
      <c r="DT326" s="104"/>
      <c r="DU326" s="104"/>
      <c r="DV326" s="104"/>
      <c r="DW326" s="104"/>
      <c r="DX326" s="104"/>
      <c r="DY326" s="104"/>
      <c r="DZ326" s="104"/>
      <c r="EA326" s="104"/>
      <c r="EB326" s="104"/>
      <c r="EC326" s="104"/>
      <c r="ED326" s="104"/>
      <c r="EE326" s="104"/>
      <c r="EF326" s="104"/>
      <c r="EG326" s="104"/>
      <c r="EH326" s="104"/>
      <c r="EI326" s="104"/>
      <c r="EJ326" s="104"/>
      <c r="EK326" s="104"/>
      <c r="EL326" s="104"/>
      <c r="EM326" s="104"/>
      <c r="EN326" s="104"/>
      <c r="EO326" s="104"/>
      <c r="EP326" s="104"/>
      <c r="EQ326" s="104"/>
      <c r="ER326" s="104"/>
      <c r="ES326" s="104"/>
      <c r="ET326" s="104"/>
      <c r="EU326" s="104"/>
      <c r="EV326" s="104"/>
      <c r="EW326" s="104"/>
      <c r="EX326" s="104"/>
      <c r="EY326" s="104"/>
      <c r="EZ326" s="104"/>
      <c r="FA326" s="104"/>
      <c r="FB326" s="104"/>
      <c r="FC326" s="104"/>
      <c r="FD326" s="104"/>
      <c r="FE326" s="104"/>
      <c r="FF326" s="104"/>
      <c r="FG326" s="104"/>
      <c r="FH326" s="104"/>
      <c r="FI326" s="104"/>
      <c r="FJ326" s="104"/>
      <c r="FK326" s="104"/>
      <c r="FL326" s="104"/>
      <c r="FM326" s="104"/>
      <c r="FN326" s="104"/>
      <c r="FO326" s="104"/>
      <c r="FP326" s="104"/>
      <c r="FQ326" s="104"/>
      <c r="FR326" s="104"/>
      <c r="FS326" s="104"/>
      <c r="FT326" s="104"/>
      <c r="FU326" s="104"/>
      <c r="FV326" s="104"/>
      <c r="FW326" s="104"/>
      <c r="FX326" s="104"/>
      <c r="FY326" s="104"/>
      <c r="FZ326" s="104"/>
      <c r="GA326" s="104"/>
      <c r="GB326" s="104"/>
      <c r="GC326" s="104"/>
      <c r="GD326" s="104"/>
      <c r="GE326" s="104"/>
      <c r="GF326" s="104"/>
      <c r="GG326" s="104"/>
      <c r="GH326" s="104"/>
      <c r="GI326" s="104"/>
      <c r="GJ326" s="104"/>
      <c r="GK326" s="104"/>
      <c r="GL326" s="104"/>
      <c r="GM326" s="104"/>
      <c r="GN326" s="104"/>
      <c r="GO326" s="104"/>
      <c r="GP326" s="104"/>
      <c r="GQ326" s="104"/>
      <c r="GR326" s="104"/>
      <c r="GS326" s="104"/>
      <c r="GT326" s="104"/>
      <c r="GU326" s="104"/>
      <c r="GV326" s="104"/>
      <c r="GW326" s="104"/>
      <c r="GX326" s="104"/>
      <c r="GY326" s="104"/>
      <c r="GZ326" s="104"/>
      <c r="HA326" s="104"/>
      <c r="HB326" s="104"/>
      <c r="HC326" s="104"/>
      <c r="HD326" s="104"/>
      <c r="HE326" s="104"/>
      <c r="HF326" s="104"/>
      <c r="HG326" s="104"/>
      <c r="HH326" s="104"/>
      <c r="HI326" s="104"/>
      <c r="HJ326" s="104"/>
      <c r="HK326" s="104"/>
      <c r="HL326" s="104"/>
      <c r="HM326" s="104"/>
      <c r="HN326" s="104"/>
      <c r="HO326" s="104"/>
      <c r="HP326" s="104"/>
      <c r="HQ326" s="104"/>
      <c r="HR326" s="104"/>
      <c r="HS326" s="104"/>
      <c r="HT326" s="104"/>
      <c r="HU326" s="104"/>
      <c r="HV326" s="104"/>
      <c r="HW326" s="104"/>
      <c r="HX326" s="104"/>
      <c r="HY326" s="104"/>
      <c r="HZ326" s="104"/>
      <c r="IA326" s="104"/>
      <c r="IB326" s="104"/>
      <c r="IC326" s="104"/>
      <c r="ID326" s="104"/>
      <c r="IE326" s="104"/>
      <c r="IF326" s="104"/>
      <c r="IG326" s="104"/>
      <c r="IH326" s="104"/>
      <c r="II326" s="104"/>
      <c r="IJ326" s="104"/>
      <c r="IK326" s="104"/>
      <c r="IL326" s="104"/>
      <c r="IM326" s="104"/>
      <c r="IN326" s="104"/>
      <c r="IO326" s="104"/>
      <c r="IP326" s="104"/>
      <c r="IQ326" s="104"/>
      <c r="IR326" s="104"/>
      <c r="IS326" s="104"/>
      <c r="IT326" s="104"/>
      <c r="IU326" s="104"/>
      <c r="IV326" s="104"/>
    </row>
    <row r="327" spans="1:256" s="275" customFormat="1" ht="12.75">
      <c r="A327" s="89"/>
      <c r="B327" s="89"/>
      <c r="C327" s="82"/>
      <c r="D327" s="364"/>
      <c r="E327" s="364"/>
      <c r="F327" s="214"/>
      <c r="G327" s="214"/>
      <c r="I327" s="314"/>
      <c r="J327" s="313"/>
      <c r="K327" s="301"/>
      <c r="L327" s="298"/>
      <c r="M327" s="309"/>
      <c r="N327" s="309"/>
      <c r="O327" s="309"/>
      <c r="P327" s="309"/>
      <c r="Q327" s="309"/>
      <c r="R327" s="309"/>
      <c r="S327" s="104"/>
      <c r="T327" s="104"/>
      <c r="U327" s="104"/>
      <c r="V327" s="104"/>
      <c r="W327" s="104"/>
      <c r="X327" s="104"/>
      <c r="Y327" s="104"/>
      <c r="Z327" s="104"/>
      <c r="AA327" s="104"/>
      <c r="AB327" s="104"/>
      <c r="AC327" s="104"/>
      <c r="AD327" s="104"/>
      <c r="AE327" s="104"/>
      <c r="AF327" s="104"/>
      <c r="AG327" s="104"/>
      <c r="AH327" s="104"/>
      <c r="AI327" s="104"/>
      <c r="AJ327" s="104"/>
      <c r="AK327" s="104"/>
      <c r="AL327" s="104"/>
      <c r="AM327" s="104"/>
      <c r="AN327" s="104"/>
      <c r="AO327" s="104"/>
      <c r="AP327" s="104"/>
      <c r="AQ327" s="104"/>
      <c r="AR327" s="104"/>
      <c r="AS327" s="104"/>
      <c r="AT327" s="104"/>
      <c r="AU327" s="104"/>
      <c r="AV327" s="104"/>
      <c r="AW327" s="104"/>
      <c r="AX327" s="104"/>
      <c r="AY327" s="104"/>
      <c r="AZ327" s="104"/>
      <c r="BA327" s="104"/>
      <c r="BB327" s="104"/>
      <c r="BC327" s="104"/>
      <c r="BD327" s="104"/>
      <c r="BE327" s="104"/>
      <c r="BF327" s="104"/>
      <c r="BG327" s="104"/>
      <c r="BH327" s="104"/>
      <c r="BI327" s="104"/>
      <c r="BJ327" s="104"/>
      <c r="BK327" s="104"/>
      <c r="BL327" s="104"/>
      <c r="BM327" s="104"/>
      <c r="BN327" s="104"/>
      <c r="BO327" s="104"/>
      <c r="BP327" s="104"/>
      <c r="BQ327" s="104"/>
      <c r="BR327" s="104"/>
      <c r="BS327" s="104"/>
      <c r="BT327" s="104"/>
      <c r="BU327" s="104"/>
      <c r="BV327" s="104"/>
      <c r="BW327" s="104"/>
      <c r="BX327" s="104"/>
      <c r="BY327" s="104"/>
      <c r="BZ327" s="104"/>
      <c r="CA327" s="104"/>
      <c r="CB327" s="104"/>
      <c r="CC327" s="104"/>
      <c r="CD327" s="104"/>
      <c r="CE327" s="104"/>
      <c r="CF327" s="104"/>
      <c r="CG327" s="104"/>
      <c r="CH327" s="104"/>
      <c r="CI327" s="104"/>
      <c r="CJ327" s="104"/>
      <c r="CK327" s="104"/>
      <c r="CL327" s="104"/>
      <c r="CM327" s="104"/>
      <c r="CN327" s="104"/>
      <c r="CO327" s="104"/>
      <c r="CP327" s="104"/>
      <c r="CQ327" s="104"/>
      <c r="CR327" s="104"/>
      <c r="CS327" s="104"/>
      <c r="CT327" s="104"/>
      <c r="CU327" s="104"/>
      <c r="CV327" s="104"/>
      <c r="CW327" s="104"/>
      <c r="CX327" s="104"/>
      <c r="CY327" s="104"/>
      <c r="CZ327" s="104"/>
      <c r="DA327" s="104"/>
      <c r="DB327" s="104"/>
      <c r="DC327" s="104"/>
      <c r="DD327" s="104"/>
      <c r="DE327" s="104"/>
      <c r="DF327" s="104"/>
      <c r="DG327" s="104"/>
      <c r="DH327" s="104"/>
      <c r="DI327" s="104"/>
      <c r="DJ327" s="104"/>
      <c r="DK327" s="104"/>
      <c r="DL327" s="104"/>
      <c r="DM327" s="104"/>
      <c r="DN327" s="104"/>
      <c r="DO327" s="104"/>
      <c r="DP327" s="104"/>
      <c r="DQ327" s="104"/>
      <c r="DR327" s="104"/>
      <c r="DS327" s="104"/>
      <c r="DT327" s="104"/>
      <c r="DU327" s="104"/>
      <c r="DV327" s="104"/>
      <c r="DW327" s="104"/>
      <c r="DX327" s="104"/>
      <c r="DY327" s="104"/>
      <c r="DZ327" s="104"/>
      <c r="EA327" s="104"/>
      <c r="EB327" s="104"/>
      <c r="EC327" s="104"/>
      <c r="ED327" s="104"/>
      <c r="EE327" s="104"/>
      <c r="EF327" s="104"/>
      <c r="EG327" s="104"/>
      <c r="EH327" s="104"/>
      <c r="EI327" s="104"/>
      <c r="EJ327" s="104"/>
      <c r="EK327" s="104"/>
      <c r="EL327" s="104"/>
      <c r="EM327" s="104"/>
      <c r="EN327" s="104"/>
      <c r="EO327" s="104"/>
      <c r="EP327" s="104"/>
      <c r="EQ327" s="104"/>
      <c r="ER327" s="104"/>
      <c r="ES327" s="104"/>
      <c r="ET327" s="104"/>
      <c r="EU327" s="104"/>
      <c r="EV327" s="104"/>
      <c r="EW327" s="104"/>
      <c r="EX327" s="104"/>
      <c r="EY327" s="104"/>
      <c r="EZ327" s="104"/>
      <c r="FA327" s="104"/>
      <c r="FB327" s="104"/>
      <c r="FC327" s="104"/>
      <c r="FD327" s="104"/>
      <c r="FE327" s="104"/>
      <c r="FF327" s="104"/>
      <c r="FG327" s="104"/>
      <c r="FH327" s="104"/>
      <c r="FI327" s="104"/>
      <c r="FJ327" s="104"/>
      <c r="FK327" s="104"/>
      <c r="FL327" s="104"/>
      <c r="FM327" s="104"/>
      <c r="FN327" s="104"/>
      <c r="FO327" s="104"/>
      <c r="FP327" s="104"/>
      <c r="FQ327" s="104"/>
      <c r="FR327" s="104"/>
      <c r="FS327" s="104"/>
      <c r="FT327" s="104"/>
      <c r="FU327" s="104"/>
      <c r="FV327" s="104"/>
      <c r="FW327" s="104"/>
      <c r="FX327" s="104"/>
      <c r="FY327" s="104"/>
      <c r="FZ327" s="104"/>
      <c r="GA327" s="104"/>
      <c r="GB327" s="104"/>
      <c r="GC327" s="104"/>
      <c r="GD327" s="104"/>
      <c r="GE327" s="104"/>
      <c r="GF327" s="104"/>
      <c r="GG327" s="104"/>
      <c r="GH327" s="104"/>
      <c r="GI327" s="104"/>
      <c r="GJ327" s="104"/>
      <c r="GK327" s="104"/>
      <c r="GL327" s="104"/>
      <c r="GM327" s="104"/>
      <c r="GN327" s="104"/>
      <c r="GO327" s="104"/>
      <c r="GP327" s="104"/>
      <c r="GQ327" s="104"/>
      <c r="GR327" s="104"/>
      <c r="GS327" s="104"/>
      <c r="GT327" s="104"/>
      <c r="GU327" s="104"/>
      <c r="GV327" s="104"/>
      <c r="GW327" s="104"/>
      <c r="GX327" s="104"/>
      <c r="GY327" s="104"/>
      <c r="GZ327" s="104"/>
      <c r="HA327" s="104"/>
      <c r="HB327" s="104"/>
      <c r="HC327" s="104"/>
      <c r="HD327" s="104"/>
      <c r="HE327" s="104"/>
      <c r="HF327" s="104"/>
      <c r="HG327" s="104"/>
      <c r="HH327" s="104"/>
      <c r="HI327" s="104"/>
      <c r="HJ327" s="104"/>
      <c r="HK327" s="104"/>
      <c r="HL327" s="104"/>
      <c r="HM327" s="104"/>
      <c r="HN327" s="104"/>
      <c r="HO327" s="104"/>
      <c r="HP327" s="104"/>
      <c r="HQ327" s="104"/>
      <c r="HR327" s="104"/>
      <c r="HS327" s="104"/>
      <c r="HT327" s="104"/>
      <c r="HU327" s="104"/>
      <c r="HV327" s="104"/>
      <c r="HW327" s="104"/>
      <c r="HX327" s="104"/>
      <c r="HY327" s="104"/>
      <c r="HZ327" s="104"/>
      <c r="IA327" s="104"/>
      <c r="IB327" s="104"/>
      <c r="IC327" s="104"/>
      <c r="ID327" s="104"/>
      <c r="IE327" s="104"/>
      <c r="IF327" s="104"/>
      <c r="IG327" s="104"/>
      <c r="IH327" s="104"/>
      <c r="II327" s="104"/>
      <c r="IJ327" s="104"/>
      <c r="IK327" s="104"/>
      <c r="IL327" s="104"/>
      <c r="IM327" s="104"/>
      <c r="IN327" s="104"/>
      <c r="IO327" s="104"/>
      <c r="IP327" s="104"/>
      <c r="IQ327" s="104"/>
      <c r="IR327" s="104"/>
      <c r="IS327" s="104"/>
      <c r="IT327" s="104"/>
      <c r="IU327" s="104"/>
      <c r="IV327" s="104"/>
    </row>
    <row r="328" spans="1:256" s="275" customFormat="1" ht="12.75">
      <c r="A328" s="89"/>
      <c r="B328" s="89"/>
      <c r="C328" s="82"/>
      <c r="D328" s="364"/>
      <c r="E328" s="364"/>
      <c r="F328" s="214"/>
      <c r="G328" s="214"/>
      <c r="I328" s="314"/>
      <c r="J328" s="313"/>
      <c r="K328" s="301"/>
      <c r="L328" s="298"/>
      <c r="M328" s="309"/>
      <c r="N328" s="309"/>
      <c r="O328" s="309"/>
      <c r="P328" s="309"/>
      <c r="Q328" s="309"/>
      <c r="R328" s="309"/>
      <c r="S328" s="104"/>
      <c r="T328" s="104"/>
      <c r="U328" s="104"/>
      <c r="V328" s="104"/>
      <c r="W328" s="104"/>
      <c r="X328" s="104"/>
      <c r="Y328" s="104"/>
      <c r="Z328" s="104"/>
      <c r="AA328" s="104"/>
      <c r="AB328" s="104"/>
      <c r="AC328" s="104"/>
      <c r="AD328" s="104"/>
      <c r="AE328" s="104"/>
      <c r="AF328" s="104"/>
      <c r="AG328" s="104"/>
      <c r="AH328" s="104"/>
      <c r="AI328" s="104"/>
      <c r="AJ328" s="104"/>
      <c r="AK328" s="104"/>
      <c r="AL328" s="104"/>
      <c r="AM328" s="104"/>
      <c r="AN328" s="104"/>
      <c r="AO328" s="104"/>
      <c r="AP328" s="104"/>
      <c r="AQ328" s="104"/>
      <c r="AR328" s="104"/>
      <c r="AS328" s="104"/>
      <c r="AT328" s="104"/>
      <c r="AU328" s="104"/>
      <c r="AV328" s="104"/>
      <c r="AW328" s="104"/>
      <c r="AX328" s="104"/>
      <c r="AY328" s="104"/>
      <c r="AZ328" s="104"/>
      <c r="BA328" s="104"/>
      <c r="BB328" s="104"/>
      <c r="BC328" s="104"/>
      <c r="BD328" s="104"/>
      <c r="BE328" s="104"/>
      <c r="BF328" s="104"/>
      <c r="BG328" s="104"/>
      <c r="BH328" s="104"/>
      <c r="BI328" s="104"/>
      <c r="BJ328" s="104"/>
      <c r="BK328" s="104"/>
      <c r="BL328" s="104"/>
      <c r="BM328" s="104"/>
      <c r="BN328" s="104"/>
      <c r="BO328" s="104"/>
      <c r="BP328" s="104"/>
      <c r="BQ328" s="104"/>
      <c r="BR328" s="104"/>
      <c r="BS328" s="104"/>
      <c r="BT328" s="104"/>
      <c r="BU328" s="104"/>
      <c r="BV328" s="104"/>
      <c r="BW328" s="104"/>
      <c r="BX328" s="104"/>
      <c r="BY328" s="104"/>
      <c r="BZ328" s="104"/>
      <c r="CA328" s="104"/>
      <c r="CB328" s="104"/>
      <c r="CC328" s="104"/>
      <c r="CD328" s="104"/>
      <c r="CE328" s="104"/>
      <c r="CF328" s="104"/>
      <c r="CG328" s="104"/>
      <c r="CH328" s="104"/>
      <c r="CI328" s="104"/>
      <c r="CJ328" s="104"/>
      <c r="CK328" s="104"/>
      <c r="CL328" s="104"/>
      <c r="CM328" s="104"/>
      <c r="CN328" s="104"/>
      <c r="CO328" s="104"/>
      <c r="CP328" s="104"/>
      <c r="CQ328" s="104"/>
      <c r="CR328" s="104"/>
      <c r="CS328" s="104"/>
      <c r="CT328" s="104"/>
      <c r="CU328" s="104"/>
      <c r="CV328" s="104"/>
      <c r="CW328" s="104"/>
      <c r="CX328" s="104"/>
      <c r="CY328" s="104"/>
      <c r="CZ328" s="104"/>
      <c r="DA328" s="104"/>
      <c r="DB328" s="104"/>
      <c r="DC328" s="104"/>
      <c r="DD328" s="104"/>
      <c r="DE328" s="104"/>
      <c r="DF328" s="104"/>
      <c r="DG328" s="104"/>
      <c r="DH328" s="104"/>
      <c r="DI328" s="104"/>
      <c r="DJ328" s="104"/>
      <c r="DK328" s="104"/>
      <c r="DL328" s="104"/>
      <c r="DM328" s="104"/>
      <c r="DN328" s="104"/>
      <c r="DO328" s="104"/>
      <c r="DP328" s="104"/>
      <c r="DQ328" s="104"/>
      <c r="DR328" s="104"/>
      <c r="DS328" s="104"/>
      <c r="DT328" s="104"/>
      <c r="DU328" s="104"/>
      <c r="DV328" s="104"/>
      <c r="DW328" s="104"/>
      <c r="DX328" s="104"/>
      <c r="DY328" s="104"/>
      <c r="DZ328" s="104"/>
      <c r="EA328" s="104"/>
      <c r="EB328" s="104"/>
      <c r="EC328" s="104"/>
      <c r="ED328" s="104"/>
      <c r="EE328" s="104"/>
      <c r="EF328" s="104"/>
      <c r="EG328" s="104"/>
      <c r="EH328" s="104"/>
      <c r="EI328" s="104"/>
      <c r="EJ328" s="104"/>
      <c r="EK328" s="104"/>
      <c r="EL328" s="104"/>
      <c r="EM328" s="104"/>
      <c r="EN328" s="104"/>
      <c r="EO328" s="104"/>
      <c r="EP328" s="104"/>
      <c r="EQ328" s="104"/>
      <c r="ER328" s="104"/>
      <c r="ES328" s="104"/>
      <c r="ET328" s="104"/>
      <c r="EU328" s="104"/>
      <c r="EV328" s="104"/>
      <c r="EW328" s="104"/>
      <c r="EX328" s="104"/>
      <c r="EY328" s="104"/>
      <c r="EZ328" s="104"/>
      <c r="FA328" s="104"/>
      <c r="FB328" s="104"/>
      <c r="FC328" s="104"/>
      <c r="FD328" s="104"/>
      <c r="FE328" s="104"/>
      <c r="FF328" s="104"/>
      <c r="FG328" s="104"/>
      <c r="FH328" s="104"/>
      <c r="FI328" s="104"/>
      <c r="FJ328" s="104"/>
      <c r="FK328" s="104"/>
      <c r="FL328" s="104"/>
      <c r="FM328" s="104"/>
      <c r="FN328" s="104"/>
      <c r="FO328" s="104"/>
      <c r="FP328" s="104"/>
      <c r="FQ328" s="104"/>
      <c r="FR328" s="104"/>
      <c r="FS328" s="104"/>
      <c r="FT328" s="104"/>
      <c r="FU328" s="104"/>
      <c r="FV328" s="104"/>
      <c r="FW328" s="104"/>
      <c r="FX328" s="104"/>
      <c r="FY328" s="104"/>
      <c r="FZ328" s="104"/>
      <c r="GA328" s="104"/>
      <c r="GB328" s="104"/>
      <c r="GC328" s="104"/>
      <c r="GD328" s="104"/>
      <c r="GE328" s="104"/>
      <c r="GF328" s="104"/>
      <c r="GG328" s="104"/>
      <c r="GH328" s="104"/>
      <c r="GI328" s="104"/>
      <c r="GJ328" s="104"/>
      <c r="GK328" s="104"/>
      <c r="GL328" s="104"/>
      <c r="GM328" s="104"/>
      <c r="GN328" s="104"/>
      <c r="GO328" s="104"/>
      <c r="GP328" s="104"/>
      <c r="GQ328" s="104"/>
      <c r="GR328" s="104"/>
      <c r="GS328" s="104"/>
      <c r="GT328" s="104"/>
      <c r="GU328" s="104"/>
      <c r="GV328" s="104"/>
      <c r="GW328" s="104"/>
      <c r="GX328" s="104"/>
      <c r="GY328" s="104"/>
      <c r="GZ328" s="104"/>
      <c r="HA328" s="104"/>
      <c r="HB328" s="104"/>
      <c r="HC328" s="104"/>
      <c r="HD328" s="104"/>
      <c r="HE328" s="104"/>
      <c r="HF328" s="104"/>
      <c r="HG328" s="104"/>
      <c r="HH328" s="104"/>
      <c r="HI328" s="104"/>
      <c r="HJ328" s="104"/>
      <c r="HK328" s="104"/>
      <c r="HL328" s="104"/>
      <c r="HM328" s="104"/>
      <c r="HN328" s="104"/>
      <c r="HO328" s="104"/>
      <c r="HP328" s="104"/>
      <c r="HQ328" s="104"/>
      <c r="HR328" s="104"/>
      <c r="HS328" s="104"/>
      <c r="HT328" s="104"/>
      <c r="HU328" s="104"/>
      <c r="HV328" s="104"/>
      <c r="HW328" s="104"/>
      <c r="HX328" s="104"/>
      <c r="HY328" s="104"/>
      <c r="HZ328" s="104"/>
      <c r="IA328" s="104"/>
      <c r="IB328" s="104"/>
      <c r="IC328" s="104"/>
      <c r="ID328" s="104"/>
      <c r="IE328" s="104"/>
      <c r="IF328" s="104"/>
      <c r="IG328" s="104"/>
      <c r="IH328" s="104"/>
      <c r="II328" s="104"/>
      <c r="IJ328" s="104"/>
      <c r="IK328" s="104"/>
      <c r="IL328" s="104"/>
      <c r="IM328" s="104"/>
      <c r="IN328" s="104"/>
      <c r="IO328" s="104"/>
      <c r="IP328" s="104"/>
      <c r="IQ328" s="104"/>
      <c r="IR328" s="104"/>
      <c r="IS328" s="104"/>
      <c r="IT328" s="104"/>
      <c r="IU328" s="104"/>
      <c r="IV328" s="104"/>
    </row>
    <row r="329" spans="1:256" s="275" customFormat="1" ht="12.75">
      <c r="A329" s="89"/>
      <c r="B329" s="89"/>
      <c r="C329" s="82"/>
      <c r="D329" s="364"/>
      <c r="E329" s="364"/>
      <c r="F329" s="214"/>
      <c r="G329" s="214"/>
      <c r="I329" s="314"/>
      <c r="J329" s="313"/>
      <c r="K329" s="301"/>
      <c r="L329" s="298"/>
      <c r="M329" s="309"/>
      <c r="N329" s="309"/>
      <c r="O329" s="309"/>
      <c r="P329" s="309"/>
      <c r="Q329" s="309"/>
      <c r="R329" s="309"/>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4"/>
      <c r="BC329" s="104"/>
      <c r="BD329" s="104"/>
      <c r="BE329" s="104"/>
      <c r="BF329" s="104"/>
      <c r="BG329" s="104"/>
      <c r="BH329" s="104"/>
      <c r="BI329" s="104"/>
      <c r="BJ329" s="104"/>
      <c r="BK329" s="104"/>
      <c r="BL329" s="104"/>
      <c r="BM329" s="104"/>
      <c r="BN329" s="104"/>
      <c r="BO329" s="104"/>
      <c r="BP329" s="104"/>
      <c r="BQ329" s="104"/>
      <c r="BR329" s="104"/>
      <c r="BS329" s="104"/>
      <c r="BT329" s="104"/>
      <c r="BU329" s="104"/>
      <c r="BV329" s="104"/>
      <c r="BW329" s="104"/>
      <c r="BX329" s="104"/>
      <c r="BY329" s="104"/>
      <c r="BZ329" s="104"/>
      <c r="CA329" s="104"/>
      <c r="CB329" s="104"/>
      <c r="CC329" s="104"/>
      <c r="CD329" s="104"/>
      <c r="CE329" s="104"/>
      <c r="CF329" s="104"/>
      <c r="CG329" s="104"/>
      <c r="CH329" s="104"/>
      <c r="CI329" s="104"/>
      <c r="CJ329" s="104"/>
      <c r="CK329" s="104"/>
      <c r="CL329" s="104"/>
      <c r="CM329" s="104"/>
      <c r="CN329" s="104"/>
      <c r="CO329" s="104"/>
      <c r="CP329" s="104"/>
      <c r="CQ329" s="104"/>
      <c r="CR329" s="104"/>
      <c r="CS329" s="104"/>
      <c r="CT329" s="104"/>
      <c r="CU329" s="104"/>
      <c r="CV329" s="104"/>
      <c r="CW329" s="104"/>
      <c r="CX329" s="104"/>
      <c r="CY329" s="104"/>
      <c r="CZ329" s="104"/>
      <c r="DA329" s="104"/>
      <c r="DB329" s="104"/>
      <c r="DC329" s="104"/>
      <c r="DD329" s="104"/>
      <c r="DE329" s="104"/>
      <c r="DF329" s="104"/>
      <c r="DG329" s="104"/>
      <c r="DH329" s="104"/>
      <c r="DI329" s="104"/>
      <c r="DJ329" s="104"/>
      <c r="DK329" s="104"/>
      <c r="DL329" s="104"/>
      <c r="DM329" s="104"/>
      <c r="DN329" s="104"/>
      <c r="DO329" s="104"/>
      <c r="DP329" s="104"/>
      <c r="DQ329" s="104"/>
      <c r="DR329" s="104"/>
      <c r="DS329" s="104"/>
      <c r="DT329" s="104"/>
      <c r="DU329" s="104"/>
      <c r="DV329" s="104"/>
      <c r="DW329" s="104"/>
      <c r="DX329" s="104"/>
      <c r="DY329" s="104"/>
      <c r="DZ329" s="104"/>
      <c r="EA329" s="104"/>
      <c r="EB329" s="104"/>
      <c r="EC329" s="104"/>
      <c r="ED329" s="104"/>
      <c r="EE329" s="104"/>
      <c r="EF329" s="104"/>
      <c r="EG329" s="104"/>
      <c r="EH329" s="104"/>
      <c r="EI329" s="104"/>
      <c r="EJ329" s="104"/>
      <c r="EK329" s="104"/>
      <c r="EL329" s="104"/>
      <c r="EM329" s="104"/>
      <c r="EN329" s="104"/>
      <c r="EO329" s="104"/>
      <c r="EP329" s="104"/>
      <c r="EQ329" s="104"/>
      <c r="ER329" s="104"/>
      <c r="ES329" s="104"/>
      <c r="ET329" s="104"/>
      <c r="EU329" s="104"/>
      <c r="EV329" s="104"/>
      <c r="EW329" s="104"/>
      <c r="EX329" s="104"/>
      <c r="EY329" s="104"/>
      <c r="EZ329" s="104"/>
      <c r="FA329" s="104"/>
      <c r="FB329" s="104"/>
      <c r="FC329" s="104"/>
      <c r="FD329" s="104"/>
      <c r="FE329" s="104"/>
      <c r="FF329" s="104"/>
      <c r="FG329" s="104"/>
      <c r="FH329" s="104"/>
      <c r="FI329" s="104"/>
      <c r="FJ329" s="104"/>
      <c r="FK329" s="104"/>
      <c r="FL329" s="104"/>
      <c r="FM329" s="104"/>
      <c r="FN329" s="104"/>
      <c r="FO329" s="104"/>
      <c r="FP329" s="104"/>
      <c r="FQ329" s="104"/>
      <c r="FR329" s="104"/>
      <c r="FS329" s="104"/>
      <c r="FT329" s="104"/>
      <c r="FU329" s="104"/>
      <c r="FV329" s="104"/>
      <c r="FW329" s="104"/>
      <c r="FX329" s="104"/>
      <c r="FY329" s="104"/>
      <c r="FZ329" s="104"/>
      <c r="GA329" s="104"/>
      <c r="GB329" s="104"/>
      <c r="GC329" s="104"/>
      <c r="GD329" s="104"/>
      <c r="GE329" s="104"/>
      <c r="GF329" s="104"/>
      <c r="GG329" s="104"/>
      <c r="GH329" s="104"/>
      <c r="GI329" s="104"/>
      <c r="GJ329" s="104"/>
      <c r="GK329" s="104"/>
      <c r="GL329" s="104"/>
      <c r="GM329" s="104"/>
      <c r="GN329" s="104"/>
      <c r="GO329" s="104"/>
      <c r="GP329" s="104"/>
      <c r="GQ329" s="104"/>
      <c r="GR329" s="104"/>
      <c r="GS329" s="104"/>
      <c r="GT329" s="104"/>
      <c r="GU329" s="104"/>
      <c r="GV329" s="104"/>
      <c r="GW329" s="104"/>
      <c r="GX329" s="104"/>
      <c r="GY329" s="104"/>
      <c r="GZ329" s="104"/>
      <c r="HA329" s="104"/>
      <c r="HB329" s="104"/>
      <c r="HC329" s="104"/>
      <c r="HD329" s="104"/>
      <c r="HE329" s="104"/>
      <c r="HF329" s="104"/>
      <c r="HG329" s="104"/>
      <c r="HH329" s="104"/>
      <c r="HI329" s="104"/>
      <c r="HJ329" s="104"/>
      <c r="HK329" s="104"/>
      <c r="HL329" s="104"/>
      <c r="HM329" s="104"/>
      <c r="HN329" s="104"/>
      <c r="HO329" s="104"/>
      <c r="HP329" s="104"/>
      <c r="HQ329" s="104"/>
      <c r="HR329" s="104"/>
      <c r="HS329" s="104"/>
      <c r="HT329" s="104"/>
      <c r="HU329" s="104"/>
      <c r="HV329" s="104"/>
      <c r="HW329" s="104"/>
      <c r="HX329" s="104"/>
      <c r="HY329" s="104"/>
      <c r="HZ329" s="104"/>
      <c r="IA329" s="104"/>
      <c r="IB329" s="104"/>
      <c r="IC329" s="104"/>
      <c r="ID329" s="104"/>
      <c r="IE329" s="104"/>
      <c r="IF329" s="104"/>
      <c r="IG329" s="104"/>
      <c r="IH329" s="104"/>
      <c r="II329" s="104"/>
      <c r="IJ329" s="104"/>
      <c r="IK329" s="104"/>
      <c r="IL329" s="104"/>
      <c r="IM329" s="104"/>
      <c r="IN329" s="104"/>
      <c r="IO329" s="104"/>
      <c r="IP329" s="104"/>
      <c r="IQ329" s="104"/>
      <c r="IR329" s="104"/>
      <c r="IS329" s="104"/>
      <c r="IT329" s="104"/>
      <c r="IU329" s="104"/>
      <c r="IV329" s="104"/>
    </row>
  </sheetData>
  <sheetProtection/>
  <mergeCells count="1">
    <mergeCell ref="K4:K6"/>
  </mergeCells>
  <printOptions/>
  <pageMargins left="0.984251968503937" right="0.3937007874015748" top="0.984251968503937" bottom="0.7480314960629921" header="0.4330708661417323" footer="0.3937007874015748"/>
  <pageSetup horizontalDpi="300" verticalDpi="300" orientation="portrait" paperSize="9" r:id="rId1"/>
  <headerFooter alignWithMargins="0">
    <oddHeader xml:space="preserve">&amp;L
&amp;R&amp;"Projekt,Običajno"&amp;72p&amp;"Cambria,Običajno" &amp;"ProArc,Navadno"&amp;18  </oddHeader>
    <oddFooter>&amp;L&amp;9&amp;C&amp;6 &amp; List: &amp;A&amp;R &amp; &amp;9 &amp; Stran: &amp;P</oddFooter>
  </headerFooter>
  <rowBreaks count="12" manualBreakCount="12">
    <brk id="45" max="255" man="1"/>
    <brk id="54" max="255" man="1"/>
    <brk id="84" max="255" man="1"/>
    <brk id="115" max="255" man="1"/>
    <brk id="132" max="255" man="1"/>
    <brk id="153" max="255" man="1"/>
    <brk id="179" max="255" man="1"/>
    <brk id="208" max="255" man="1"/>
    <brk id="232" max="255" man="1"/>
    <brk id="249" max="255" man="1"/>
    <brk id="264" max="255" man="1"/>
    <brk id="279" max="255" man="1"/>
  </rowBreaks>
</worksheet>
</file>

<file path=xl/worksheets/sheet6.xml><?xml version="1.0" encoding="utf-8"?>
<worksheet xmlns="http://schemas.openxmlformats.org/spreadsheetml/2006/main" xmlns:r="http://schemas.openxmlformats.org/officeDocument/2006/relationships">
  <sheetPr codeName="List26"/>
  <dimension ref="A1:IV169"/>
  <sheetViews>
    <sheetView view="pageBreakPreview" zoomScaleSheetLayoutView="100" workbookViewId="0" topLeftCell="A1">
      <selection activeCell="A7" sqref="A7:G7"/>
    </sheetView>
  </sheetViews>
  <sheetFormatPr defaultColWidth="9.00390625" defaultRowHeight="12.75"/>
  <cols>
    <col min="1" max="1" width="2.625" style="100" customWidth="1"/>
    <col min="2" max="2" width="4.375" style="100" customWidth="1"/>
    <col min="3" max="3" width="43.75390625" style="99" customWidth="1"/>
    <col min="4" max="4" width="6.25390625" style="359" customWidth="1"/>
    <col min="5" max="5" width="7.625" style="359" customWidth="1"/>
    <col min="6" max="6" width="10.00390625" style="210" customWidth="1"/>
    <col min="7" max="7" width="13.25390625" style="210" customWidth="1"/>
    <col min="8" max="8" width="21.00390625" style="275" customWidth="1"/>
    <col min="9" max="9" width="21.00390625" style="314" customWidth="1"/>
    <col min="10" max="10" width="21.00390625" style="313" customWidth="1"/>
    <col min="11" max="11" width="21.00390625" style="301" customWidth="1"/>
    <col min="12" max="12" width="21.00390625" style="298" customWidth="1"/>
    <col min="13" max="18" width="21.00390625" style="309" customWidth="1"/>
    <col min="19" max="30" width="21.00390625" style="104" customWidth="1"/>
    <col min="31" max="16384" width="9.125" style="104" customWidth="1"/>
  </cols>
  <sheetData>
    <row r="1" spans="1:18" s="105" customFormat="1" ht="18">
      <c r="A1" s="748" t="s">
        <v>845</v>
      </c>
      <c r="B1" s="494"/>
      <c r="C1" s="96"/>
      <c r="D1" s="254"/>
      <c r="E1" s="254"/>
      <c r="F1" s="263"/>
      <c r="G1" s="263"/>
      <c r="H1" s="275"/>
      <c r="I1" s="314"/>
      <c r="J1" s="313"/>
      <c r="K1" s="315"/>
      <c r="L1" s="297"/>
      <c r="M1" s="307"/>
      <c r="N1" s="307"/>
      <c r="O1" s="307"/>
      <c r="P1" s="307"/>
      <c r="Q1" s="307"/>
      <c r="R1" s="307"/>
    </row>
    <row r="2" spans="1:18" s="105" customFormat="1" ht="12.75" customHeight="1">
      <c r="A2" s="493"/>
      <c r="B2" s="494"/>
      <c r="C2" s="96"/>
      <c r="D2" s="254"/>
      <c r="E2" s="254"/>
      <c r="F2" s="263"/>
      <c r="G2" s="263"/>
      <c r="H2" s="275"/>
      <c r="I2" s="314"/>
      <c r="J2" s="313"/>
      <c r="K2" s="315"/>
      <c r="L2" s="297"/>
      <c r="M2" s="307"/>
      <c r="N2" s="307"/>
      <c r="O2" s="307"/>
      <c r="P2" s="307"/>
      <c r="Q2" s="307"/>
      <c r="R2" s="307"/>
    </row>
    <row r="3" spans="1:18" s="396" customFormat="1" ht="12.75">
      <c r="A3" s="749" t="str">
        <f>OSNOVA!D35</f>
        <v>S3.</v>
      </c>
      <c r="B3" s="750"/>
      <c r="C3" s="729" t="str">
        <f>OSNOVA!E35</f>
        <v>PLIN</v>
      </c>
      <c r="D3" s="359"/>
      <c r="E3" s="359"/>
      <c r="F3" s="730"/>
      <c r="G3" s="730"/>
      <c r="H3" s="731"/>
      <c r="I3" s="732"/>
      <c r="J3" s="733"/>
      <c r="K3" s="734"/>
      <c r="L3" s="735"/>
      <c r="M3" s="395"/>
      <c r="N3" s="395"/>
      <c r="O3" s="395"/>
      <c r="P3" s="395"/>
      <c r="Q3" s="395"/>
      <c r="R3" s="395"/>
    </row>
    <row r="4" spans="1:11" ht="14.25" customHeight="1">
      <c r="A4" s="89" t="s">
        <v>117</v>
      </c>
      <c r="B4" s="89"/>
      <c r="K4" s="682"/>
    </row>
    <row r="5" spans="3:11" ht="168">
      <c r="C5" s="101" t="s">
        <v>127</v>
      </c>
      <c r="D5" s="360"/>
      <c r="E5" s="360"/>
      <c r="F5" s="214"/>
      <c r="G5" s="214"/>
      <c r="I5" s="265"/>
      <c r="J5" s="302"/>
      <c r="K5" s="682"/>
    </row>
    <row r="6" spans="1:11" ht="12.75">
      <c r="A6" s="89" t="s">
        <v>123</v>
      </c>
      <c r="B6" s="89"/>
      <c r="C6" s="101"/>
      <c r="D6" s="360"/>
      <c r="E6" s="360"/>
      <c r="F6" s="214"/>
      <c r="G6" s="214"/>
      <c r="K6" s="682"/>
    </row>
    <row r="7" spans="1:18" s="102" customFormat="1" ht="12.75">
      <c r="A7" s="744" t="s">
        <v>848</v>
      </c>
      <c r="B7" s="744"/>
      <c r="C7" s="745" t="s">
        <v>849</v>
      </c>
      <c r="D7" s="746" t="s">
        <v>850</v>
      </c>
      <c r="E7" s="746" t="s">
        <v>851</v>
      </c>
      <c r="F7" s="747" t="s">
        <v>852</v>
      </c>
      <c r="G7" s="747" t="s">
        <v>853</v>
      </c>
      <c r="H7" s="295"/>
      <c r="I7" s="318"/>
      <c r="J7" s="318"/>
      <c r="K7" s="301"/>
      <c r="L7" s="299"/>
      <c r="M7" s="268"/>
      <c r="N7" s="268"/>
      <c r="O7" s="268"/>
      <c r="P7" s="268"/>
      <c r="Q7" s="268"/>
      <c r="R7" s="268"/>
    </row>
    <row r="8" spans="3:7" ht="12.75">
      <c r="C8" s="107"/>
      <c r="E8" s="361"/>
      <c r="G8" s="211"/>
    </row>
    <row r="9" spans="1:18" s="132" customFormat="1" ht="13.5" thickBot="1">
      <c r="A9" s="751"/>
      <c r="B9" s="752" t="s">
        <v>111</v>
      </c>
      <c r="C9" s="743" t="s">
        <v>471</v>
      </c>
      <c r="D9" s="362"/>
      <c r="E9" s="363"/>
      <c r="F9" s="208"/>
      <c r="G9" s="208"/>
      <c r="H9" s="731"/>
      <c r="I9" s="732"/>
      <c r="J9" s="733"/>
      <c r="K9" s="300"/>
      <c r="L9" s="300"/>
      <c r="M9" s="311"/>
      <c r="N9" s="311"/>
      <c r="O9" s="311"/>
      <c r="P9" s="311"/>
      <c r="Q9" s="311"/>
      <c r="R9" s="311"/>
    </row>
    <row r="10" spans="1:18" s="132" customFormat="1" ht="15.75">
      <c r="A10" s="529"/>
      <c r="B10" s="288"/>
      <c r="C10" s="287"/>
      <c r="D10" s="359"/>
      <c r="E10" s="361"/>
      <c r="F10" s="338"/>
      <c r="G10" s="338"/>
      <c r="H10" s="276"/>
      <c r="I10" s="317"/>
      <c r="J10" s="316"/>
      <c r="K10" s="319"/>
      <c r="L10" s="300"/>
      <c r="M10" s="311"/>
      <c r="N10" s="311"/>
      <c r="O10" s="311"/>
      <c r="P10" s="311"/>
      <c r="Q10" s="311"/>
      <c r="R10" s="311"/>
    </row>
    <row r="11" spans="1:18" s="80" customFormat="1" ht="12">
      <c r="A11" s="497" t="str">
        <f>$B$9</f>
        <v>I.</v>
      </c>
      <c r="B11" s="176">
        <f>COUNT(#REF!)+1</f>
        <v>1</v>
      </c>
      <c r="C11" s="447" t="s">
        <v>491</v>
      </c>
      <c r="D11" s="438"/>
      <c r="E11" s="257"/>
      <c r="F11" s="249"/>
      <c r="G11" s="266"/>
      <c r="H11" s="273"/>
      <c r="I11" s="322"/>
      <c r="J11" s="321"/>
      <c r="K11" s="320"/>
      <c r="L11" s="303"/>
      <c r="M11" s="330"/>
      <c r="N11" s="330"/>
      <c r="O11" s="330"/>
      <c r="P11" s="330"/>
      <c r="Q11" s="330"/>
      <c r="R11" s="330"/>
    </row>
    <row r="12" spans="1:18" s="80" customFormat="1" ht="72">
      <c r="A12" s="497"/>
      <c r="B12" s="176"/>
      <c r="C12" s="445" t="s">
        <v>492</v>
      </c>
      <c r="D12" s="492"/>
      <c r="E12" s="590"/>
      <c r="F12" s="249"/>
      <c r="G12" s="266"/>
      <c r="H12" s="273"/>
      <c r="I12" s="322"/>
      <c r="J12" s="321"/>
      <c r="K12" s="320"/>
      <c r="L12" s="303"/>
      <c r="M12" s="330"/>
      <c r="N12" s="330"/>
      <c r="O12" s="330"/>
      <c r="P12" s="330"/>
      <c r="Q12" s="330"/>
      <c r="R12" s="330"/>
    </row>
    <row r="13" spans="1:18" s="80" customFormat="1" ht="12">
      <c r="A13" s="497"/>
      <c r="B13" s="176"/>
      <c r="C13" s="449" t="s">
        <v>493</v>
      </c>
      <c r="D13" s="438" t="s">
        <v>4</v>
      </c>
      <c r="E13" s="257">
        <v>28</v>
      </c>
      <c r="F13" s="212">
        <f aca="true" t="shared" si="0" ref="F13:F47">H13*DobMont</f>
        <v>0</v>
      </c>
      <c r="G13" s="266">
        <f>IF(OSNOVA!$B$40=1,E13*F13,"")</f>
        <v>0</v>
      </c>
      <c r="H13" s="273"/>
      <c r="I13" s="322"/>
      <c r="J13" s="321"/>
      <c r="K13" s="320"/>
      <c r="L13" s="303"/>
      <c r="M13" s="330"/>
      <c r="N13" s="330"/>
      <c r="O13" s="330"/>
      <c r="P13" s="330"/>
      <c r="Q13" s="330"/>
      <c r="R13" s="330"/>
    </row>
    <row r="14" spans="1:18" s="80" customFormat="1" ht="12">
      <c r="A14" s="497"/>
      <c r="B14" s="176"/>
      <c r="C14" s="250"/>
      <c r="D14" s="223"/>
      <c r="E14" s="224"/>
      <c r="F14" s="212">
        <f t="shared" si="0"/>
        <v>0</v>
      </c>
      <c r="G14" s="266">
        <f>IF(OSNOVA!$B$40=1,E14*F14,"")</f>
        <v>0</v>
      </c>
      <c r="H14" s="273"/>
      <c r="I14" s="322"/>
      <c r="J14" s="321"/>
      <c r="K14" s="320"/>
      <c r="L14" s="303"/>
      <c r="M14" s="330"/>
      <c r="N14" s="330"/>
      <c r="O14" s="330"/>
      <c r="P14" s="330"/>
      <c r="Q14" s="330"/>
      <c r="R14" s="330"/>
    </row>
    <row r="15" spans="1:18" s="80" customFormat="1" ht="12">
      <c r="A15" s="497" t="str">
        <f>$B$9</f>
        <v>I.</v>
      </c>
      <c r="B15" s="176">
        <f>COUNT($A$11:B14)+1</f>
        <v>2</v>
      </c>
      <c r="C15" s="591" t="s">
        <v>494</v>
      </c>
      <c r="D15" s="438"/>
      <c r="E15" s="592"/>
      <c r="F15" s="212">
        <f t="shared" si="0"/>
        <v>0</v>
      </c>
      <c r="G15" s="266">
        <f>IF(OSNOVA!$B$40=1,E15*F15,"")</f>
        <v>0</v>
      </c>
      <c r="H15" s="273"/>
      <c r="I15" s="322"/>
      <c r="J15" s="321"/>
      <c r="K15" s="320"/>
      <c r="L15" s="303"/>
      <c r="M15" s="330"/>
      <c r="N15" s="330"/>
      <c r="O15" s="330"/>
      <c r="P15" s="330"/>
      <c r="Q15" s="330"/>
      <c r="R15" s="330"/>
    </row>
    <row r="16" spans="1:18" s="80" customFormat="1" ht="96">
      <c r="A16" s="497"/>
      <c r="B16" s="176"/>
      <c r="C16" s="593" t="s">
        <v>495</v>
      </c>
      <c r="D16" s="492"/>
      <c r="E16" s="592"/>
      <c r="F16" s="212">
        <f t="shared" si="0"/>
        <v>0</v>
      </c>
      <c r="G16" s="266">
        <f>IF(OSNOVA!$B$40=1,E16*F16,"")</f>
        <v>0</v>
      </c>
      <c r="H16" s="273"/>
      <c r="I16" s="322"/>
      <c r="J16" s="321"/>
      <c r="K16" s="320"/>
      <c r="L16" s="303"/>
      <c r="M16" s="330"/>
      <c r="N16" s="330"/>
      <c r="O16" s="330"/>
      <c r="P16" s="330"/>
      <c r="Q16" s="330"/>
      <c r="R16" s="330"/>
    </row>
    <row r="17" spans="1:18" s="80" customFormat="1" ht="12">
      <c r="A17" s="497"/>
      <c r="B17" s="176"/>
      <c r="C17" s="449" t="s">
        <v>496</v>
      </c>
      <c r="D17" s="438" t="s">
        <v>6</v>
      </c>
      <c r="E17" s="592">
        <v>4</v>
      </c>
      <c r="F17" s="212">
        <f t="shared" si="0"/>
        <v>0</v>
      </c>
      <c r="G17" s="266">
        <f>IF(OSNOVA!$B$40=1,E17*F17,"")</f>
        <v>0</v>
      </c>
      <c r="H17" s="273"/>
      <c r="I17" s="322"/>
      <c r="J17" s="321"/>
      <c r="K17" s="320"/>
      <c r="L17" s="303"/>
      <c r="M17" s="330"/>
      <c r="N17" s="330"/>
      <c r="O17" s="330"/>
      <c r="P17" s="330"/>
      <c r="Q17" s="330"/>
      <c r="R17" s="330"/>
    </row>
    <row r="18" spans="1:18" s="80" customFormat="1" ht="12">
      <c r="A18" s="497"/>
      <c r="B18" s="176"/>
      <c r="C18" s="489"/>
      <c r="D18" s="490"/>
      <c r="E18" s="403"/>
      <c r="F18" s="212">
        <f t="shared" si="0"/>
        <v>0</v>
      </c>
      <c r="G18" s="266">
        <f>IF(OSNOVA!$B$40=1,E18*F18,"")</f>
        <v>0</v>
      </c>
      <c r="H18" s="273"/>
      <c r="I18" s="322"/>
      <c r="J18" s="321"/>
      <c r="K18" s="320"/>
      <c r="L18" s="303"/>
      <c r="M18" s="330"/>
      <c r="N18" s="330"/>
      <c r="O18" s="330"/>
      <c r="P18" s="330"/>
      <c r="Q18" s="330"/>
      <c r="R18" s="330"/>
    </row>
    <row r="19" spans="1:18" s="80" customFormat="1" ht="12">
      <c r="A19" s="497" t="str">
        <f>$B$9</f>
        <v>I.</v>
      </c>
      <c r="B19" s="176">
        <f>COUNT($A$11:B18)+1</f>
        <v>3</v>
      </c>
      <c r="C19" s="594" t="s">
        <v>497</v>
      </c>
      <c r="D19" s="78"/>
      <c r="E19" s="224"/>
      <c r="F19" s="212">
        <f t="shared" si="0"/>
        <v>0</v>
      </c>
      <c r="G19" s="266">
        <f>IF(OSNOVA!$B$40=1,E19*F19,"")</f>
        <v>0</v>
      </c>
      <c r="H19" s="273"/>
      <c r="I19" s="322"/>
      <c r="J19" s="321"/>
      <c r="K19" s="320"/>
      <c r="L19" s="303"/>
      <c r="M19" s="330"/>
      <c r="N19" s="330"/>
      <c r="O19" s="330"/>
      <c r="P19" s="330"/>
      <c r="Q19" s="330"/>
      <c r="R19" s="330"/>
    </row>
    <row r="20" spans="1:18" s="80" customFormat="1" ht="36">
      <c r="A20" s="497"/>
      <c r="B20" s="176"/>
      <c r="C20" s="593" t="s">
        <v>498</v>
      </c>
      <c r="D20" s="78"/>
      <c r="E20" s="224"/>
      <c r="F20" s="212">
        <f t="shared" si="0"/>
        <v>0</v>
      </c>
      <c r="G20" s="266">
        <f>IF(OSNOVA!$B$40=1,E20*F20,"")</f>
        <v>0</v>
      </c>
      <c r="H20" s="273"/>
      <c r="I20" s="322"/>
      <c r="J20" s="321"/>
      <c r="K20" s="320"/>
      <c r="L20" s="303"/>
      <c r="M20" s="330"/>
      <c r="N20" s="330"/>
      <c r="O20" s="330"/>
      <c r="P20" s="330"/>
      <c r="Q20" s="330"/>
      <c r="R20" s="330"/>
    </row>
    <row r="21" spans="1:18" s="80" customFormat="1" ht="12">
      <c r="A21" s="497"/>
      <c r="B21" s="176"/>
      <c r="C21" s="199" t="s">
        <v>499</v>
      </c>
      <c r="D21" s="438" t="s">
        <v>6</v>
      </c>
      <c r="E21" s="224">
        <v>1</v>
      </c>
      <c r="F21" s="212">
        <f t="shared" si="0"/>
        <v>0</v>
      </c>
      <c r="G21" s="266">
        <f>IF(OSNOVA!$B$40=1,E21*F21,"")</f>
        <v>0</v>
      </c>
      <c r="H21" s="273"/>
      <c r="I21" s="322"/>
      <c r="J21" s="321"/>
      <c r="K21" s="320"/>
      <c r="L21" s="303"/>
      <c r="M21" s="330"/>
      <c r="N21" s="330"/>
      <c r="O21" s="330"/>
      <c r="P21" s="330"/>
      <c r="Q21" s="330"/>
      <c r="R21" s="330"/>
    </row>
    <row r="22" spans="1:18" s="80" customFormat="1" ht="12">
      <c r="A22" s="497"/>
      <c r="B22" s="176"/>
      <c r="C22" s="489"/>
      <c r="D22" s="490"/>
      <c r="E22" s="403"/>
      <c r="F22" s="212">
        <f t="shared" si="0"/>
        <v>0</v>
      </c>
      <c r="G22" s="266">
        <f>IF(OSNOVA!$B$40=1,E22*F22,"")</f>
        <v>0</v>
      </c>
      <c r="H22" s="273"/>
      <c r="I22" s="322"/>
      <c r="J22" s="321"/>
      <c r="K22" s="320"/>
      <c r="L22" s="303"/>
      <c r="M22" s="330"/>
      <c r="N22" s="330"/>
      <c r="O22" s="330"/>
      <c r="P22" s="330"/>
      <c r="Q22" s="330"/>
      <c r="R22" s="330"/>
    </row>
    <row r="23" spans="1:18" s="80" customFormat="1" ht="12">
      <c r="A23" s="497" t="str">
        <f>$B$9</f>
        <v>I.</v>
      </c>
      <c r="B23" s="176">
        <f>COUNT($A$11:B22)+1</f>
        <v>4</v>
      </c>
      <c r="C23" s="591" t="s">
        <v>500</v>
      </c>
      <c r="D23" s="78"/>
      <c r="E23" s="224"/>
      <c r="F23" s="212">
        <f t="shared" si="0"/>
        <v>0</v>
      </c>
      <c r="G23" s="266">
        <f>IF(OSNOVA!$B$40=1,E23*F23,"")</f>
        <v>0</v>
      </c>
      <c r="H23" s="273"/>
      <c r="I23" s="322"/>
      <c r="J23" s="321"/>
      <c r="K23" s="320"/>
      <c r="L23" s="303"/>
      <c r="M23" s="330"/>
      <c r="N23" s="330"/>
      <c r="O23" s="330"/>
      <c r="P23" s="330"/>
      <c r="Q23" s="330"/>
      <c r="R23" s="330"/>
    </row>
    <row r="24" spans="1:18" s="80" customFormat="1" ht="84">
      <c r="A24" s="497"/>
      <c r="B24" s="176"/>
      <c r="C24" s="593" t="s">
        <v>501</v>
      </c>
      <c r="D24" s="78"/>
      <c r="E24" s="224"/>
      <c r="F24" s="212">
        <f t="shared" si="0"/>
        <v>0</v>
      </c>
      <c r="G24" s="266">
        <f>IF(OSNOVA!$B$40=1,E24*F24,"")</f>
        <v>0</v>
      </c>
      <c r="H24" s="273"/>
      <c r="I24" s="322"/>
      <c r="J24" s="321"/>
      <c r="K24" s="320"/>
      <c r="L24" s="303"/>
      <c r="M24" s="330"/>
      <c r="N24" s="330"/>
      <c r="O24" s="330"/>
      <c r="P24" s="330"/>
      <c r="Q24" s="330"/>
      <c r="R24" s="330"/>
    </row>
    <row r="25" spans="1:18" s="80" customFormat="1" ht="12">
      <c r="A25" s="497"/>
      <c r="B25" s="176"/>
      <c r="C25" s="453" t="s">
        <v>499</v>
      </c>
      <c r="D25" s="438" t="s">
        <v>6</v>
      </c>
      <c r="E25" s="224">
        <v>3</v>
      </c>
      <c r="F25" s="212">
        <f t="shared" si="0"/>
        <v>0</v>
      </c>
      <c r="G25" s="266">
        <f>IF(OSNOVA!$B$40=1,E25*F25,"")</f>
        <v>0</v>
      </c>
      <c r="H25" s="273"/>
      <c r="I25" s="322"/>
      <c r="J25" s="321"/>
      <c r="K25" s="320"/>
      <c r="L25" s="303"/>
      <c r="M25" s="330"/>
      <c r="N25" s="330"/>
      <c r="O25" s="330"/>
      <c r="P25" s="330"/>
      <c r="Q25" s="330"/>
      <c r="R25" s="330"/>
    </row>
    <row r="26" spans="1:18" s="80" customFormat="1" ht="12">
      <c r="A26" s="497"/>
      <c r="B26" s="176"/>
      <c r="C26" s="489"/>
      <c r="D26" s="490"/>
      <c r="E26" s="403"/>
      <c r="F26" s="212">
        <f t="shared" si="0"/>
        <v>0</v>
      </c>
      <c r="G26" s="266">
        <f>IF(OSNOVA!$B$40=1,E26*F26,"")</f>
        <v>0</v>
      </c>
      <c r="H26" s="273"/>
      <c r="I26" s="322"/>
      <c r="J26" s="321"/>
      <c r="K26" s="320"/>
      <c r="L26" s="303"/>
      <c r="M26" s="330"/>
      <c r="N26" s="330"/>
      <c r="O26" s="330"/>
      <c r="P26" s="330"/>
      <c r="Q26" s="330"/>
      <c r="R26" s="330"/>
    </row>
    <row r="27" spans="1:18" s="80" customFormat="1" ht="12">
      <c r="A27" s="497" t="str">
        <f>$B$9</f>
        <v>I.</v>
      </c>
      <c r="B27" s="176">
        <f>COUNT($A$11:B26)+1</f>
        <v>5</v>
      </c>
      <c r="C27" s="591" t="s">
        <v>502</v>
      </c>
      <c r="D27" s="490" t="s">
        <v>6</v>
      </c>
      <c r="E27" s="403">
        <v>1</v>
      </c>
      <c r="F27" s="212">
        <f t="shared" si="0"/>
        <v>0</v>
      </c>
      <c r="G27" s="266">
        <f>IF(OSNOVA!$B$40=1,E27*F27,"")</f>
        <v>0</v>
      </c>
      <c r="H27" s="273"/>
      <c r="I27" s="322"/>
      <c r="J27" s="321"/>
      <c r="K27" s="320"/>
      <c r="L27" s="303"/>
      <c r="M27" s="330"/>
      <c r="N27" s="330"/>
      <c r="O27" s="330"/>
      <c r="P27" s="330"/>
      <c r="Q27" s="330"/>
      <c r="R27" s="330"/>
    </row>
    <row r="28" spans="1:18" s="80" customFormat="1" ht="156">
      <c r="A28" s="497"/>
      <c r="B28" s="176"/>
      <c r="C28" s="595" t="s">
        <v>503</v>
      </c>
      <c r="D28" s="490"/>
      <c r="E28" s="403"/>
      <c r="F28" s="212">
        <f t="shared" si="0"/>
        <v>0</v>
      </c>
      <c r="G28" s="266">
        <f>IF(OSNOVA!$B$40=1,E28*F28,"")</f>
        <v>0</v>
      </c>
      <c r="H28" s="273"/>
      <c r="I28" s="322"/>
      <c r="J28" s="321"/>
      <c r="K28" s="320"/>
      <c r="L28" s="303"/>
      <c r="M28" s="330"/>
      <c r="N28" s="330"/>
      <c r="O28" s="330"/>
      <c r="P28" s="330"/>
      <c r="Q28" s="330"/>
      <c r="R28" s="330"/>
    </row>
    <row r="29" spans="1:18" s="80" customFormat="1" ht="12">
      <c r="A29" s="497"/>
      <c r="B29" s="176"/>
      <c r="C29" s="511"/>
      <c r="D29" s="438"/>
      <c r="E29" s="257"/>
      <c r="F29" s="212">
        <f t="shared" si="0"/>
        <v>0</v>
      </c>
      <c r="G29" s="266">
        <f>IF(OSNOVA!$B$40=1,E29*F29,"")</f>
        <v>0</v>
      </c>
      <c r="H29" s="273"/>
      <c r="I29" s="322"/>
      <c r="J29" s="321"/>
      <c r="K29" s="320"/>
      <c r="L29" s="303"/>
      <c r="M29" s="330"/>
      <c r="N29" s="330"/>
      <c r="O29" s="330"/>
      <c r="P29" s="330"/>
      <c r="Q29" s="330"/>
      <c r="R29" s="330"/>
    </row>
    <row r="30" spans="1:18" s="80" customFormat="1" ht="12">
      <c r="A30" s="497" t="str">
        <f>$B$9</f>
        <v>I.</v>
      </c>
      <c r="B30" s="176">
        <f>COUNT($A$11:B29)+1</f>
        <v>6</v>
      </c>
      <c r="C30" s="591" t="s">
        <v>504</v>
      </c>
      <c r="D30" s="438" t="s">
        <v>4</v>
      </c>
      <c r="E30" s="257">
        <v>28</v>
      </c>
      <c r="F30" s="212">
        <f t="shared" si="0"/>
        <v>0</v>
      </c>
      <c r="G30" s="266">
        <f>IF(OSNOVA!$B$40=1,E30*F30,"")</f>
        <v>0</v>
      </c>
      <c r="H30" s="273"/>
      <c r="I30" s="322"/>
      <c r="J30" s="321"/>
      <c r="K30" s="320"/>
      <c r="L30" s="303"/>
      <c r="M30" s="330"/>
      <c r="N30" s="330"/>
      <c r="O30" s="330"/>
      <c r="P30" s="330"/>
      <c r="Q30" s="330"/>
      <c r="R30" s="330"/>
    </row>
    <row r="31" spans="1:18" s="80" customFormat="1" ht="48">
      <c r="A31" s="497"/>
      <c r="B31" s="176"/>
      <c r="C31" s="593" t="s">
        <v>505</v>
      </c>
      <c r="D31" s="438"/>
      <c r="E31" s="257"/>
      <c r="F31" s="212">
        <f t="shared" si="0"/>
        <v>0</v>
      </c>
      <c r="G31" s="266">
        <f>IF(OSNOVA!$B$40=1,E31*F31,"")</f>
        <v>0</v>
      </c>
      <c r="H31" s="273"/>
      <c r="I31" s="322"/>
      <c r="J31" s="321"/>
      <c r="K31" s="320"/>
      <c r="L31" s="303"/>
      <c r="M31" s="330"/>
      <c r="N31" s="330"/>
      <c r="O31" s="330"/>
      <c r="P31" s="330"/>
      <c r="Q31" s="330"/>
      <c r="R31" s="330"/>
    </row>
    <row r="32" spans="1:18" s="80" customFormat="1" ht="12">
      <c r="A32" s="497"/>
      <c r="B32" s="176"/>
      <c r="C32" s="511"/>
      <c r="D32" s="438"/>
      <c r="E32" s="257"/>
      <c r="F32" s="212">
        <f t="shared" si="0"/>
        <v>0</v>
      </c>
      <c r="G32" s="266">
        <f>IF(OSNOVA!$B$40=1,E32*F32,"")</f>
        <v>0</v>
      </c>
      <c r="H32" s="273"/>
      <c r="I32" s="322"/>
      <c r="J32" s="321"/>
      <c r="K32" s="320"/>
      <c r="L32" s="303"/>
      <c r="M32" s="330"/>
      <c r="N32" s="330"/>
      <c r="O32" s="330"/>
      <c r="P32" s="330"/>
      <c r="Q32" s="330"/>
      <c r="R32" s="330"/>
    </row>
    <row r="33" spans="1:18" s="80" customFormat="1" ht="12">
      <c r="A33" s="497" t="str">
        <f>$B$9</f>
        <v>I.</v>
      </c>
      <c r="B33" s="176">
        <f>COUNT($A$11:B32)+1</f>
        <v>7</v>
      </c>
      <c r="C33" s="591" t="s">
        <v>506</v>
      </c>
      <c r="D33" s="438" t="s">
        <v>6</v>
      </c>
      <c r="E33" s="257">
        <v>1</v>
      </c>
      <c r="F33" s="212">
        <f t="shared" si="0"/>
        <v>0</v>
      </c>
      <c r="G33" s="266">
        <f>IF(OSNOVA!$B$40=1,E33*F33,"")</f>
        <v>0</v>
      </c>
      <c r="H33" s="273"/>
      <c r="I33" s="322"/>
      <c r="J33" s="321"/>
      <c r="K33" s="320"/>
      <c r="L33" s="303"/>
      <c r="M33" s="330"/>
      <c r="N33" s="330"/>
      <c r="O33" s="330"/>
      <c r="P33" s="330"/>
      <c r="Q33" s="330"/>
      <c r="R33" s="330"/>
    </row>
    <row r="34" spans="1:18" s="80" customFormat="1" ht="36">
      <c r="A34" s="497"/>
      <c r="B34" s="176"/>
      <c r="C34" s="593" t="s">
        <v>507</v>
      </c>
      <c r="D34" s="438"/>
      <c r="E34" s="257"/>
      <c r="F34" s="212">
        <f t="shared" si="0"/>
        <v>0</v>
      </c>
      <c r="G34" s="266">
        <f>IF(OSNOVA!$B$40=1,E34*F34,"")</f>
        <v>0</v>
      </c>
      <c r="H34" s="273"/>
      <c r="I34" s="322"/>
      <c r="J34" s="321"/>
      <c r="K34" s="320"/>
      <c r="L34" s="303"/>
      <c r="M34" s="330"/>
      <c r="N34" s="330"/>
      <c r="O34" s="330"/>
      <c r="P34" s="330"/>
      <c r="Q34" s="330"/>
      <c r="R34" s="330"/>
    </row>
    <row r="35" spans="1:18" s="80" customFormat="1" ht="12">
      <c r="A35" s="497"/>
      <c r="B35" s="176"/>
      <c r="C35" s="199"/>
      <c r="D35" s="438"/>
      <c r="E35" s="257"/>
      <c r="F35" s="212">
        <f t="shared" si="0"/>
        <v>0</v>
      </c>
      <c r="G35" s="266">
        <f>IF(OSNOVA!$B$40=1,E35*F35,"")</f>
        <v>0</v>
      </c>
      <c r="H35" s="273"/>
      <c r="I35" s="322"/>
      <c r="J35" s="321"/>
      <c r="K35" s="320"/>
      <c r="L35" s="303"/>
      <c r="M35" s="330"/>
      <c r="N35" s="330"/>
      <c r="O35" s="330"/>
      <c r="P35" s="330"/>
      <c r="Q35" s="330"/>
      <c r="R35" s="330"/>
    </row>
    <row r="36" spans="1:18" s="80" customFormat="1" ht="12">
      <c r="A36" s="497" t="str">
        <f>$B$9</f>
        <v>I.</v>
      </c>
      <c r="B36" s="176">
        <f>COUNT($A$11:B35)+1</f>
        <v>8</v>
      </c>
      <c r="C36" s="591" t="s">
        <v>508</v>
      </c>
      <c r="D36" s="402" t="s">
        <v>6</v>
      </c>
      <c r="E36" s="403">
        <v>1</v>
      </c>
      <c r="F36" s="212">
        <f t="shared" si="0"/>
        <v>0</v>
      </c>
      <c r="G36" s="266">
        <f>IF(OSNOVA!$B$40=1,E36*F36,"")</f>
        <v>0</v>
      </c>
      <c r="H36" s="273"/>
      <c r="I36" s="322"/>
      <c r="J36" s="321"/>
      <c r="K36" s="320"/>
      <c r="L36" s="303"/>
      <c r="M36" s="330"/>
      <c r="N36" s="330"/>
      <c r="O36" s="330"/>
      <c r="P36" s="330"/>
      <c r="Q36" s="330"/>
      <c r="R36" s="330"/>
    </row>
    <row r="37" spans="1:18" s="80" customFormat="1" ht="36">
      <c r="A37" s="497"/>
      <c r="B37" s="176"/>
      <c r="C37" s="593" t="s">
        <v>509</v>
      </c>
      <c r="D37" s="490"/>
      <c r="E37" s="403"/>
      <c r="F37" s="212">
        <f t="shared" si="0"/>
        <v>0</v>
      </c>
      <c r="G37" s="266">
        <f>IF(OSNOVA!$B$40=1,E37*F37,"")</f>
        <v>0</v>
      </c>
      <c r="H37" s="273"/>
      <c r="I37" s="322"/>
      <c r="J37" s="321"/>
      <c r="K37" s="320"/>
      <c r="L37" s="303"/>
      <c r="M37" s="330"/>
      <c r="N37" s="330"/>
      <c r="O37" s="330"/>
      <c r="P37" s="330"/>
      <c r="Q37" s="330"/>
      <c r="R37" s="330"/>
    </row>
    <row r="38" spans="1:18" s="80" customFormat="1" ht="12">
      <c r="A38" s="497"/>
      <c r="B38" s="176"/>
      <c r="C38" s="250"/>
      <c r="D38" s="402"/>
      <c r="E38" s="403"/>
      <c r="F38" s="212">
        <f t="shared" si="0"/>
        <v>0</v>
      </c>
      <c r="G38" s="266">
        <f>IF(OSNOVA!$B$40=1,E38*F38,"")</f>
        <v>0</v>
      </c>
      <c r="H38" s="273"/>
      <c r="I38" s="322"/>
      <c r="J38" s="321"/>
      <c r="K38" s="320"/>
      <c r="L38" s="303"/>
      <c r="M38" s="330"/>
      <c r="N38" s="330"/>
      <c r="O38" s="330"/>
      <c r="P38" s="330"/>
      <c r="Q38" s="330"/>
      <c r="R38" s="330"/>
    </row>
    <row r="39" spans="1:18" s="80" customFormat="1" ht="12">
      <c r="A39" s="497" t="str">
        <f>$B$9</f>
        <v>I.</v>
      </c>
      <c r="B39" s="176">
        <f>COUNT($A$11:B38)+1</f>
        <v>9</v>
      </c>
      <c r="C39" s="591" t="s">
        <v>166</v>
      </c>
      <c r="D39" s="402" t="s">
        <v>98</v>
      </c>
      <c r="E39" s="403">
        <v>1</v>
      </c>
      <c r="F39" s="212">
        <f t="shared" si="0"/>
        <v>0</v>
      </c>
      <c r="G39" s="266">
        <f>IF(OSNOVA!$B$40=1,E39*F39,"")</f>
        <v>0</v>
      </c>
      <c r="H39" s="273"/>
      <c r="I39" s="322"/>
      <c r="J39" s="321"/>
      <c r="K39" s="320"/>
      <c r="L39" s="303"/>
      <c r="M39" s="330"/>
      <c r="N39" s="330"/>
      <c r="O39" s="330"/>
      <c r="P39" s="330"/>
      <c r="Q39" s="330"/>
      <c r="R39" s="330"/>
    </row>
    <row r="40" spans="1:18" s="80" customFormat="1" ht="24">
      <c r="A40" s="497"/>
      <c r="B40" s="176"/>
      <c r="C40" s="593" t="s">
        <v>510</v>
      </c>
      <c r="D40" s="402"/>
      <c r="E40" s="403"/>
      <c r="F40" s="212">
        <f t="shared" si="0"/>
        <v>0</v>
      </c>
      <c r="G40" s="266">
        <f>IF(OSNOVA!$B$40=1,E40*F40,"")</f>
        <v>0</v>
      </c>
      <c r="H40" s="273"/>
      <c r="I40" s="322"/>
      <c r="J40" s="321"/>
      <c r="K40" s="320"/>
      <c r="L40" s="303"/>
      <c r="M40" s="330"/>
      <c r="N40" s="330"/>
      <c r="O40" s="330"/>
      <c r="P40" s="330"/>
      <c r="Q40" s="330"/>
      <c r="R40" s="330"/>
    </row>
    <row r="41" spans="1:18" s="80" customFormat="1" ht="12">
      <c r="A41" s="497"/>
      <c r="B41" s="176"/>
      <c r="C41" s="593"/>
      <c r="D41" s="402"/>
      <c r="E41" s="403"/>
      <c r="F41" s="212">
        <f t="shared" si="0"/>
        <v>0</v>
      </c>
      <c r="G41" s="266">
        <f>IF(OSNOVA!$B$40=1,E41*F41,"")</f>
        <v>0</v>
      </c>
      <c r="H41" s="273"/>
      <c r="I41" s="322"/>
      <c r="J41" s="321"/>
      <c r="K41" s="320"/>
      <c r="L41" s="303"/>
      <c r="M41" s="330"/>
      <c r="N41" s="330"/>
      <c r="O41" s="330"/>
      <c r="P41" s="330"/>
      <c r="Q41" s="330"/>
      <c r="R41" s="330"/>
    </row>
    <row r="42" spans="1:18" s="80" customFormat="1" ht="12">
      <c r="A42" s="497" t="str">
        <f>$B$9</f>
        <v>I.</v>
      </c>
      <c r="B42" s="176">
        <f>COUNT($A$11:B41)+1</f>
        <v>10</v>
      </c>
      <c r="C42" s="591" t="s">
        <v>511</v>
      </c>
      <c r="D42" s="402" t="s">
        <v>98</v>
      </c>
      <c r="E42" s="403">
        <v>1</v>
      </c>
      <c r="F42" s="212">
        <f t="shared" si="0"/>
        <v>0</v>
      </c>
      <c r="G42" s="266">
        <f>IF(OSNOVA!$B$40=1,E42*F42,"")</f>
        <v>0</v>
      </c>
      <c r="H42" s="273"/>
      <c r="I42" s="322"/>
      <c r="J42" s="321"/>
      <c r="K42" s="320"/>
      <c r="L42" s="303"/>
      <c r="M42" s="330"/>
      <c r="N42" s="330"/>
      <c r="O42" s="330"/>
      <c r="P42" s="330"/>
      <c r="Q42" s="330"/>
      <c r="R42" s="330"/>
    </row>
    <row r="43" spans="1:18" s="80" customFormat="1" ht="36">
      <c r="A43" s="497"/>
      <c r="B43" s="176"/>
      <c r="C43" s="593" t="s">
        <v>512</v>
      </c>
      <c r="D43" s="402"/>
      <c r="E43" s="403"/>
      <c r="F43" s="212">
        <f t="shared" si="0"/>
        <v>0</v>
      </c>
      <c r="G43" s="266">
        <f>IF(OSNOVA!$B$40=1,E43*F43,"")</f>
        <v>0</v>
      </c>
      <c r="H43" s="273"/>
      <c r="I43" s="322"/>
      <c r="J43" s="321"/>
      <c r="K43" s="320"/>
      <c r="L43" s="303"/>
      <c r="M43" s="330"/>
      <c r="N43" s="330"/>
      <c r="O43" s="330"/>
      <c r="P43" s="330"/>
      <c r="Q43" s="330"/>
      <c r="R43" s="330"/>
    </row>
    <row r="44" spans="1:18" s="80" customFormat="1" ht="12">
      <c r="A44" s="497"/>
      <c r="B44" s="176"/>
      <c r="C44" s="593"/>
      <c r="D44" s="402"/>
      <c r="E44" s="403"/>
      <c r="F44" s="212">
        <f t="shared" si="0"/>
        <v>0</v>
      </c>
      <c r="G44" s="266">
        <f>IF(OSNOVA!$B$40=1,E44*F44,"")</f>
        <v>0</v>
      </c>
      <c r="H44" s="273"/>
      <c r="I44" s="322"/>
      <c r="J44" s="321"/>
      <c r="K44" s="320"/>
      <c r="L44" s="303"/>
      <c r="M44" s="330"/>
      <c r="N44" s="330"/>
      <c r="O44" s="330"/>
      <c r="P44" s="330"/>
      <c r="Q44" s="330"/>
      <c r="R44" s="330"/>
    </row>
    <row r="45" spans="1:18" s="80" customFormat="1" ht="12">
      <c r="A45" s="497" t="str">
        <f>$B$9</f>
        <v>I.</v>
      </c>
      <c r="B45" s="176">
        <f>COUNT($A$11:B44)+1</f>
        <v>11</v>
      </c>
      <c r="C45" s="591" t="s">
        <v>513</v>
      </c>
      <c r="D45" s="402" t="s">
        <v>98</v>
      </c>
      <c r="E45" s="403">
        <v>1</v>
      </c>
      <c r="F45" s="212">
        <f t="shared" si="0"/>
        <v>0</v>
      </c>
      <c r="G45" s="266">
        <f>IF(OSNOVA!$B$40=1,E45*F45,"")</f>
        <v>0</v>
      </c>
      <c r="H45" s="273"/>
      <c r="I45" s="322"/>
      <c r="J45" s="321"/>
      <c r="K45" s="320"/>
      <c r="L45" s="303"/>
      <c r="M45" s="330"/>
      <c r="N45" s="330"/>
      <c r="O45" s="330"/>
      <c r="P45" s="330"/>
      <c r="Q45" s="330"/>
      <c r="R45" s="330"/>
    </row>
    <row r="46" spans="1:18" s="80" customFormat="1" ht="36">
      <c r="A46" s="497"/>
      <c r="B46" s="176"/>
      <c r="C46" s="593" t="s">
        <v>514</v>
      </c>
      <c r="D46" s="402"/>
      <c r="E46" s="403"/>
      <c r="F46" s="212">
        <f t="shared" si="0"/>
        <v>0</v>
      </c>
      <c r="G46" s="266">
        <f>IF(OSNOVA!$B$40=1,E46*F46,"")</f>
        <v>0</v>
      </c>
      <c r="H46" s="273"/>
      <c r="I46" s="322"/>
      <c r="J46" s="321"/>
      <c r="K46" s="320"/>
      <c r="L46" s="303"/>
      <c r="M46" s="330"/>
      <c r="N46" s="330"/>
      <c r="O46" s="330"/>
      <c r="P46" s="330"/>
      <c r="Q46" s="330"/>
      <c r="R46" s="330"/>
    </row>
    <row r="47" spans="1:18" s="80" customFormat="1" ht="12">
      <c r="A47" s="497"/>
      <c r="B47" s="176"/>
      <c r="C47" s="445"/>
      <c r="D47" s="438"/>
      <c r="E47" s="257"/>
      <c r="F47" s="212">
        <f t="shared" si="0"/>
        <v>0</v>
      </c>
      <c r="G47" s="266">
        <f>IF(OSNOVA!$B$40=1,E47*F47,"")</f>
        <v>0</v>
      </c>
      <c r="H47" s="273"/>
      <c r="I47" s="322"/>
      <c r="J47" s="321"/>
      <c r="K47" s="320"/>
      <c r="L47" s="303"/>
      <c r="M47" s="330"/>
      <c r="N47" s="330"/>
      <c r="O47" s="330"/>
      <c r="P47" s="330"/>
      <c r="Q47" s="330"/>
      <c r="R47" s="330"/>
    </row>
    <row r="48" spans="1:18" s="80" customFormat="1" ht="12">
      <c r="A48" s="497" t="str">
        <f>$B$9</f>
        <v>I.</v>
      </c>
      <c r="B48" s="176">
        <f>COUNT($A$11:B47)+1</f>
        <v>12</v>
      </c>
      <c r="C48" s="203" t="s">
        <v>135</v>
      </c>
      <c r="D48" s="345" t="s">
        <v>5</v>
      </c>
      <c r="E48" s="346">
        <v>25</v>
      </c>
      <c r="F48" s="212">
        <f>H48*DobMont</f>
        <v>0</v>
      </c>
      <c r="G48" s="266">
        <f>IF(OSNOVA!$B$40=1,E48*F48,"")</f>
        <v>0</v>
      </c>
      <c r="H48" s="272"/>
      <c r="I48" s="322"/>
      <c r="J48" s="321"/>
      <c r="K48" s="320"/>
      <c r="L48" s="303"/>
      <c r="M48" s="330"/>
      <c r="N48" s="330"/>
      <c r="O48" s="330"/>
      <c r="P48" s="330"/>
      <c r="Q48" s="330"/>
      <c r="R48" s="330"/>
    </row>
    <row r="49" spans="1:18" s="80" customFormat="1" ht="72">
      <c r="A49" s="497"/>
      <c r="B49" s="176"/>
      <c r="C49" s="94" t="s">
        <v>221</v>
      </c>
      <c r="D49" s="365"/>
      <c r="E49" s="346"/>
      <c r="F49" s="212"/>
      <c r="G49" s="266"/>
      <c r="H49" s="272"/>
      <c r="I49" s="322"/>
      <c r="J49" s="321"/>
      <c r="K49" s="320"/>
      <c r="L49" s="303"/>
      <c r="M49" s="330"/>
      <c r="N49" s="330"/>
      <c r="O49" s="330"/>
      <c r="P49" s="330"/>
      <c r="Q49" s="330"/>
      <c r="R49" s="330"/>
    </row>
    <row r="50" spans="1:18" s="78" customFormat="1" ht="12">
      <c r="A50" s="497"/>
      <c r="B50" s="176"/>
      <c r="C50" s="204" t="s">
        <v>175</v>
      </c>
      <c r="D50" s="345"/>
      <c r="E50" s="346"/>
      <c r="F50" s="212"/>
      <c r="G50" s="266"/>
      <c r="H50" s="272"/>
      <c r="I50" s="322"/>
      <c r="J50" s="321"/>
      <c r="K50" s="320"/>
      <c r="L50" s="301"/>
      <c r="M50" s="306"/>
      <c r="N50" s="306"/>
      <c r="O50" s="306"/>
      <c r="P50" s="306"/>
      <c r="Q50" s="306"/>
      <c r="R50" s="306"/>
    </row>
    <row r="51" spans="1:18" s="78" customFormat="1" ht="12">
      <c r="A51" s="498"/>
      <c r="B51" s="176"/>
      <c r="C51" s="84"/>
      <c r="D51" s="365"/>
      <c r="E51" s="346"/>
      <c r="F51" s="212">
        <f>H51*DobMont</f>
        <v>0</v>
      </c>
      <c r="G51" s="212">
        <f>IF(OSNOVA!$B$40=1,E51*F51,"")</f>
        <v>0</v>
      </c>
      <c r="H51" s="212"/>
      <c r="I51" s="324"/>
      <c r="J51" s="323"/>
      <c r="K51" s="320"/>
      <c r="L51" s="301"/>
      <c r="M51" s="306"/>
      <c r="N51" s="306"/>
      <c r="O51" s="306"/>
      <c r="P51" s="306"/>
      <c r="Q51" s="306"/>
      <c r="R51" s="306"/>
    </row>
    <row r="52" spans="1:18" s="78" customFormat="1" ht="13.5" thickBot="1">
      <c r="A52" s="500"/>
      <c r="B52" s="500"/>
      <c r="C52" s="121" t="str">
        <f>CONCATENATE(A3,"",C9," - SKUPAJ:")</f>
        <v>S3.ZUNANJI PLINOVOD - SKUPAJ:</v>
      </c>
      <c r="D52" s="354"/>
      <c r="E52" s="354"/>
      <c r="F52" s="305"/>
      <c r="G52" s="248">
        <f>SUM(G9:G50)</f>
        <v>0</v>
      </c>
      <c r="H52" s="277"/>
      <c r="I52" s="324"/>
      <c r="J52" s="323"/>
      <c r="K52" s="320"/>
      <c r="L52" s="301"/>
      <c r="M52" s="306"/>
      <c r="N52" s="306"/>
      <c r="O52" s="306"/>
      <c r="P52" s="306"/>
      <c r="Q52" s="306"/>
      <c r="R52" s="306"/>
    </row>
    <row r="53" spans="1:16" s="78" customFormat="1" ht="12.75">
      <c r="A53" s="501"/>
      <c r="B53" s="502"/>
      <c r="C53" s="339"/>
      <c r="D53" s="356"/>
      <c r="E53" s="356"/>
      <c r="F53" s="340"/>
      <c r="G53" s="267"/>
      <c r="H53" s="272"/>
      <c r="I53" s="328"/>
      <c r="J53" s="328"/>
      <c r="K53" s="266"/>
      <c r="L53" s="269"/>
      <c r="M53" s="270"/>
      <c r="N53" s="249"/>
      <c r="O53" s="312"/>
      <c r="P53" s="306"/>
    </row>
    <row r="54" spans="1:18" s="132" customFormat="1" ht="13.5" thickBot="1">
      <c r="A54" s="751"/>
      <c r="B54" s="752" t="s">
        <v>131</v>
      </c>
      <c r="C54" s="743" t="s">
        <v>470</v>
      </c>
      <c r="D54" s="362"/>
      <c r="E54" s="363"/>
      <c r="F54" s="208"/>
      <c r="G54" s="208"/>
      <c r="H54" s="731"/>
      <c r="I54" s="732"/>
      <c r="J54" s="733"/>
      <c r="K54" s="300"/>
      <c r="L54" s="300"/>
      <c r="M54" s="311"/>
      <c r="N54" s="311"/>
      <c r="O54" s="311"/>
      <c r="P54" s="311"/>
      <c r="Q54" s="311"/>
      <c r="R54" s="311"/>
    </row>
    <row r="55" spans="1:18" s="132" customFormat="1" ht="15.75">
      <c r="A55" s="529"/>
      <c r="B55" s="288"/>
      <c r="C55" s="287"/>
      <c r="D55" s="359"/>
      <c r="E55" s="361"/>
      <c r="F55" s="338"/>
      <c r="G55" s="338"/>
      <c r="H55" s="276"/>
      <c r="I55" s="317"/>
      <c r="J55" s="316"/>
      <c r="K55" s="319"/>
      <c r="L55" s="300"/>
      <c r="M55" s="311"/>
      <c r="N55" s="311"/>
      <c r="O55" s="311"/>
      <c r="P55" s="311"/>
      <c r="Q55" s="311"/>
      <c r="R55" s="311"/>
    </row>
    <row r="56" spans="1:18" s="80" customFormat="1" ht="12">
      <c r="A56" s="497" t="str">
        <f>$B$54</f>
        <v>II.</v>
      </c>
      <c r="B56" s="176">
        <f>COUNT(#REF!)+1</f>
        <v>1</v>
      </c>
      <c r="C56" s="447" t="s">
        <v>248</v>
      </c>
      <c r="D56" s="216"/>
      <c r="E56" s="217"/>
      <c r="F56" s="212"/>
      <c r="G56" s="266"/>
      <c r="H56" s="272"/>
      <c r="I56" s="322"/>
      <c r="J56" s="321"/>
      <c r="K56" s="320"/>
      <c r="L56" s="303"/>
      <c r="M56" s="330"/>
      <c r="N56" s="330"/>
      <c r="O56" s="330"/>
      <c r="P56" s="330"/>
      <c r="Q56" s="330"/>
      <c r="R56" s="330"/>
    </row>
    <row r="57" spans="1:18" s="80" customFormat="1" ht="12">
      <c r="A57" s="497"/>
      <c r="B57" s="176"/>
      <c r="C57" s="445" t="s">
        <v>249</v>
      </c>
      <c r="D57" s="216"/>
      <c r="E57" s="217"/>
      <c r="F57" s="212"/>
      <c r="G57" s="266"/>
      <c r="H57" s="272"/>
      <c r="I57" s="322"/>
      <c r="J57" s="321"/>
      <c r="K57" s="320"/>
      <c r="L57" s="303"/>
      <c r="M57" s="330"/>
      <c r="N57" s="330"/>
      <c r="O57" s="330"/>
      <c r="P57" s="330"/>
      <c r="Q57" s="330"/>
      <c r="R57" s="330"/>
    </row>
    <row r="58" spans="1:18" s="80" customFormat="1" ht="48">
      <c r="A58" s="497"/>
      <c r="B58" s="176"/>
      <c r="C58" s="445" t="s">
        <v>250</v>
      </c>
      <c r="D58" s="213"/>
      <c r="E58" s="448"/>
      <c r="F58" s="212"/>
      <c r="G58" s="266"/>
      <c r="H58" s="272"/>
      <c r="I58" s="322"/>
      <c r="J58" s="321"/>
      <c r="K58" s="320"/>
      <c r="L58" s="303"/>
      <c r="M58" s="330"/>
      <c r="N58" s="330"/>
      <c r="O58" s="330"/>
      <c r="P58" s="330"/>
      <c r="Q58" s="330"/>
      <c r="R58" s="330"/>
    </row>
    <row r="59" spans="1:18" s="80" customFormat="1" ht="12">
      <c r="A59" s="497"/>
      <c r="B59" s="176"/>
      <c r="C59" s="449" t="s">
        <v>154</v>
      </c>
      <c r="D59" s="216" t="s">
        <v>4</v>
      </c>
      <c r="E59" s="217">
        <v>6</v>
      </c>
      <c r="F59" s="212">
        <f aca="true" t="shared" si="1" ref="F59:F122">H59*DobMont</f>
        <v>0</v>
      </c>
      <c r="G59" s="266">
        <f>IF(OSNOVA!$B$40=1,E59*F59,"")</f>
        <v>0</v>
      </c>
      <c r="H59" s="272"/>
      <c r="I59" s="322"/>
      <c r="J59" s="321"/>
      <c r="K59" s="320"/>
      <c r="L59" s="303"/>
      <c r="M59" s="330"/>
      <c r="N59" s="330"/>
      <c r="O59" s="330"/>
      <c r="P59" s="330"/>
      <c r="Q59" s="330"/>
      <c r="R59" s="330"/>
    </row>
    <row r="60" spans="1:18" s="80" customFormat="1" ht="12">
      <c r="A60" s="497"/>
      <c r="B60" s="176"/>
      <c r="C60" s="449" t="s">
        <v>181</v>
      </c>
      <c r="D60" s="216" t="s">
        <v>4</v>
      </c>
      <c r="E60" s="596">
        <v>0.5</v>
      </c>
      <c r="F60" s="212">
        <f t="shared" si="1"/>
        <v>0</v>
      </c>
      <c r="G60" s="266">
        <f>IF(OSNOVA!$B$40=1,E60*F60,"")</f>
        <v>0</v>
      </c>
      <c r="H60" s="272"/>
      <c r="I60" s="322"/>
      <c r="J60" s="321"/>
      <c r="K60" s="320"/>
      <c r="L60" s="303"/>
      <c r="M60" s="330"/>
      <c r="N60" s="330"/>
      <c r="O60" s="330"/>
      <c r="P60" s="330"/>
      <c r="Q60" s="330"/>
      <c r="R60" s="330"/>
    </row>
    <row r="61" spans="1:18" s="80" customFormat="1" ht="12">
      <c r="A61" s="497"/>
      <c r="B61" s="176"/>
      <c r="C61" s="250"/>
      <c r="D61" s="223"/>
      <c r="E61" s="224"/>
      <c r="F61" s="212">
        <f t="shared" si="1"/>
        <v>0</v>
      </c>
      <c r="G61" s="266">
        <f>IF(OSNOVA!$B$40=1,E61*F61,"")</f>
        <v>0</v>
      </c>
      <c r="H61" s="272"/>
      <c r="I61" s="322"/>
      <c r="J61" s="321"/>
      <c r="K61" s="320"/>
      <c r="L61" s="303"/>
      <c r="M61" s="330"/>
      <c r="N61" s="330"/>
      <c r="O61" s="330"/>
      <c r="P61" s="330"/>
      <c r="Q61" s="330"/>
      <c r="R61" s="330"/>
    </row>
    <row r="62" spans="1:18" s="80" customFormat="1" ht="12">
      <c r="A62" s="497" t="str">
        <f>$B$54</f>
        <v>II.</v>
      </c>
      <c r="B62" s="176">
        <f>COUNT($A$56:B61)+1</f>
        <v>2</v>
      </c>
      <c r="C62" s="447" t="s">
        <v>251</v>
      </c>
      <c r="D62" s="216"/>
      <c r="E62" s="224"/>
      <c r="F62" s="212">
        <f t="shared" si="1"/>
        <v>0</v>
      </c>
      <c r="G62" s="266">
        <f>IF(OSNOVA!$B$40=1,E62*F62,"")</f>
        <v>0</v>
      </c>
      <c r="H62" s="272"/>
      <c r="I62" s="322"/>
      <c r="J62" s="321"/>
      <c r="K62" s="320"/>
      <c r="L62" s="303"/>
      <c r="M62" s="330"/>
      <c r="N62" s="330"/>
      <c r="O62" s="330"/>
      <c r="P62" s="330"/>
      <c r="Q62" s="330"/>
      <c r="R62" s="330"/>
    </row>
    <row r="63" spans="1:18" s="80" customFormat="1" ht="36">
      <c r="A63" s="497"/>
      <c r="B63" s="176"/>
      <c r="C63" s="445" t="s">
        <v>252</v>
      </c>
      <c r="D63" s="213"/>
      <c r="E63" s="224"/>
      <c r="F63" s="212">
        <f t="shared" si="1"/>
        <v>0</v>
      </c>
      <c r="G63" s="266">
        <f>IF(OSNOVA!$B$40=1,E63*F63,"")</f>
        <v>0</v>
      </c>
      <c r="H63" s="272"/>
      <c r="I63" s="322"/>
      <c r="J63" s="321"/>
      <c r="K63" s="320"/>
      <c r="L63" s="303"/>
      <c r="M63" s="330"/>
      <c r="N63" s="330"/>
      <c r="O63" s="330"/>
      <c r="P63" s="330"/>
      <c r="Q63" s="330"/>
      <c r="R63" s="330"/>
    </row>
    <row r="64" spans="1:18" s="80" customFormat="1" ht="12">
      <c r="A64" s="497"/>
      <c r="B64" s="176"/>
      <c r="C64" s="449" t="s">
        <v>185</v>
      </c>
      <c r="D64" s="216" t="s">
        <v>98</v>
      </c>
      <c r="E64" s="224">
        <v>1</v>
      </c>
      <c r="F64" s="212">
        <f t="shared" si="1"/>
        <v>0</v>
      </c>
      <c r="G64" s="266">
        <f>IF(OSNOVA!$B$40=1,E64*F64,"")</f>
        <v>0</v>
      </c>
      <c r="H64" s="212"/>
      <c r="I64" s="322"/>
      <c r="J64" s="321"/>
      <c r="K64" s="320"/>
      <c r="L64" s="303"/>
      <c r="M64" s="330"/>
      <c r="N64" s="330"/>
      <c r="O64" s="330"/>
      <c r="P64" s="330"/>
      <c r="Q64" s="330"/>
      <c r="R64" s="330"/>
    </row>
    <row r="65" spans="3:18" s="80" customFormat="1" ht="12">
      <c r="C65" s="449"/>
      <c r="D65" s="216"/>
      <c r="E65" s="224"/>
      <c r="F65" s="212">
        <f t="shared" si="1"/>
        <v>0</v>
      </c>
      <c r="G65" s="266">
        <f>IF(OSNOVA!$B$40=1,E65*F65,"")</f>
        <v>0</v>
      </c>
      <c r="H65" s="272"/>
      <c r="I65" s="322"/>
      <c r="J65" s="321"/>
      <c r="K65" s="320"/>
      <c r="L65" s="303"/>
      <c r="M65" s="330"/>
      <c r="N65" s="330"/>
      <c r="O65" s="330"/>
      <c r="P65" s="330"/>
      <c r="Q65" s="330"/>
      <c r="R65" s="330"/>
    </row>
    <row r="66" spans="1:18" s="80" customFormat="1" ht="12">
      <c r="A66" s="497" t="str">
        <f>$B$54</f>
        <v>II.</v>
      </c>
      <c r="B66" s="176">
        <f>COUNT($A$56:B65)+1</f>
        <v>3</v>
      </c>
      <c r="C66" s="597" t="s">
        <v>515</v>
      </c>
      <c r="D66" s="216" t="s">
        <v>6</v>
      </c>
      <c r="E66" s="224">
        <v>8</v>
      </c>
      <c r="F66" s="212">
        <f t="shared" si="1"/>
        <v>0</v>
      </c>
      <c r="G66" s="266">
        <f>IF(OSNOVA!$B$40=1,E66*F66,"")</f>
        <v>0</v>
      </c>
      <c r="H66" s="212"/>
      <c r="I66" s="322"/>
      <c r="J66" s="321"/>
      <c r="K66" s="320"/>
      <c r="L66" s="303"/>
      <c r="M66" s="330"/>
      <c r="N66" s="330"/>
      <c r="O66" s="330"/>
      <c r="P66" s="330"/>
      <c r="Q66" s="330"/>
      <c r="R66" s="330"/>
    </row>
    <row r="67" spans="1:18" s="80" customFormat="1" ht="12">
      <c r="A67" s="497"/>
      <c r="B67" s="176"/>
      <c r="C67" s="598" t="s">
        <v>516</v>
      </c>
      <c r="D67" s="216"/>
      <c r="E67" s="224"/>
      <c r="F67" s="212">
        <f t="shared" si="1"/>
        <v>0</v>
      </c>
      <c r="G67" s="266">
        <f>IF(OSNOVA!$B$40=1,E67*F67,"")</f>
        <v>0</v>
      </c>
      <c r="H67" s="272"/>
      <c r="I67" s="322"/>
      <c r="J67" s="321"/>
      <c r="K67" s="320"/>
      <c r="L67" s="303"/>
      <c r="M67" s="330"/>
      <c r="N67" s="330"/>
      <c r="O67" s="330"/>
      <c r="P67" s="330"/>
      <c r="Q67" s="330"/>
      <c r="R67" s="330"/>
    </row>
    <row r="68" spans="1:18" s="80" customFormat="1" ht="12">
      <c r="A68" s="497"/>
      <c r="B68" s="176"/>
      <c r="C68" s="599" t="s">
        <v>154</v>
      </c>
      <c r="D68" s="216"/>
      <c r="E68" s="224"/>
      <c r="F68" s="212"/>
      <c r="G68" s="266"/>
      <c r="H68" s="212"/>
      <c r="I68" s="322"/>
      <c r="J68" s="321"/>
      <c r="K68" s="320"/>
      <c r="L68" s="303"/>
      <c r="M68" s="330"/>
      <c r="N68" s="330"/>
      <c r="O68" s="330"/>
      <c r="P68" s="330"/>
      <c r="Q68" s="330"/>
      <c r="R68" s="330"/>
    </row>
    <row r="69" spans="1:18" s="80" customFormat="1" ht="12">
      <c r="A69" s="497"/>
      <c r="B69" s="176"/>
      <c r="C69" s="599"/>
      <c r="D69" s="216"/>
      <c r="E69" s="224"/>
      <c r="F69" s="212"/>
      <c r="G69" s="266"/>
      <c r="H69" s="212"/>
      <c r="I69" s="322"/>
      <c r="J69" s="321"/>
      <c r="K69" s="320"/>
      <c r="L69" s="303"/>
      <c r="M69" s="330"/>
      <c r="N69" s="330"/>
      <c r="O69" s="330"/>
      <c r="P69" s="330"/>
      <c r="Q69" s="330"/>
      <c r="R69" s="330"/>
    </row>
    <row r="70" spans="1:18" s="80" customFormat="1" ht="12">
      <c r="A70" s="497" t="str">
        <f>$B$54</f>
        <v>II.</v>
      </c>
      <c r="B70" s="176">
        <f>COUNT($A$56:B69)+1</f>
        <v>4</v>
      </c>
      <c r="C70" s="599" t="s">
        <v>623</v>
      </c>
      <c r="D70" s="216" t="s">
        <v>6</v>
      </c>
      <c r="E70" s="592">
        <v>2</v>
      </c>
      <c r="F70" s="212">
        <f>H70*DobMont</f>
        <v>0</v>
      </c>
      <c r="G70" s="266">
        <f>IF(OSNOVA!$B$40=1,E70*F70,"")</f>
        <v>0</v>
      </c>
      <c r="H70" s="212"/>
      <c r="I70" s="322"/>
      <c r="J70" s="321"/>
      <c r="K70" s="320"/>
      <c r="L70" s="303"/>
      <c r="M70" s="330"/>
      <c r="N70" s="330"/>
      <c r="O70" s="330"/>
      <c r="P70" s="330"/>
      <c r="Q70" s="330"/>
      <c r="R70" s="330"/>
    </row>
    <row r="71" spans="1:18" s="80" customFormat="1" ht="12">
      <c r="A71" s="497"/>
      <c r="B71" s="176"/>
      <c r="C71" s="593" t="s">
        <v>624</v>
      </c>
      <c r="D71" s="216"/>
      <c r="E71" s="592"/>
      <c r="F71" s="212"/>
      <c r="G71" s="266"/>
      <c r="H71" s="212"/>
      <c r="I71" s="322"/>
      <c r="J71" s="321"/>
      <c r="K71" s="320"/>
      <c r="L71" s="303"/>
      <c r="M71" s="330"/>
      <c r="N71" s="330"/>
      <c r="O71" s="330"/>
      <c r="P71" s="330"/>
      <c r="Q71" s="330"/>
      <c r="R71" s="330"/>
    </row>
    <row r="72" spans="1:18" s="80" customFormat="1" ht="12">
      <c r="A72" s="497"/>
      <c r="B72" s="176"/>
      <c r="C72" s="599" t="s">
        <v>625</v>
      </c>
      <c r="D72" s="216"/>
      <c r="E72" s="592"/>
      <c r="F72" s="212"/>
      <c r="G72" s="266"/>
      <c r="H72" s="212"/>
      <c r="I72" s="322"/>
      <c r="J72" s="321"/>
      <c r="K72" s="320"/>
      <c r="L72" s="303"/>
      <c r="M72" s="330"/>
      <c r="N72" s="330"/>
      <c r="O72" s="330"/>
      <c r="P72" s="330"/>
      <c r="Q72" s="330"/>
      <c r="R72" s="330"/>
    </row>
    <row r="73" spans="1:18" s="80" customFormat="1" ht="12">
      <c r="A73" s="497"/>
      <c r="B73" s="176"/>
      <c r="C73" s="202"/>
      <c r="D73" s="216"/>
      <c r="E73" s="224"/>
      <c r="F73" s="212">
        <f t="shared" si="1"/>
        <v>0</v>
      </c>
      <c r="G73" s="266">
        <f>IF(OSNOVA!$B$40=1,E73*F73,"")</f>
        <v>0</v>
      </c>
      <c r="H73" s="272"/>
      <c r="I73" s="322"/>
      <c r="J73" s="321"/>
      <c r="K73" s="320"/>
      <c r="L73" s="303"/>
      <c r="M73" s="330"/>
      <c r="N73" s="330"/>
      <c r="O73" s="330"/>
      <c r="P73" s="330"/>
      <c r="Q73" s="330"/>
      <c r="R73" s="330"/>
    </row>
    <row r="74" spans="1:18" s="80" customFormat="1" ht="12">
      <c r="A74" s="497" t="str">
        <f>$B$54</f>
        <v>II.</v>
      </c>
      <c r="B74" s="176">
        <f>COUNT($A$56:B73)+1</f>
        <v>5</v>
      </c>
      <c r="C74" s="591" t="s">
        <v>626</v>
      </c>
      <c r="D74" s="216" t="s">
        <v>6</v>
      </c>
      <c r="E74" s="592">
        <v>1</v>
      </c>
      <c r="F74" s="212">
        <f t="shared" si="1"/>
        <v>0</v>
      </c>
      <c r="G74" s="266">
        <f>IF(OSNOVA!$B$40=1,E74*F74,"")</f>
        <v>0</v>
      </c>
      <c r="H74" s="212"/>
      <c r="I74" s="322"/>
      <c r="J74" s="321"/>
      <c r="K74" s="320"/>
      <c r="L74" s="303"/>
      <c r="M74" s="330"/>
      <c r="N74" s="330"/>
      <c r="O74" s="330"/>
      <c r="P74" s="330"/>
      <c r="Q74" s="330"/>
      <c r="R74" s="330"/>
    </row>
    <row r="75" spans="1:18" s="80" customFormat="1" ht="36">
      <c r="A75" s="497"/>
      <c r="B75" s="176"/>
      <c r="C75" s="593" t="s">
        <v>627</v>
      </c>
      <c r="D75" s="78"/>
      <c r="E75" s="592"/>
      <c r="F75" s="212">
        <f t="shared" si="1"/>
        <v>0</v>
      </c>
      <c r="G75" s="266">
        <f>IF(OSNOVA!$B$40=1,E75*F75,"")</f>
        <v>0</v>
      </c>
      <c r="H75" s="272"/>
      <c r="I75" s="322"/>
      <c r="J75" s="321"/>
      <c r="K75" s="320"/>
      <c r="L75" s="303"/>
      <c r="M75" s="330"/>
      <c r="N75" s="330"/>
      <c r="O75" s="330"/>
      <c r="P75" s="330"/>
      <c r="Q75" s="330"/>
      <c r="R75" s="330"/>
    </row>
    <row r="76" spans="1:18" s="80" customFormat="1" ht="12">
      <c r="A76" s="497"/>
      <c r="B76" s="176"/>
      <c r="C76" s="593" t="s">
        <v>346</v>
      </c>
      <c r="D76" s="216"/>
      <c r="E76" s="592"/>
      <c r="F76" s="212"/>
      <c r="G76" s="266"/>
      <c r="H76" s="272"/>
      <c r="I76" s="322"/>
      <c r="J76" s="321"/>
      <c r="K76" s="320"/>
      <c r="L76" s="303"/>
      <c r="M76" s="330"/>
      <c r="N76" s="330"/>
      <c r="O76" s="330"/>
      <c r="P76" s="330"/>
      <c r="Q76" s="330"/>
      <c r="R76" s="330"/>
    </row>
    <row r="77" spans="1:18" s="80" customFormat="1" ht="12">
      <c r="A77" s="497"/>
      <c r="B77" s="176"/>
      <c r="C77" s="199"/>
      <c r="D77" s="216"/>
      <c r="E77" s="224"/>
      <c r="F77" s="212">
        <f t="shared" si="1"/>
        <v>0</v>
      </c>
      <c r="G77" s="266">
        <f>IF(OSNOVA!$B$40=1,E77*F77,"")</f>
        <v>0</v>
      </c>
      <c r="H77" s="212"/>
      <c r="I77" s="322"/>
      <c r="J77" s="321"/>
      <c r="K77" s="320"/>
      <c r="L77" s="303"/>
      <c r="M77" s="330"/>
      <c r="N77" s="330"/>
      <c r="O77" s="330"/>
      <c r="P77" s="330"/>
      <c r="Q77" s="330"/>
      <c r="R77" s="330"/>
    </row>
    <row r="78" spans="1:18" s="80" customFormat="1" ht="24">
      <c r="A78" s="497" t="str">
        <f>$B$54</f>
        <v>II.</v>
      </c>
      <c r="B78" s="176">
        <f>COUNT($A$56:B77)+1</f>
        <v>6</v>
      </c>
      <c r="C78" s="454" t="s">
        <v>628</v>
      </c>
      <c r="D78" s="216" t="s">
        <v>6</v>
      </c>
      <c r="E78" s="670">
        <v>1</v>
      </c>
      <c r="F78" s="212">
        <f t="shared" si="1"/>
        <v>0</v>
      </c>
      <c r="G78" s="266">
        <f>IF(OSNOVA!$B$40=1,E78*F78,"")</f>
        <v>0</v>
      </c>
      <c r="H78" s="212"/>
      <c r="I78" s="322"/>
      <c r="J78" s="321"/>
      <c r="K78" s="320"/>
      <c r="L78" s="303"/>
      <c r="M78" s="330"/>
      <c r="N78" s="330"/>
      <c r="O78" s="330"/>
      <c r="P78" s="330"/>
      <c r="Q78" s="330"/>
      <c r="R78" s="330"/>
    </row>
    <row r="79" spans="1:18" s="80" customFormat="1" ht="60">
      <c r="A79" s="497"/>
      <c r="B79" s="176"/>
      <c r="C79" s="455" t="s">
        <v>629</v>
      </c>
      <c r="D79" s="216"/>
      <c r="E79" s="670"/>
      <c r="F79" s="212">
        <f t="shared" si="1"/>
        <v>0</v>
      </c>
      <c r="G79" s="266">
        <f>IF(OSNOVA!$B$40=1,E79*F79,"")</f>
        <v>0</v>
      </c>
      <c r="H79" s="212"/>
      <c r="I79" s="322"/>
      <c r="J79" s="321"/>
      <c r="K79" s="320"/>
      <c r="L79" s="303"/>
      <c r="M79" s="330"/>
      <c r="N79" s="330"/>
      <c r="O79" s="330"/>
      <c r="P79" s="330"/>
      <c r="Q79" s="330"/>
      <c r="R79" s="330"/>
    </row>
    <row r="80" spans="1:18" s="80" customFormat="1" ht="12">
      <c r="A80" s="497"/>
      <c r="B80" s="176"/>
      <c r="C80" s="450" t="s">
        <v>346</v>
      </c>
      <c r="D80" s="671"/>
      <c r="E80" s="217"/>
      <c r="F80" s="212">
        <f t="shared" si="1"/>
        <v>0</v>
      </c>
      <c r="G80" s="266">
        <f>IF(OSNOVA!$B$40=1,E80*F80,"")</f>
        <v>0</v>
      </c>
      <c r="H80" s="212"/>
      <c r="I80" s="322"/>
      <c r="J80" s="321"/>
      <c r="K80" s="320"/>
      <c r="L80" s="303"/>
      <c r="M80" s="330"/>
      <c r="N80" s="330"/>
      <c r="O80" s="330"/>
      <c r="P80" s="330"/>
      <c r="Q80" s="330"/>
      <c r="R80" s="330"/>
    </row>
    <row r="81" spans="1:18" s="80" customFormat="1" ht="12">
      <c r="A81" s="497"/>
      <c r="B81" s="176"/>
      <c r="C81" s="450"/>
      <c r="D81" s="365"/>
      <c r="E81" s="346"/>
      <c r="F81" s="212">
        <f t="shared" si="1"/>
        <v>0</v>
      </c>
      <c r="G81" s="266">
        <f>IF(OSNOVA!$B$40=1,E81*F81,"")</f>
        <v>0</v>
      </c>
      <c r="H81" s="212"/>
      <c r="I81" s="322"/>
      <c r="J81" s="321"/>
      <c r="K81" s="320"/>
      <c r="L81" s="303"/>
      <c r="M81" s="330"/>
      <c r="N81" s="330"/>
      <c r="O81" s="330"/>
      <c r="P81" s="330"/>
      <c r="Q81" s="330"/>
      <c r="R81" s="330"/>
    </row>
    <row r="82" spans="1:18" s="80" customFormat="1" ht="12">
      <c r="A82" s="497" t="str">
        <f>$B$54</f>
        <v>II.</v>
      </c>
      <c r="B82" s="176">
        <f>COUNT($A$56:B81)+1</f>
        <v>7</v>
      </c>
      <c r="C82" s="454" t="s">
        <v>630</v>
      </c>
      <c r="D82" s="78"/>
      <c r="E82" s="592"/>
      <c r="F82" s="212">
        <f t="shared" si="1"/>
        <v>0</v>
      </c>
      <c r="G82" s="266">
        <f>IF(OSNOVA!$B$40=1,E82*F82,"")</f>
        <v>0</v>
      </c>
      <c r="H82" s="212"/>
      <c r="I82" s="322"/>
      <c r="J82" s="321"/>
      <c r="K82" s="320"/>
      <c r="L82" s="303"/>
      <c r="M82" s="330"/>
      <c r="N82" s="330"/>
      <c r="O82" s="330"/>
      <c r="P82" s="330"/>
      <c r="Q82" s="330"/>
      <c r="R82" s="330"/>
    </row>
    <row r="83" spans="1:18" s="80" customFormat="1" ht="24">
      <c r="A83" s="497"/>
      <c r="B83" s="176"/>
      <c r="C83" s="455" t="s">
        <v>631</v>
      </c>
      <c r="D83" s="78"/>
      <c r="E83" s="592"/>
      <c r="F83" s="212">
        <f t="shared" si="1"/>
        <v>0</v>
      </c>
      <c r="G83" s="266">
        <f>IF(OSNOVA!$B$40=1,E83*F83,"")</f>
        <v>0</v>
      </c>
      <c r="H83" s="212"/>
      <c r="I83" s="322"/>
      <c r="J83" s="321"/>
      <c r="K83" s="320"/>
      <c r="L83" s="303"/>
      <c r="M83" s="330"/>
      <c r="N83" s="330"/>
      <c r="O83" s="330"/>
      <c r="P83" s="330"/>
      <c r="Q83" s="330"/>
      <c r="R83" s="330"/>
    </row>
    <row r="84" spans="1:18" s="80" customFormat="1" ht="12">
      <c r="A84" s="497"/>
      <c r="B84" s="176"/>
      <c r="C84" s="455" t="s">
        <v>632</v>
      </c>
      <c r="D84" s="216" t="s">
        <v>6</v>
      </c>
      <c r="E84" s="592">
        <v>1</v>
      </c>
      <c r="F84" s="212">
        <f t="shared" si="1"/>
        <v>0</v>
      </c>
      <c r="G84" s="266">
        <f>IF(OSNOVA!$B$40=1,E84*F84,"")</f>
        <v>0</v>
      </c>
      <c r="H84" s="212"/>
      <c r="I84" s="322"/>
      <c r="J84" s="321"/>
      <c r="K84" s="320"/>
      <c r="L84" s="303"/>
      <c r="M84" s="330"/>
      <c r="N84" s="330"/>
      <c r="O84" s="330"/>
      <c r="P84" s="330"/>
      <c r="Q84" s="330"/>
      <c r="R84" s="330"/>
    </row>
    <row r="85" spans="1:18" s="80" customFormat="1" ht="12">
      <c r="A85" s="497"/>
      <c r="B85" s="176"/>
      <c r="C85" s="455" t="s">
        <v>633</v>
      </c>
      <c r="D85" s="216" t="s">
        <v>6</v>
      </c>
      <c r="E85" s="592">
        <v>1</v>
      </c>
      <c r="F85" s="212">
        <f t="shared" si="1"/>
        <v>0</v>
      </c>
      <c r="G85" s="266">
        <f>IF(OSNOVA!$B$40=1,E85*F85,"")</f>
        <v>0</v>
      </c>
      <c r="H85" s="272"/>
      <c r="I85" s="322"/>
      <c r="J85" s="321"/>
      <c r="K85" s="320"/>
      <c r="L85" s="303"/>
      <c r="M85" s="330"/>
      <c r="N85" s="330"/>
      <c r="O85" s="330"/>
      <c r="P85" s="330"/>
      <c r="Q85" s="330"/>
      <c r="R85" s="330"/>
    </row>
    <row r="86" spans="1:18" s="80" customFormat="1" ht="12">
      <c r="A86" s="497"/>
      <c r="B86" s="176"/>
      <c r="C86" s="450" t="s">
        <v>634</v>
      </c>
      <c r="D86" s="216"/>
      <c r="E86" s="592"/>
      <c r="F86" s="212"/>
      <c r="G86" s="266"/>
      <c r="H86" s="272"/>
      <c r="I86" s="322"/>
      <c r="J86" s="321"/>
      <c r="K86" s="320"/>
      <c r="L86" s="303"/>
      <c r="M86" s="330"/>
      <c r="N86" s="330"/>
      <c r="O86" s="330"/>
      <c r="P86" s="330"/>
      <c r="Q86" s="330"/>
      <c r="R86" s="330"/>
    </row>
    <row r="87" spans="1:18" s="80" customFormat="1" ht="12">
      <c r="A87" s="497"/>
      <c r="B87" s="176"/>
      <c r="C87" s="450"/>
      <c r="D87" s="216"/>
      <c r="E87" s="592"/>
      <c r="F87" s="212"/>
      <c r="G87" s="266"/>
      <c r="H87" s="272"/>
      <c r="I87" s="322"/>
      <c r="J87" s="321"/>
      <c r="K87" s="320"/>
      <c r="L87" s="303"/>
      <c r="M87" s="330"/>
      <c r="N87" s="330"/>
      <c r="O87" s="330"/>
      <c r="P87" s="330"/>
      <c r="Q87" s="330"/>
      <c r="R87" s="330"/>
    </row>
    <row r="88" spans="1:18" s="80" customFormat="1" ht="12">
      <c r="A88" s="497" t="str">
        <f>$B$54</f>
        <v>II.</v>
      </c>
      <c r="B88" s="176">
        <f>COUNT($A$56:B87)+1</f>
        <v>8</v>
      </c>
      <c r="C88" s="672" t="s">
        <v>635</v>
      </c>
      <c r="D88" s="216" t="s">
        <v>6</v>
      </c>
      <c r="E88" s="592">
        <v>2</v>
      </c>
      <c r="F88" s="212">
        <f>H88*DobMont</f>
        <v>0</v>
      </c>
      <c r="G88" s="266">
        <f>IF(OSNOVA!$B$40=1,E88*F88,"")</f>
        <v>0</v>
      </c>
      <c r="H88" s="212"/>
      <c r="I88" s="322"/>
      <c r="J88" s="321"/>
      <c r="K88" s="320"/>
      <c r="L88" s="303"/>
      <c r="M88" s="330"/>
      <c r="N88" s="330"/>
      <c r="O88" s="330"/>
      <c r="P88" s="330"/>
      <c r="Q88" s="330"/>
      <c r="R88" s="330"/>
    </row>
    <row r="89" spans="1:18" s="80" customFormat="1" ht="24">
      <c r="A89" s="497"/>
      <c r="B89" s="176"/>
      <c r="C89" s="593" t="s">
        <v>636</v>
      </c>
      <c r="D89" s="216"/>
      <c r="E89" s="592"/>
      <c r="F89" s="212"/>
      <c r="G89" s="266"/>
      <c r="H89" s="272"/>
      <c r="I89" s="322"/>
      <c r="J89" s="321"/>
      <c r="K89" s="320"/>
      <c r="L89" s="303"/>
      <c r="M89" s="330"/>
      <c r="N89" s="330"/>
      <c r="O89" s="330"/>
      <c r="P89" s="330"/>
      <c r="Q89" s="330"/>
      <c r="R89" s="330"/>
    </row>
    <row r="90" spans="1:18" s="80" customFormat="1" ht="12">
      <c r="A90" s="497"/>
      <c r="B90" s="176"/>
      <c r="C90" s="673" t="s">
        <v>637</v>
      </c>
      <c r="D90" s="216"/>
      <c r="E90" s="592"/>
      <c r="F90" s="212"/>
      <c r="G90" s="266"/>
      <c r="H90" s="272"/>
      <c r="I90" s="322"/>
      <c r="J90" s="321"/>
      <c r="K90" s="320"/>
      <c r="L90" s="303"/>
      <c r="M90" s="330"/>
      <c r="N90" s="330"/>
      <c r="O90" s="330"/>
      <c r="P90" s="330"/>
      <c r="Q90" s="330"/>
      <c r="R90" s="330"/>
    </row>
    <row r="91" spans="1:18" s="80" customFormat="1" ht="12">
      <c r="A91" s="497"/>
      <c r="B91" s="176"/>
      <c r="C91" s="453"/>
      <c r="D91" s="216"/>
      <c r="E91" s="224"/>
      <c r="F91" s="212">
        <f t="shared" si="1"/>
        <v>0</v>
      </c>
      <c r="G91" s="266">
        <f>IF(OSNOVA!$B$40=1,E91*F91,"")</f>
        <v>0</v>
      </c>
      <c r="H91" s="272"/>
      <c r="I91" s="322"/>
      <c r="J91" s="321"/>
      <c r="K91" s="320"/>
      <c r="L91" s="303"/>
      <c r="M91" s="330"/>
      <c r="N91" s="330"/>
      <c r="O91" s="330"/>
      <c r="P91" s="330"/>
      <c r="Q91" s="330"/>
      <c r="R91" s="330"/>
    </row>
    <row r="92" spans="1:18" s="80" customFormat="1" ht="12">
      <c r="A92" s="497" t="str">
        <f>$B$54</f>
        <v>II.</v>
      </c>
      <c r="B92" s="176">
        <f>COUNT($A$56:B91)+1</f>
        <v>9</v>
      </c>
      <c r="C92" s="591" t="s">
        <v>517</v>
      </c>
      <c r="D92" s="78"/>
      <c r="E92" s="224"/>
      <c r="F92" s="212">
        <f t="shared" si="1"/>
        <v>0</v>
      </c>
      <c r="G92" s="266">
        <f>IF(OSNOVA!$B$40=1,E92*F92,"")</f>
        <v>0</v>
      </c>
      <c r="H92" s="272"/>
      <c r="I92" s="322"/>
      <c r="J92" s="321"/>
      <c r="K92" s="320"/>
      <c r="L92" s="303"/>
      <c r="M92" s="330"/>
      <c r="N92" s="330"/>
      <c r="O92" s="330"/>
      <c r="P92" s="330"/>
      <c r="Q92" s="330"/>
      <c r="R92" s="330"/>
    </row>
    <row r="93" spans="1:18" s="80" customFormat="1" ht="48">
      <c r="A93" s="497"/>
      <c r="B93" s="176"/>
      <c r="C93" s="593" t="s">
        <v>518</v>
      </c>
      <c r="D93" s="216"/>
      <c r="E93" s="224"/>
      <c r="F93" s="212">
        <f t="shared" si="1"/>
        <v>0</v>
      </c>
      <c r="G93" s="266">
        <f>IF(OSNOVA!$B$40=1,E93*F93,"")</f>
        <v>0</v>
      </c>
      <c r="H93" s="212"/>
      <c r="I93" s="322"/>
      <c r="J93" s="321"/>
      <c r="K93" s="320"/>
      <c r="L93" s="303"/>
      <c r="M93" s="330"/>
      <c r="N93" s="330"/>
      <c r="O93" s="330"/>
      <c r="P93" s="330"/>
      <c r="Q93" s="330"/>
      <c r="R93" s="330"/>
    </row>
    <row r="94" spans="1:18" s="80" customFormat="1" ht="12">
      <c r="A94" s="497"/>
      <c r="B94" s="176"/>
      <c r="C94" s="453" t="s">
        <v>519</v>
      </c>
      <c r="D94" s="216" t="s">
        <v>6</v>
      </c>
      <c r="E94" s="224">
        <v>1</v>
      </c>
      <c r="F94" s="212">
        <f t="shared" si="1"/>
        <v>0</v>
      </c>
      <c r="G94" s="266">
        <f>IF(OSNOVA!$B$40=1,E94*F94,"")</f>
        <v>0</v>
      </c>
      <c r="H94" s="272"/>
      <c r="I94" s="322"/>
      <c r="J94" s="321"/>
      <c r="K94" s="320"/>
      <c r="L94" s="303"/>
      <c r="M94" s="330"/>
      <c r="N94" s="330"/>
      <c r="O94" s="330"/>
      <c r="P94" s="330"/>
      <c r="Q94" s="330"/>
      <c r="R94" s="330"/>
    </row>
    <row r="95" spans="1:18" s="80" customFormat="1" ht="12">
      <c r="A95" s="497"/>
      <c r="B95" s="176"/>
      <c r="C95" s="453"/>
      <c r="D95" s="216"/>
      <c r="E95" s="224"/>
      <c r="F95" s="212">
        <f t="shared" si="1"/>
        <v>0</v>
      </c>
      <c r="G95" s="266">
        <f>IF(OSNOVA!$B$40=1,E95*F95,"")</f>
        <v>0</v>
      </c>
      <c r="H95" s="212"/>
      <c r="I95" s="322"/>
      <c r="J95" s="321"/>
      <c r="K95" s="320"/>
      <c r="L95" s="303"/>
      <c r="M95" s="330"/>
      <c r="N95" s="330"/>
      <c r="O95" s="330"/>
      <c r="P95" s="330"/>
      <c r="Q95" s="330"/>
      <c r="R95" s="330"/>
    </row>
    <row r="96" spans="1:18" s="80" customFormat="1" ht="12">
      <c r="A96" s="497" t="str">
        <f>$B$54</f>
        <v>II.</v>
      </c>
      <c r="B96" s="176">
        <f>COUNT($A$56:B95)+1</f>
        <v>10</v>
      </c>
      <c r="C96" s="591" t="s">
        <v>638</v>
      </c>
      <c r="D96" s="216" t="s">
        <v>6</v>
      </c>
      <c r="E96" s="592">
        <v>1</v>
      </c>
      <c r="F96" s="212">
        <f t="shared" si="1"/>
        <v>0</v>
      </c>
      <c r="G96" s="266">
        <f>IF(OSNOVA!$B$40=1,E96*F96,"")</f>
        <v>0</v>
      </c>
      <c r="H96" s="272"/>
      <c r="I96" s="322"/>
      <c r="J96" s="321"/>
      <c r="K96" s="320"/>
      <c r="L96" s="303"/>
      <c r="M96" s="330"/>
      <c r="N96" s="330"/>
      <c r="O96" s="330"/>
      <c r="P96" s="330"/>
      <c r="Q96" s="330"/>
      <c r="R96" s="330"/>
    </row>
    <row r="97" spans="1:18" s="80" customFormat="1" ht="36">
      <c r="A97" s="497"/>
      <c r="B97" s="176"/>
      <c r="C97" s="593" t="s">
        <v>639</v>
      </c>
      <c r="D97" s="216"/>
      <c r="E97" s="592"/>
      <c r="F97" s="212">
        <f t="shared" si="1"/>
        <v>0</v>
      </c>
      <c r="G97" s="266">
        <f>IF(OSNOVA!$B$40=1,E97*F97,"")</f>
        <v>0</v>
      </c>
      <c r="H97" s="272"/>
      <c r="I97" s="322"/>
      <c r="J97" s="321"/>
      <c r="K97" s="320"/>
      <c r="L97" s="303"/>
      <c r="M97" s="330"/>
      <c r="N97" s="330"/>
      <c r="O97" s="330"/>
      <c r="P97" s="330"/>
      <c r="Q97" s="330"/>
      <c r="R97" s="330"/>
    </row>
    <row r="98" spans="1:18" s="80" customFormat="1" ht="12">
      <c r="A98" s="497"/>
      <c r="B98" s="176"/>
      <c r="C98" s="674" t="s">
        <v>520</v>
      </c>
      <c r="D98" s="216"/>
      <c r="E98" s="592"/>
      <c r="F98" s="212">
        <f t="shared" si="1"/>
        <v>0</v>
      </c>
      <c r="G98" s="266">
        <f>IF(OSNOVA!$B$40=1,E98*F98,"")</f>
        <v>0</v>
      </c>
      <c r="H98" s="272"/>
      <c r="I98" s="322"/>
      <c r="J98" s="321"/>
      <c r="K98" s="320"/>
      <c r="L98" s="303"/>
      <c r="M98" s="330"/>
      <c r="N98" s="330"/>
      <c r="O98" s="330"/>
      <c r="P98" s="330"/>
      <c r="Q98" s="330"/>
      <c r="R98" s="330"/>
    </row>
    <row r="99" spans="1:18" s="80" customFormat="1" ht="12">
      <c r="A99" s="497"/>
      <c r="B99" s="176"/>
      <c r="C99" s="453"/>
      <c r="D99" s="216"/>
      <c r="E99" s="224"/>
      <c r="F99" s="212">
        <f t="shared" si="1"/>
        <v>0</v>
      </c>
      <c r="G99" s="266">
        <f>IF(OSNOVA!$B$40=1,E99*F99,"")</f>
        <v>0</v>
      </c>
      <c r="H99" s="272"/>
      <c r="I99" s="322"/>
      <c r="J99" s="321"/>
      <c r="K99" s="320"/>
      <c r="L99" s="303"/>
      <c r="M99" s="330"/>
      <c r="N99" s="330"/>
      <c r="O99" s="330"/>
      <c r="P99" s="330"/>
      <c r="Q99" s="330"/>
      <c r="R99" s="330"/>
    </row>
    <row r="100" spans="1:18" s="80" customFormat="1" ht="12">
      <c r="A100" s="497" t="str">
        <f>$B$54</f>
        <v>II.</v>
      </c>
      <c r="B100" s="176">
        <f>COUNT($A$56:B99)+1</f>
        <v>11</v>
      </c>
      <c r="C100" s="591" t="s">
        <v>521</v>
      </c>
      <c r="D100" s="216" t="s">
        <v>6</v>
      </c>
      <c r="E100" s="224">
        <v>1</v>
      </c>
      <c r="F100" s="212">
        <f t="shared" si="1"/>
        <v>0</v>
      </c>
      <c r="G100" s="266">
        <f>IF(OSNOVA!$B$40=1,E100*F100,"")</f>
        <v>0</v>
      </c>
      <c r="H100" s="272"/>
      <c r="I100" s="322"/>
      <c r="J100" s="321"/>
      <c r="K100" s="320"/>
      <c r="L100" s="303"/>
      <c r="M100" s="330"/>
      <c r="N100" s="330"/>
      <c r="O100" s="330"/>
      <c r="P100" s="330"/>
      <c r="Q100" s="330"/>
      <c r="R100" s="330"/>
    </row>
    <row r="101" spans="1:18" s="80" customFormat="1" ht="36">
      <c r="A101" s="497"/>
      <c r="B101" s="176"/>
      <c r="C101" s="455" t="s">
        <v>647</v>
      </c>
      <c r="D101" s="216"/>
      <c r="E101" s="224"/>
      <c r="F101" s="212">
        <f t="shared" si="1"/>
        <v>0</v>
      </c>
      <c r="G101" s="266">
        <f>IF(OSNOVA!$B$40=1,E101*F101,"")</f>
        <v>0</v>
      </c>
      <c r="H101" s="272"/>
      <c r="I101" s="322"/>
      <c r="J101" s="321"/>
      <c r="K101" s="320"/>
      <c r="L101" s="303"/>
      <c r="M101" s="330"/>
      <c r="N101" s="330"/>
      <c r="O101" s="330"/>
      <c r="P101" s="330"/>
      <c r="Q101" s="330"/>
      <c r="R101" s="330"/>
    </row>
    <row r="102" spans="1:18" s="80" customFormat="1" ht="12">
      <c r="A102" s="497"/>
      <c r="B102" s="176"/>
      <c r="C102" s="450" t="s">
        <v>522</v>
      </c>
      <c r="D102" s="216"/>
      <c r="E102" s="224"/>
      <c r="F102" s="212">
        <f t="shared" si="1"/>
        <v>0</v>
      </c>
      <c r="G102" s="266">
        <f>IF(OSNOVA!$B$40=1,E102*F102,"")</f>
        <v>0</v>
      </c>
      <c r="H102" s="272"/>
      <c r="I102" s="322"/>
      <c r="J102" s="321"/>
      <c r="K102" s="320"/>
      <c r="L102" s="303"/>
      <c r="M102" s="330"/>
      <c r="N102" s="330"/>
      <c r="O102" s="330"/>
      <c r="P102" s="330"/>
      <c r="Q102" s="330"/>
      <c r="R102" s="330"/>
    </row>
    <row r="103" spans="1:18" s="80" customFormat="1" ht="12">
      <c r="A103" s="497"/>
      <c r="B103" s="176"/>
      <c r="C103" s="202"/>
      <c r="D103" s="365"/>
      <c r="E103" s="346"/>
      <c r="F103" s="212">
        <f t="shared" si="1"/>
        <v>0</v>
      </c>
      <c r="G103" s="266">
        <f>IF(OSNOVA!$B$40=1,E103*F103,"")</f>
        <v>0</v>
      </c>
      <c r="H103" s="272"/>
      <c r="I103" s="322"/>
      <c r="J103" s="321"/>
      <c r="K103" s="320"/>
      <c r="L103" s="303"/>
      <c r="M103" s="330"/>
      <c r="N103" s="330"/>
      <c r="O103" s="330"/>
      <c r="P103" s="330"/>
      <c r="Q103" s="330"/>
      <c r="R103" s="330"/>
    </row>
    <row r="104" spans="1:18" s="80" customFormat="1" ht="24">
      <c r="A104" s="497" t="str">
        <f>$B$54</f>
        <v>II.</v>
      </c>
      <c r="B104" s="176">
        <f>COUNT($A$56:B103)+1</f>
        <v>12</v>
      </c>
      <c r="C104" s="510" t="s">
        <v>640</v>
      </c>
      <c r="D104" s="490" t="s">
        <v>6</v>
      </c>
      <c r="E104" s="403">
        <v>1</v>
      </c>
      <c r="F104" s="212">
        <f t="shared" si="1"/>
        <v>0</v>
      </c>
      <c r="G104" s="266">
        <f>IF(OSNOVA!$B$40=1,E104*F104,"")</f>
        <v>0</v>
      </c>
      <c r="H104" s="272"/>
      <c r="I104" s="322"/>
      <c r="J104" s="321"/>
      <c r="K104" s="320"/>
      <c r="L104" s="303"/>
      <c r="M104" s="330"/>
      <c r="N104" s="330"/>
      <c r="O104" s="330"/>
      <c r="P104" s="330"/>
      <c r="Q104" s="330"/>
      <c r="R104" s="330"/>
    </row>
    <row r="105" spans="1:18" s="80" customFormat="1" ht="48">
      <c r="A105" s="497"/>
      <c r="B105" s="176"/>
      <c r="C105" s="94" t="s">
        <v>641</v>
      </c>
      <c r="D105" s="490"/>
      <c r="E105" s="403"/>
      <c r="F105" s="212">
        <f t="shared" si="1"/>
        <v>0</v>
      </c>
      <c r="G105" s="266">
        <f>IF(OSNOVA!$B$40=1,E105*F105,"")</f>
        <v>0</v>
      </c>
      <c r="H105" s="272"/>
      <c r="I105" s="322"/>
      <c r="J105" s="321"/>
      <c r="K105" s="320"/>
      <c r="L105" s="303"/>
      <c r="M105" s="330"/>
      <c r="N105" s="330"/>
      <c r="O105" s="330"/>
      <c r="P105" s="330"/>
      <c r="Q105" s="330"/>
      <c r="R105" s="330"/>
    </row>
    <row r="106" spans="1:18" s="80" customFormat="1" ht="12">
      <c r="A106" s="497"/>
      <c r="B106" s="176"/>
      <c r="C106" s="450" t="s">
        <v>523</v>
      </c>
      <c r="D106" s="490"/>
      <c r="E106" s="403"/>
      <c r="F106" s="212">
        <f t="shared" si="1"/>
        <v>0</v>
      </c>
      <c r="G106" s="266">
        <f>IF(OSNOVA!$B$40=1,E106*F106,"")</f>
        <v>0</v>
      </c>
      <c r="H106" s="272"/>
      <c r="I106" s="322"/>
      <c r="J106" s="321"/>
      <c r="K106" s="320"/>
      <c r="L106" s="303"/>
      <c r="M106" s="330"/>
      <c r="N106" s="330"/>
      <c r="O106" s="330"/>
      <c r="P106" s="330"/>
      <c r="Q106" s="330"/>
      <c r="R106" s="330"/>
    </row>
    <row r="107" spans="1:18" s="80" customFormat="1" ht="12">
      <c r="A107" s="497"/>
      <c r="B107" s="176"/>
      <c r="C107" s="450"/>
      <c r="D107" s="490"/>
      <c r="E107" s="403"/>
      <c r="F107" s="212">
        <f t="shared" si="1"/>
        <v>0</v>
      </c>
      <c r="G107" s="266">
        <f>IF(OSNOVA!$B$40=1,E107*F107,"")</f>
        <v>0</v>
      </c>
      <c r="H107" s="272"/>
      <c r="I107" s="322"/>
      <c r="J107" s="321"/>
      <c r="K107" s="320"/>
      <c r="L107" s="303"/>
      <c r="M107" s="330"/>
      <c r="N107" s="330"/>
      <c r="O107" s="330"/>
      <c r="P107" s="330"/>
      <c r="Q107" s="330"/>
      <c r="R107" s="330"/>
    </row>
    <row r="108" spans="1:18" s="80" customFormat="1" ht="24">
      <c r="A108" s="497" t="str">
        <f>$B$54</f>
        <v>II.</v>
      </c>
      <c r="B108" s="176">
        <f>COUNT($A$56:B107)+1</f>
        <v>13</v>
      </c>
      <c r="C108" s="510" t="s">
        <v>524</v>
      </c>
      <c r="D108" s="490" t="s">
        <v>6</v>
      </c>
      <c r="E108" s="403">
        <v>1</v>
      </c>
      <c r="F108" s="212">
        <f t="shared" si="1"/>
        <v>0</v>
      </c>
      <c r="G108" s="266">
        <f>IF(OSNOVA!$B$40=1,E108*F108,"")</f>
        <v>0</v>
      </c>
      <c r="H108" s="272"/>
      <c r="I108" s="322"/>
      <c r="J108" s="321"/>
      <c r="K108" s="320"/>
      <c r="L108" s="303"/>
      <c r="M108" s="330"/>
      <c r="N108" s="330"/>
      <c r="O108" s="330"/>
      <c r="P108" s="330"/>
      <c r="Q108" s="330"/>
      <c r="R108" s="330"/>
    </row>
    <row r="109" spans="1:18" s="80" customFormat="1" ht="48">
      <c r="A109" s="497"/>
      <c r="B109" s="176"/>
      <c r="C109" s="455" t="s">
        <v>525</v>
      </c>
      <c r="D109" s="490"/>
      <c r="E109" s="403"/>
      <c r="F109" s="212">
        <f t="shared" si="1"/>
        <v>0</v>
      </c>
      <c r="G109" s="266">
        <f>IF(OSNOVA!$B$40=1,E109*F109,"")</f>
        <v>0</v>
      </c>
      <c r="H109" s="272"/>
      <c r="I109" s="322"/>
      <c r="J109" s="321"/>
      <c r="K109" s="320"/>
      <c r="L109" s="303"/>
      <c r="M109" s="330"/>
      <c r="N109" s="330"/>
      <c r="O109" s="330"/>
      <c r="P109" s="330"/>
      <c r="Q109" s="330"/>
      <c r="R109" s="330"/>
    </row>
    <row r="110" spans="1:18" s="80" customFormat="1" ht="12">
      <c r="A110" s="497"/>
      <c r="B110" s="176"/>
      <c r="C110" s="450"/>
      <c r="D110" s="490"/>
      <c r="E110" s="403"/>
      <c r="F110" s="212">
        <f t="shared" si="1"/>
        <v>0</v>
      </c>
      <c r="G110" s="266">
        <f>IF(OSNOVA!$B$40=1,E110*F110,"")</f>
        <v>0</v>
      </c>
      <c r="H110" s="272"/>
      <c r="I110" s="322"/>
      <c r="J110" s="321"/>
      <c r="K110" s="320"/>
      <c r="L110" s="303"/>
      <c r="M110" s="330"/>
      <c r="N110" s="330"/>
      <c r="O110" s="330"/>
      <c r="P110" s="330"/>
      <c r="Q110" s="330"/>
      <c r="R110" s="330"/>
    </row>
    <row r="111" spans="1:18" s="80" customFormat="1" ht="12">
      <c r="A111" s="497" t="str">
        <f>$B$54</f>
        <v>II.</v>
      </c>
      <c r="B111" s="176">
        <f>COUNT($A$56:B110)+1</f>
        <v>14</v>
      </c>
      <c r="C111" s="454" t="s">
        <v>642</v>
      </c>
      <c r="D111" s="490" t="s">
        <v>4</v>
      </c>
      <c r="E111" s="403">
        <v>1</v>
      </c>
      <c r="F111" s="212">
        <f t="shared" si="1"/>
        <v>0</v>
      </c>
      <c r="G111" s="266">
        <f>IF(OSNOVA!$B$40=1,E111*F111,"")</f>
        <v>0</v>
      </c>
      <c r="H111" s="272"/>
      <c r="I111" s="322"/>
      <c r="J111" s="321"/>
      <c r="K111" s="320"/>
      <c r="L111" s="303"/>
      <c r="M111" s="330"/>
      <c r="N111" s="330"/>
      <c r="O111" s="330"/>
      <c r="P111" s="330"/>
      <c r="Q111" s="330"/>
      <c r="R111" s="330"/>
    </row>
    <row r="112" spans="1:18" s="80" customFormat="1" ht="24">
      <c r="A112" s="497"/>
      <c r="B112" s="176"/>
      <c r="C112" s="455" t="s">
        <v>643</v>
      </c>
      <c r="D112" s="490"/>
      <c r="E112" s="403"/>
      <c r="F112" s="212">
        <f t="shared" si="1"/>
        <v>0</v>
      </c>
      <c r="G112" s="266">
        <f>IF(OSNOVA!$B$40=1,E112*F112,"")</f>
        <v>0</v>
      </c>
      <c r="H112" s="272"/>
      <c r="I112" s="322"/>
      <c r="J112" s="321"/>
      <c r="K112" s="320"/>
      <c r="L112" s="303"/>
      <c r="M112" s="330"/>
      <c r="N112" s="330"/>
      <c r="O112" s="330"/>
      <c r="P112" s="330"/>
      <c r="Q112" s="330"/>
      <c r="R112" s="330"/>
    </row>
    <row r="113" spans="1:18" s="80" customFormat="1" ht="12">
      <c r="A113" s="497"/>
      <c r="B113" s="176"/>
      <c r="C113" s="455"/>
      <c r="D113" s="490"/>
      <c r="E113" s="403"/>
      <c r="F113" s="212"/>
      <c r="G113" s="266"/>
      <c r="H113" s="272"/>
      <c r="I113" s="322"/>
      <c r="J113" s="321"/>
      <c r="K113" s="320"/>
      <c r="L113" s="303"/>
      <c r="M113" s="330"/>
      <c r="N113" s="330"/>
      <c r="O113" s="330"/>
      <c r="P113" s="330"/>
      <c r="Q113" s="330"/>
      <c r="R113" s="330"/>
    </row>
    <row r="114" spans="1:18" s="80" customFormat="1" ht="12">
      <c r="A114" s="497" t="str">
        <f>$B$54</f>
        <v>II.</v>
      </c>
      <c r="B114" s="176">
        <f>COUNT($A$56:B113)+1</f>
        <v>15</v>
      </c>
      <c r="C114" s="675" t="s">
        <v>644</v>
      </c>
      <c r="D114" s="490" t="s">
        <v>6</v>
      </c>
      <c r="E114" s="403">
        <v>3</v>
      </c>
      <c r="F114" s="212">
        <f>H114*DobMont</f>
        <v>0</v>
      </c>
      <c r="G114" s="266">
        <f>IF(OSNOVA!$B$40=1,E114*F114,"")</f>
        <v>0</v>
      </c>
      <c r="H114" s="272"/>
      <c r="I114" s="322"/>
      <c r="J114" s="321"/>
      <c r="K114" s="320"/>
      <c r="L114" s="303"/>
      <c r="M114" s="330"/>
      <c r="N114" s="330"/>
      <c r="O114" s="330"/>
      <c r="P114" s="330"/>
      <c r="Q114" s="330"/>
      <c r="R114" s="330"/>
    </row>
    <row r="115" spans="1:18" s="80" customFormat="1" ht="12">
      <c r="A115" s="497"/>
      <c r="B115" s="176"/>
      <c r="C115" s="676" t="s">
        <v>645</v>
      </c>
      <c r="D115" s="490"/>
      <c r="E115" s="403"/>
      <c r="F115" s="212"/>
      <c r="G115" s="266"/>
      <c r="H115" s="272"/>
      <c r="I115" s="322"/>
      <c r="J115" s="321"/>
      <c r="K115" s="320"/>
      <c r="L115" s="303"/>
      <c r="M115" s="330"/>
      <c r="N115" s="330"/>
      <c r="O115" s="330"/>
      <c r="P115" s="330"/>
      <c r="Q115" s="330"/>
      <c r="R115" s="330"/>
    </row>
    <row r="116" spans="1:18" s="80" customFormat="1" ht="12">
      <c r="A116" s="497"/>
      <c r="B116" s="176"/>
      <c r="C116" s="215"/>
      <c r="D116" s="216"/>
      <c r="E116" s="217"/>
      <c r="F116" s="212">
        <f t="shared" si="1"/>
        <v>0</v>
      </c>
      <c r="G116" s="266">
        <f>IF(OSNOVA!$B$40=1,E116*F116,"")</f>
        <v>0</v>
      </c>
      <c r="H116" s="272"/>
      <c r="I116" s="322"/>
      <c r="J116" s="321"/>
      <c r="K116" s="320"/>
      <c r="L116" s="303"/>
      <c r="M116" s="330"/>
      <c r="N116" s="330"/>
      <c r="O116" s="330"/>
      <c r="P116" s="330"/>
      <c r="Q116" s="330"/>
      <c r="R116" s="330"/>
    </row>
    <row r="117" spans="1:18" s="80" customFormat="1" ht="12">
      <c r="A117" s="497" t="str">
        <f>$B$54</f>
        <v>II.</v>
      </c>
      <c r="B117" s="176">
        <f>COUNT($A$56:B116)+1</f>
        <v>16</v>
      </c>
      <c r="C117" s="203" t="s">
        <v>135</v>
      </c>
      <c r="D117" s="345" t="s">
        <v>5</v>
      </c>
      <c r="E117" s="346">
        <v>1</v>
      </c>
      <c r="F117" s="212">
        <f t="shared" si="1"/>
        <v>0</v>
      </c>
      <c r="G117" s="266">
        <f>IF(OSNOVA!$B$40=1,E117*F117,"")</f>
        <v>0</v>
      </c>
      <c r="H117" s="272"/>
      <c r="I117" s="322"/>
      <c r="J117" s="321"/>
      <c r="K117" s="320"/>
      <c r="L117" s="303"/>
      <c r="M117" s="330"/>
      <c r="N117" s="330"/>
      <c r="O117" s="330"/>
      <c r="P117" s="330"/>
      <c r="Q117" s="330"/>
      <c r="R117" s="330"/>
    </row>
    <row r="118" spans="1:18" s="80" customFormat="1" ht="72">
      <c r="A118" s="497"/>
      <c r="B118" s="176"/>
      <c r="C118" s="94" t="s">
        <v>221</v>
      </c>
      <c r="D118" s="365"/>
      <c r="E118" s="346"/>
      <c r="F118" s="212">
        <f t="shared" si="1"/>
        <v>0</v>
      </c>
      <c r="G118" s="266">
        <f>IF(OSNOVA!$B$40=1,E118*F118,"")</f>
        <v>0</v>
      </c>
      <c r="H118" s="272"/>
      <c r="I118" s="322"/>
      <c r="J118" s="321"/>
      <c r="K118" s="320"/>
      <c r="L118" s="303"/>
      <c r="M118" s="330"/>
      <c r="N118" s="330"/>
      <c r="O118" s="330"/>
      <c r="P118" s="330"/>
      <c r="Q118" s="330"/>
      <c r="R118" s="330"/>
    </row>
    <row r="119" spans="1:18" s="80" customFormat="1" ht="12">
      <c r="A119" s="497"/>
      <c r="B119" s="176"/>
      <c r="C119" s="204" t="s">
        <v>175</v>
      </c>
      <c r="D119" s="345"/>
      <c r="E119" s="346"/>
      <c r="F119" s="212">
        <f t="shared" si="1"/>
        <v>0</v>
      </c>
      <c r="G119" s="266">
        <f>IF(OSNOVA!$B$40=1,E119*F119,"")</f>
        <v>0</v>
      </c>
      <c r="H119" s="272"/>
      <c r="I119" s="322"/>
      <c r="J119" s="321"/>
      <c r="K119" s="320"/>
      <c r="L119" s="303"/>
      <c r="M119" s="330"/>
      <c r="N119" s="330"/>
      <c r="O119" s="330"/>
      <c r="P119" s="330"/>
      <c r="Q119" s="330"/>
      <c r="R119" s="330"/>
    </row>
    <row r="120" spans="1:18" s="80" customFormat="1" ht="12">
      <c r="A120" s="497"/>
      <c r="B120" s="176"/>
      <c r="C120" s="204"/>
      <c r="D120" s="345"/>
      <c r="E120" s="346"/>
      <c r="F120" s="212">
        <f t="shared" si="1"/>
        <v>0</v>
      </c>
      <c r="G120" s="266">
        <f>IF(OSNOVA!$B$40=1,E120*F120,"")</f>
        <v>0</v>
      </c>
      <c r="H120" s="272"/>
      <c r="I120" s="322"/>
      <c r="J120" s="321"/>
      <c r="K120" s="320"/>
      <c r="L120" s="303"/>
      <c r="M120" s="330"/>
      <c r="N120" s="330"/>
      <c r="O120" s="330"/>
      <c r="P120" s="330"/>
      <c r="Q120" s="330"/>
      <c r="R120" s="330"/>
    </row>
    <row r="121" spans="1:18" s="80" customFormat="1" ht="12">
      <c r="A121" s="497" t="str">
        <f>$B$54</f>
        <v>II.</v>
      </c>
      <c r="B121" s="176">
        <f>COUNT($A$56:B120)+1</f>
        <v>17</v>
      </c>
      <c r="C121" s="451" t="s">
        <v>253</v>
      </c>
      <c r="D121" s="345" t="s">
        <v>98</v>
      </c>
      <c r="E121" s="346">
        <v>1</v>
      </c>
      <c r="F121" s="212">
        <f t="shared" si="1"/>
        <v>0</v>
      </c>
      <c r="G121" s="266">
        <f>IF(OSNOVA!$B$40=1,E121*F121,"")</f>
        <v>0</v>
      </c>
      <c r="H121" s="272"/>
      <c r="I121" s="322"/>
      <c r="J121" s="321"/>
      <c r="K121" s="320"/>
      <c r="L121" s="303"/>
      <c r="M121" s="330"/>
      <c r="N121" s="330"/>
      <c r="O121" s="330"/>
      <c r="P121" s="330"/>
      <c r="Q121" s="330"/>
      <c r="R121" s="330"/>
    </row>
    <row r="122" spans="1:18" s="80" customFormat="1" ht="36">
      <c r="A122" s="497"/>
      <c r="B122" s="176"/>
      <c r="C122" s="452" t="s">
        <v>646</v>
      </c>
      <c r="D122" s="345"/>
      <c r="E122" s="346"/>
      <c r="F122" s="212">
        <f t="shared" si="1"/>
        <v>0</v>
      </c>
      <c r="G122" s="266">
        <f>IF(OSNOVA!$B$40=1,E122*F122,"")</f>
        <v>0</v>
      </c>
      <c r="H122" s="272"/>
      <c r="I122" s="322"/>
      <c r="J122" s="321"/>
      <c r="K122" s="320"/>
      <c r="L122" s="303"/>
      <c r="M122" s="330"/>
      <c r="N122" s="330"/>
      <c r="O122" s="330"/>
      <c r="P122" s="330"/>
      <c r="Q122" s="330"/>
      <c r="R122" s="330"/>
    </row>
    <row r="123" spans="1:18" s="78" customFormat="1" ht="12">
      <c r="A123" s="498"/>
      <c r="B123" s="176"/>
      <c r="C123" s="84"/>
      <c r="D123" s="365"/>
      <c r="E123" s="346"/>
      <c r="F123" s="212">
        <f>H123*DobMont</f>
        <v>0</v>
      </c>
      <c r="G123" s="212">
        <f>IF(OSNOVA!$B$40=1,E123*F123,"")</f>
        <v>0</v>
      </c>
      <c r="H123" s="212"/>
      <c r="I123" s="324"/>
      <c r="J123" s="323"/>
      <c r="K123" s="320"/>
      <c r="L123" s="301"/>
      <c r="M123" s="306"/>
      <c r="N123" s="306"/>
      <c r="O123" s="306"/>
      <c r="P123" s="306"/>
      <c r="Q123" s="306"/>
      <c r="R123" s="306"/>
    </row>
    <row r="124" spans="1:18" s="78" customFormat="1" ht="13.5" thickBot="1">
      <c r="A124" s="500"/>
      <c r="B124" s="500"/>
      <c r="C124" s="121" t="str">
        <f>CONCATENATE(A75,"",C54," - SKUPAJ:")</f>
        <v>NOTRANJI PLINOVOD - SKUPAJ:</v>
      </c>
      <c r="D124" s="354"/>
      <c r="E124" s="354"/>
      <c r="F124" s="305"/>
      <c r="G124" s="248">
        <f>SUM(G54:G122)</f>
        <v>0</v>
      </c>
      <c r="H124" s="277"/>
      <c r="I124" s="324"/>
      <c r="J124" s="323"/>
      <c r="K124" s="320"/>
      <c r="L124" s="301"/>
      <c r="M124" s="306"/>
      <c r="N124" s="306"/>
      <c r="O124" s="306"/>
      <c r="P124" s="306"/>
      <c r="Q124" s="306"/>
      <c r="R124" s="306"/>
    </row>
    <row r="125" spans="1:16" s="78" customFormat="1" ht="12.75">
      <c r="A125" s="501"/>
      <c r="B125" s="502"/>
      <c r="C125" s="339"/>
      <c r="D125" s="356"/>
      <c r="E125" s="356"/>
      <c r="F125" s="340"/>
      <c r="G125" s="267"/>
      <c r="H125" s="272"/>
      <c r="I125" s="328"/>
      <c r="J125" s="328"/>
      <c r="K125" s="266"/>
      <c r="L125" s="269"/>
      <c r="M125" s="270"/>
      <c r="N125" s="249"/>
      <c r="O125" s="312"/>
      <c r="P125" s="306"/>
    </row>
    <row r="126" spans="1:18" ht="13.5" thickBot="1">
      <c r="A126" s="471" t="str">
        <f>CONCATENATE("DELNA REKAPITULACIJA - ",A3,C3)</f>
        <v>DELNA REKAPITULACIJA - S3.PLIN</v>
      </c>
      <c r="B126" s="471"/>
      <c r="C126" s="770"/>
      <c r="D126" s="771"/>
      <c r="E126" s="771"/>
      <c r="F126" s="248"/>
      <c r="G126" s="247"/>
      <c r="H126" s="772"/>
      <c r="I126" s="773"/>
      <c r="J126" s="774"/>
      <c r="K126" s="775"/>
      <c r="L126" s="309"/>
      <c r="R126" s="776"/>
    </row>
    <row r="127" spans="1:18" s="78" customFormat="1" ht="12.75">
      <c r="A127" s="507"/>
      <c r="B127" s="507"/>
      <c r="C127" s="133"/>
      <c r="D127" s="366"/>
      <c r="E127" s="366"/>
      <c r="F127" s="212">
        <f>H127*DobMont</f>
        <v>0</v>
      </c>
      <c r="G127" s="230"/>
      <c r="H127" s="277"/>
      <c r="I127" s="324"/>
      <c r="J127" s="323"/>
      <c r="K127" s="320"/>
      <c r="L127" s="306"/>
      <c r="M127" s="306"/>
      <c r="N127" s="306"/>
      <c r="O127" s="306"/>
      <c r="P127" s="306"/>
      <c r="Q127" s="306"/>
      <c r="R127" s="332"/>
    </row>
    <row r="128" spans="1:18" s="78" customFormat="1" ht="12">
      <c r="A128" s="136" t="s">
        <v>99</v>
      </c>
      <c r="B128" s="136"/>
      <c r="C128" s="137"/>
      <c r="D128" s="367"/>
      <c r="E128" s="367"/>
      <c r="F128" s="212">
        <f>H128*DobMont</f>
        <v>0</v>
      </c>
      <c r="G128" s="227"/>
      <c r="H128" s="277"/>
      <c r="I128" s="324"/>
      <c r="J128" s="323"/>
      <c r="K128" s="320"/>
      <c r="L128" s="306"/>
      <c r="M128" s="306"/>
      <c r="N128" s="306"/>
      <c r="O128" s="306"/>
      <c r="P128" s="306"/>
      <c r="Q128" s="306"/>
      <c r="R128" s="332"/>
    </row>
    <row r="129" spans="1:18" s="78" customFormat="1" ht="12.75">
      <c r="A129" s="508"/>
      <c r="B129" s="508"/>
      <c r="C129" s="138"/>
      <c r="D129" s="283"/>
      <c r="E129" s="283"/>
      <c r="F129" s="232"/>
      <c r="G129" s="232"/>
      <c r="H129" s="277"/>
      <c r="I129" s="324"/>
      <c r="J129" s="323"/>
      <c r="K129" s="320"/>
      <c r="L129" s="306"/>
      <c r="M129" s="306"/>
      <c r="N129" s="306"/>
      <c r="O129" s="306"/>
      <c r="P129" s="306"/>
      <c r="Q129" s="306"/>
      <c r="R129" s="332"/>
    </row>
    <row r="130" spans="1:18" s="78" customFormat="1" ht="12.75">
      <c r="A130" s="261"/>
      <c r="B130" s="261"/>
      <c r="C130" s="140"/>
      <c r="D130" s="356"/>
      <c r="E130" s="356"/>
      <c r="F130" s="212">
        <f>H130*DobMont</f>
        <v>0</v>
      </c>
      <c r="G130" s="233"/>
      <c r="H130" s="277"/>
      <c r="I130" s="324"/>
      <c r="J130" s="323"/>
      <c r="K130" s="320"/>
      <c r="L130" s="306"/>
      <c r="M130" s="306"/>
      <c r="N130" s="306"/>
      <c r="O130" s="306"/>
      <c r="P130" s="306"/>
      <c r="Q130" s="306"/>
      <c r="R130" s="332"/>
    </row>
    <row r="131" spans="1:18" s="78" customFormat="1" ht="12.75">
      <c r="A131" s="341"/>
      <c r="B131" s="509" t="str">
        <f>$B$9</f>
        <v>I.</v>
      </c>
      <c r="C131" s="234" t="str">
        <f>C9</f>
        <v>ZUNANJI PLINOVOD</v>
      </c>
      <c r="D131" s="355"/>
      <c r="E131" s="356"/>
      <c r="F131" s="212">
        <f>H131*DobMont</f>
        <v>0</v>
      </c>
      <c r="G131" s="238">
        <f>G52</f>
        <v>0</v>
      </c>
      <c r="H131" s="277"/>
      <c r="I131" s="324"/>
      <c r="J131" s="323"/>
      <c r="K131" s="320"/>
      <c r="L131" s="306"/>
      <c r="M131" s="306"/>
      <c r="N131" s="306"/>
      <c r="O131" s="306"/>
      <c r="P131" s="306"/>
      <c r="Q131" s="306"/>
      <c r="R131" s="332"/>
    </row>
    <row r="132" spans="1:18" s="78" customFormat="1" ht="12.75">
      <c r="A132" s="341"/>
      <c r="B132" s="509"/>
      <c r="C132" s="234"/>
      <c r="D132" s="355"/>
      <c r="E132" s="356"/>
      <c r="F132" s="212"/>
      <c r="G132" s="238"/>
      <c r="H132" s="277"/>
      <c r="I132" s="324"/>
      <c r="J132" s="323"/>
      <c r="K132" s="320"/>
      <c r="L132" s="306"/>
      <c r="M132" s="306"/>
      <c r="N132" s="306"/>
      <c r="O132" s="306"/>
      <c r="P132" s="306"/>
      <c r="Q132" s="306"/>
      <c r="R132" s="332"/>
    </row>
    <row r="133" spans="1:18" s="78" customFormat="1" ht="12.75">
      <c r="A133" s="341"/>
      <c r="B133" s="509" t="str">
        <f>B54</f>
        <v>II.</v>
      </c>
      <c r="C133" s="234" t="str">
        <f>C54</f>
        <v>NOTRANJI PLINOVOD</v>
      </c>
      <c r="D133" s="355"/>
      <c r="E133" s="356"/>
      <c r="F133" s="212">
        <f>H133*DobMont</f>
        <v>0</v>
      </c>
      <c r="G133" s="238">
        <f>G124</f>
        <v>0</v>
      </c>
      <c r="H133" s="277"/>
      <c r="I133" s="324"/>
      <c r="J133" s="323"/>
      <c r="K133" s="320"/>
      <c r="L133" s="306"/>
      <c r="M133" s="306"/>
      <c r="N133" s="306"/>
      <c r="O133" s="306"/>
      <c r="P133" s="306"/>
      <c r="Q133" s="306"/>
      <c r="R133" s="332"/>
    </row>
    <row r="134" spans="1:18" s="78" customFormat="1" ht="12.75">
      <c r="A134" s="341"/>
      <c r="B134" s="341"/>
      <c r="C134" s="234"/>
      <c r="D134" s="355"/>
      <c r="E134" s="356"/>
      <c r="F134" s="342"/>
      <c r="G134" s="238"/>
      <c r="H134" s="277"/>
      <c r="I134" s="324"/>
      <c r="J134" s="323"/>
      <c r="K134" s="320"/>
      <c r="L134" s="306"/>
      <c r="M134" s="306"/>
      <c r="N134" s="306"/>
      <c r="O134" s="306"/>
      <c r="P134" s="306"/>
      <c r="Q134" s="306"/>
      <c r="R134" s="332"/>
    </row>
    <row r="135" spans="1:18" s="78" customFormat="1" ht="13.5" thickBot="1">
      <c r="A135" s="500"/>
      <c r="B135" s="500"/>
      <c r="C135" s="121" t="str">
        <f>CONCATENATE(A3,"",C3," - SKUPAJ:")</f>
        <v>S3.PLIN - SKUPAJ:</v>
      </c>
      <c r="D135" s="354"/>
      <c r="E135" s="354"/>
      <c r="F135" s="305"/>
      <c r="G135" s="248">
        <f>SUM(G130:G134)</f>
        <v>0</v>
      </c>
      <c r="H135" s="277"/>
      <c r="I135" s="324"/>
      <c r="J135" s="323"/>
      <c r="K135" s="320"/>
      <c r="L135" s="306"/>
      <c r="M135" s="306"/>
      <c r="N135" s="306"/>
      <c r="O135" s="306"/>
      <c r="P135" s="306"/>
      <c r="Q135" s="306"/>
      <c r="R135" s="332"/>
    </row>
    <row r="136" spans="1:18" s="135" customFormat="1" ht="15">
      <c r="A136" s="501"/>
      <c r="B136" s="502"/>
      <c r="C136" s="260"/>
      <c r="D136" s="356"/>
      <c r="E136" s="356"/>
      <c r="F136" s="212">
        <f>H136*DobMont</f>
        <v>0</v>
      </c>
      <c r="G136" s="267"/>
      <c r="H136" s="275"/>
      <c r="I136" s="314"/>
      <c r="J136" s="313"/>
      <c r="K136" s="303"/>
      <c r="L136" s="331"/>
      <c r="M136" s="331"/>
      <c r="N136" s="331"/>
      <c r="O136" s="331"/>
      <c r="P136" s="331"/>
      <c r="Q136" s="331"/>
      <c r="R136" s="333"/>
    </row>
    <row r="137" spans="1:7" ht="12.75">
      <c r="A137" s="89"/>
      <c r="B137" s="89"/>
      <c r="C137" s="82"/>
      <c r="D137" s="364"/>
      <c r="E137" s="364"/>
      <c r="F137" s="212"/>
      <c r="G137" s="214"/>
    </row>
    <row r="138" spans="1:7" ht="12.75">
      <c r="A138" s="89"/>
      <c r="B138" s="89"/>
      <c r="C138" s="82"/>
      <c r="D138" s="364"/>
      <c r="E138" s="364"/>
      <c r="F138" s="212"/>
      <c r="G138" s="214"/>
    </row>
    <row r="139" spans="1:7" ht="12.75">
      <c r="A139" s="89"/>
      <c r="B139" s="89"/>
      <c r="C139" s="82"/>
      <c r="D139" s="364"/>
      <c r="E139" s="364"/>
      <c r="F139" s="212"/>
      <c r="G139" s="214"/>
    </row>
    <row r="140" spans="1:7" ht="12.75">
      <c r="A140" s="89"/>
      <c r="B140" s="89"/>
      <c r="C140" s="82"/>
      <c r="D140" s="364"/>
      <c r="E140" s="364"/>
      <c r="F140" s="212"/>
      <c r="G140" s="214"/>
    </row>
    <row r="141" spans="1:256" s="275" customFormat="1" ht="12.75">
      <c r="A141" s="89"/>
      <c r="B141" s="89"/>
      <c r="C141" s="82"/>
      <c r="D141" s="364"/>
      <c r="E141" s="364"/>
      <c r="F141" s="212"/>
      <c r="G141" s="214"/>
      <c r="I141" s="314"/>
      <c r="J141" s="313"/>
      <c r="K141" s="301"/>
      <c r="L141" s="298"/>
      <c r="M141" s="309"/>
      <c r="N141" s="309"/>
      <c r="O141" s="309"/>
      <c r="P141" s="309"/>
      <c r="Q141" s="309"/>
      <c r="R141" s="309"/>
      <c r="S141" s="104"/>
      <c r="T141" s="104"/>
      <c r="U141" s="104"/>
      <c r="V141" s="104"/>
      <c r="W141" s="104"/>
      <c r="X141" s="104"/>
      <c r="Y141" s="104"/>
      <c r="Z141" s="104"/>
      <c r="AA141" s="104"/>
      <c r="AB141" s="104"/>
      <c r="AC141" s="104"/>
      <c r="AD141" s="104"/>
      <c r="AE141" s="104"/>
      <c r="AF141" s="104"/>
      <c r="AG141" s="104"/>
      <c r="AH141" s="104"/>
      <c r="AI141" s="104"/>
      <c r="AJ141" s="104"/>
      <c r="AK141" s="104"/>
      <c r="AL141" s="104"/>
      <c r="AM141" s="104"/>
      <c r="AN141" s="104"/>
      <c r="AO141" s="104"/>
      <c r="AP141" s="104"/>
      <c r="AQ141" s="104"/>
      <c r="AR141" s="104"/>
      <c r="AS141" s="104"/>
      <c r="AT141" s="104"/>
      <c r="AU141" s="104"/>
      <c r="AV141" s="104"/>
      <c r="AW141" s="104"/>
      <c r="AX141" s="104"/>
      <c r="AY141" s="104"/>
      <c r="AZ141" s="104"/>
      <c r="BA141" s="104"/>
      <c r="BB141" s="104"/>
      <c r="BC141" s="104"/>
      <c r="BD141" s="104"/>
      <c r="BE141" s="104"/>
      <c r="BF141" s="104"/>
      <c r="BG141" s="104"/>
      <c r="BH141" s="104"/>
      <c r="BI141" s="104"/>
      <c r="BJ141" s="104"/>
      <c r="BK141" s="104"/>
      <c r="BL141" s="104"/>
      <c r="BM141" s="104"/>
      <c r="BN141" s="104"/>
      <c r="BO141" s="104"/>
      <c r="BP141" s="104"/>
      <c r="BQ141" s="104"/>
      <c r="BR141" s="104"/>
      <c r="BS141" s="104"/>
      <c r="BT141" s="104"/>
      <c r="BU141" s="104"/>
      <c r="BV141" s="104"/>
      <c r="BW141" s="104"/>
      <c r="BX141" s="104"/>
      <c r="BY141" s="104"/>
      <c r="BZ141" s="104"/>
      <c r="CA141" s="104"/>
      <c r="CB141" s="104"/>
      <c r="CC141" s="104"/>
      <c r="CD141" s="104"/>
      <c r="CE141" s="104"/>
      <c r="CF141" s="104"/>
      <c r="CG141" s="104"/>
      <c r="CH141" s="104"/>
      <c r="CI141" s="104"/>
      <c r="CJ141" s="104"/>
      <c r="CK141" s="104"/>
      <c r="CL141" s="104"/>
      <c r="CM141" s="104"/>
      <c r="CN141" s="104"/>
      <c r="CO141" s="104"/>
      <c r="CP141" s="104"/>
      <c r="CQ141" s="104"/>
      <c r="CR141" s="104"/>
      <c r="CS141" s="104"/>
      <c r="CT141" s="104"/>
      <c r="CU141" s="104"/>
      <c r="CV141" s="104"/>
      <c r="CW141" s="104"/>
      <c r="CX141" s="104"/>
      <c r="CY141" s="104"/>
      <c r="CZ141" s="104"/>
      <c r="DA141" s="104"/>
      <c r="DB141" s="104"/>
      <c r="DC141" s="104"/>
      <c r="DD141" s="104"/>
      <c r="DE141" s="104"/>
      <c r="DF141" s="104"/>
      <c r="DG141" s="104"/>
      <c r="DH141" s="104"/>
      <c r="DI141" s="104"/>
      <c r="DJ141" s="104"/>
      <c r="DK141" s="104"/>
      <c r="DL141" s="104"/>
      <c r="DM141" s="104"/>
      <c r="DN141" s="104"/>
      <c r="DO141" s="104"/>
      <c r="DP141" s="104"/>
      <c r="DQ141" s="104"/>
      <c r="DR141" s="104"/>
      <c r="DS141" s="104"/>
      <c r="DT141" s="104"/>
      <c r="DU141" s="104"/>
      <c r="DV141" s="104"/>
      <c r="DW141" s="104"/>
      <c r="DX141" s="104"/>
      <c r="DY141" s="104"/>
      <c r="DZ141" s="104"/>
      <c r="EA141" s="104"/>
      <c r="EB141" s="104"/>
      <c r="EC141" s="104"/>
      <c r="ED141" s="104"/>
      <c r="EE141" s="104"/>
      <c r="EF141" s="104"/>
      <c r="EG141" s="104"/>
      <c r="EH141" s="104"/>
      <c r="EI141" s="104"/>
      <c r="EJ141" s="104"/>
      <c r="EK141" s="104"/>
      <c r="EL141" s="104"/>
      <c r="EM141" s="104"/>
      <c r="EN141" s="104"/>
      <c r="EO141" s="104"/>
      <c r="EP141" s="104"/>
      <c r="EQ141" s="104"/>
      <c r="ER141" s="104"/>
      <c r="ES141" s="104"/>
      <c r="ET141" s="104"/>
      <c r="EU141" s="104"/>
      <c r="EV141" s="104"/>
      <c r="EW141" s="104"/>
      <c r="EX141" s="104"/>
      <c r="EY141" s="104"/>
      <c r="EZ141" s="104"/>
      <c r="FA141" s="104"/>
      <c r="FB141" s="104"/>
      <c r="FC141" s="104"/>
      <c r="FD141" s="104"/>
      <c r="FE141" s="104"/>
      <c r="FF141" s="104"/>
      <c r="FG141" s="104"/>
      <c r="FH141" s="104"/>
      <c r="FI141" s="104"/>
      <c r="FJ141" s="104"/>
      <c r="FK141" s="104"/>
      <c r="FL141" s="104"/>
      <c r="FM141" s="104"/>
      <c r="FN141" s="104"/>
      <c r="FO141" s="104"/>
      <c r="FP141" s="104"/>
      <c r="FQ141" s="104"/>
      <c r="FR141" s="104"/>
      <c r="FS141" s="104"/>
      <c r="FT141" s="104"/>
      <c r="FU141" s="104"/>
      <c r="FV141" s="104"/>
      <c r="FW141" s="104"/>
      <c r="FX141" s="104"/>
      <c r="FY141" s="104"/>
      <c r="FZ141" s="104"/>
      <c r="GA141" s="104"/>
      <c r="GB141" s="104"/>
      <c r="GC141" s="104"/>
      <c r="GD141" s="104"/>
      <c r="GE141" s="104"/>
      <c r="GF141" s="104"/>
      <c r="GG141" s="104"/>
      <c r="GH141" s="104"/>
      <c r="GI141" s="104"/>
      <c r="GJ141" s="104"/>
      <c r="GK141" s="104"/>
      <c r="GL141" s="104"/>
      <c r="GM141" s="104"/>
      <c r="GN141" s="104"/>
      <c r="GO141" s="104"/>
      <c r="GP141" s="104"/>
      <c r="GQ141" s="104"/>
      <c r="GR141" s="104"/>
      <c r="GS141" s="104"/>
      <c r="GT141" s="104"/>
      <c r="GU141" s="104"/>
      <c r="GV141" s="104"/>
      <c r="GW141" s="104"/>
      <c r="GX141" s="104"/>
      <c r="GY141" s="104"/>
      <c r="GZ141" s="104"/>
      <c r="HA141" s="104"/>
      <c r="HB141" s="104"/>
      <c r="HC141" s="104"/>
      <c r="HD141" s="104"/>
      <c r="HE141" s="104"/>
      <c r="HF141" s="104"/>
      <c r="HG141" s="104"/>
      <c r="HH141" s="104"/>
      <c r="HI141" s="104"/>
      <c r="HJ141" s="104"/>
      <c r="HK141" s="104"/>
      <c r="HL141" s="104"/>
      <c r="HM141" s="104"/>
      <c r="HN141" s="104"/>
      <c r="HO141" s="104"/>
      <c r="HP141" s="104"/>
      <c r="HQ141" s="104"/>
      <c r="HR141" s="104"/>
      <c r="HS141" s="104"/>
      <c r="HT141" s="104"/>
      <c r="HU141" s="104"/>
      <c r="HV141" s="104"/>
      <c r="HW141" s="104"/>
      <c r="HX141" s="104"/>
      <c r="HY141" s="104"/>
      <c r="HZ141" s="104"/>
      <c r="IA141" s="104"/>
      <c r="IB141" s="104"/>
      <c r="IC141" s="104"/>
      <c r="ID141" s="104"/>
      <c r="IE141" s="104"/>
      <c r="IF141" s="104"/>
      <c r="IG141" s="104"/>
      <c r="IH141" s="104"/>
      <c r="II141" s="104"/>
      <c r="IJ141" s="104"/>
      <c r="IK141" s="104"/>
      <c r="IL141" s="104"/>
      <c r="IM141" s="104"/>
      <c r="IN141" s="104"/>
      <c r="IO141" s="104"/>
      <c r="IP141" s="104"/>
      <c r="IQ141" s="104"/>
      <c r="IR141" s="104"/>
      <c r="IS141" s="104"/>
      <c r="IT141" s="104"/>
      <c r="IU141" s="104"/>
      <c r="IV141" s="104"/>
    </row>
    <row r="142" spans="1:256" s="275" customFormat="1" ht="12.75">
      <c r="A142" s="89"/>
      <c r="B142" s="89"/>
      <c r="C142" s="82"/>
      <c r="D142" s="364"/>
      <c r="E142" s="364"/>
      <c r="F142" s="212"/>
      <c r="G142" s="214"/>
      <c r="I142" s="314"/>
      <c r="J142" s="313"/>
      <c r="K142" s="301"/>
      <c r="L142" s="298"/>
      <c r="M142" s="309"/>
      <c r="N142" s="309"/>
      <c r="O142" s="309"/>
      <c r="P142" s="309"/>
      <c r="Q142" s="309"/>
      <c r="R142" s="309"/>
      <c r="S142" s="104"/>
      <c r="T142" s="104"/>
      <c r="U142" s="104"/>
      <c r="V142" s="104"/>
      <c r="W142" s="104"/>
      <c r="X142" s="104"/>
      <c r="Y142" s="104"/>
      <c r="Z142" s="104"/>
      <c r="AA142" s="104"/>
      <c r="AB142" s="104"/>
      <c r="AC142" s="104"/>
      <c r="AD142" s="104"/>
      <c r="AE142" s="104"/>
      <c r="AF142" s="104"/>
      <c r="AG142" s="104"/>
      <c r="AH142" s="104"/>
      <c r="AI142" s="104"/>
      <c r="AJ142" s="104"/>
      <c r="AK142" s="104"/>
      <c r="AL142" s="104"/>
      <c r="AM142" s="104"/>
      <c r="AN142" s="104"/>
      <c r="AO142" s="104"/>
      <c r="AP142" s="104"/>
      <c r="AQ142" s="104"/>
      <c r="AR142" s="104"/>
      <c r="AS142" s="104"/>
      <c r="AT142" s="104"/>
      <c r="AU142" s="104"/>
      <c r="AV142" s="104"/>
      <c r="AW142" s="104"/>
      <c r="AX142" s="104"/>
      <c r="AY142" s="104"/>
      <c r="AZ142" s="104"/>
      <c r="BA142" s="104"/>
      <c r="BB142" s="104"/>
      <c r="BC142" s="104"/>
      <c r="BD142" s="104"/>
      <c r="BE142" s="104"/>
      <c r="BF142" s="104"/>
      <c r="BG142" s="104"/>
      <c r="BH142" s="104"/>
      <c r="BI142" s="104"/>
      <c r="BJ142" s="104"/>
      <c r="BK142" s="104"/>
      <c r="BL142" s="104"/>
      <c r="BM142" s="104"/>
      <c r="BN142" s="104"/>
      <c r="BO142" s="104"/>
      <c r="BP142" s="104"/>
      <c r="BQ142" s="104"/>
      <c r="BR142" s="104"/>
      <c r="BS142" s="104"/>
      <c r="BT142" s="104"/>
      <c r="BU142" s="104"/>
      <c r="BV142" s="104"/>
      <c r="BW142" s="104"/>
      <c r="BX142" s="104"/>
      <c r="BY142" s="104"/>
      <c r="BZ142" s="104"/>
      <c r="CA142" s="104"/>
      <c r="CB142" s="104"/>
      <c r="CC142" s="104"/>
      <c r="CD142" s="104"/>
      <c r="CE142" s="104"/>
      <c r="CF142" s="104"/>
      <c r="CG142" s="104"/>
      <c r="CH142" s="104"/>
      <c r="CI142" s="104"/>
      <c r="CJ142" s="104"/>
      <c r="CK142" s="104"/>
      <c r="CL142" s="104"/>
      <c r="CM142" s="104"/>
      <c r="CN142" s="104"/>
      <c r="CO142" s="104"/>
      <c r="CP142" s="104"/>
      <c r="CQ142" s="104"/>
      <c r="CR142" s="104"/>
      <c r="CS142" s="104"/>
      <c r="CT142" s="104"/>
      <c r="CU142" s="104"/>
      <c r="CV142" s="104"/>
      <c r="CW142" s="104"/>
      <c r="CX142" s="104"/>
      <c r="CY142" s="104"/>
      <c r="CZ142" s="104"/>
      <c r="DA142" s="104"/>
      <c r="DB142" s="104"/>
      <c r="DC142" s="104"/>
      <c r="DD142" s="104"/>
      <c r="DE142" s="104"/>
      <c r="DF142" s="104"/>
      <c r="DG142" s="104"/>
      <c r="DH142" s="104"/>
      <c r="DI142" s="104"/>
      <c r="DJ142" s="104"/>
      <c r="DK142" s="104"/>
      <c r="DL142" s="104"/>
      <c r="DM142" s="104"/>
      <c r="DN142" s="104"/>
      <c r="DO142" s="104"/>
      <c r="DP142" s="104"/>
      <c r="DQ142" s="104"/>
      <c r="DR142" s="104"/>
      <c r="DS142" s="104"/>
      <c r="DT142" s="104"/>
      <c r="DU142" s="104"/>
      <c r="DV142" s="104"/>
      <c r="DW142" s="104"/>
      <c r="DX142" s="104"/>
      <c r="DY142" s="104"/>
      <c r="DZ142" s="104"/>
      <c r="EA142" s="104"/>
      <c r="EB142" s="104"/>
      <c r="EC142" s="104"/>
      <c r="ED142" s="104"/>
      <c r="EE142" s="104"/>
      <c r="EF142" s="104"/>
      <c r="EG142" s="104"/>
      <c r="EH142" s="104"/>
      <c r="EI142" s="104"/>
      <c r="EJ142" s="104"/>
      <c r="EK142" s="104"/>
      <c r="EL142" s="104"/>
      <c r="EM142" s="104"/>
      <c r="EN142" s="104"/>
      <c r="EO142" s="104"/>
      <c r="EP142" s="104"/>
      <c r="EQ142" s="104"/>
      <c r="ER142" s="104"/>
      <c r="ES142" s="104"/>
      <c r="ET142" s="104"/>
      <c r="EU142" s="104"/>
      <c r="EV142" s="104"/>
      <c r="EW142" s="104"/>
      <c r="EX142" s="104"/>
      <c r="EY142" s="104"/>
      <c r="EZ142" s="104"/>
      <c r="FA142" s="104"/>
      <c r="FB142" s="104"/>
      <c r="FC142" s="104"/>
      <c r="FD142" s="104"/>
      <c r="FE142" s="104"/>
      <c r="FF142" s="104"/>
      <c r="FG142" s="104"/>
      <c r="FH142" s="104"/>
      <c r="FI142" s="104"/>
      <c r="FJ142" s="104"/>
      <c r="FK142" s="104"/>
      <c r="FL142" s="104"/>
      <c r="FM142" s="104"/>
      <c r="FN142" s="104"/>
      <c r="FO142" s="104"/>
      <c r="FP142" s="104"/>
      <c r="FQ142" s="104"/>
      <c r="FR142" s="104"/>
      <c r="FS142" s="104"/>
      <c r="FT142" s="104"/>
      <c r="FU142" s="104"/>
      <c r="FV142" s="104"/>
      <c r="FW142" s="104"/>
      <c r="FX142" s="104"/>
      <c r="FY142" s="104"/>
      <c r="FZ142" s="104"/>
      <c r="GA142" s="104"/>
      <c r="GB142" s="104"/>
      <c r="GC142" s="104"/>
      <c r="GD142" s="104"/>
      <c r="GE142" s="104"/>
      <c r="GF142" s="104"/>
      <c r="GG142" s="104"/>
      <c r="GH142" s="104"/>
      <c r="GI142" s="104"/>
      <c r="GJ142" s="104"/>
      <c r="GK142" s="104"/>
      <c r="GL142" s="104"/>
      <c r="GM142" s="104"/>
      <c r="GN142" s="104"/>
      <c r="GO142" s="104"/>
      <c r="GP142" s="104"/>
      <c r="GQ142" s="104"/>
      <c r="GR142" s="104"/>
      <c r="GS142" s="104"/>
      <c r="GT142" s="104"/>
      <c r="GU142" s="104"/>
      <c r="GV142" s="104"/>
      <c r="GW142" s="104"/>
      <c r="GX142" s="104"/>
      <c r="GY142" s="104"/>
      <c r="GZ142" s="104"/>
      <c r="HA142" s="104"/>
      <c r="HB142" s="104"/>
      <c r="HC142" s="104"/>
      <c r="HD142" s="104"/>
      <c r="HE142" s="104"/>
      <c r="HF142" s="104"/>
      <c r="HG142" s="104"/>
      <c r="HH142" s="104"/>
      <c r="HI142" s="104"/>
      <c r="HJ142" s="104"/>
      <c r="HK142" s="104"/>
      <c r="HL142" s="104"/>
      <c r="HM142" s="104"/>
      <c r="HN142" s="104"/>
      <c r="HO142" s="104"/>
      <c r="HP142" s="104"/>
      <c r="HQ142" s="104"/>
      <c r="HR142" s="104"/>
      <c r="HS142" s="104"/>
      <c r="HT142" s="104"/>
      <c r="HU142" s="104"/>
      <c r="HV142" s="104"/>
      <c r="HW142" s="104"/>
      <c r="HX142" s="104"/>
      <c r="HY142" s="104"/>
      <c r="HZ142" s="104"/>
      <c r="IA142" s="104"/>
      <c r="IB142" s="104"/>
      <c r="IC142" s="104"/>
      <c r="ID142" s="104"/>
      <c r="IE142" s="104"/>
      <c r="IF142" s="104"/>
      <c r="IG142" s="104"/>
      <c r="IH142" s="104"/>
      <c r="II142" s="104"/>
      <c r="IJ142" s="104"/>
      <c r="IK142" s="104"/>
      <c r="IL142" s="104"/>
      <c r="IM142" s="104"/>
      <c r="IN142" s="104"/>
      <c r="IO142" s="104"/>
      <c r="IP142" s="104"/>
      <c r="IQ142" s="104"/>
      <c r="IR142" s="104"/>
      <c r="IS142" s="104"/>
      <c r="IT142" s="104"/>
      <c r="IU142" s="104"/>
      <c r="IV142" s="104"/>
    </row>
    <row r="143" spans="1:256" s="275" customFormat="1" ht="12.75">
      <c r="A143" s="89"/>
      <c r="B143" s="89"/>
      <c r="C143" s="82"/>
      <c r="D143" s="364"/>
      <c r="E143" s="364"/>
      <c r="F143" s="212"/>
      <c r="G143" s="214"/>
      <c r="I143" s="314"/>
      <c r="J143" s="313"/>
      <c r="K143" s="301"/>
      <c r="L143" s="298"/>
      <c r="M143" s="309"/>
      <c r="N143" s="309"/>
      <c r="O143" s="309"/>
      <c r="P143" s="309"/>
      <c r="Q143" s="309"/>
      <c r="R143" s="309"/>
      <c r="S143" s="104"/>
      <c r="T143" s="104"/>
      <c r="U143" s="104"/>
      <c r="V143" s="104"/>
      <c r="W143" s="104"/>
      <c r="X143" s="104"/>
      <c r="Y143" s="104"/>
      <c r="Z143" s="104"/>
      <c r="AA143" s="104"/>
      <c r="AB143" s="104"/>
      <c r="AC143" s="104"/>
      <c r="AD143" s="104"/>
      <c r="AE143" s="104"/>
      <c r="AF143" s="104"/>
      <c r="AG143" s="104"/>
      <c r="AH143" s="104"/>
      <c r="AI143" s="104"/>
      <c r="AJ143" s="104"/>
      <c r="AK143" s="104"/>
      <c r="AL143" s="104"/>
      <c r="AM143" s="104"/>
      <c r="AN143" s="104"/>
      <c r="AO143" s="104"/>
      <c r="AP143" s="104"/>
      <c r="AQ143" s="104"/>
      <c r="AR143" s="104"/>
      <c r="AS143" s="104"/>
      <c r="AT143" s="104"/>
      <c r="AU143" s="104"/>
      <c r="AV143" s="104"/>
      <c r="AW143" s="104"/>
      <c r="AX143" s="104"/>
      <c r="AY143" s="104"/>
      <c r="AZ143" s="104"/>
      <c r="BA143" s="104"/>
      <c r="BB143" s="104"/>
      <c r="BC143" s="104"/>
      <c r="BD143" s="104"/>
      <c r="BE143" s="104"/>
      <c r="BF143" s="104"/>
      <c r="BG143" s="104"/>
      <c r="BH143" s="104"/>
      <c r="BI143" s="104"/>
      <c r="BJ143" s="104"/>
      <c r="BK143" s="104"/>
      <c r="BL143" s="104"/>
      <c r="BM143" s="104"/>
      <c r="BN143" s="104"/>
      <c r="BO143" s="104"/>
      <c r="BP143" s="104"/>
      <c r="BQ143" s="104"/>
      <c r="BR143" s="104"/>
      <c r="BS143" s="104"/>
      <c r="BT143" s="104"/>
      <c r="BU143" s="104"/>
      <c r="BV143" s="104"/>
      <c r="BW143" s="104"/>
      <c r="BX143" s="104"/>
      <c r="BY143" s="104"/>
      <c r="BZ143" s="104"/>
      <c r="CA143" s="104"/>
      <c r="CB143" s="104"/>
      <c r="CC143" s="104"/>
      <c r="CD143" s="104"/>
      <c r="CE143" s="104"/>
      <c r="CF143" s="104"/>
      <c r="CG143" s="104"/>
      <c r="CH143" s="104"/>
      <c r="CI143" s="104"/>
      <c r="CJ143" s="104"/>
      <c r="CK143" s="104"/>
      <c r="CL143" s="104"/>
      <c r="CM143" s="104"/>
      <c r="CN143" s="104"/>
      <c r="CO143" s="104"/>
      <c r="CP143" s="104"/>
      <c r="CQ143" s="104"/>
      <c r="CR143" s="104"/>
      <c r="CS143" s="104"/>
      <c r="CT143" s="104"/>
      <c r="CU143" s="104"/>
      <c r="CV143" s="104"/>
      <c r="CW143" s="104"/>
      <c r="CX143" s="104"/>
      <c r="CY143" s="104"/>
      <c r="CZ143" s="104"/>
      <c r="DA143" s="104"/>
      <c r="DB143" s="104"/>
      <c r="DC143" s="104"/>
      <c r="DD143" s="104"/>
      <c r="DE143" s="104"/>
      <c r="DF143" s="104"/>
      <c r="DG143" s="104"/>
      <c r="DH143" s="104"/>
      <c r="DI143" s="104"/>
      <c r="DJ143" s="104"/>
      <c r="DK143" s="104"/>
      <c r="DL143" s="104"/>
      <c r="DM143" s="104"/>
      <c r="DN143" s="104"/>
      <c r="DO143" s="104"/>
      <c r="DP143" s="104"/>
      <c r="DQ143" s="104"/>
      <c r="DR143" s="104"/>
      <c r="DS143" s="104"/>
      <c r="DT143" s="104"/>
      <c r="DU143" s="104"/>
      <c r="DV143" s="104"/>
      <c r="DW143" s="104"/>
      <c r="DX143" s="104"/>
      <c r="DY143" s="104"/>
      <c r="DZ143" s="104"/>
      <c r="EA143" s="104"/>
      <c r="EB143" s="104"/>
      <c r="EC143" s="104"/>
      <c r="ED143" s="104"/>
      <c r="EE143" s="104"/>
      <c r="EF143" s="104"/>
      <c r="EG143" s="104"/>
      <c r="EH143" s="104"/>
      <c r="EI143" s="104"/>
      <c r="EJ143" s="104"/>
      <c r="EK143" s="104"/>
      <c r="EL143" s="104"/>
      <c r="EM143" s="104"/>
      <c r="EN143" s="104"/>
      <c r="EO143" s="104"/>
      <c r="EP143" s="104"/>
      <c r="EQ143" s="104"/>
      <c r="ER143" s="104"/>
      <c r="ES143" s="104"/>
      <c r="ET143" s="104"/>
      <c r="EU143" s="104"/>
      <c r="EV143" s="104"/>
      <c r="EW143" s="104"/>
      <c r="EX143" s="104"/>
      <c r="EY143" s="104"/>
      <c r="EZ143" s="104"/>
      <c r="FA143" s="104"/>
      <c r="FB143" s="104"/>
      <c r="FC143" s="104"/>
      <c r="FD143" s="104"/>
      <c r="FE143" s="104"/>
      <c r="FF143" s="104"/>
      <c r="FG143" s="104"/>
      <c r="FH143" s="104"/>
      <c r="FI143" s="104"/>
      <c r="FJ143" s="104"/>
      <c r="FK143" s="104"/>
      <c r="FL143" s="104"/>
      <c r="FM143" s="104"/>
      <c r="FN143" s="104"/>
      <c r="FO143" s="104"/>
      <c r="FP143" s="104"/>
      <c r="FQ143" s="104"/>
      <c r="FR143" s="104"/>
      <c r="FS143" s="104"/>
      <c r="FT143" s="104"/>
      <c r="FU143" s="104"/>
      <c r="FV143" s="104"/>
      <c r="FW143" s="104"/>
      <c r="FX143" s="104"/>
      <c r="FY143" s="104"/>
      <c r="FZ143" s="104"/>
      <c r="GA143" s="104"/>
      <c r="GB143" s="104"/>
      <c r="GC143" s="104"/>
      <c r="GD143" s="104"/>
      <c r="GE143" s="104"/>
      <c r="GF143" s="104"/>
      <c r="GG143" s="104"/>
      <c r="GH143" s="104"/>
      <c r="GI143" s="104"/>
      <c r="GJ143" s="104"/>
      <c r="GK143" s="104"/>
      <c r="GL143" s="104"/>
      <c r="GM143" s="104"/>
      <c r="GN143" s="104"/>
      <c r="GO143" s="104"/>
      <c r="GP143" s="104"/>
      <c r="GQ143" s="104"/>
      <c r="GR143" s="104"/>
      <c r="GS143" s="104"/>
      <c r="GT143" s="104"/>
      <c r="GU143" s="104"/>
      <c r="GV143" s="104"/>
      <c r="GW143" s="104"/>
      <c r="GX143" s="104"/>
      <c r="GY143" s="104"/>
      <c r="GZ143" s="104"/>
      <c r="HA143" s="104"/>
      <c r="HB143" s="104"/>
      <c r="HC143" s="104"/>
      <c r="HD143" s="104"/>
      <c r="HE143" s="104"/>
      <c r="HF143" s="104"/>
      <c r="HG143" s="104"/>
      <c r="HH143" s="104"/>
      <c r="HI143" s="104"/>
      <c r="HJ143" s="104"/>
      <c r="HK143" s="104"/>
      <c r="HL143" s="104"/>
      <c r="HM143" s="104"/>
      <c r="HN143" s="104"/>
      <c r="HO143" s="104"/>
      <c r="HP143" s="104"/>
      <c r="HQ143" s="104"/>
      <c r="HR143" s="104"/>
      <c r="HS143" s="104"/>
      <c r="HT143" s="104"/>
      <c r="HU143" s="104"/>
      <c r="HV143" s="104"/>
      <c r="HW143" s="104"/>
      <c r="HX143" s="104"/>
      <c r="HY143" s="104"/>
      <c r="HZ143" s="104"/>
      <c r="IA143" s="104"/>
      <c r="IB143" s="104"/>
      <c r="IC143" s="104"/>
      <c r="ID143" s="104"/>
      <c r="IE143" s="104"/>
      <c r="IF143" s="104"/>
      <c r="IG143" s="104"/>
      <c r="IH143" s="104"/>
      <c r="II143" s="104"/>
      <c r="IJ143" s="104"/>
      <c r="IK143" s="104"/>
      <c r="IL143" s="104"/>
      <c r="IM143" s="104"/>
      <c r="IN143" s="104"/>
      <c r="IO143" s="104"/>
      <c r="IP143" s="104"/>
      <c r="IQ143" s="104"/>
      <c r="IR143" s="104"/>
      <c r="IS143" s="104"/>
      <c r="IT143" s="104"/>
      <c r="IU143" s="104"/>
      <c r="IV143" s="104"/>
    </row>
    <row r="144" spans="1:256" s="275" customFormat="1" ht="12.75">
      <c r="A144" s="89"/>
      <c r="B144" s="89"/>
      <c r="C144" s="82"/>
      <c r="D144" s="364"/>
      <c r="E144" s="364"/>
      <c r="F144" s="212"/>
      <c r="G144" s="214"/>
      <c r="I144" s="314"/>
      <c r="J144" s="313"/>
      <c r="K144" s="301"/>
      <c r="L144" s="298"/>
      <c r="M144" s="309"/>
      <c r="N144" s="309"/>
      <c r="O144" s="309"/>
      <c r="P144" s="309"/>
      <c r="Q144" s="309"/>
      <c r="R144" s="309"/>
      <c r="S144" s="104"/>
      <c r="T144" s="104"/>
      <c r="U144" s="104"/>
      <c r="V144" s="104"/>
      <c r="W144" s="104"/>
      <c r="X144" s="104"/>
      <c r="Y144" s="104"/>
      <c r="Z144" s="104"/>
      <c r="AA144" s="104"/>
      <c r="AB144" s="104"/>
      <c r="AC144" s="104"/>
      <c r="AD144" s="104"/>
      <c r="AE144" s="104"/>
      <c r="AF144" s="104"/>
      <c r="AG144" s="104"/>
      <c r="AH144" s="104"/>
      <c r="AI144" s="104"/>
      <c r="AJ144" s="104"/>
      <c r="AK144" s="104"/>
      <c r="AL144" s="104"/>
      <c r="AM144" s="104"/>
      <c r="AN144" s="104"/>
      <c r="AO144" s="104"/>
      <c r="AP144" s="104"/>
      <c r="AQ144" s="104"/>
      <c r="AR144" s="104"/>
      <c r="AS144" s="104"/>
      <c r="AT144" s="104"/>
      <c r="AU144" s="104"/>
      <c r="AV144" s="104"/>
      <c r="AW144" s="104"/>
      <c r="AX144" s="104"/>
      <c r="AY144" s="104"/>
      <c r="AZ144" s="104"/>
      <c r="BA144" s="104"/>
      <c r="BB144" s="104"/>
      <c r="BC144" s="104"/>
      <c r="BD144" s="104"/>
      <c r="BE144" s="104"/>
      <c r="BF144" s="104"/>
      <c r="BG144" s="104"/>
      <c r="BH144" s="104"/>
      <c r="BI144" s="104"/>
      <c r="BJ144" s="104"/>
      <c r="BK144" s="104"/>
      <c r="BL144" s="104"/>
      <c r="BM144" s="104"/>
      <c r="BN144" s="104"/>
      <c r="BO144" s="104"/>
      <c r="BP144" s="104"/>
      <c r="BQ144" s="104"/>
      <c r="BR144" s="104"/>
      <c r="BS144" s="104"/>
      <c r="BT144" s="104"/>
      <c r="BU144" s="104"/>
      <c r="BV144" s="104"/>
      <c r="BW144" s="104"/>
      <c r="BX144" s="104"/>
      <c r="BY144" s="104"/>
      <c r="BZ144" s="104"/>
      <c r="CA144" s="104"/>
      <c r="CB144" s="104"/>
      <c r="CC144" s="104"/>
      <c r="CD144" s="104"/>
      <c r="CE144" s="104"/>
      <c r="CF144" s="104"/>
      <c r="CG144" s="104"/>
      <c r="CH144" s="104"/>
      <c r="CI144" s="104"/>
      <c r="CJ144" s="104"/>
      <c r="CK144" s="104"/>
      <c r="CL144" s="104"/>
      <c r="CM144" s="104"/>
      <c r="CN144" s="104"/>
      <c r="CO144" s="104"/>
      <c r="CP144" s="104"/>
      <c r="CQ144" s="104"/>
      <c r="CR144" s="104"/>
      <c r="CS144" s="104"/>
      <c r="CT144" s="104"/>
      <c r="CU144" s="104"/>
      <c r="CV144" s="104"/>
      <c r="CW144" s="104"/>
      <c r="CX144" s="104"/>
      <c r="CY144" s="104"/>
      <c r="CZ144" s="104"/>
      <c r="DA144" s="104"/>
      <c r="DB144" s="104"/>
      <c r="DC144" s="104"/>
      <c r="DD144" s="104"/>
      <c r="DE144" s="104"/>
      <c r="DF144" s="104"/>
      <c r="DG144" s="104"/>
      <c r="DH144" s="104"/>
      <c r="DI144" s="104"/>
      <c r="DJ144" s="104"/>
      <c r="DK144" s="104"/>
      <c r="DL144" s="104"/>
      <c r="DM144" s="104"/>
      <c r="DN144" s="104"/>
      <c r="DO144" s="104"/>
      <c r="DP144" s="104"/>
      <c r="DQ144" s="104"/>
      <c r="DR144" s="104"/>
      <c r="DS144" s="104"/>
      <c r="DT144" s="104"/>
      <c r="DU144" s="104"/>
      <c r="DV144" s="104"/>
      <c r="DW144" s="104"/>
      <c r="DX144" s="104"/>
      <c r="DY144" s="104"/>
      <c r="DZ144" s="104"/>
      <c r="EA144" s="104"/>
      <c r="EB144" s="104"/>
      <c r="EC144" s="104"/>
      <c r="ED144" s="104"/>
      <c r="EE144" s="104"/>
      <c r="EF144" s="104"/>
      <c r="EG144" s="104"/>
      <c r="EH144" s="104"/>
      <c r="EI144" s="104"/>
      <c r="EJ144" s="104"/>
      <c r="EK144" s="104"/>
      <c r="EL144" s="104"/>
      <c r="EM144" s="104"/>
      <c r="EN144" s="104"/>
      <c r="EO144" s="104"/>
      <c r="EP144" s="104"/>
      <c r="EQ144" s="104"/>
      <c r="ER144" s="104"/>
      <c r="ES144" s="104"/>
      <c r="ET144" s="104"/>
      <c r="EU144" s="104"/>
      <c r="EV144" s="104"/>
      <c r="EW144" s="104"/>
      <c r="EX144" s="104"/>
      <c r="EY144" s="104"/>
      <c r="EZ144" s="104"/>
      <c r="FA144" s="104"/>
      <c r="FB144" s="104"/>
      <c r="FC144" s="104"/>
      <c r="FD144" s="104"/>
      <c r="FE144" s="104"/>
      <c r="FF144" s="104"/>
      <c r="FG144" s="104"/>
      <c r="FH144" s="104"/>
      <c r="FI144" s="104"/>
      <c r="FJ144" s="104"/>
      <c r="FK144" s="104"/>
      <c r="FL144" s="104"/>
      <c r="FM144" s="104"/>
      <c r="FN144" s="104"/>
      <c r="FO144" s="104"/>
      <c r="FP144" s="104"/>
      <c r="FQ144" s="104"/>
      <c r="FR144" s="104"/>
      <c r="FS144" s="104"/>
      <c r="FT144" s="104"/>
      <c r="FU144" s="104"/>
      <c r="FV144" s="104"/>
      <c r="FW144" s="104"/>
      <c r="FX144" s="104"/>
      <c r="FY144" s="104"/>
      <c r="FZ144" s="104"/>
      <c r="GA144" s="104"/>
      <c r="GB144" s="104"/>
      <c r="GC144" s="104"/>
      <c r="GD144" s="104"/>
      <c r="GE144" s="104"/>
      <c r="GF144" s="104"/>
      <c r="GG144" s="104"/>
      <c r="GH144" s="104"/>
      <c r="GI144" s="104"/>
      <c r="GJ144" s="104"/>
      <c r="GK144" s="104"/>
      <c r="GL144" s="104"/>
      <c r="GM144" s="104"/>
      <c r="GN144" s="104"/>
      <c r="GO144" s="104"/>
      <c r="GP144" s="104"/>
      <c r="GQ144" s="104"/>
      <c r="GR144" s="104"/>
      <c r="GS144" s="104"/>
      <c r="GT144" s="104"/>
      <c r="GU144" s="104"/>
      <c r="GV144" s="104"/>
      <c r="GW144" s="104"/>
      <c r="GX144" s="104"/>
      <c r="GY144" s="104"/>
      <c r="GZ144" s="104"/>
      <c r="HA144" s="104"/>
      <c r="HB144" s="104"/>
      <c r="HC144" s="104"/>
      <c r="HD144" s="104"/>
      <c r="HE144" s="104"/>
      <c r="HF144" s="104"/>
      <c r="HG144" s="104"/>
      <c r="HH144" s="104"/>
      <c r="HI144" s="104"/>
      <c r="HJ144" s="104"/>
      <c r="HK144" s="104"/>
      <c r="HL144" s="104"/>
      <c r="HM144" s="104"/>
      <c r="HN144" s="104"/>
      <c r="HO144" s="104"/>
      <c r="HP144" s="104"/>
      <c r="HQ144" s="104"/>
      <c r="HR144" s="104"/>
      <c r="HS144" s="104"/>
      <c r="HT144" s="104"/>
      <c r="HU144" s="104"/>
      <c r="HV144" s="104"/>
      <c r="HW144" s="104"/>
      <c r="HX144" s="104"/>
      <c r="HY144" s="104"/>
      <c r="HZ144" s="104"/>
      <c r="IA144" s="104"/>
      <c r="IB144" s="104"/>
      <c r="IC144" s="104"/>
      <c r="ID144" s="104"/>
      <c r="IE144" s="104"/>
      <c r="IF144" s="104"/>
      <c r="IG144" s="104"/>
      <c r="IH144" s="104"/>
      <c r="II144" s="104"/>
      <c r="IJ144" s="104"/>
      <c r="IK144" s="104"/>
      <c r="IL144" s="104"/>
      <c r="IM144" s="104"/>
      <c r="IN144" s="104"/>
      <c r="IO144" s="104"/>
      <c r="IP144" s="104"/>
      <c r="IQ144" s="104"/>
      <c r="IR144" s="104"/>
      <c r="IS144" s="104"/>
      <c r="IT144" s="104"/>
      <c r="IU144" s="104"/>
      <c r="IV144" s="104"/>
    </row>
    <row r="145" spans="1:256" s="275" customFormat="1" ht="12.75">
      <c r="A145" s="89"/>
      <c r="B145" s="89"/>
      <c r="C145" s="82"/>
      <c r="D145" s="364"/>
      <c r="E145" s="364"/>
      <c r="F145" s="212"/>
      <c r="G145" s="214"/>
      <c r="I145" s="314"/>
      <c r="J145" s="313"/>
      <c r="K145" s="301"/>
      <c r="L145" s="298"/>
      <c r="M145" s="309"/>
      <c r="N145" s="309"/>
      <c r="O145" s="309"/>
      <c r="P145" s="309"/>
      <c r="Q145" s="309"/>
      <c r="R145" s="309"/>
      <c r="S145" s="104"/>
      <c r="T145" s="104"/>
      <c r="U145" s="104"/>
      <c r="V145" s="104"/>
      <c r="W145" s="104"/>
      <c r="X145" s="104"/>
      <c r="Y145" s="104"/>
      <c r="Z145" s="104"/>
      <c r="AA145" s="104"/>
      <c r="AB145" s="104"/>
      <c r="AC145" s="104"/>
      <c r="AD145" s="104"/>
      <c r="AE145" s="104"/>
      <c r="AF145" s="104"/>
      <c r="AG145" s="104"/>
      <c r="AH145" s="104"/>
      <c r="AI145" s="104"/>
      <c r="AJ145" s="104"/>
      <c r="AK145" s="104"/>
      <c r="AL145" s="104"/>
      <c r="AM145" s="104"/>
      <c r="AN145" s="104"/>
      <c r="AO145" s="104"/>
      <c r="AP145" s="104"/>
      <c r="AQ145" s="104"/>
      <c r="AR145" s="104"/>
      <c r="AS145" s="104"/>
      <c r="AT145" s="104"/>
      <c r="AU145" s="104"/>
      <c r="AV145" s="104"/>
      <c r="AW145" s="104"/>
      <c r="AX145" s="104"/>
      <c r="AY145" s="104"/>
      <c r="AZ145" s="104"/>
      <c r="BA145" s="104"/>
      <c r="BB145" s="104"/>
      <c r="BC145" s="104"/>
      <c r="BD145" s="104"/>
      <c r="BE145" s="104"/>
      <c r="BF145" s="104"/>
      <c r="BG145" s="104"/>
      <c r="BH145" s="104"/>
      <c r="BI145" s="104"/>
      <c r="BJ145" s="104"/>
      <c r="BK145" s="104"/>
      <c r="BL145" s="104"/>
      <c r="BM145" s="104"/>
      <c r="BN145" s="104"/>
      <c r="BO145" s="104"/>
      <c r="BP145" s="104"/>
      <c r="BQ145" s="104"/>
      <c r="BR145" s="104"/>
      <c r="BS145" s="104"/>
      <c r="BT145" s="104"/>
      <c r="BU145" s="104"/>
      <c r="BV145" s="104"/>
      <c r="BW145" s="104"/>
      <c r="BX145" s="104"/>
      <c r="BY145" s="104"/>
      <c r="BZ145" s="104"/>
      <c r="CA145" s="104"/>
      <c r="CB145" s="104"/>
      <c r="CC145" s="104"/>
      <c r="CD145" s="104"/>
      <c r="CE145" s="104"/>
      <c r="CF145" s="104"/>
      <c r="CG145" s="104"/>
      <c r="CH145" s="104"/>
      <c r="CI145" s="104"/>
      <c r="CJ145" s="104"/>
      <c r="CK145" s="104"/>
      <c r="CL145" s="104"/>
      <c r="CM145" s="104"/>
      <c r="CN145" s="104"/>
      <c r="CO145" s="104"/>
      <c r="CP145" s="104"/>
      <c r="CQ145" s="104"/>
      <c r="CR145" s="104"/>
      <c r="CS145" s="104"/>
      <c r="CT145" s="104"/>
      <c r="CU145" s="104"/>
      <c r="CV145" s="104"/>
      <c r="CW145" s="104"/>
      <c r="CX145" s="104"/>
      <c r="CY145" s="104"/>
      <c r="CZ145" s="104"/>
      <c r="DA145" s="104"/>
      <c r="DB145" s="104"/>
      <c r="DC145" s="104"/>
      <c r="DD145" s="104"/>
      <c r="DE145" s="104"/>
      <c r="DF145" s="104"/>
      <c r="DG145" s="104"/>
      <c r="DH145" s="104"/>
      <c r="DI145" s="104"/>
      <c r="DJ145" s="104"/>
      <c r="DK145" s="104"/>
      <c r="DL145" s="104"/>
      <c r="DM145" s="104"/>
      <c r="DN145" s="104"/>
      <c r="DO145" s="104"/>
      <c r="DP145" s="104"/>
      <c r="DQ145" s="104"/>
      <c r="DR145" s="104"/>
      <c r="DS145" s="104"/>
      <c r="DT145" s="104"/>
      <c r="DU145" s="104"/>
      <c r="DV145" s="104"/>
      <c r="DW145" s="104"/>
      <c r="DX145" s="104"/>
      <c r="DY145" s="104"/>
      <c r="DZ145" s="104"/>
      <c r="EA145" s="104"/>
      <c r="EB145" s="104"/>
      <c r="EC145" s="104"/>
      <c r="ED145" s="104"/>
      <c r="EE145" s="104"/>
      <c r="EF145" s="104"/>
      <c r="EG145" s="104"/>
      <c r="EH145" s="104"/>
      <c r="EI145" s="104"/>
      <c r="EJ145" s="104"/>
      <c r="EK145" s="104"/>
      <c r="EL145" s="104"/>
      <c r="EM145" s="104"/>
      <c r="EN145" s="104"/>
      <c r="EO145" s="104"/>
      <c r="EP145" s="104"/>
      <c r="EQ145" s="104"/>
      <c r="ER145" s="104"/>
      <c r="ES145" s="104"/>
      <c r="ET145" s="104"/>
      <c r="EU145" s="104"/>
      <c r="EV145" s="104"/>
      <c r="EW145" s="104"/>
      <c r="EX145" s="104"/>
      <c r="EY145" s="104"/>
      <c r="EZ145" s="104"/>
      <c r="FA145" s="104"/>
      <c r="FB145" s="104"/>
      <c r="FC145" s="104"/>
      <c r="FD145" s="104"/>
      <c r="FE145" s="104"/>
      <c r="FF145" s="104"/>
      <c r="FG145" s="104"/>
      <c r="FH145" s="104"/>
      <c r="FI145" s="104"/>
      <c r="FJ145" s="104"/>
      <c r="FK145" s="104"/>
      <c r="FL145" s="104"/>
      <c r="FM145" s="104"/>
      <c r="FN145" s="104"/>
      <c r="FO145" s="104"/>
      <c r="FP145" s="104"/>
      <c r="FQ145" s="104"/>
      <c r="FR145" s="104"/>
      <c r="FS145" s="104"/>
      <c r="FT145" s="104"/>
      <c r="FU145" s="104"/>
      <c r="FV145" s="104"/>
      <c r="FW145" s="104"/>
      <c r="FX145" s="104"/>
      <c r="FY145" s="104"/>
      <c r="FZ145" s="104"/>
      <c r="GA145" s="104"/>
      <c r="GB145" s="104"/>
      <c r="GC145" s="104"/>
      <c r="GD145" s="104"/>
      <c r="GE145" s="104"/>
      <c r="GF145" s="104"/>
      <c r="GG145" s="104"/>
      <c r="GH145" s="104"/>
      <c r="GI145" s="104"/>
      <c r="GJ145" s="104"/>
      <c r="GK145" s="104"/>
      <c r="GL145" s="104"/>
      <c r="GM145" s="104"/>
      <c r="GN145" s="104"/>
      <c r="GO145" s="104"/>
      <c r="GP145" s="104"/>
      <c r="GQ145" s="104"/>
      <c r="GR145" s="104"/>
      <c r="GS145" s="104"/>
      <c r="GT145" s="104"/>
      <c r="GU145" s="104"/>
      <c r="GV145" s="104"/>
      <c r="GW145" s="104"/>
      <c r="GX145" s="104"/>
      <c r="GY145" s="104"/>
      <c r="GZ145" s="104"/>
      <c r="HA145" s="104"/>
      <c r="HB145" s="104"/>
      <c r="HC145" s="104"/>
      <c r="HD145" s="104"/>
      <c r="HE145" s="104"/>
      <c r="HF145" s="104"/>
      <c r="HG145" s="104"/>
      <c r="HH145" s="104"/>
      <c r="HI145" s="104"/>
      <c r="HJ145" s="104"/>
      <c r="HK145" s="104"/>
      <c r="HL145" s="104"/>
      <c r="HM145" s="104"/>
      <c r="HN145" s="104"/>
      <c r="HO145" s="104"/>
      <c r="HP145" s="104"/>
      <c r="HQ145" s="104"/>
      <c r="HR145" s="104"/>
      <c r="HS145" s="104"/>
      <c r="HT145" s="104"/>
      <c r="HU145" s="104"/>
      <c r="HV145" s="104"/>
      <c r="HW145" s="104"/>
      <c r="HX145" s="104"/>
      <c r="HY145" s="104"/>
      <c r="HZ145" s="104"/>
      <c r="IA145" s="104"/>
      <c r="IB145" s="104"/>
      <c r="IC145" s="104"/>
      <c r="ID145" s="104"/>
      <c r="IE145" s="104"/>
      <c r="IF145" s="104"/>
      <c r="IG145" s="104"/>
      <c r="IH145" s="104"/>
      <c r="II145" s="104"/>
      <c r="IJ145" s="104"/>
      <c r="IK145" s="104"/>
      <c r="IL145" s="104"/>
      <c r="IM145" s="104"/>
      <c r="IN145" s="104"/>
      <c r="IO145" s="104"/>
      <c r="IP145" s="104"/>
      <c r="IQ145" s="104"/>
      <c r="IR145" s="104"/>
      <c r="IS145" s="104"/>
      <c r="IT145" s="104"/>
      <c r="IU145" s="104"/>
      <c r="IV145" s="104"/>
    </row>
    <row r="146" spans="1:256" s="275" customFormat="1" ht="12.75">
      <c r="A146" s="89"/>
      <c r="B146" s="89"/>
      <c r="C146" s="82"/>
      <c r="D146" s="364"/>
      <c r="E146" s="364"/>
      <c r="F146" s="212"/>
      <c r="G146" s="214"/>
      <c r="I146" s="314"/>
      <c r="J146" s="313"/>
      <c r="K146" s="301"/>
      <c r="L146" s="298"/>
      <c r="M146" s="309"/>
      <c r="N146" s="309"/>
      <c r="O146" s="309"/>
      <c r="P146" s="309"/>
      <c r="Q146" s="309"/>
      <c r="R146" s="309"/>
      <c r="S146" s="104"/>
      <c r="T146" s="104"/>
      <c r="U146" s="104"/>
      <c r="V146" s="104"/>
      <c r="W146" s="104"/>
      <c r="X146" s="104"/>
      <c r="Y146" s="104"/>
      <c r="Z146" s="104"/>
      <c r="AA146" s="104"/>
      <c r="AB146" s="104"/>
      <c r="AC146" s="104"/>
      <c r="AD146" s="104"/>
      <c r="AE146" s="104"/>
      <c r="AF146" s="104"/>
      <c r="AG146" s="104"/>
      <c r="AH146" s="104"/>
      <c r="AI146" s="104"/>
      <c r="AJ146" s="104"/>
      <c r="AK146" s="104"/>
      <c r="AL146" s="104"/>
      <c r="AM146" s="104"/>
      <c r="AN146" s="104"/>
      <c r="AO146" s="104"/>
      <c r="AP146" s="104"/>
      <c r="AQ146" s="104"/>
      <c r="AR146" s="104"/>
      <c r="AS146" s="104"/>
      <c r="AT146" s="104"/>
      <c r="AU146" s="104"/>
      <c r="AV146" s="104"/>
      <c r="AW146" s="104"/>
      <c r="AX146" s="104"/>
      <c r="AY146" s="104"/>
      <c r="AZ146" s="104"/>
      <c r="BA146" s="104"/>
      <c r="BB146" s="104"/>
      <c r="BC146" s="104"/>
      <c r="BD146" s="104"/>
      <c r="BE146" s="104"/>
      <c r="BF146" s="104"/>
      <c r="BG146" s="104"/>
      <c r="BH146" s="104"/>
      <c r="BI146" s="104"/>
      <c r="BJ146" s="104"/>
      <c r="BK146" s="104"/>
      <c r="BL146" s="104"/>
      <c r="BM146" s="104"/>
      <c r="BN146" s="104"/>
      <c r="BO146" s="104"/>
      <c r="BP146" s="104"/>
      <c r="BQ146" s="104"/>
      <c r="BR146" s="104"/>
      <c r="BS146" s="104"/>
      <c r="BT146" s="104"/>
      <c r="BU146" s="104"/>
      <c r="BV146" s="104"/>
      <c r="BW146" s="104"/>
      <c r="BX146" s="104"/>
      <c r="BY146" s="104"/>
      <c r="BZ146" s="104"/>
      <c r="CA146" s="104"/>
      <c r="CB146" s="104"/>
      <c r="CC146" s="104"/>
      <c r="CD146" s="104"/>
      <c r="CE146" s="104"/>
      <c r="CF146" s="104"/>
      <c r="CG146" s="104"/>
      <c r="CH146" s="104"/>
      <c r="CI146" s="104"/>
      <c r="CJ146" s="104"/>
      <c r="CK146" s="104"/>
      <c r="CL146" s="104"/>
      <c r="CM146" s="104"/>
      <c r="CN146" s="104"/>
      <c r="CO146" s="104"/>
      <c r="CP146" s="104"/>
      <c r="CQ146" s="104"/>
      <c r="CR146" s="104"/>
      <c r="CS146" s="104"/>
      <c r="CT146" s="104"/>
      <c r="CU146" s="104"/>
      <c r="CV146" s="104"/>
      <c r="CW146" s="104"/>
      <c r="CX146" s="104"/>
      <c r="CY146" s="104"/>
      <c r="CZ146" s="104"/>
      <c r="DA146" s="104"/>
      <c r="DB146" s="104"/>
      <c r="DC146" s="104"/>
      <c r="DD146" s="104"/>
      <c r="DE146" s="104"/>
      <c r="DF146" s="104"/>
      <c r="DG146" s="104"/>
      <c r="DH146" s="104"/>
      <c r="DI146" s="104"/>
      <c r="DJ146" s="104"/>
      <c r="DK146" s="104"/>
      <c r="DL146" s="104"/>
      <c r="DM146" s="104"/>
      <c r="DN146" s="104"/>
      <c r="DO146" s="104"/>
      <c r="DP146" s="104"/>
      <c r="DQ146" s="104"/>
      <c r="DR146" s="104"/>
      <c r="DS146" s="104"/>
      <c r="DT146" s="104"/>
      <c r="DU146" s="104"/>
      <c r="DV146" s="104"/>
      <c r="DW146" s="104"/>
      <c r="DX146" s="104"/>
      <c r="DY146" s="104"/>
      <c r="DZ146" s="104"/>
      <c r="EA146" s="104"/>
      <c r="EB146" s="104"/>
      <c r="EC146" s="104"/>
      <c r="ED146" s="104"/>
      <c r="EE146" s="104"/>
      <c r="EF146" s="104"/>
      <c r="EG146" s="104"/>
      <c r="EH146" s="104"/>
      <c r="EI146" s="104"/>
      <c r="EJ146" s="104"/>
      <c r="EK146" s="104"/>
      <c r="EL146" s="104"/>
      <c r="EM146" s="104"/>
      <c r="EN146" s="104"/>
      <c r="EO146" s="104"/>
      <c r="EP146" s="104"/>
      <c r="EQ146" s="104"/>
      <c r="ER146" s="104"/>
      <c r="ES146" s="104"/>
      <c r="ET146" s="104"/>
      <c r="EU146" s="104"/>
      <c r="EV146" s="104"/>
      <c r="EW146" s="104"/>
      <c r="EX146" s="104"/>
      <c r="EY146" s="104"/>
      <c r="EZ146" s="104"/>
      <c r="FA146" s="104"/>
      <c r="FB146" s="104"/>
      <c r="FC146" s="104"/>
      <c r="FD146" s="104"/>
      <c r="FE146" s="104"/>
      <c r="FF146" s="104"/>
      <c r="FG146" s="104"/>
      <c r="FH146" s="104"/>
      <c r="FI146" s="104"/>
      <c r="FJ146" s="104"/>
      <c r="FK146" s="104"/>
      <c r="FL146" s="104"/>
      <c r="FM146" s="104"/>
      <c r="FN146" s="104"/>
      <c r="FO146" s="104"/>
      <c r="FP146" s="104"/>
      <c r="FQ146" s="104"/>
      <c r="FR146" s="104"/>
      <c r="FS146" s="104"/>
      <c r="FT146" s="104"/>
      <c r="FU146" s="104"/>
      <c r="FV146" s="104"/>
      <c r="FW146" s="104"/>
      <c r="FX146" s="104"/>
      <c r="FY146" s="104"/>
      <c r="FZ146" s="104"/>
      <c r="GA146" s="104"/>
      <c r="GB146" s="104"/>
      <c r="GC146" s="104"/>
      <c r="GD146" s="104"/>
      <c r="GE146" s="104"/>
      <c r="GF146" s="104"/>
      <c r="GG146" s="104"/>
      <c r="GH146" s="104"/>
      <c r="GI146" s="104"/>
      <c r="GJ146" s="104"/>
      <c r="GK146" s="104"/>
      <c r="GL146" s="104"/>
      <c r="GM146" s="104"/>
      <c r="GN146" s="104"/>
      <c r="GO146" s="104"/>
      <c r="GP146" s="104"/>
      <c r="GQ146" s="104"/>
      <c r="GR146" s="104"/>
      <c r="GS146" s="104"/>
      <c r="GT146" s="104"/>
      <c r="GU146" s="104"/>
      <c r="GV146" s="104"/>
      <c r="GW146" s="104"/>
      <c r="GX146" s="104"/>
      <c r="GY146" s="104"/>
      <c r="GZ146" s="104"/>
      <c r="HA146" s="104"/>
      <c r="HB146" s="104"/>
      <c r="HC146" s="104"/>
      <c r="HD146" s="104"/>
      <c r="HE146" s="104"/>
      <c r="HF146" s="104"/>
      <c r="HG146" s="104"/>
      <c r="HH146" s="104"/>
      <c r="HI146" s="104"/>
      <c r="HJ146" s="104"/>
      <c r="HK146" s="104"/>
      <c r="HL146" s="104"/>
      <c r="HM146" s="104"/>
      <c r="HN146" s="104"/>
      <c r="HO146" s="104"/>
      <c r="HP146" s="104"/>
      <c r="HQ146" s="104"/>
      <c r="HR146" s="104"/>
      <c r="HS146" s="104"/>
      <c r="HT146" s="104"/>
      <c r="HU146" s="104"/>
      <c r="HV146" s="104"/>
      <c r="HW146" s="104"/>
      <c r="HX146" s="104"/>
      <c r="HY146" s="104"/>
      <c r="HZ146" s="104"/>
      <c r="IA146" s="104"/>
      <c r="IB146" s="104"/>
      <c r="IC146" s="104"/>
      <c r="ID146" s="104"/>
      <c r="IE146" s="104"/>
      <c r="IF146" s="104"/>
      <c r="IG146" s="104"/>
      <c r="IH146" s="104"/>
      <c r="II146" s="104"/>
      <c r="IJ146" s="104"/>
      <c r="IK146" s="104"/>
      <c r="IL146" s="104"/>
      <c r="IM146" s="104"/>
      <c r="IN146" s="104"/>
      <c r="IO146" s="104"/>
      <c r="IP146" s="104"/>
      <c r="IQ146" s="104"/>
      <c r="IR146" s="104"/>
      <c r="IS146" s="104"/>
      <c r="IT146" s="104"/>
      <c r="IU146" s="104"/>
      <c r="IV146" s="104"/>
    </row>
    <row r="147" spans="1:256" s="275" customFormat="1" ht="12.75">
      <c r="A147" s="89"/>
      <c r="B147" s="89"/>
      <c r="C147" s="82"/>
      <c r="D147" s="364"/>
      <c r="E147" s="364"/>
      <c r="F147" s="212"/>
      <c r="G147" s="214"/>
      <c r="I147" s="314"/>
      <c r="J147" s="313"/>
      <c r="K147" s="301"/>
      <c r="L147" s="298"/>
      <c r="M147" s="309"/>
      <c r="N147" s="309"/>
      <c r="O147" s="309"/>
      <c r="P147" s="309"/>
      <c r="Q147" s="309"/>
      <c r="R147" s="309"/>
      <c r="S147" s="104"/>
      <c r="T147" s="104"/>
      <c r="U147" s="104"/>
      <c r="V147" s="104"/>
      <c r="W147" s="104"/>
      <c r="X147" s="104"/>
      <c r="Y147" s="104"/>
      <c r="Z147" s="104"/>
      <c r="AA147" s="104"/>
      <c r="AB147" s="104"/>
      <c r="AC147" s="104"/>
      <c r="AD147" s="104"/>
      <c r="AE147" s="104"/>
      <c r="AF147" s="104"/>
      <c r="AG147" s="104"/>
      <c r="AH147" s="104"/>
      <c r="AI147" s="104"/>
      <c r="AJ147" s="104"/>
      <c r="AK147" s="104"/>
      <c r="AL147" s="104"/>
      <c r="AM147" s="104"/>
      <c r="AN147" s="104"/>
      <c r="AO147" s="104"/>
      <c r="AP147" s="104"/>
      <c r="AQ147" s="104"/>
      <c r="AR147" s="104"/>
      <c r="AS147" s="104"/>
      <c r="AT147" s="104"/>
      <c r="AU147" s="104"/>
      <c r="AV147" s="104"/>
      <c r="AW147" s="104"/>
      <c r="AX147" s="104"/>
      <c r="AY147" s="104"/>
      <c r="AZ147" s="104"/>
      <c r="BA147" s="104"/>
      <c r="BB147" s="104"/>
      <c r="BC147" s="104"/>
      <c r="BD147" s="104"/>
      <c r="BE147" s="104"/>
      <c r="BF147" s="104"/>
      <c r="BG147" s="104"/>
      <c r="BH147" s="104"/>
      <c r="BI147" s="104"/>
      <c r="BJ147" s="104"/>
      <c r="BK147" s="104"/>
      <c r="BL147" s="104"/>
      <c r="BM147" s="104"/>
      <c r="BN147" s="104"/>
      <c r="BO147" s="104"/>
      <c r="BP147" s="104"/>
      <c r="BQ147" s="104"/>
      <c r="BR147" s="104"/>
      <c r="BS147" s="104"/>
      <c r="BT147" s="104"/>
      <c r="BU147" s="104"/>
      <c r="BV147" s="104"/>
      <c r="BW147" s="104"/>
      <c r="BX147" s="104"/>
      <c r="BY147" s="104"/>
      <c r="BZ147" s="104"/>
      <c r="CA147" s="104"/>
      <c r="CB147" s="104"/>
      <c r="CC147" s="104"/>
      <c r="CD147" s="104"/>
      <c r="CE147" s="104"/>
      <c r="CF147" s="104"/>
      <c r="CG147" s="104"/>
      <c r="CH147" s="104"/>
      <c r="CI147" s="104"/>
      <c r="CJ147" s="104"/>
      <c r="CK147" s="104"/>
      <c r="CL147" s="104"/>
      <c r="CM147" s="104"/>
      <c r="CN147" s="104"/>
      <c r="CO147" s="104"/>
      <c r="CP147" s="104"/>
      <c r="CQ147" s="104"/>
      <c r="CR147" s="104"/>
      <c r="CS147" s="104"/>
      <c r="CT147" s="104"/>
      <c r="CU147" s="104"/>
      <c r="CV147" s="104"/>
      <c r="CW147" s="104"/>
      <c r="CX147" s="104"/>
      <c r="CY147" s="104"/>
      <c r="CZ147" s="104"/>
      <c r="DA147" s="104"/>
      <c r="DB147" s="104"/>
      <c r="DC147" s="104"/>
      <c r="DD147" s="104"/>
      <c r="DE147" s="104"/>
      <c r="DF147" s="104"/>
      <c r="DG147" s="104"/>
      <c r="DH147" s="104"/>
      <c r="DI147" s="104"/>
      <c r="DJ147" s="104"/>
      <c r="DK147" s="104"/>
      <c r="DL147" s="104"/>
      <c r="DM147" s="104"/>
      <c r="DN147" s="104"/>
      <c r="DO147" s="104"/>
      <c r="DP147" s="104"/>
      <c r="DQ147" s="104"/>
      <c r="DR147" s="104"/>
      <c r="DS147" s="104"/>
      <c r="DT147" s="104"/>
      <c r="DU147" s="104"/>
      <c r="DV147" s="104"/>
      <c r="DW147" s="104"/>
      <c r="DX147" s="104"/>
      <c r="DY147" s="104"/>
      <c r="DZ147" s="104"/>
      <c r="EA147" s="104"/>
      <c r="EB147" s="104"/>
      <c r="EC147" s="104"/>
      <c r="ED147" s="104"/>
      <c r="EE147" s="104"/>
      <c r="EF147" s="104"/>
      <c r="EG147" s="104"/>
      <c r="EH147" s="104"/>
      <c r="EI147" s="104"/>
      <c r="EJ147" s="104"/>
      <c r="EK147" s="104"/>
      <c r="EL147" s="104"/>
      <c r="EM147" s="104"/>
      <c r="EN147" s="104"/>
      <c r="EO147" s="104"/>
      <c r="EP147" s="104"/>
      <c r="EQ147" s="104"/>
      <c r="ER147" s="104"/>
      <c r="ES147" s="104"/>
      <c r="ET147" s="104"/>
      <c r="EU147" s="104"/>
      <c r="EV147" s="104"/>
      <c r="EW147" s="104"/>
      <c r="EX147" s="104"/>
      <c r="EY147" s="104"/>
      <c r="EZ147" s="104"/>
      <c r="FA147" s="104"/>
      <c r="FB147" s="104"/>
      <c r="FC147" s="104"/>
      <c r="FD147" s="104"/>
      <c r="FE147" s="104"/>
      <c r="FF147" s="104"/>
      <c r="FG147" s="104"/>
      <c r="FH147" s="104"/>
      <c r="FI147" s="104"/>
      <c r="FJ147" s="104"/>
      <c r="FK147" s="104"/>
      <c r="FL147" s="104"/>
      <c r="FM147" s="104"/>
      <c r="FN147" s="104"/>
      <c r="FO147" s="104"/>
      <c r="FP147" s="104"/>
      <c r="FQ147" s="104"/>
      <c r="FR147" s="104"/>
      <c r="FS147" s="104"/>
      <c r="FT147" s="104"/>
      <c r="FU147" s="104"/>
      <c r="FV147" s="104"/>
      <c r="FW147" s="104"/>
      <c r="FX147" s="104"/>
      <c r="FY147" s="104"/>
      <c r="FZ147" s="104"/>
      <c r="GA147" s="104"/>
      <c r="GB147" s="104"/>
      <c r="GC147" s="104"/>
      <c r="GD147" s="104"/>
      <c r="GE147" s="104"/>
      <c r="GF147" s="104"/>
      <c r="GG147" s="104"/>
      <c r="GH147" s="104"/>
      <c r="GI147" s="104"/>
      <c r="GJ147" s="104"/>
      <c r="GK147" s="104"/>
      <c r="GL147" s="104"/>
      <c r="GM147" s="104"/>
      <c r="GN147" s="104"/>
      <c r="GO147" s="104"/>
      <c r="GP147" s="104"/>
      <c r="GQ147" s="104"/>
      <c r="GR147" s="104"/>
      <c r="GS147" s="104"/>
      <c r="GT147" s="104"/>
      <c r="GU147" s="104"/>
      <c r="GV147" s="104"/>
      <c r="GW147" s="104"/>
      <c r="GX147" s="104"/>
      <c r="GY147" s="104"/>
      <c r="GZ147" s="104"/>
      <c r="HA147" s="104"/>
      <c r="HB147" s="104"/>
      <c r="HC147" s="104"/>
      <c r="HD147" s="104"/>
      <c r="HE147" s="104"/>
      <c r="HF147" s="104"/>
      <c r="HG147" s="104"/>
      <c r="HH147" s="104"/>
      <c r="HI147" s="104"/>
      <c r="HJ147" s="104"/>
      <c r="HK147" s="104"/>
      <c r="HL147" s="104"/>
      <c r="HM147" s="104"/>
      <c r="HN147" s="104"/>
      <c r="HO147" s="104"/>
      <c r="HP147" s="104"/>
      <c r="HQ147" s="104"/>
      <c r="HR147" s="104"/>
      <c r="HS147" s="104"/>
      <c r="HT147" s="104"/>
      <c r="HU147" s="104"/>
      <c r="HV147" s="104"/>
      <c r="HW147" s="104"/>
      <c r="HX147" s="104"/>
      <c r="HY147" s="104"/>
      <c r="HZ147" s="104"/>
      <c r="IA147" s="104"/>
      <c r="IB147" s="104"/>
      <c r="IC147" s="104"/>
      <c r="ID147" s="104"/>
      <c r="IE147" s="104"/>
      <c r="IF147" s="104"/>
      <c r="IG147" s="104"/>
      <c r="IH147" s="104"/>
      <c r="II147" s="104"/>
      <c r="IJ147" s="104"/>
      <c r="IK147" s="104"/>
      <c r="IL147" s="104"/>
      <c r="IM147" s="104"/>
      <c r="IN147" s="104"/>
      <c r="IO147" s="104"/>
      <c r="IP147" s="104"/>
      <c r="IQ147" s="104"/>
      <c r="IR147" s="104"/>
      <c r="IS147" s="104"/>
      <c r="IT147" s="104"/>
      <c r="IU147" s="104"/>
      <c r="IV147" s="104"/>
    </row>
    <row r="148" spans="1:256" s="275" customFormat="1" ht="12.75">
      <c r="A148" s="89"/>
      <c r="B148" s="89"/>
      <c r="C148" s="82"/>
      <c r="D148" s="364"/>
      <c r="E148" s="364"/>
      <c r="F148" s="212"/>
      <c r="G148" s="214"/>
      <c r="I148" s="314"/>
      <c r="J148" s="313"/>
      <c r="K148" s="301"/>
      <c r="L148" s="298"/>
      <c r="M148" s="309"/>
      <c r="N148" s="309"/>
      <c r="O148" s="309"/>
      <c r="P148" s="309"/>
      <c r="Q148" s="309"/>
      <c r="R148" s="309"/>
      <c r="S148" s="104"/>
      <c r="T148" s="104"/>
      <c r="U148" s="104"/>
      <c r="V148" s="104"/>
      <c r="W148" s="104"/>
      <c r="X148" s="104"/>
      <c r="Y148" s="104"/>
      <c r="Z148" s="104"/>
      <c r="AA148" s="104"/>
      <c r="AB148" s="104"/>
      <c r="AC148" s="104"/>
      <c r="AD148" s="104"/>
      <c r="AE148" s="104"/>
      <c r="AF148" s="104"/>
      <c r="AG148" s="104"/>
      <c r="AH148" s="104"/>
      <c r="AI148" s="104"/>
      <c r="AJ148" s="104"/>
      <c r="AK148" s="104"/>
      <c r="AL148" s="104"/>
      <c r="AM148" s="104"/>
      <c r="AN148" s="104"/>
      <c r="AO148" s="104"/>
      <c r="AP148" s="104"/>
      <c r="AQ148" s="104"/>
      <c r="AR148" s="104"/>
      <c r="AS148" s="104"/>
      <c r="AT148" s="104"/>
      <c r="AU148" s="104"/>
      <c r="AV148" s="104"/>
      <c r="AW148" s="104"/>
      <c r="AX148" s="104"/>
      <c r="AY148" s="104"/>
      <c r="AZ148" s="104"/>
      <c r="BA148" s="104"/>
      <c r="BB148" s="104"/>
      <c r="BC148" s="104"/>
      <c r="BD148" s="104"/>
      <c r="BE148" s="104"/>
      <c r="BF148" s="104"/>
      <c r="BG148" s="104"/>
      <c r="BH148" s="104"/>
      <c r="BI148" s="104"/>
      <c r="BJ148" s="104"/>
      <c r="BK148" s="104"/>
      <c r="BL148" s="104"/>
      <c r="BM148" s="104"/>
      <c r="BN148" s="104"/>
      <c r="BO148" s="104"/>
      <c r="BP148" s="104"/>
      <c r="BQ148" s="104"/>
      <c r="BR148" s="104"/>
      <c r="BS148" s="104"/>
      <c r="BT148" s="104"/>
      <c r="BU148" s="104"/>
      <c r="BV148" s="104"/>
      <c r="BW148" s="104"/>
      <c r="BX148" s="104"/>
      <c r="BY148" s="104"/>
      <c r="BZ148" s="104"/>
      <c r="CA148" s="104"/>
      <c r="CB148" s="104"/>
      <c r="CC148" s="104"/>
      <c r="CD148" s="104"/>
      <c r="CE148" s="104"/>
      <c r="CF148" s="104"/>
      <c r="CG148" s="104"/>
      <c r="CH148" s="104"/>
      <c r="CI148" s="104"/>
      <c r="CJ148" s="104"/>
      <c r="CK148" s="104"/>
      <c r="CL148" s="104"/>
      <c r="CM148" s="104"/>
      <c r="CN148" s="104"/>
      <c r="CO148" s="104"/>
      <c r="CP148" s="104"/>
      <c r="CQ148" s="104"/>
      <c r="CR148" s="104"/>
      <c r="CS148" s="104"/>
      <c r="CT148" s="104"/>
      <c r="CU148" s="104"/>
      <c r="CV148" s="104"/>
      <c r="CW148" s="104"/>
      <c r="CX148" s="104"/>
      <c r="CY148" s="104"/>
      <c r="CZ148" s="104"/>
      <c r="DA148" s="104"/>
      <c r="DB148" s="104"/>
      <c r="DC148" s="104"/>
      <c r="DD148" s="104"/>
      <c r="DE148" s="104"/>
      <c r="DF148" s="104"/>
      <c r="DG148" s="104"/>
      <c r="DH148" s="104"/>
      <c r="DI148" s="104"/>
      <c r="DJ148" s="104"/>
      <c r="DK148" s="104"/>
      <c r="DL148" s="104"/>
      <c r="DM148" s="104"/>
      <c r="DN148" s="104"/>
      <c r="DO148" s="104"/>
      <c r="DP148" s="104"/>
      <c r="DQ148" s="104"/>
      <c r="DR148" s="104"/>
      <c r="DS148" s="104"/>
      <c r="DT148" s="104"/>
      <c r="DU148" s="104"/>
      <c r="DV148" s="104"/>
      <c r="DW148" s="104"/>
      <c r="DX148" s="104"/>
      <c r="DY148" s="104"/>
      <c r="DZ148" s="104"/>
      <c r="EA148" s="104"/>
      <c r="EB148" s="104"/>
      <c r="EC148" s="104"/>
      <c r="ED148" s="104"/>
      <c r="EE148" s="104"/>
      <c r="EF148" s="104"/>
      <c r="EG148" s="104"/>
      <c r="EH148" s="104"/>
      <c r="EI148" s="104"/>
      <c r="EJ148" s="104"/>
      <c r="EK148" s="104"/>
      <c r="EL148" s="104"/>
      <c r="EM148" s="104"/>
      <c r="EN148" s="104"/>
      <c r="EO148" s="104"/>
      <c r="EP148" s="104"/>
      <c r="EQ148" s="104"/>
      <c r="ER148" s="104"/>
      <c r="ES148" s="104"/>
      <c r="ET148" s="104"/>
      <c r="EU148" s="104"/>
      <c r="EV148" s="104"/>
      <c r="EW148" s="104"/>
      <c r="EX148" s="104"/>
      <c r="EY148" s="104"/>
      <c r="EZ148" s="104"/>
      <c r="FA148" s="104"/>
      <c r="FB148" s="104"/>
      <c r="FC148" s="104"/>
      <c r="FD148" s="104"/>
      <c r="FE148" s="104"/>
      <c r="FF148" s="104"/>
      <c r="FG148" s="104"/>
      <c r="FH148" s="104"/>
      <c r="FI148" s="104"/>
      <c r="FJ148" s="104"/>
      <c r="FK148" s="104"/>
      <c r="FL148" s="104"/>
      <c r="FM148" s="104"/>
      <c r="FN148" s="104"/>
      <c r="FO148" s="104"/>
      <c r="FP148" s="104"/>
      <c r="FQ148" s="104"/>
      <c r="FR148" s="104"/>
      <c r="FS148" s="104"/>
      <c r="FT148" s="104"/>
      <c r="FU148" s="104"/>
      <c r="FV148" s="104"/>
      <c r="FW148" s="104"/>
      <c r="FX148" s="104"/>
      <c r="FY148" s="104"/>
      <c r="FZ148" s="104"/>
      <c r="GA148" s="104"/>
      <c r="GB148" s="104"/>
      <c r="GC148" s="104"/>
      <c r="GD148" s="104"/>
      <c r="GE148" s="104"/>
      <c r="GF148" s="104"/>
      <c r="GG148" s="104"/>
      <c r="GH148" s="104"/>
      <c r="GI148" s="104"/>
      <c r="GJ148" s="104"/>
      <c r="GK148" s="104"/>
      <c r="GL148" s="104"/>
      <c r="GM148" s="104"/>
      <c r="GN148" s="104"/>
      <c r="GO148" s="104"/>
      <c r="GP148" s="104"/>
      <c r="GQ148" s="104"/>
      <c r="GR148" s="104"/>
      <c r="GS148" s="104"/>
      <c r="GT148" s="104"/>
      <c r="GU148" s="104"/>
      <c r="GV148" s="104"/>
      <c r="GW148" s="104"/>
      <c r="GX148" s="104"/>
      <c r="GY148" s="104"/>
      <c r="GZ148" s="104"/>
      <c r="HA148" s="104"/>
      <c r="HB148" s="104"/>
      <c r="HC148" s="104"/>
      <c r="HD148" s="104"/>
      <c r="HE148" s="104"/>
      <c r="HF148" s="104"/>
      <c r="HG148" s="104"/>
      <c r="HH148" s="104"/>
      <c r="HI148" s="104"/>
      <c r="HJ148" s="104"/>
      <c r="HK148" s="104"/>
      <c r="HL148" s="104"/>
      <c r="HM148" s="104"/>
      <c r="HN148" s="104"/>
      <c r="HO148" s="104"/>
      <c r="HP148" s="104"/>
      <c r="HQ148" s="104"/>
      <c r="HR148" s="104"/>
      <c r="HS148" s="104"/>
      <c r="HT148" s="104"/>
      <c r="HU148" s="104"/>
      <c r="HV148" s="104"/>
      <c r="HW148" s="104"/>
      <c r="HX148" s="104"/>
      <c r="HY148" s="104"/>
      <c r="HZ148" s="104"/>
      <c r="IA148" s="104"/>
      <c r="IB148" s="104"/>
      <c r="IC148" s="104"/>
      <c r="ID148" s="104"/>
      <c r="IE148" s="104"/>
      <c r="IF148" s="104"/>
      <c r="IG148" s="104"/>
      <c r="IH148" s="104"/>
      <c r="II148" s="104"/>
      <c r="IJ148" s="104"/>
      <c r="IK148" s="104"/>
      <c r="IL148" s="104"/>
      <c r="IM148" s="104"/>
      <c r="IN148" s="104"/>
      <c r="IO148" s="104"/>
      <c r="IP148" s="104"/>
      <c r="IQ148" s="104"/>
      <c r="IR148" s="104"/>
      <c r="IS148" s="104"/>
      <c r="IT148" s="104"/>
      <c r="IU148" s="104"/>
      <c r="IV148" s="104"/>
    </row>
    <row r="149" spans="1:256" s="275" customFormat="1" ht="12.75">
      <c r="A149" s="89"/>
      <c r="B149" s="89"/>
      <c r="C149" s="82"/>
      <c r="D149" s="364"/>
      <c r="E149" s="364"/>
      <c r="F149" s="212"/>
      <c r="G149" s="214"/>
      <c r="I149" s="314"/>
      <c r="J149" s="313"/>
      <c r="K149" s="301"/>
      <c r="L149" s="298"/>
      <c r="M149" s="309"/>
      <c r="N149" s="309"/>
      <c r="O149" s="309"/>
      <c r="P149" s="309"/>
      <c r="Q149" s="309"/>
      <c r="R149" s="309"/>
      <c r="S149" s="104"/>
      <c r="T149" s="104"/>
      <c r="U149" s="104"/>
      <c r="V149" s="104"/>
      <c r="W149" s="104"/>
      <c r="X149" s="104"/>
      <c r="Y149" s="104"/>
      <c r="Z149" s="104"/>
      <c r="AA149" s="104"/>
      <c r="AB149" s="104"/>
      <c r="AC149" s="104"/>
      <c r="AD149" s="104"/>
      <c r="AE149" s="104"/>
      <c r="AF149" s="104"/>
      <c r="AG149" s="104"/>
      <c r="AH149" s="104"/>
      <c r="AI149" s="104"/>
      <c r="AJ149" s="104"/>
      <c r="AK149" s="104"/>
      <c r="AL149" s="104"/>
      <c r="AM149" s="104"/>
      <c r="AN149" s="104"/>
      <c r="AO149" s="104"/>
      <c r="AP149" s="104"/>
      <c r="AQ149" s="104"/>
      <c r="AR149" s="104"/>
      <c r="AS149" s="104"/>
      <c r="AT149" s="104"/>
      <c r="AU149" s="104"/>
      <c r="AV149" s="104"/>
      <c r="AW149" s="104"/>
      <c r="AX149" s="104"/>
      <c r="AY149" s="104"/>
      <c r="AZ149" s="104"/>
      <c r="BA149" s="104"/>
      <c r="BB149" s="104"/>
      <c r="BC149" s="104"/>
      <c r="BD149" s="104"/>
      <c r="BE149" s="104"/>
      <c r="BF149" s="104"/>
      <c r="BG149" s="104"/>
      <c r="BH149" s="104"/>
      <c r="BI149" s="104"/>
      <c r="BJ149" s="104"/>
      <c r="BK149" s="104"/>
      <c r="BL149" s="104"/>
      <c r="BM149" s="104"/>
      <c r="BN149" s="104"/>
      <c r="BO149" s="104"/>
      <c r="BP149" s="104"/>
      <c r="BQ149" s="104"/>
      <c r="BR149" s="104"/>
      <c r="BS149" s="104"/>
      <c r="BT149" s="104"/>
      <c r="BU149" s="104"/>
      <c r="BV149" s="104"/>
      <c r="BW149" s="104"/>
      <c r="BX149" s="104"/>
      <c r="BY149" s="104"/>
      <c r="BZ149" s="104"/>
      <c r="CA149" s="104"/>
      <c r="CB149" s="104"/>
      <c r="CC149" s="104"/>
      <c r="CD149" s="104"/>
      <c r="CE149" s="104"/>
      <c r="CF149" s="104"/>
      <c r="CG149" s="104"/>
      <c r="CH149" s="104"/>
      <c r="CI149" s="104"/>
      <c r="CJ149" s="104"/>
      <c r="CK149" s="104"/>
      <c r="CL149" s="104"/>
      <c r="CM149" s="104"/>
      <c r="CN149" s="104"/>
      <c r="CO149" s="104"/>
      <c r="CP149" s="104"/>
      <c r="CQ149" s="104"/>
      <c r="CR149" s="104"/>
      <c r="CS149" s="104"/>
      <c r="CT149" s="104"/>
      <c r="CU149" s="104"/>
      <c r="CV149" s="104"/>
      <c r="CW149" s="104"/>
      <c r="CX149" s="104"/>
      <c r="CY149" s="104"/>
      <c r="CZ149" s="104"/>
      <c r="DA149" s="104"/>
      <c r="DB149" s="104"/>
      <c r="DC149" s="104"/>
      <c r="DD149" s="104"/>
      <c r="DE149" s="104"/>
      <c r="DF149" s="104"/>
      <c r="DG149" s="104"/>
      <c r="DH149" s="104"/>
      <c r="DI149" s="104"/>
      <c r="DJ149" s="104"/>
      <c r="DK149" s="104"/>
      <c r="DL149" s="104"/>
      <c r="DM149" s="104"/>
      <c r="DN149" s="104"/>
      <c r="DO149" s="104"/>
      <c r="DP149" s="104"/>
      <c r="DQ149" s="104"/>
      <c r="DR149" s="104"/>
      <c r="DS149" s="104"/>
      <c r="DT149" s="104"/>
      <c r="DU149" s="104"/>
      <c r="DV149" s="104"/>
      <c r="DW149" s="104"/>
      <c r="DX149" s="104"/>
      <c r="DY149" s="104"/>
      <c r="DZ149" s="104"/>
      <c r="EA149" s="104"/>
      <c r="EB149" s="104"/>
      <c r="EC149" s="104"/>
      <c r="ED149" s="104"/>
      <c r="EE149" s="104"/>
      <c r="EF149" s="104"/>
      <c r="EG149" s="104"/>
      <c r="EH149" s="104"/>
      <c r="EI149" s="104"/>
      <c r="EJ149" s="104"/>
      <c r="EK149" s="104"/>
      <c r="EL149" s="104"/>
      <c r="EM149" s="104"/>
      <c r="EN149" s="104"/>
      <c r="EO149" s="104"/>
      <c r="EP149" s="104"/>
      <c r="EQ149" s="104"/>
      <c r="ER149" s="104"/>
      <c r="ES149" s="104"/>
      <c r="ET149" s="104"/>
      <c r="EU149" s="104"/>
      <c r="EV149" s="104"/>
      <c r="EW149" s="104"/>
      <c r="EX149" s="104"/>
      <c r="EY149" s="104"/>
      <c r="EZ149" s="104"/>
      <c r="FA149" s="104"/>
      <c r="FB149" s="104"/>
      <c r="FC149" s="104"/>
      <c r="FD149" s="104"/>
      <c r="FE149" s="104"/>
      <c r="FF149" s="104"/>
      <c r="FG149" s="104"/>
      <c r="FH149" s="104"/>
      <c r="FI149" s="104"/>
      <c r="FJ149" s="104"/>
      <c r="FK149" s="104"/>
      <c r="FL149" s="104"/>
      <c r="FM149" s="104"/>
      <c r="FN149" s="104"/>
      <c r="FO149" s="104"/>
      <c r="FP149" s="104"/>
      <c r="FQ149" s="104"/>
      <c r="FR149" s="104"/>
      <c r="FS149" s="104"/>
      <c r="FT149" s="104"/>
      <c r="FU149" s="104"/>
      <c r="FV149" s="104"/>
      <c r="FW149" s="104"/>
      <c r="FX149" s="104"/>
      <c r="FY149" s="104"/>
      <c r="FZ149" s="104"/>
      <c r="GA149" s="104"/>
      <c r="GB149" s="104"/>
      <c r="GC149" s="104"/>
      <c r="GD149" s="104"/>
      <c r="GE149" s="104"/>
      <c r="GF149" s="104"/>
      <c r="GG149" s="104"/>
      <c r="GH149" s="104"/>
      <c r="GI149" s="104"/>
      <c r="GJ149" s="104"/>
      <c r="GK149" s="104"/>
      <c r="GL149" s="104"/>
      <c r="GM149" s="104"/>
      <c r="GN149" s="104"/>
      <c r="GO149" s="104"/>
      <c r="GP149" s="104"/>
      <c r="GQ149" s="104"/>
      <c r="GR149" s="104"/>
      <c r="GS149" s="104"/>
      <c r="GT149" s="104"/>
      <c r="GU149" s="104"/>
      <c r="GV149" s="104"/>
      <c r="GW149" s="104"/>
      <c r="GX149" s="104"/>
      <c r="GY149" s="104"/>
      <c r="GZ149" s="104"/>
      <c r="HA149" s="104"/>
      <c r="HB149" s="104"/>
      <c r="HC149" s="104"/>
      <c r="HD149" s="104"/>
      <c r="HE149" s="104"/>
      <c r="HF149" s="104"/>
      <c r="HG149" s="104"/>
      <c r="HH149" s="104"/>
      <c r="HI149" s="104"/>
      <c r="HJ149" s="104"/>
      <c r="HK149" s="104"/>
      <c r="HL149" s="104"/>
      <c r="HM149" s="104"/>
      <c r="HN149" s="104"/>
      <c r="HO149" s="104"/>
      <c r="HP149" s="104"/>
      <c r="HQ149" s="104"/>
      <c r="HR149" s="104"/>
      <c r="HS149" s="104"/>
      <c r="HT149" s="104"/>
      <c r="HU149" s="104"/>
      <c r="HV149" s="104"/>
      <c r="HW149" s="104"/>
      <c r="HX149" s="104"/>
      <c r="HY149" s="104"/>
      <c r="HZ149" s="104"/>
      <c r="IA149" s="104"/>
      <c r="IB149" s="104"/>
      <c r="IC149" s="104"/>
      <c r="ID149" s="104"/>
      <c r="IE149" s="104"/>
      <c r="IF149" s="104"/>
      <c r="IG149" s="104"/>
      <c r="IH149" s="104"/>
      <c r="II149" s="104"/>
      <c r="IJ149" s="104"/>
      <c r="IK149" s="104"/>
      <c r="IL149" s="104"/>
      <c r="IM149" s="104"/>
      <c r="IN149" s="104"/>
      <c r="IO149" s="104"/>
      <c r="IP149" s="104"/>
      <c r="IQ149" s="104"/>
      <c r="IR149" s="104"/>
      <c r="IS149" s="104"/>
      <c r="IT149" s="104"/>
      <c r="IU149" s="104"/>
      <c r="IV149" s="104"/>
    </row>
    <row r="150" spans="1:256" s="275" customFormat="1" ht="12.75">
      <c r="A150" s="89"/>
      <c r="B150" s="89"/>
      <c r="C150" s="82"/>
      <c r="D150" s="364"/>
      <c r="E150" s="364"/>
      <c r="F150" s="212"/>
      <c r="G150" s="214"/>
      <c r="I150" s="314"/>
      <c r="J150" s="313"/>
      <c r="K150" s="301"/>
      <c r="L150" s="298"/>
      <c r="M150" s="309"/>
      <c r="N150" s="309"/>
      <c r="O150" s="309"/>
      <c r="P150" s="309"/>
      <c r="Q150" s="309"/>
      <c r="R150" s="309"/>
      <c r="S150" s="104"/>
      <c r="T150" s="104"/>
      <c r="U150" s="104"/>
      <c r="V150" s="104"/>
      <c r="W150" s="104"/>
      <c r="X150" s="104"/>
      <c r="Y150" s="104"/>
      <c r="Z150" s="104"/>
      <c r="AA150" s="104"/>
      <c r="AB150" s="104"/>
      <c r="AC150" s="104"/>
      <c r="AD150" s="104"/>
      <c r="AE150" s="104"/>
      <c r="AF150" s="104"/>
      <c r="AG150" s="104"/>
      <c r="AH150" s="104"/>
      <c r="AI150" s="104"/>
      <c r="AJ150" s="104"/>
      <c r="AK150" s="104"/>
      <c r="AL150" s="104"/>
      <c r="AM150" s="104"/>
      <c r="AN150" s="104"/>
      <c r="AO150" s="104"/>
      <c r="AP150" s="104"/>
      <c r="AQ150" s="104"/>
      <c r="AR150" s="104"/>
      <c r="AS150" s="104"/>
      <c r="AT150" s="104"/>
      <c r="AU150" s="104"/>
      <c r="AV150" s="104"/>
      <c r="AW150" s="104"/>
      <c r="AX150" s="104"/>
      <c r="AY150" s="104"/>
      <c r="AZ150" s="104"/>
      <c r="BA150" s="104"/>
      <c r="BB150" s="104"/>
      <c r="BC150" s="104"/>
      <c r="BD150" s="104"/>
      <c r="BE150" s="104"/>
      <c r="BF150" s="104"/>
      <c r="BG150" s="104"/>
      <c r="BH150" s="104"/>
      <c r="BI150" s="104"/>
      <c r="BJ150" s="104"/>
      <c r="BK150" s="104"/>
      <c r="BL150" s="104"/>
      <c r="BM150" s="104"/>
      <c r="BN150" s="104"/>
      <c r="BO150" s="104"/>
      <c r="BP150" s="104"/>
      <c r="BQ150" s="104"/>
      <c r="BR150" s="104"/>
      <c r="BS150" s="104"/>
      <c r="BT150" s="104"/>
      <c r="BU150" s="104"/>
      <c r="BV150" s="104"/>
      <c r="BW150" s="104"/>
      <c r="BX150" s="104"/>
      <c r="BY150" s="104"/>
      <c r="BZ150" s="104"/>
      <c r="CA150" s="104"/>
      <c r="CB150" s="104"/>
      <c r="CC150" s="104"/>
      <c r="CD150" s="104"/>
      <c r="CE150" s="104"/>
      <c r="CF150" s="104"/>
      <c r="CG150" s="104"/>
      <c r="CH150" s="104"/>
      <c r="CI150" s="104"/>
      <c r="CJ150" s="104"/>
      <c r="CK150" s="104"/>
      <c r="CL150" s="104"/>
      <c r="CM150" s="104"/>
      <c r="CN150" s="104"/>
      <c r="CO150" s="104"/>
      <c r="CP150" s="104"/>
      <c r="CQ150" s="104"/>
      <c r="CR150" s="104"/>
      <c r="CS150" s="104"/>
      <c r="CT150" s="104"/>
      <c r="CU150" s="104"/>
      <c r="CV150" s="104"/>
      <c r="CW150" s="104"/>
      <c r="CX150" s="104"/>
      <c r="CY150" s="104"/>
      <c r="CZ150" s="104"/>
      <c r="DA150" s="104"/>
      <c r="DB150" s="104"/>
      <c r="DC150" s="104"/>
      <c r="DD150" s="104"/>
      <c r="DE150" s="104"/>
      <c r="DF150" s="104"/>
      <c r="DG150" s="104"/>
      <c r="DH150" s="104"/>
      <c r="DI150" s="104"/>
      <c r="DJ150" s="104"/>
      <c r="DK150" s="104"/>
      <c r="DL150" s="104"/>
      <c r="DM150" s="104"/>
      <c r="DN150" s="104"/>
      <c r="DO150" s="104"/>
      <c r="DP150" s="104"/>
      <c r="DQ150" s="104"/>
      <c r="DR150" s="104"/>
      <c r="DS150" s="104"/>
      <c r="DT150" s="104"/>
      <c r="DU150" s="104"/>
      <c r="DV150" s="104"/>
      <c r="DW150" s="104"/>
      <c r="DX150" s="104"/>
      <c r="DY150" s="104"/>
      <c r="DZ150" s="104"/>
      <c r="EA150" s="104"/>
      <c r="EB150" s="104"/>
      <c r="EC150" s="104"/>
      <c r="ED150" s="104"/>
      <c r="EE150" s="104"/>
      <c r="EF150" s="104"/>
      <c r="EG150" s="104"/>
      <c r="EH150" s="104"/>
      <c r="EI150" s="104"/>
      <c r="EJ150" s="104"/>
      <c r="EK150" s="104"/>
      <c r="EL150" s="104"/>
      <c r="EM150" s="104"/>
      <c r="EN150" s="104"/>
      <c r="EO150" s="104"/>
      <c r="EP150" s="104"/>
      <c r="EQ150" s="104"/>
      <c r="ER150" s="104"/>
      <c r="ES150" s="104"/>
      <c r="ET150" s="104"/>
      <c r="EU150" s="104"/>
      <c r="EV150" s="104"/>
      <c r="EW150" s="104"/>
      <c r="EX150" s="104"/>
      <c r="EY150" s="104"/>
      <c r="EZ150" s="104"/>
      <c r="FA150" s="104"/>
      <c r="FB150" s="104"/>
      <c r="FC150" s="104"/>
      <c r="FD150" s="104"/>
      <c r="FE150" s="104"/>
      <c r="FF150" s="104"/>
      <c r="FG150" s="104"/>
      <c r="FH150" s="104"/>
      <c r="FI150" s="104"/>
      <c r="FJ150" s="104"/>
      <c r="FK150" s="104"/>
      <c r="FL150" s="104"/>
      <c r="FM150" s="104"/>
      <c r="FN150" s="104"/>
      <c r="FO150" s="104"/>
      <c r="FP150" s="104"/>
      <c r="FQ150" s="104"/>
      <c r="FR150" s="104"/>
      <c r="FS150" s="104"/>
      <c r="FT150" s="104"/>
      <c r="FU150" s="104"/>
      <c r="FV150" s="104"/>
      <c r="FW150" s="104"/>
      <c r="FX150" s="104"/>
      <c r="FY150" s="104"/>
      <c r="FZ150" s="104"/>
      <c r="GA150" s="104"/>
      <c r="GB150" s="104"/>
      <c r="GC150" s="104"/>
      <c r="GD150" s="104"/>
      <c r="GE150" s="104"/>
      <c r="GF150" s="104"/>
      <c r="GG150" s="104"/>
      <c r="GH150" s="104"/>
      <c r="GI150" s="104"/>
      <c r="GJ150" s="104"/>
      <c r="GK150" s="104"/>
      <c r="GL150" s="104"/>
      <c r="GM150" s="104"/>
      <c r="GN150" s="104"/>
      <c r="GO150" s="104"/>
      <c r="GP150" s="104"/>
      <c r="GQ150" s="104"/>
      <c r="GR150" s="104"/>
      <c r="GS150" s="104"/>
      <c r="GT150" s="104"/>
      <c r="GU150" s="104"/>
      <c r="GV150" s="104"/>
      <c r="GW150" s="104"/>
      <c r="GX150" s="104"/>
      <c r="GY150" s="104"/>
      <c r="GZ150" s="104"/>
      <c r="HA150" s="104"/>
      <c r="HB150" s="104"/>
      <c r="HC150" s="104"/>
      <c r="HD150" s="104"/>
      <c r="HE150" s="104"/>
      <c r="HF150" s="104"/>
      <c r="HG150" s="104"/>
      <c r="HH150" s="104"/>
      <c r="HI150" s="104"/>
      <c r="HJ150" s="104"/>
      <c r="HK150" s="104"/>
      <c r="HL150" s="104"/>
      <c r="HM150" s="104"/>
      <c r="HN150" s="104"/>
      <c r="HO150" s="104"/>
      <c r="HP150" s="104"/>
      <c r="HQ150" s="104"/>
      <c r="HR150" s="104"/>
      <c r="HS150" s="104"/>
      <c r="HT150" s="104"/>
      <c r="HU150" s="104"/>
      <c r="HV150" s="104"/>
      <c r="HW150" s="104"/>
      <c r="HX150" s="104"/>
      <c r="HY150" s="104"/>
      <c r="HZ150" s="104"/>
      <c r="IA150" s="104"/>
      <c r="IB150" s="104"/>
      <c r="IC150" s="104"/>
      <c r="ID150" s="104"/>
      <c r="IE150" s="104"/>
      <c r="IF150" s="104"/>
      <c r="IG150" s="104"/>
      <c r="IH150" s="104"/>
      <c r="II150" s="104"/>
      <c r="IJ150" s="104"/>
      <c r="IK150" s="104"/>
      <c r="IL150" s="104"/>
      <c r="IM150" s="104"/>
      <c r="IN150" s="104"/>
      <c r="IO150" s="104"/>
      <c r="IP150" s="104"/>
      <c r="IQ150" s="104"/>
      <c r="IR150" s="104"/>
      <c r="IS150" s="104"/>
      <c r="IT150" s="104"/>
      <c r="IU150" s="104"/>
      <c r="IV150" s="104"/>
    </row>
    <row r="151" spans="1:256" s="275" customFormat="1" ht="12.75">
      <c r="A151" s="89"/>
      <c r="B151" s="89"/>
      <c r="C151" s="82"/>
      <c r="D151" s="364"/>
      <c r="E151" s="364"/>
      <c r="F151" s="212"/>
      <c r="G151" s="214"/>
      <c r="I151" s="314"/>
      <c r="J151" s="313"/>
      <c r="K151" s="301"/>
      <c r="L151" s="298"/>
      <c r="M151" s="309"/>
      <c r="N151" s="309"/>
      <c r="O151" s="309"/>
      <c r="P151" s="309"/>
      <c r="Q151" s="309"/>
      <c r="R151" s="309"/>
      <c r="S151" s="104"/>
      <c r="T151" s="104"/>
      <c r="U151" s="104"/>
      <c r="V151" s="104"/>
      <c r="W151" s="104"/>
      <c r="X151" s="104"/>
      <c r="Y151" s="104"/>
      <c r="Z151" s="104"/>
      <c r="AA151" s="104"/>
      <c r="AB151" s="104"/>
      <c r="AC151" s="104"/>
      <c r="AD151" s="104"/>
      <c r="AE151" s="104"/>
      <c r="AF151" s="104"/>
      <c r="AG151" s="104"/>
      <c r="AH151" s="104"/>
      <c r="AI151" s="104"/>
      <c r="AJ151" s="104"/>
      <c r="AK151" s="104"/>
      <c r="AL151" s="104"/>
      <c r="AM151" s="104"/>
      <c r="AN151" s="104"/>
      <c r="AO151" s="104"/>
      <c r="AP151" s="104"/>
      <c r="AQ151" s="104"/>
      <c r="AR151" s="104"/>
      <c r="AS151" s="104"/>
      <c r="AT151" s="104"/>
      <c r="AU151" s="104"/>
      <c r="AV151" s="104"/>
      <c r="AW151" s="104"/>
      <c r="AX151" s="104"/>
      <c r="AY151" s="104"/>
      <c r="AZ151" s="104"/>
      <c r="BA151" s="104"/>
      <c r="BB151" s="104"/>
      <c r="BC151" s="104"/>
      <c r="BD151" s="104"/>
      <c r="BE151" s="104"/>
      <c r="BF151" s="104"/>
      <c r="BG151" s="104"/>
      <c r="BH151" s="104"/>
      <c r="BI151" s="104"/>
      <c r="BJ151" s="104"/>
      <c r="BK151" s="104"/>
      <c r="BL151" s="104"/>
      <c r="BM151" s="104"/>
      <c r="BN151" s="104"/>
      <c r="BO151" s="104"/>
      <c r="BP151" s="104"/>
      <c r="BQ151" s="104"/>
      <c r="BR151" s="104"/>
      <c r="BS151" s="104"/>
      <c r="BT151" s="104"/>
      <c r="BU151" s="104"/>
      <c r="BV151" s="104"/>
      <c r="BW151" s="104"/>
      <c r="BX151" s="104"/>
      <c r="BY151" s="104"/>
      <c r="BZ151" s="104"/>
      <c r="CA151" s="104"/>
      <c r="CB151" s="104"/>
      <c r="CC151" s="104"/>
      <c r="CD151" s="104"/>
      <c r="CE151" s="104"/>
      <c r="CF151" s="104"/>
      <c r="CG151" s="104"/>
      <c r="CH151" s="104"/>
      <c r="CI151" s="104"/>
      <c r="CJ151" s="104"/>
      <c r="CK151" s="104"/>
      <c r="CL151" s="104"/>
      <c r="CM151" s="104"/>
      <c r="CN151" s="104"/>
      <c r="CO151" s="104"/>
      <c r="CP151" s="104"/>
      <c r="CQ151" s="104"/>
      <c r="CR151" s="104"/>
      <c r="CS151" s="104"/>
      <c r="CT151" s="104"/>
      <c r="CU151" s="104"/>
      <c r="CV151" s="104"/>
      <c r="CW151" s="104"/>
      <c r="CX151" s="104"/>
      <c r="CY151" s="104"/>
      <c r="CZ151" s="104"/>
      <c r="DA151" s="104"/>
      <c r="DB151" s="104"/>
      <c r="DC151" s="104"/>
      <c r="DD151" s="104"/>
      <c r="DE151" s="104"/>
      <c r="DF151" s="104"/>
      <c r="DG151" s="104"/>
      <c r="DH151" s="104"/>
      <c r="DI151" s="104"/>
      <c r="DJ151" s="104"/>
      <c r="DK151" s="104"/>
      <c r="DL151" s="104"/>
      <c r="DM151" s="104"/>
      <c r="DN151" s="104"/>
      <c r="DO151" s="104"/>
      <c r="DP151" s="104"/>
      <c r="DQ151" s="104"/>
      <c r="DR151" s="104"/>
      <c r="DS151" s="104"/>
      <c r="DT151" s="104"/>
      <c r="DU151" s="104"/>
      <c r="DV151" s="104"/>
      <c r="DW151" s="104"/>
      <c r="DX151" s="104"/>
      <c r="DY151" s="104"/>
      <c r="DZ151" s="104"/>
      <c r="EA151" s="104"/>
      <c r="EB151" s="104"/>
      <c r="EC151" s="104"/>
      <c r="ED151" s="104"/>
      <c r="EE151" s="104"/>
      <c r="EF151" s="104"/>
      <c r="EG151" s="104"/>
      <c r="EH151" s="104"/>
      <c r="EI151" s="104"/>
      <c r="EJ151" s="104"/>
      <c r="EK151" s="104"/>
      <c r="EL151" s="104"/>
      <c r="EM151" s="104"/>
      <c r="EN151" s="104"/>
      <c r="EO151" s="104"/>
      <c r="EP151" s="104"/>
      <c r="EQ151" s="104"/>
      <c r="ER151" s="104"/>
      <c r="ES151" s="104"/>
      <c r="ET151" s="104"/>
      <c r="EU151" s="104"/>
      <c r="EV151" s="104"/>
      <c r="EW151" s="104"/>
      <c r="EX151" s="104"/>
      <c r="EY151" s="104"/>
      <c r="EZ151" s="104"/>
      <c r="FA151" s="104"/>
      <c r="FB151" s="104"/>
      <c r="FC151" s="104"/>
      <c r="FD151" s="104"/>
      <c r="FE151" s="104"/>
      <c r="FF151" s="104"/>
      <c r="FG151" s="104"/>
      <c r="FH151" s="104"/>
      <c r="FI151" s="104"/>
      <c r="FJ151" s="104"/>
      <c r="FK151" s="104"/>
      <c r="FL151" s="104"/>
      <c r="FM151" s="104"/>
      <c r="FN151" s="104"/>
      <c r="FO151" s="104"/>
      <c r="FP151" s="104"/>
      <c r="FQ151" s="104"/>
      <c r="FR151" s="104"/>
      <c r="FS151" s="104"/>
      <c r="FT151" s="104"/>
      <c r="FU151" s="104"/>
      <c r="FV151" s="104"/>
      <c r="FW151" s="104"/>
      <c r="FX151" s="104"/>
      <c r="FY151" s="104"/>
      <c r="FZ151" s="104"/>
      <c r="GA151" s="104"/>
      <c r="GB151" s="104"/>
      <c r="GC151" s="104"/>
      <c r="GD151" s="104"/>
      <c r="GE151" s="104"/>
      <c r="GF151" s="104"/>
      <c r="GG151" s="104"/>
      <c r="GH151" s="104"/>
      <c r="GI151" s="104"/>
      <c r="GJ151" s="104"/>
      <c r="GK151" s="104"/>
      <c r="GL151" s="104"/>
      <c r="GM151" s="104"/>
      <c r="GN151" s="104"/>
      <c r="GO151" s="104"/>
      <c r="GP151" s="104"/>
      <c r="GQ151" s="104"/>
      <c r="GR151" s="104"/>
      <c r="GS151" s="104"/>
      <c r="GT151" s="104"/>
      <c r="GU151" s="104"/>
      <c r="GV151" s="104"/>
      <c r="GW151" s="104"/>
      <c r="GX151" s="104"/>
      <c r="GY151" s="104"/>
      <c r="GZ151" s="104"/>
      <c r="HA151" s="104"/>
      <c r="HB151" s="104"/>
      <c r="HC151" s="104"/>
      <c r="HD151" s="104"/>
      <c r="HE151" s="104"/>
      <c r="HF151" s="104"/>
      <c r="HG151" s="104"/>
      <c r="HH151" s="104"/>
      <c r="HI151" s="104"/>
      <c r="HJ151" s="104"/>
      <c r="HK151" s="104"/>
      <c r="HL151" s="104"/>
      <c r="HM151" s="104"/>
      <c r="HN151" s="104"/>
      <c r="HO151" s="104"/>
      <c r="HP151" s="104"/>
      <c r="HQ151" s="104"/>
      <c r="HR151" s="104"/>
      <c r="HS151" s="104"/>
      <c r="HT151" s="104"/>
      <c r="HU151" s="104"/>
      <c r="HV151" s="104"/>
      <c r="HW151" s="104"/>
      <c r="HX151" s="104"/>
      <c r="HY151" s="104"/>
      <c r="HZ151" s="104"/>
      <c r="IA151" s="104"/>
      <c r="IB151" s="104"/>
      <c r="IC151" s="104"/>
      <c r="ID151" s="104"/>
      <c r="IE151" s="104"/>
      <c r="IF151" s="104"/>
      <c r="IG151" s="104"/>
      <c r="IH151" s="104"/>
      <c r="II151" s="104"/>
      <c r="IJ151" s="104"/>
      <c r="IK151" s="104"/>
      <c r="IL151" s="104"/>
      <c r="IM151" s="104"/>
      <c r="IN151" s="104"/>
      <c r="IO151" s="104"/>
      <c r="IP151" s="104"/>
      <c r="IQ151" s="104"/>
      <c r="IR151" s="104"/>
      <c r="IS151" s="104"/>
      <c r="IT151" s="104"/>
      <c r="IU151" s="104"/>
      <c r="IV151" s="104"/>
    </row>
    <row r="152" spans="1:256" s="275" customFormat="1" ht="12.75">
      <c r="A152" s="89"/>
      <c r="B152" s="89"/>
      <c r="C152" s="82"/>
      <c r="D152" s="364"/>
      <c r="E152" s="364"/>
      <c r="F152" s="212"/>
      <c r="G152" s="214"/>
      <c r="I152" s="314"/>
      <c r="J152" s="313"/>
      <c r="K152" s="301"/>
      <c r="L152" s="298"/>
      <c r="M152" s="309"/>
      <c r="N152" s="309"/>
      <c r="O152" s="309"/>
      <c r="P152" s="309"/>
      <c r="Q152" s="309"/>
      <c r="R152" s="309"/>
      <c r="S152" s="104"/>
      <c r="T152" s="104"/>
      <c r="U152" s="104"/>
      <c r="V152" s="104"/>
      <c r="W152" s="104"/>
      <c r="X152" s="104"/>
      <c r="Y152" s="104"/>
      <c r="Z152" s="104"/>
      <c r="AA152" s="104"/>
      <c r="AB152" s="104"/>
      <c r="AC152" s="104"/>
      <c r="AD152" s="104"/>
      <c r="AE152" s="104"/>
      <c r="AF152" s="104"/>
      <c r="AG152" s="104"/>
      <c r="AH152" s="104"/>
      <c r="AI152" s="104"/>
      <c r="AJ152" s="104"/>
      <c r="AK152" s="104"/>
      <c r="AL152" s="104"/>
      <c r="AM152" s="104"/>
      <c r="AN152" s="104"/>
      <c r="AO152" s="104"/>
      <c r="AP152" s="104"/>
      <c r="AQ152" s="104"/>
      <c r="AR152" s="104"/>
      <c r="AS152" s="104"/>
      <c r="AT152" s="104"/>
      <c r="AU152" s="104"/>
      <c r="AV152" s="104"/>
      <c r="AW152" s="104"/>
      <c r="AX152" s="104"/>
      <c r="AY152" s="104"/>
      <c r="AZ152" s="104"/>
      <c r="BA152" s="104"/>
      <c r="BB152" s="104"/>
      <c r="BC152" s="104"/>
      <c r="BD152" s="104"/>
      <c r="BE152" s="104"/>
      <c r="BF152" s="104"/>
      <c r="BG152" s="104"/>
      <c r="BH152" s="104"/>
      <c r="BI152" s="104"/>
      <c r="BJ152" s="104"/>
      <c r="BK152" s="104"/>
      <c r="BL152" s="104"/>
      <c r="BM152" s="104"/>
      <c r="BN152" s="104"/>
      <c r="BO152" s="104"/>
      <c r="BP152" s="104"/>
      <c r="BQ152" s="104"/>
      <c r="BR152" s="104"/>
      <c r="BS152" s="104"/>
      <c r="BT152" s="104"/>
      <c r="BU152" s="104"/>
      <c r="BV152" s="104"/>
      <c r="BW152" s="104"/>
      <c r="BX152" s="104"/>
      <c r="BY152" s="104"/>
      <c r="BZ152" s="104"/>
      <c r="CA152" s="104"/>
      <c r="CB152" s="104"/>
      <c r="CC152" s="104"/>
      <c r="CD152" s="104"/>
      <c r="CE152" s="104"/>
      <c r="CF152" s="104"/>
      <c r="CG152" s="104"/>
      <c r="CH152" s="104"/>
      <c r="CI152" s="104"/>
      <c r="CJ152" s="104"/>
      <c r="CK152" s="104"/>
      <c r="CL152" s="104"/>
      <c r="CM152" s="104"/>
      <c r="CN152" s="104"/>
      <c r="CO152" s="104"/>
      <c r="CP152" s="104"/>
      <c r="CQ152" s="104"/>
      <c r="CR152" s="104"/>
      <c r="CS152" s="104"/>
      <c r="CT152" s="104"/>
      <c r="CU152" s="104"/>
      <c r="CV152" s="104"/>
      <c r="CW152" s="104"/>
      <c r="CX152" s="104"/>
      <c r="CY152" s="104"/>
      <c r="CZ152" s="104"/>
      <c r="DA152" s="104"/>
      <c r="DB152" s="104"/>
      <c r="DC152" s="104"/>
      <c r="DD152" s="104"/>
      <c r="DE152" s="104"/>
      <c r="DF152" s="104"/>
      <c r="DG152" s="104"/>
      <c r="DH152" s="104"/>
      <c r="DI152" s="104"/>
      <c r="DJ152" s="104"/>
      <c r="DK152" s="104"/>
      <c r="DL152" s="104"/>
      <c r="DM152" s="104"/>
      <c r="DN152" s="104"/>
      <c r="DO152" s="104"/>
      <c r="DP152" s="104"/>
      <c r="DQ152" s="104"/>
      <c r="DR152" s="104"/>
      <c r="DS152" s="104"/>
      <c r="DT152" s="104"/>
      <c r="DU152" s="104"/>
      <c r="DV152" s="104"/>
      <c r="DW152" s="104"/>
      <c r="DX152" s="104"/>
      <c r="DY152" s="104"/>
      <c r="DZ152" s="104"/>
      <c r="EA152" s="104"/>
      <c r="EB152" s="104"/>
      <c r="EC152" s="104"/>
      <c r="ED152" s="104"/>
      <c r="EE152" s="104"/>
      <c r="EF152" s="104"/>
      <c r="EG152" s="104"/>
      <c r="EH152" s="104"/>
      <c r="EI152" s="104"/>
      <c r="EJ152" s="104"/>
      <c r="EK152" s="104"/>
      <c r="EL152" s="104"/>
      <c r="EM152" s="104"/>
      <c r="EN152" s="104"/>
      <c r="EO152" s="104"/>
      <c r="EP152" s="104"/>
      <c r="EQ152" s="104"/>
      <c r="ER152" s="104"/>
      <c r="ES152" s="104"/>
      <c r="ET152" s="104"/>
      <c r="EU152" s="104"/>
      <c r="EV152" s="104"/>
      <c r="EW152" s="104"/>
      <c r="EX152" s="104"/>
      <c r="EY152" s="104"/>
      <c r="EZ152" s="104"/>
      <c r="FA152" s="104"/>
      <c r="FB152" s="104"/>
      <c r="FC152" s="104"/>
      <c r="FD152" s="104"/>
      <c r="FE152" s="104"/>
      <c r="FF152" s="104"/>
      <c r="FG152" s="104"/>
      <c r="FH152" s="104"/>
      <c r="FI152" s="104"/>
      <c r="FJ152" s="104"/>
      <c r="FK152" s="104"/>
      <c r="FL152" s="104"/>
      <c r="FM152" s="104"/>
      <c r="FN152" s="104"/>
      <c r="FO152" s="104"/>
      <c r="FP152" s="104"/>
      <c r="FQ152" s="104"/>
      <c r="FR152" s="104"/>
      <c r="FS152" s="104"/>
      <c r="FT152" s="104"/>
      <c r="FU152" s="104"/>
      <c r="FV152" s="104"/>
      <c r="FW152" s="104"/>
      <c r="FX152" s="104"/>
      <c r="FY152" s="104"/>
      <c r="FZ152" s="104"/>
      <c r="GA152" s="104"/>
      <c r="GB152" s="104"/>
      <c r="GC152" s="104"/>
      <c r="GD152" s="104"/>
      <c r="GE152" s="104"/>
      <c r="GF152" s="104"/>
      <c r="GG152" s="104"/>
      <c r="GH152" s="104"/>
      <c r="GI152" s="104"/>
      <c r="GJ152" s="104"/>
      <c r="GK152" s="104"/>
      <c r="GL152" s="104"/>
      <c r="GM152" s="104"/>
      <c r="GN152" s="104"/>
      <c r="GO152" s="104"/>
      <c r="GP152" s="104"/>
      <c r="GQ152" s="104"/>
      <c r="GR152" s="104"/>
      <c r="GS152" s="104"/>
      <c r="GT152" s="104"/>
      <c r="GU152" s="104"/>
      <c r="GV152" s="104"/>
      <c r="GW152" s="104"/>
      <c r="GX152" s="104"/>
      <c r="GY152" s="104"/>
      <c r="GZ152" s="104"/>
      <c r="HA152" s="104"/>
      <c r="HB152" s="104"/>
      <c r="HC152" s="104"/>
      <c r="HD152" s="104"/>
      <c r="HE152" s="104"/>
      <c r="HF152" s="104"/>
      <c r="HG152" s="104"/>
      <c r="HH152" s="104"/>
      <c r="HI152" s="104"/>
      <c r="HJ152" s="104"/>
      <c r="HK152" s="104"/>
      <c r="HL152" s="104"/>
      <c r="HM152" s="104"/>
      <c r="HN152" s="104"/>
      <c r="HO152" s="104"/>
      <c r="HP152" s="104"/>
      <c r="HQ152" s="104"/>
      <c r="HR152" s="104"/>
      <c r="HS152" s="104"/>
      <c r="HT152" s="104"/>
      <c r="HU152" s="104"/>
      <c r="HV152" s="104"/>
      <c r="HW152" s="104"/>
      <c r="HX152" s="104"/>
      <c r="HY152" s="104"/>
      <c r="HZ152" s="104"/>
      <c r="IA152" s="104"/>
      <c r="IB152" s="104"/>
      <c r="IC152" s="104"/>
      <c r="ID152" s="104"/>
      <c r="IE152" s="104"/>
      <c r="IF152" s="104"/>
      <c r="IG152" s="104"/>
      <c r="IH152" s="104"/>
      <c r="II152" s="104"/>
      <c r="IJ152" s="104"/>
      <c r="IK152" s="104"/>
      <c r="IL152" s="104"/>
      <c r="IM152" s="104"/>
      <c r="IN152" s="104"/>
      <c r="IO152" s="104"/>
      <c r="IP152" s="104"/>
      <c r="IQ152" s="104"/>
      <c r="IR152" s="104"/>
      <c r="IS152" s="104"/>
      <c r="IT152" s="104"/>
      <c r="IU152" s="104"/>
      <c r="IV152" s="104"/>
    </row>
    <row r="153" spans="1:256" s="275" customFormat="1" ht="12.75">
      <c r="A153" s="89"/>
      <c r="B153" s="89"/>
      <c r="C153" s="82"/>
      <c r="D153" s="364"/>
      <c r="E153" s="364"/>
      <c r="F153" s="212"/>
      <c r="G153" s="214"/>
      <c r="I153" s="314"/>
      <c r="J153" s="313"/>
      <c r="K153" s="301"/>
      <c r="L153" s="298"/>
      <c r="M153" s="309"/>
      <c r="N153" s="309"/>
      <c r="O153" s="309"/>
      <c r="P153" s="309"/>
      <c r="Q153" s="309"/>
      <c r="R153" s="309"/>
      <c r="S153" s="104"/>
      <c r="T153" s="104"/>
      <c r="U153" s="104"/>
      <c r="V153" s="104"/>
      <c r="W153" s="104"/>
      <c r="X153" s="104"/>
      <c r="Y153" s="104"/>
      <c r="Z153" s="104"/>
      <c r="AA153" s="104"/>
      <c r="AB153" s="104"/>
      <c r="AC153" s="104"/>
      <c r="AD153" s="104"/>
      <c r="AE153" s="104"/>
      <c r="AF153" s="104"/>
      <c r="AG153" s="104"/>
      <c r="AH153" s="104"/>
      <c r="AI153" s="104"/>
      <c r="AJ153" s="104"/>
      <c r="AK153" s="104"/>
      <c r="AL153" s="104"/>
      <c r="AM153" s="104"/>
      <c r="AN153" s="104"/>
      <c r="AO153" s="104"/>
      <c r="AP153" s="104"/>
      <c r="AQ153" s="104"/>
      <c r="AR153" s="104"/>
      <c r="AS153" s="104"/>
      <c r="AT153" s="104"/>
      <c r="AU153" s="104"/>
      <c r="AV153" s="104"/>
      <c r="AW153" s="104"/>
      <c r="AX153" s="104"/>
      <c r="AY153" s="104"/>
      <c r="AZ153" s="104"/>
      <c r="BA153" s="104"/>
      <c r="BB153" s="104"/>
      <c r="BC153" s="104"/>
      <c r="BD153" s="104"/>
      <c r="BE153" s="104"/>
      <c r="BF153" s="104"/>
      <c r="BG153" s="104"/>
      <c r="BH153" s="104"/>
      <c r="BI153" s="104"/>
      <c r="BJ153" s="104"/>
      <c r="BK153" s="104"/>
      <c r="BL153" s="104"/>
      <c r="BM153" s="104"/>
      <c r="BN153" s="104"/>
      <c r="BO153" s="104"/>
      <c r="BP153" s="104"/>
      <c r="BQ153" s="104"/>
      <c r="BR153" s="104"/>
      <c r="BS153" s="104"/>
      <c r="BT153" s="104"/>
      <c r="BU153" s="104"/>
      <c r="BV153" s="104"/>
      <c r="BW153" s="104"/>
      <c r="BX153" s="104"/>
      <c r="BY153" s="104"/>
      <c r="BZ153" s="104"/>
      <c r="CA153" s="104"/>
      <c r="CB153" s="104"/>
      <c r="CC153" s="104"/>
      <c r="CD153" s="104"/>
      <c r="CE153" s="104"/>
      <c r="CF153" s="104"/>
      <c r="CG153" s="104"/>
      <c r="CH153" s="104"/>
      <c r="CI153" s="104"/>
      <c r="CJ153" s="104"/>
      <c r="CK153" s="104"/>
      <c r="CL153" s="104"/>
      <c r="CM153" s="104"/>
      <c r="CN153" s="104"/>
      <c r="CO153" s="104"/>
      <c r="CP153" s="104"/>
      <c r="CQ153" s="104"/>
      <c r="CR153" s="104"/>
      <c r="CS153" s="104"/>
      <c r="CT153" s="104"/>
      <c r="CU153" s="104"/>
      <c r="CV153" s="104"/>
      <c r="CW153" s="104"/>
      <c r="CX153" s="104"/>
      <c r="CY153" s="104"/>
      <c r="CZ153" s="104"/>
      <c r="DA153" s="104"/>
      <c r="DB153" s="104"/>
      <c r="DC153" s="104"/>
      <c r="DD153" s="104"/>
      <c r="DE153" s="104"/>
      <c r="DF153" s="104"/>
      <c r="DG153" s="104"/>
      <c r="DH153" s="104"/>
      <c r="DI153" s="104"/>
      <c r="DJ153" s="104"/>
      <c r="DK153" s="104"/>
      <c r="DL153" s="104"/>
      <c r="DM153" s="104"/>
      <c r="DN153" s="104"/>
      <c r="DO153" s="104"/>
      <c r="DP153" s="104"/>
      <c r="DQ153" s="104"/>
      <c r="DR153" s="104"/>
      <c r="DS153" s="104"/>
      <c r="DT153" s="104"/>
      <c r="DU153" s="104"/>
      <c r="DV153" s="104"/>
      <c r="DW153" s="104"/>
      <c r="DX153" s="104"/>
      <c r="DY153" s="104"/>
      <c r="DZ153" s="104"/>
      <c r="EA153" s="104"/>
      <c r="EB153" s="104"/>
      <c r="EC153" s="104"/>
      <c r="ED153" s="104"/>
      <c r="EE153" s="104"/>
      <c r="EF153" s="104"/>
      <c r="EG153" s="104"/>
      <c r="EH153" s="104"/>
      <c r="EI153" s="104"/>
      <c r="EJ153" s="104"/>
      <c r="EK153" s="104"/>
      <c r="EL153" s="104"/>
      <c r="EM153" s="104"/>
      <c r="EN153" s="104"/>
      <c r="EO153" s="104"/>
      <c r="EP153" s="104"/>
      <c r="EQ153" s="104"/>
      <c r="ER153" s="104"/>
      <c r="ES153" s="104"/>
      <c r="ET153" s="104"/>
      <c r="EU153" s="104"/>
      <c r="EV153" s="104"/>
      <c r="EW153" s="104"/>
      <c r="EX153" s="104"/>
      <c r="EY153" s="104"/>
      <c r="EZ153" s="104"/>
      <c r="FA153" s="104"/>
      <c r="FB153" s="104"/>
      <c r="FC153" s="104"/>
      <c r="FD153" s="104"/>
      <c r="FE153" s="104"/>
      <c r="FF153" s="104"/>
      <c r="FG153" s="104"/>
      <c r="FH153" s="104"/>
      <c r="FI153" s="104"/>
      <c r="FJ153" s="104"/>
      <c r="FK153" s="104"/>
      <c r="FL153" s="104"/>
      <c r="FM153" s="104"/>
      <c r="FN153" s="104"/>
      <c r="FO153" s="104"/>
      <c r="FP153" s="104"/>
      <c r="FQ153" s="104"/>
      <c r="FR153" s="104"/>
      <c r="FS153" s="104"/>
      <c r="FT153" s="104"/>
      <c r="FU153" s="104"/>
      <c r="FV153" s="104"/>
      <c r="FW153" s="104"/>
      <c r="FX153" s="104"/>
      <c r="FY153" s="104"/>
      <c r="FZ153" s="104"/>
      <c r="GA153" s="104"/>
      <c r="GB153" s="104"/>
      <c r="GC153" s="104"/>
      <c r="GD153" s="104"/>
      <c r="GE153" s="104"/>
      <c r="GF153" s="104"/>
      <c r="GG153" s="104"/>
      <c r="GH153" s="104"/>
      <c r="GI153" s="104"/>
      <c r="GJ153" s="104"/>
      <c r="GK153" s="104"/>
      <c r="GL153" s="104"/>
      <c r="GM153" s="104"/>
      <c r="GN153" s="104"/>
      <c r="GO153" s="104"/>
      <c r="GP153" s="104"/>
      <c r="GQ153" s="104"/>
      <c r="GR153" s="104"/>
      <c r="GS153" s="104"/>
      <c r="GT153" s="104"/>
      <c r="GU153" s="104"/>
      <c r="GV153" s="104"/>
      <c r="GW153" s="104"/>
      <c r="GX153" s="104"/>
      <c r="GY153" s="104"/>
      <c r="GZ153" s="104"/>
      <c r="HA153" s="104"/>
      <c r="HB153" s="104"/>
      <c r="HC153" s="104"/>
      <c r="HD153" s="104"/>
      <c r="HE153" s="104"/>
      <c r="HF153" s="104"/>
      <c r="HG153" s="104"/>
      <c r="HH153" s="104"/>
      <c r="HI153" s="104"/>
      <c r="HJ153" s="104"/>
      <c r="HK153" s="104"/>
      <c r="HL153" s="104"/>
      <c r="HM153" s="104"/>
      <c r="HN153" s="104"/>
      <c r="HO153" s="104"/>
      <c r="HP153" s="104"/>
      <c r="HQ153" s="104"/>
      <c r="HR153" s="104"/>
      <c r="HS153" s="104"/>
      <c r="HT153" s="104"/>
      <c r="HU153" s="104"/>
      <c r="HV153" s="104"/>
      <c r="HW153" s="104"/>
      <c r="HX153" s="104"/>
      <c r="HY153" s="104"/>
      <c r="HZ153" s="104"/>
      <c r="IA153" s="104"/>
      <c r="IB153" s="104"/>
      <c r="IC153" s="104"/>
      <c r="ID153" s="104"/>
      <c r="IE153" s="104"/>
      <c r="IF153" s="104"/>
      <c r="IG153" s="104"/>
      <c r="IH153" s="104"/>
      <c r="II153" s="104"/>
      <c r="IJ153" s="104"/>
      <c r="IK153" s="104"/>
      <c r="IL153" s="104"/>
      <c r="IM153" s="104"/>
      <c r="IN153" s="104"/>
      <c r="IO153" s="104"/>
      <c r="IP153" s="104"/>
      <c r="IQ153" s="104"/>
      <c r="IR153" s="104"/>
      <c r="IS153" s="104"/>
      <c r="IT153" s="104"/>
      <c r="IU153" s="104"/>
      <c r="IV153" s="104"/>
    </row>
    <row r="154" spans="1:256" s="275" customFormat="1" ht="12.75">
      <c r="A154" s="89"/>
      <c r="B154" s="89"/>
      <c r="C154" s="82"/>
      <c r="D154" s="364"/>
      <c r="E154" s="364"/>
      <c r="F154" s="212"/>
      <c r="G154" s="214"/>
      <c r="I154" s="314"/>
      <c r="J154" s="313"/>
      <c r="K154" s="301"/>
      <c r="L154" s="298"/>
      <c r="M154" s="309"/>
      <c r="N154" s="309"/>
      <c r="O154" s="309"/>
      <c r="P154" s="309"/>
      <c r="Q154" s="309"/>
      <c r="R154" s="309"/>
      <c r="S154" s="104"/>
      <c r="T154" s="104"/>
      <c r="U154" s="104"/>
      <c r="V154" s="104"/>
      <c r="W154" s="104"/>
      <c r="X154" s="104"/>
      <c r="Y154" s="104"/>
      <c r="Z154" s="104"/>
      <c r="AA154" s="104"/>
      <c r="AB154" s="104"/>
      <c r="AC154" s="104"/>
      <c r="AD154" s="104"/>
      <c r="AE154" s="104"/>
      <c r="AF154" s="104"/>
      <c r="AG154" s="104"/>
      <c r="AH154" s="104"/>
      <c r="AI154" s="104"/>
      <c r="AJ154" s="104"/>
      <c r="AK154" s="104"/>
      <c r="AL154" s="104"/>
      <c r="AM154" s="104"/>
      <c r="AN154" s="104"/>
      <c r="AO154" s="104"/>
      <c r="AP154" s="104"/>
      <c r="AQ154" s="104"/>
      <c r="AR154" s="104"/>
      <c r="AS154" s="104"/>
      <c r="AT154" s="104"/>
      <c r="AU154" s="104"/>
      <c r="AV154" s="104"/>
      <c r="AW154" s="104"/>
      <c r="AX154" s="104"/>
      <c r="AY154" s="104"/>
      <c r="AZ154" s="104"/>
      <c r="BA154" s="104"/>
      <c r="BB154" s="104"/>
      <c r="BC154" s="104"/>
      <c r="BD154" s="104"/>
      <c r="BE154" s="104"/>
      <c r="BF154" s="104"/>
      <c r="BG154" s="104"/>
      <c r="BH154" s="104"/>
      <c r="BI154" s="104"/>
      <c r="BJ154" s="104"/>
      <c r="BK154" s="104"/>
      <c r="BL154" s="104"/>
      <c r="BM154" s="104"/>
      <c r="BN154" s="104"/>
      <c r="BO154" s="104"/>
      <c r="BP154" s="104"/>
      <c r="BQ154" s="104"/>
      <c r="BR154" s="104"/>
      <c r="BS154" s="104"/>
      <c r="BT154" s="104"/>
      <c r="BU154" s="104"/>
      <c r="BV154" s="104"/>
      <c r="BW154" s="104"/>
      <c r="BX154" s="104"/>
      <c r="BY154" s="104"/>
      <c r="BZ154" s="104"/>
      <c r="CA154" s="104"/>
      <c r="CB154" s="104"/>
      <c r="CC154" s="104"/>
      <c r="CD154" s="104"/>
      <c r="CE154" s="104"/>
      <c r="CF154" s="104"/>
      <c r="CG154" s="104"/>
      <c r="CH154" s="104"/>
      <c r="CI154" s="104"/>
      <c r="CJ154" s="104"/>
      <c r="CK154" s="104"/>
      <c r="CL154" s="104"/>
      <c r="CM154" s="104"/>
      <c r="CN154" s="104"/>
      <c r="CO154" s="104"/>
      <c r="CP154" s="104"/>
      <c r="CQ154" s="104"/>
      <c r="CR154" s="104"/>
      <c r="CS154" s="104"/>
      <c r="CT154" s="104"/>
      <c r="CU154" s="104"/>
      <c r="CV154" s="104"/>
      <c r="CW154" s="104"/>
      <c r="CX154" s="104"/>
      <c r="CY154" s="104"/>
      <c r="CZ154" s="104"/>
      <c r="DA154" s="104"/>
      <c r="DB154" s="104"/>
      <c r="DC154" s="104"/>
      <c r="DD154" s="104"/>
      <c r="DE154" s="104"/>
      <c r="DF154" s="104"/>
      <c r="DG154" s="104"/>
      <c r="DH154" s="104"/>
      <c r="DI154" s="104"/>
      <c r="DJ154" s="104"/>
      <c r="DK154" s="104"/>
      <c r="DL154" s="104"/>
      <c r="DM154" s="104"/>
      <c r="DN154" s="104"/>
      <c r="DO154" s="104"/>
      <c r="DP154" s="104"/>
      <c r="DQ154" s="104"/>
      <c r="DR154" s="104"/>
      <c r="DS154" s="104"/>
      <c r="DT154" s="104"/>
      <c r="DU154" s="104"/>
      <c r="DV154" s="104"/>
      <c r="DW154" s="104"/>
      <c r="DX154" s="104"/>
      <c r="DY154" s="104"/>
      <c r="DZ154" s="104"/>
      <c r="EA154" s="104"/>
      <c r="EB154" s="104"/>
      <c r="EC154" s="104"/>
      <c r="ED154" s="104"/>
      <c r="EE154" s="104"/>
      <c r="EF154" s="104"/>
      <c r="EG154" s="104"/>
      <c r="EH154" s="104"/>
      <c r="EI154" s="104"/>
      <c r="EJ154" s="104"/>
      <c r="EK154" s="104"/>
      <c r="EL154" s="104"/>
      <c r="EM154" s="104"/>
      <c r="EN154" s="104"/>
      <c r="EO154" s="104"/>
      <c r="EP154" s="104"/>
      <c r="EQ154" s="104"/>
      <c r="ER154" s="104"/>
      <c r="ES154" s="104"/>
      <c r="ET154" s="104"/>
      <c r="EU154" s="104"/>
      <c r="EV154" s="104"/>
      <c r="EW154" s="104"/>
      <c r="EX154" s="104"/>
      <c r="EY154" s="104"/>
      <c r="EZ154" s="104"/>
      <c r="FA154" s="104"/>
      <c r="FB154" s="104"/>
      <c r="FC154" s="104"/>
      <c r="FD154" s="104"/>
      <c r="FE154" s="104"/>
      <c r="FF154" s="104"/>
      <c r="FG154" s="104"/>
      <c r="FH154" s="104"/>
      <c r="FI154" s="104"/>
      <c r="FJ154" s="104"/>
      <c r="FK154" s="104"/>
      <c r="FL154" s="104"/>
      <c r="FM154" s="104"/>
      <c r="FN154" s="104"/>
      <c r="FO154" s="104"/>
      <c r="FP154" s="104"/>
      <c r="FQ154" s="104"/>
      <c r="FR154" s="104"/>
      <c r="FS154" s="104"/>
      <c r="FT154" s="104"/>
      <c r="FU154" s="104"/>
      <c r="FV154" s="104"/>
      <c r="FW154" s="104"/>
      <c r="FX154" s="104"/>
      <c r="FY154" s="104"/>
      <c r="FZ154" s="104"/>
      <c r="GA154" s="104"/>
      <c r="GB154" s="104"/>
      <c r="GC154" s="104"/>
      <c r="GD154" s="104"/>
      <c r="GE154" s="104"/>
      <c r="GF154" s="104"/>
      <c r="GG154" s="104"/>
      <c r="GH154" s="104"/>
      <c r="GI154" s="104"/>
      <c r="GJ154" s="104"/>
      <c r="GK154" s="104"/>
      <c r="GL154" s="104"/>
      <c r="GM154" s="104"/>
      <c r="GN154" s="104"/>
      <c r="GO154" s="104"/>
      <c r="GP154" s="104"/>
      <c r="GQ154" s="104"/>
      <c r="GR154" s="104"/>
      <c r="GS154" s="104"/>
      <c r="GT154" s="104"/>
      <c r="GU154" s="104"/>
      <c r="GV154" s="104"/>
      <c r="GW154" s="104"/>
      <c r="GX154" s="104"/>
      <c r="GY154" s="104"/>
      <c r="GZ154" s="104"/>
      <c r="HA154" s="104"/>
      <c r="HB154" s="104"/>
      <c r="HC154" s="104"/>
      <c r="HD154" s="104"/>
      <c r="HE154" s="104"/>
      <c r="HF154" s="104"/>
      <c r="HG154" s="104"/>
      <c r="HH154" s="104"/>
      <c r="HI154" s="104"/>
      <c r="HJ154" s="104"/>
      <c r="HK154" s="104"/>
      <c r="HL154" s="104"/>
      <c r="HM154" s="104"/>
      <c r="HN154" s="104"/>
      <c r="HO154" s="104"/>
      <c r="HP154" s="104"/>
      <c r="HQ154" s="104"/>
      <c r="HR154" s="104"/>
      <c r="HS154" s="104"/>
      <c r="HT154" s="104"/>
      <c r="HU154" s="104"/>
      <c r="HV154" s="104"/>
      <c r="HW154" s="104"/>
      <c r="HX154" s="104"/>
      <c r="HY154" s="104"/>
      <c r="HZ154" s="104"/>
      <c r="IA154" s="104"/>
      <c r="IB154" s="104"/>
      <c r="IC154" s="104"/>
      <c r="ID154" s="104"/>
      <c r="IE154" s="104"/>
      <c r="IF154" s="104"/>
      <c r="IG154" s="104"/>
      <c r="IH154" s="104"/>
      <c r="II154" s="104"/>
      <c r="IJ154" s="104"/>
      <c r="IK154" s="104"/>
      <c r="IL154" s="104"/>
      <c r="IM154" s="104"/>
      <c r="IN154" s="104"/>
      <c r="IO154" s="104"/>
      <c r="IP154" s="104"/>
      <c r="IQ154" s="104"/>
      <c r="IR154" s="104"/>
      <c r="IS154" s="104"/>
      <c r="IT154" s="104"/>
      <c r="IU154" s="104"/>
      <c r="IV154" s="104"/>
    </row>
    <row r="155" spans="1:256" s="275" customFormat="1" ht="12.75">
      <c r="A155" s="89"/>
      <c r="B155" s="89"/>
      <c r="C155" s="82"/>
      <c r="D155" s="364"/>
      <c r="E155" s="364"/>
      <c r="F155" s="212"/>
      <c r="G155" s="214"/>
      <c r="I155" s="314"/>
      <c r="J155" s="313"/>
      <c r="K155" s="301"/>
      <c r="L155" s="298"/>
      <c r="M155" s="309"/>
      <c r="N155" s="309"/>
      <c r="O155" s="309"/>
      <c r="P155" s="309"/>
      <c r="Q155" s="309"/>
      <c r="R155" s="309"/>
      <c r="S155" s="104"/>
      <c r="T155" s="104"/>
      <c r="U155" s="104"/>
      <c r="V155" s="104"/>
      <c r="W155" s="104"/>
      <c r="X155" s="104"/>
      <c r="Y155" s="104"/>
      <c r="Z155" s="104"/>
      <c r="AA155" s="104"/>
      <c r="AB155" s="104"/>
      <c r="AC155" s="104"/>
      <c r="AD155" s="104"/>
      <c r="AE155" s="104"/>
      <c r="AF155" s="104"/>
      <c r="AG155" s="104"/>
      <c r="AH155" s="104"/>
      <c r="AI155" s="104"/>
      <c r="AJ155" s="104"/>
      <c r="AK155" s="104"/>
      <c r="AL155" s="104"/>
      <c r="AM155" s="104"/>
      <c r="AN155" s="104"/>
      <c r="AO155" s="104"/>
      <c r="AP155" s="104"/>
      <c r="AQ155" s="104"/>
      <c r="AR155" s="104"/>
      <c r="AS155" s="104"/>
      <c r="AT155" s="104"/>
      <c r="AU155" s="104"/>
      <c r="AV155" s="104"/>
      <c r="AW155" s="104"/>
      <c r="AX155" s="104"/>
      <c r="AY155" s="104"/>
      <c r="AZ155" s="104"/>
      <c r="BA155" s="104"/>
      <c r="BB155" s="104"/>
      <c r="BC155" s="104"/>
      <c r="BD155" s="104"/>
      <c r="BE155" s="104"/>
      <c r="BF155" s="104"/>
      <c r="BG155" s="104"/>
      <c r="BH155" s="104"/>
      <c r="BI155" s="104"/>
      <c r="BJ155" s="104"/>
      <c r="BK155" s="104"/>
      <c r="BL155" s="104"/>
      <c r="BM155" s="104"/>
      <c r="BN155" s="104"/>
      <c r="BO155" s="104"/>
      <c r="BP155" s="104"/>
      <c r="BQ155" s="104"/>
      <c r="BR155" s="104"/>
      <c r="BS155" s="104"/>
      <c r="BT155" s="104"/>
      <c r="BU155" s="104"/>
      <c r="BV155" s="104"/>
      <c r="BW155" s="104"/>
      <c r="BX155" s="104"/>
      <c r="BY155" s="104"/>
      <c r="BZ155" s="104"/>
      <c r="CA155" s="104"/>
      <c r="CB155" s="104"/>
      <c r="CC155" s="104"/>
      <c r="CD155" s="104"/>
      <c r="CE155" s="104"/>
      <c r="CF155" s="104"/>
      <c r="CG155" s="104"/>
      <c r="CH155" s="104"/>
      <c r="CI155" s="104"/>
      <c r="CJ155" s="104"/>
      <c r="CK155" s="104"/>
      <c r="CL155" s="104"/>
      <c r="CM155" s="104"/>
      <c r="CN155" s="104"/>
      <c r="CO155" s="104"/>
      <c r="CP155" s="104"/>
      <c r="CQ155" s="104"/>
      <c r="CR155" s="104"/>
      <c r="CS155" s="104"/>
      <c r="CT155" s="104"/>
      <c r="CU155" s="104"/>
      <c r="CV155" s="104"/>
      <c r="CW155" s="104"/>
      <c r="CX155" s="104"/>
      <c r="CY155" s="104"/>
      <c r="CZ155" s="104"/>
      <c r="DA155" s="104"/>
      <c r="DB155" s="104"/>
      <c r="DC155" s="104"/>
      <c r="DD155" s="104"/>
      <c r="DE155" s="104"/>
      <c r="DF155" s="104"/>
      <c r="DG155" s="104"/>
      <c r="DH155" s="104"/>
      <c r="DI155" s="104"/>
      <c r="DJ155" s="104"/>
      <c r="DK155" s="104"/>
      <c r="DL155" s="104"/>
      <c r="DM155" s="104"/>
      <c r="DN155" s="104"/>
      <c r="DO155" s="104"/>
      <c r="DP155" s="104"/>
      <c r="DQ155" s="104"/>
      <c r="DR155" s="104"/>
      <c r="DS155" s="104"/>
      <c r="DT155" s="104"/>
      <c r="DU155" s="104"/>
      <c r="DV155" s="104"/>
      <c r="DW155" s="104"/>
      <c r="DX155" s="104"/>
      <c r="DY155" s="104"/>
      <c r="DZ155" s="104"/>
      <c r="EA155" s="104"/>
      <c r="EB155" s="104"/>
      <c r="EC155" s="104"/>
      <c r="ED155" s="104"/>
      <c r="EE155" s="104"/>
      <c r="EF155" s="104"/>
      <c r="EG155" s="104"/>
      <c r="EH155" s="104"/>
      <c r="EI155" s="104"/>
      <c r="EJ155" s="104"/>
      <c r="EK155" s="104"/>
      <c r="EL155" s="104"/>
      <c r="EM155" s="104"/>
      <c r="EN155" s="104"/>
      <c r="EO155" s="104"/>
      <c r="EP155" s="104"/>
      <c r="EQ155" s="104"/>
      <c r="ER155" s="104"/>
      <c r="ES155" s="104"/>
      <c r="ET155" s="104"/>
      <c r="EU155" s="104"/>
      <c r="EV155" s="104"/>
      <c r="EW155" s="104"/>
      <c r="EX155" s="104"/>
      <c r="EY155" s="104"/>
      <c r="EZ155" s="104"/>
      <c r="FA155" s="104"/>
      <c r="FB155" s="104"/>
      <c r="FC155" s="104"/>
      <c r="FD155" s="104"/>
      <c r="FE155" s="104"/>
      <c r="FF155" s="104"/>
      <c r="FG155" s="104"/>
      <c r="FH155" s="104"/>
      <c r="FI155" s="104"/>
      <c r="FJ155" s="104"/>
      <c r="FK155" s="104"/>
      <c r="FL155" s="104"/>
      <c r="FM155" s="104"/>
      <c r="FN155" s="104"/>
      <c r="FO155" s="104"/>
      <c r="FP155" s="104"/>
      <c r="FQ155" s="104"/>
      <c r="FR155" s="104"/>
      <c r="FS155" s="104"/>
      <c r="FT155" s="104"/>
      <c r="FU155" s="104"/>
      <c r="FV155" s="104"/>
      <c r="FW155" s="104"/>
      <c r="FX155" s="104"/>
      <c r="FY155" s="104"/>
      <c r="FZ155" s="104"/>
      <c r="GA155" s="104"/>
      <c r="GB155" s="104"/>
      <c r="GC155" s="104"/>
      <c r="GD155" s="104"/>
      <c r="GE155" s="104"/>
      <c r="GF155" s="104"/>
      <c r="GG155" s="104"/>
      <c r="GH155" s="104"/>
      <c r="GI155" s="104"/>
      <c r="GJ155" s="104"/>
      <c r="GK155" s="104"/>
      <c r="GL155" s="104"/>
      <c r="GM155" s="104"/>
      <c r="GN155" s="104"/>
      <c r="GO155" s="104"/>
      <c r="GP155" s="104"/>
      <c r="GQ155" s="104"/>
      <c r="GR155" s="104"/>
      <c r="GS155" s="104"/>
      <c r="GT155" s="104"/>
      <c r="GU155" s="104"/>
      <c r="GV155" s="104"/>
      <c r="GW155" s="104"/>
      <c r="GX155" s="104"/>
      <c r="GY155" s="104"/>
      <c r="GZ155" s="104"/>
      <c r="HA155" s="104"/>
      <c r="HB155" s="104"/>
      <c r="HC155" s="104"/>
      <c r="HD155" s="104"/>
      <c r="HE155" s="104"/>
      <c r="HF155" s="104"/>
      <c r="HG155" s="104"/>
      <c r="HH155" s="104"/>
      <c r="HI155" s="104"/>
      <c r="HJ155" s="104"/>
      <c r="HK155" s="104"/>
      <c r="HL155" s="104"/>
      <c r="HM155" s="104"/>
      <c r="HN155" s="104"/>
      <c r="HO155" s="104"/>
      <c r="HP155" s="104"/>
      <c r="HQ155" s="104"/>
      <c r="HR155" s="104"/>
      <c r="HS155" s="104"/>
      <c r="HT155" s="104"/>
      <c r="HU155" s="104"/>
      <c r="HV155" s="104"/>
      <c r="HW155" s="104"/>
      <c r="HX155" s="104"/>
      <c r="HY155" s="104"/>
      <c r="HZ155" s="104"/>
      <c r="IA155" s="104"/>
      <c r="IB155" s="104"/>
      <c r="IC155" s="104"/>
      <c r="ID155" s="104"/>
      <c r="IE155" s="104"/>
      <c r="IF155" s="104"/>
      <c r="IG155" s="104"/>
      <c r="IH155" s="104"/>
      <c r="II155" s="104"/>
      <c r="IJ155" s="104"/>
      <c r="IK155" s="104"/>
      <c r="IL155" s="104"/>
      <c r="IM155" s="104"/>
      <c r="IN155" s="104"/>
      <c r="IO155" s="104"/>
      <c r="IP155" s="104"/>
      <c r="IQ155" s="104"/>
      <c r="IR155" s="104"/>
      <c r="IS155" s="104"/>
      <c r="IT155" s="104"/>
      <c r="IU155" s="104"/>
      <c r="IV155" s="104"/>
    </row>
    <row r="156" spans="1:256" s="275" customFormat="1" ht="12.75">
      <c r="A156" s="89"/>
      <c r="B156" s="89"/>
      <c r="C156" s="82"/>
      <c r="D156" s="364"/>
      <c r="E156" s="364"/>
      <c r="F156" s="212"/>
      <c r="G156" s="214"/>
      <c r="I156" s="314"/>
      <c r="J156" s="313"/>
      <c r="K156" s="301"/>
      <c r="L156" s="298"/>
      <c r="M156" s="309"/>
      <c r="N156" s="309"/>
      <c r="O156" s="309"/>
      <c r="P156" s="309"/>
      <c r="Q156" s="309"/>
      <c r="R156" s="309"/>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104"/>
      <c r="AZ156" s="104"/>
      <c r="BA156" s="104"/>
      <c r="BB156" s="104"/>
      <c r="BC156" s="104"/>
      <c r="BD156" s="104"/>
      <c r="BE156" s="104"/>
      <c r="BF156" s="104"/>
      <c r="BG156" s="104"/>
      <c r="BH156" s="104"/>
      <c r="BI156" s="104"/>
      <c r="BJ156" s="104"/>
      <c r="BK156" s="104"/>
      <c r="BL156" s="104"/>
      <c r="BM156" s="104"/>
      <c r="BN156" s="104"/>
      <c r="BO156" s="104"/>
      <c r="BP156" s="104"/>
      <c r="BQ156" s="104"/>
      <c r="BR156" s="104"/>
      <c r="BS156" s="104"/>
      <c r="BT156" s="104"/>
      <c r="BU156" s="104"/>
      <c r="BV156" s="104"/>
      <c r="BW156" s="104"/>
      <c r="BX156" s="104"/>
      <c r="BY156" s="104"/>
      <c r="BZ156" s="104"/>
      <c r="CA156" s="104"/>
      <c r="CB156" s="104"/>
      <c r="CC156" s="104"/>
      <c r="CD156" s="104"/>
      <c r="CE156" s="104"/>
      <c r="CF156" s="104"/>
      <c r="CG156" s="104"/>
      <c r="CH156" s="104"/>
      <c r="CI156" s="104"/>
      <c r="CJ156" s="104"/>
      <c r="CK156" s="104"/>
      <c r="CL156" s="104"/>
      <c r="CM156" s="104"/>
      <c r="CN156" s="104"/>
      <c r="CO156" s="104"/>
      <c r="CP156" s="104"/>
      <c r="CQ156" s="104"/>
      <c r="CR156" s="104"/>
      <c r="CS156" s="104"/>
      <c r="CT156" s="104"/>
      <c r="CU156" s="104"/>
      <c r="CV156" s="104"/>
      <c r="CW156" s="104"/>
      <c r="CX156" s="104"/>
      <c r="CY156" s="104"/>
      <c r="CZ156" s="104"/>
      <c r="DA156" s="104"/>
      <c r="DB156" s="104"/>
      <c r="DC156" s="104"/>
      <c r="DD156" s="104"/>
      <c r="DE156" s="104"/>
      <c r="DF156" s="104"/>
      <c r="DG156" s="104"/>
      <c r="DH156" s="104"/>
      <c r="DI156" s="104"/>
      <c r="DJ156" s="104"/>
      <c r="DK156" s="104"/>
      <c r="DL156" s="104"/>
      <c r="DM156" s="104"/>
      <c r="DN156" s="104"/>
      <c r="DO156" s="104"/>
      <c r="DP156" s="104"/>
      <c r="DQ156" s="104"/>
      <c r="DR156" s="104"/>
      <c r="DS156" s="104"/>
      <c r="DT156" s="104"/>
      <c r="DU156" s="104"/>
      <c r="DV156" s="104"/>
      <c r="DW156" s="104"/>
      <c r="DX156" s="104"/>
      <c r="DY156" s="104"/>
      <c r="DZ156" s="104"/>
      <c r="EA156" s="104"/>
      <c r="EB156" s="104"/>
      <c r="EC156" s="104"/>
      <c r="ED156" s="104"/>
      <c r="EE156" s="104"/>
      <c r="EF156" s="104"/>
      <c r="EG156" s="104"/>
      <c r="EH156" s="104"/>
      <c r="EI156" s="104"/>
      <c r="EJ156" s="104"/>
      <c r="EK156" s="104"/>
      <c r="EL156" s="104"/>
      <c r="EM156" s="104"/>
      <c r="EN156" s="104"/>
      <c r="EO156" s="104"/>
      <c r="EP156" s="104"/>
      <c r="EQ156" s="104"/>
      <c r="ER156" s="104"/>
      <c r="ES156" s="104"/>
      <c r="ET156" s="104"/>
      <c r="EU156" s="104"/>
      <c r="EV156" s="104"/>
      <c r="EW156" s="104"/>
      <c r="EX156" s="104"/>
      <c r="EY156" s="104"/>
      <c r="EZ156" s="104"/>
      <c r="FA156" s="104"/>
      <c r="FB156" s="104"/>
      <c r="FC156" s="104"/>
      <c r="FD156" s="104"/>
      <c r="FE156" s="104"/>
      <c r="FF156" s="104"/>
      <c r="FG156" s="104"/>
      <c r="FH156" s="104"/>
      <c r="FI156" s="104"/>
      <c r="FJ156" s="104"/>
      <c r="FK156" s="104"/>
      <c r="FL156" s="104"/>
      <c r="FM156" s="104"/>
      <c r="FN156" s="104"/>
      <c r="FO156" s="104"/>
      <c r="FP156" s="104"/>
      <c r="FQ156" s="104"/>
      <c r="FR156" s="104"/>
      <c r="FS156" s="104"/>
      <c r="FT156" s="104"/>
      <c r="FU156" s="104"/>
      <c r="FV156" s="104"/>
      <c r="FW156" s="104"/>
      <c r="FX156" s="104"/>
      <c r="FY156" s="104"/>
      <c r="FZ156" s="104"/>
      <c r="GA156" s="104"/>
      <c r="GB156" s="104"/>
      <c r="GC156" s="104"/>
      <c r="GD156" s="104"/>
      <c r="GE156" s="104"/>
      <c r="GF156" s="104"/>
      <c r="GG156" s="104"/>
      <c r="GH156" s="104"/>
      <c r="GI156" s="104"/>
      <c r="GJ156" s="104"/>
      <c r="GK156" s="104"/>
      <c r="GL156" s="104"/>
      <c r="GM156" s="104"/>
      <c r="GN156" s="104"/>
      <c r="GO156" s="104"/>
      <c r="GP156" s="104"/>
      <c r="GQ156" s="104"/>
      <c r="GR156" s="104"/>
      <c r="GS156" s="104"/>
      <c r="GT156" s="104"/>
      <c r="GU156" s="104"/>
      <c r="GV156" s="104"/>
      <c r="GW156" s="104"/>
      <c r="GX156" s="104"/>
      <c r="GY156" s="104"/>
      <c r="GZ156" s="104"/>
      <c r="HA156" s="104"/>
      <c r="HB156" s="104"/>
      <c r="HC156" s="104"/>
      <c r="HD156" s="104"/>
      <c r="HE156" s="104"/>
      <c r="HF156" s="104"/>
      <c r="HG156" s="104"/>
      <c r="HH156" s="104"/>
      <c r="HI156" s="104"/>
      <c r="HJ156" s="104"/>
      <c r="HK156" s="104"/>
      <c r="HL156" s="104"/>
      <c r="HM156" s="104"/>
      <c r="HN156" s="104"/>
      <c r="HO156" s="104"/>
      <c r="HP156" s="104"/>
      <c r="HQ156" s="104"/>
      <c r="HR156" s="104"/>
      <c r="HS156" s="104"/>
      <c r="HT156" s="104"/>
      <c r="HU156" s="104"/>
      <c r="HV156" s="104"/>
      <c r="HW156" s="104"/>
      <c r="HX156" s="104"/>
      <c r="HY156" s="104"/>
      <c r="HZ156" s="104"/>
      <c r="IA156" s="104"/>
      <c r="IB156" s="104"/>
      <c r="IC156" s="104"/>
      <c r="ID156" s="104"/>
      <c r="IE156" s="104"/>
      <c r="IF156" s="104"/>
      <c r="IG156" s="104"/>
      <c r="IH156" s="104"/>
      <c r="II156" s="104"/>
      <c r="IJ156" s="104"/>
      <c r="IK156" s="104"/>
      <c r="IL156" s="104"/>
      <c r="IM156" s="104"/>
      <c r="IN156" s="104"/>
      <c r="IO156" s="104"/>
      <c r="IP156" s="104"/>
      <c r="IQ156" s="104"/>
      <c r="IR156" s="104"/>
      <c r="IS156" s="104"/>
      <c r="IT156" s="104"/>
      <c r="IU156" s="104"/>
      <c r="IV156" s="104"/>
    </row>
    <row r="157" spans="1:256" s="275" customFormat="1" ht="12.75">
      <c r="A157" s="89"/>
      <c r="B157" s="89"/>
      <c r="C157" s="82"/>
      <c r="D157" s="364"/>
      <c r="E157" s="364"/>
      <c r="F157" s="212"/>
      <c r="G157" s="214"/>
      <c r="I157" s="314"/>
      <c r="J157" s="313"/>
      <c r="K157" s="301"/>
      <c r="L157" s="298"/>
      <c r="M157" s="309"/>
      <c r="N157" s="309"/>
      <c r="O157" s="309"/>
      <c r="P157" s="309"/>
      <c r="Q157" s="309"/>
      <c r="R157" s="309"/>
      <c r="S157" s="104"/>
      <c r="T157" s="104"/>
      <c r="U157" s="104"/>
      <c r="V157" s="104"/>
      <c r="W157" s="104"/>
      <c r="X157" s="104"/>
      <c r="Y157" s="104"/>
      <c r="Z157" s="104"/>
      <c r="AA157" s="104"/>
      <c r="AB157" s="104"/>
      <c r="AC157" s="104"/>
      <c r="AD157" s="104"/>
      <c r="AE157" s="104"/>
      <c r="AF157" s="104"/>
      <c r="AG157" s="104"/>
      <c r="AH157" s="104"/>
      <c r="AI157" s="104"/>
      <c r="AJ157" s="104"/>
      <c r="AK157" s="104"/>
      <c r="AL157" s="104"/>
      <c r="AM157" s="104"/>
      <c r="AN157" s="104"/>
      <c r="AO157" s="104"/>
      <c r="AP157" s="104"/>
      <c r="AQ157" s="104"/>
      <c r="AR157" s="104"/>
      <c r="AS157" s="104"/>
      <c r="AT157" s="104"/>
      <c r="AU157" s="104"/>
      <c r="AV157" s="104"/>
      <c r="AW157" s="104"/>
      <c r="AX157" s="104"/>
      <c r="AY157" s="104"/>
      <c r="AZ157" s="104"/>
      <c r="BA157" s="104"/>
      <c r="BB157" s="104"/>
      <c r="BC157" s="104"/>
      <c r="BD157" s="104"/>
      <c r="BE157" s="104"/>
      <c r="BF157" s="104"/>
      <c r="BG157" s="104"/>
      <c r="BH157" s="104"/>
      <c r="BI157" s="104"/>
      <c r="BJ157" s="104"/>
      <c r="BK157" s="104"/>
      <c r="BL157" s="104"/>
      <c r="BM157" s="104"/>
      <c r="BN157" s="104"/>
      <c r="BO157" s="104"/>
      <c r="BP157" s="104"/>
      <c r="BQ157" s="104"/>
      <c r="BR157" s="104"/>
      <c r="BS157" s="104"/>
      <c r="BT157" s="104"/>
      <c r="BU157" s="104"/>
      <c r="BV157" s="104"/>
      <c r="BW157" s="104"/>
      <c r="BX157" s="104"/>
      <c r="BY157" s="104"/>
      <c r="BZ157" s="104"/>
      <c r="CA157" s="104"/>
      <c r="CB157" s="104"/>
      <c r="CC157" s="104"/>
      <c r="CD157" s="104"/>
      <c r="CE157" s="104"/>
      <c r="CF157" s="104"/>
      <c r="CG157" s="104"/>
      <c r="CH157" s="104"/>
      <c r="CI157" s="104"/>
      <c r="CJ157" s="104"/>
      <c r="CK157" s="104"/>
      <c r="CL157" s="104"/>
      <c r="CM157" s="104"/>
      <c r="CN157" s="104"/>
      <c r="CO157" s="104"/>
      <c r="CP157" s="104"/>
      <c r="CQ157" s="104"/>
      <c r="CR157" s="104"/>
      <c r="CS157" s="104"/>
      <c r="CT157" s="104"/>
      <c r="CU157" s="104"/>
      <c r="CV157" s="104"/>
      <c r="CW157" s="104"/>
      <c r="CX157" s="104"/>
      <c r="CY157" s="104"/>
      <c r="CZ157" s="104"/>
      <c r="DA157" s="104"/>
      <c r="DB157" s="104"/>
      <c r="DC157" s="104"/>
      <c r="DD157" s="104"/>
      <c r="DE157" s="104"/>
      <c r="DF157" s="104"/>
      <c r="DG157" s="104"/>
      <c r="DH157" s="104"/>
      <c r="DI157" s="104"/>
      <c r="DJ157" s="104"/>
      <c r="DK157" s="104"/>
      <c r="DL157" s="104"/>
      <c r="DM157" s="104"/>
      <c r="DN157" s="104"/>
      <c r="DO157" s="104"/>
      <c r="DP157" s="104"/>
      <c r="DQ157" s="104"/>
      <c r="DR157" s="104"/>
      <c r="DS157" s="104"/>
      <c r="DT157" s="104"/>
      <c r="DU157" s="104"/>
      <c r="DV157" s="104"/>
      <c r="DW157" s="104"/>
      <c r="DX157" s="104"/>
      <c r="DY157" s="104"/>
      <c r="DZ157" s="104"/>
      <c r="EA157" s="104"/>
      <c r="EB157" s="104"/>
      <c r="EC157" s="104"/>
      <c r="ED157" s="104"/>
      <c r="EE157" s="104"/>
      <c r="EF157" s="104"/>
      <c r="EG157" s="104"/>
      <c r="EH157" s="104"/>
      <c r="EI157" s="104"/>
      <c r="EJ157" s="104"/>
      <c r="EK157" s="104"/>
      <c r="EL157" s="104"/>
      <c r="EM157" s="104"/>
      <c r="EN157" s="104"/>
      <c r="EO157" s="104"/>
      <c r="EP157" s="104"/>
      <c r="EQ157" s="104"/>
      <c r="ER157" s="104"/>
      <c r="ES157" s="104"/>
      <c r="ET157" s="104"/>
      <c r="EU157" s="104"/>
      <c r="EV157" s="104"/>
      <c r="EW157" s="104"/>
      <c r="EX157" s="104"/>
      <c r="EY157" s="104"/>
      <c r="EZ157" s="104"/>
      <c r="FA157" s="104"/>
      <c r="FB157" s="104"/>
      <c r="FC157" s="104"/>
      <c r="FD157" s="104"/>
      <c r="FE157" s="104"/>
      <c r="FF157" s="104"/>
      <c r="FG157" s="104"/>
      <c r="FH157" s="104"/>
      <c r="FI157" s="104"/>
      <c r="FJ157" s="104"/>
      <c r="FK157" s="104"/>
      <c r="FL157" s="104"/>
      <c r="FM157" s="104"/>
      <c r="FN157" s="104"/>
      <c r="FO157" s="104"/>
      <c r="FP157" s="104"/>
      <c r="FQ157" s="104"/>
      <c r="FR157" s="104"/>
      <c r="FS157" s="104"/>
      <c r="FT157" s="104"/>
      <c r="FU157" s="104"/>
      <c r="FV157" s="104"/>
      <c r="FW157" s="104"/>
      <c r="FX157" s="104"/>
      <c r="FY157" s="104"/>
      <c r="FZ157" s="104"/>
      <c r="GA157" s="104"/>
      <c r="GB157" s="104"/>
      <c r="GC157" s="104"/>
      <c r="GD157" s="104"/>
      <c r="GE157" s="104"/>
      <c r="GF157" s="104"/>
      <c r="GG157" s="104"/>
      <c r="GH157" s="104"/>
      <c r="GI157" s="104"/>
      <c r="GJ157" s="104"/>
      <c r="GK157" s="104"/>
      <c r="GL157" s="104"/>
      <c r="GM157" s="104"/>
      <c r="GN157" s="104"/>
      <c r="GO157" s="104"/>
      <c r="GP157" s="104"/>
      <c r="GQ157" s="104"/>
      <c r="GR157" s="104"/>
      <c r="GS157" s="104"/>
      <c r="GT157" s="104"/>
      <c r="GU157" s="104"/>
      <c r="GV157" s="104"/>
      <c r="GW157" s="104"/>
      <c r="GX157" s="104"/>
      <c r="GY157" s="104"/>
      <c r="GZ157" s="104"/>
      <c r="HA157" s="104"/>
      <c r="HB157" s="104"/>
      <c r="HC157" s="104"/>
      <c r="HD157" s="104"/>
      <c r="HE157" s="104"/>
      <c r="HF157" s="104"/>
      <c r="HG157" s="104"/>
      <c r="HH157" s="104"/>
      <c r="HI157" s="104"/>
      <c r="HJ157" s="104"/>
      <c r="HK157" s="104"/>
      <c r="HL157" s="104"/>
      <c r="HM157" s="104"/>
      <c r="HN157" s="104"/>
      <c r="HO157" s="104"/>
      <c r="HP157" s="104"/>
      <c r="HQ157" s="104"/>
      <c r="HR157" s="104"/>
      <c r="HS157" s="104"/>
      <c r="HT157" s="104"/>
      <c r="HU157" s="104"/>
      <c r="HV157" s="104"/>
      <c r="HW157" s="104"/>
      <c r="HX157" s="104"/>
      <c r="HY157" s="104"/>
      <c r="HZ157" s="104"/>
      <c r="IA157" s="104"/>
      <c r="IB157" s="104"/>
      <c r="IC157" s="104"/>
      <c r="ID157" s="104"/>
      <c r="IE157" s="104"/>
      <c r="IF157" s="104"/>
      <c r="IG157" s="104"/>
      <c r="IH157" s="104"/>
      <c r="II157" s="104"/>
      <c r="IJ157" s="104"/>
      <c r="IK157" s="104"/>
      <c r="IL157" s="104"/>
      <c r="IM157" s="104"/>
      <c r="IN157" s="104"/>
      <c r="IO157" s="104"/>
      <c r="IP157" s="104"/>
      <c r="IQ157" s="104"/>
      <c r="IR157" s="104"/>
      <c r="IS157" s="104"/>
      <c r="IT157" s="104"/>
      <c r="IU157" s="104"/>
      <c r="IV157" s="104"/>
    </row>
    <row r="158" spans="1:256" s="275" customFormat="1" ht="12.75">
      <c r="A158" s="89"/>
      <c r="B158" s="89"/>
      <c r="C158" s="82"/>
      <c r="D158" s="364"/>
      <c r="E158" s="364"/>
      <c r="F158" s="212"/>
      <c r="G158" s="214"/>
      <c r="I158" s="314"/>
      <c r="J158" s="313"/>
      <c r="K158" s="301"/>
      <c r="L158" s="298"/>
      <c r="M158" s="309"/>
      <c r="N158" s="309"/>
      <c r="O158" s="309"/>
      <c r="P158" s="309"/>
      <c r="Q158" s="309"/>
      <c r="R158" s="309"/>
      <c r="S158" s="104"/>
      <c r="T158" s="104"/>
      <c r="U158" s="104"/>
      <c r="V158" s="104"/>
      <c r="W158" s="104"/>
      <c r="X158" s="104"/>
      <c r="Y158" s="104"/>
      <c r="Z158" s="104"/>
      <c r="AA158" s="104"/>
      <c r="AB158" s="104"/>
      <c r="AC158" s="104"/>
      <c r="AD158" s="104"/>
      <c r="AE158" s="104"/>
      <c r="AF158" s="104"/>
      <c r="AG158" s="104"/>
      <c r="AH158" s="104"/>
      <c r="AI158" s="104"/>
      <c r="AJ158" s="104"/>
      <c r="AK158" s="104"/>
      <c r="AL158" s="104"/>
      <c r="AM158" s="104"/>
      <c r="AN158" s="104"/>
      <c r="AO158" s="104"/>
      <c r="AP158" s="104"/>
      <c r="AQ158" s="104"/>
      <c r="AR158" s="104"/>
      <c r="AS158" s="104"/>
      <c r="AT158" s="104"/>
      <c r="AU158" s="104"/>
      <c r="AV158" s="104"/>
      <c r="AW158" s="104"/>
      <c r="AX158" s="104"/>
      <c r="AY158" s="104"/>
      <c r="AZ158" s="104"/>
      <c r="BA158" s="104"/>
      <c r="BB158" s="104"/>
      <c r="BC158" s="104"/>
      <c r="BD158" s="104"/>
      <c r="BE158" s="104"/>
      <c r="BF158" s="104"/>
      <c r="BG158" s="104"/>
      <c r="BH158" s="104"/>
      <c r="BI158" s="104"/>
      <c r="BJ158" s="104"/>
      <c r="BK158" s="104"/>
      <c r="BL158" s="104"/>
      <c r="BM158" s="104"/>
      <c r="BN158" s="104"/>
      <c r="BO158" s="104"/>
      <c r="BP158" s="104"/>
      <c r="BQ158" s="104"/>
      <c r="BR158" s="104"/>
      <c r="BS158" s="104"/>
      <c r="BT158" s="104"/>
      <c r="BU158" s="104"/>
      <c r="BV158" s="104"/>
      <c r="BW158" s="104"/>
      <c r="BX158" s="104"/>
      <c r="BY158" s="104"/>
      <c r="BZ158" s="104"/>
      <c r="CA158" s="104"/>
      <c r="CB158" s="104"/>
      <c r="CC158" s="104"/>
      <c r="CD158" s="104"/>
      <c r="CE158" s="104"/>
      <c r="CF158" s="104"/>
      <c r="CG158" s="104"/>
      <c r="CH158" s="104"/>
      <c r="CI158" s="104"/>
      <c r="CJ158" s="104"/>
      <c r="CK158" s="104"/>
      <c r="CL158" s="104"/>
      <c r="CM158" s="104"/>
      <c r="CN158" s="104"/>
      <c r="CO158" s="104"/>
      <c r="CP158" s="104"/>
      <c r="CQ158" s="104"/>
      <c r="CR158" s="104"/>
      <c r="CS158" s="104"/>
      <c r="CT158" s="104"/>
      <c r="CU158" s="104"/>
      <c r="CV158" s="104"/>
      <c r="CW158" s="104"/>
      <c r="CX158" s="104"/>
      <c r="CY158" s="104"/>
      <c r="CZ158" s="104"/>
      <c r="DA158" s="104"/>
      <c r="DB158" s="104"/>
      <c r="DC158" s="104"/>
      <c r="DD158" s="104"/>
      <c r="DE158" s="104"/>
      <c r="DF158" s="104"/>
      <c r="DG158" s="104"/>
      <c r="DH158" s="104"/>
      <c r="DI158" s="104"/>
      <c r="DJ158" s="104"/>
      <c r="DK158" s="104"/>
      <c r="DL158" s="104"/>
      <c r="DM158" s="104"/>
      <c r="DN158" s="104"/>
      <c r="DO158" s="104"/>
      <c r="DP158" s="104"/>
      <c r="DQ158" s="104"/>
      <c r="DR158" s="104"/>
      <c r="DS158" s="104"/>
      <c r="DT158" s="104"/>
      <c r="DU158" s="104"/>
      <c r="DV158" s="104"/>
      <c r="DW158" s="104"/>
      <c r="DX158" s="104"/>
      <c r="DY158" s="104"/>
      <c r="DZ158" s="104"/>
      <c r="EA158" s="104"/>
      <c r="EB158" s="104"/>
      <c r="EC158" s="104"/>
      <c r="ED158" s="104"/>
      <c r="EE158" s="104"/>
      <c r="EF158" s="104"/>
      <c r="EG158" s="104"/>
      <c r="EH158" s="104"/>
      <c r="EI158" s="104"/>
      <c r="EJ158" s="104"/>
      <c r="EK158" s="104"/>
      <c r="EL158" s="104"/>
      <c r="EM158" s="104"/>
      <c r="EN158" s="104"/>
      <c r="EO158" s="104"/>
      <c r="EP158" s="104"/>
      <c r="EQ158" s="104"/>
      <c r="ER158" s="104"/>
      <c r="ES158" s="104"/>
      <c r="ET158" s="104"/>
      <c r="EU158" s="104"/>
      <c r="EV158" s="104"/>
      <c r="EW158" s="104"/>
      <c r="EX158" s="104"/>
      <c r="EY158" s="104"/>
      <c r="EZ158" s="104"/>
      <c r="FA158" s="104"/>
      <c r="FB158" s="104"/>
      <c r="FC158" s="104"/>
      <c r="FD158" s="104"/>
      <c r="FE158" s="104"/>
      <c r="FF158" s="104"/>
      <c r="FG158" s="104"/>
      <c r="FH158" s="104"/>
      <c r="FI158" s="104"/>
      <c r="FJ158" s="104"/>
      <c r="FK158" s="104"/>
      <c r="FL158" s="104"/>
      <c r="FM158" s="104"/>
      <c r="FN158" s="104"/>
      <c r="FO158" s="104"/>
      <c r="FP158" s="104"/>
      <c r="FQ158" s="104"/>
      <c r="FR158" s="104"/>
      <c r="FS158" s="104"/>
      <c r="FT158" s="104"/>
      <c r="FU158" s="104"/>
      <c r="FV158" s="104"/>
      <c r="FW158" s="104"/>
      <c r="FX158" s="104"/>
      <c r="FY158" s="104"/>
      <c r="FZ158" s="104"/>
      <c r="GA158" s="104"/>
      <c r="GB158" s="104"/>
      <c r="GC158" s="104"/>
      <c r="GD158" s="104"/>
      <c r="GE158" s="104"/>
      <c r="GF158" s="104"/>
      <c r="GG158" s="104"/>
      <c r="GH158" s="104"/>
      <c r="GI158" s="104"/>
      <c r="GJ158" s="104"/>
      <c r="GK158" s="104"/>
      <c r="GL158" s="104"/>
      <c r="GM158" s="104"/>
      <c r="GN158" s="104"/>
      <c r="GO158" s="104"/>
      <c r="GP158" s="104"/>
      <c r="GQ158" s="104"/>
      <c r="GR158" s="104"/>
      <c r="GS158" s="104"/>
      <c r="GT158" s="104"/>
      <c r="GU158" s="104"/>
      <c r="GV158" s="104"/>
      <c r="GW158" s="104"/>
      <c r="GX158" s="104"/>
      <c r="GY158" s="104"/>
      <c r="GZ158" s="104"/>
      <c r="HA158" s="104"/>
      <c r="HB158" s="104"/>
      <c r="HC158" s="104"/>
      <c r="HD158" s="104"/>
      <c r="HE158" s="104"/>
      <c r="HF158" s="104"/>
      <c r="HG158" s="104"/>
      <c r="HH158" s="104"/>
      <c r="HI158" s="104"/>
      <c r="HJ158" s="104"/>
      <c r="HK158" s="104"/>
      <c r="HL158" s="104"/>
      <c r="HM158" s="104"/>
      <c r="HN158" s="104"/>
      <c r="HO158" s="104"/>
      <c r="HP158" s="104"/>
      <c r="HQ158" s="104"/>
      <c r="HR158" s="104"/>
      <c r="HS158" s="104"/>
      <c r="HT158" s="104"/>
      <c r="HU158" s="104"/>
      <c r="HV158" s="104"/>
      <c r="HW158" s="104"/>
      <c r="HX158" s="104"/>
      <c r="HY158" s="104"/>
      <c r="HZ158" s="104"/>
      <c r="IA158" s="104"/>
      <c r="IB158" s="104"/>
      <c r="IC158" s="104"/>
      <c r="ID158" s="104"/>
      <c r="IE158" s="104"/>
      <c r="IF158" s="104"/>
      <c r="IG158" s="104"/>
      <c r="IH158" s="104"/>
      <c r="II158" s="104"/>
      <c r="IJ158" s="104"/>
      <c r="IK158" s="104"/>
      <c r="IL158" s="104"/>
      <c r="IM158" s="104"/>
      <c r="IN158" s="104"/>
      <c r="IO158" s="104"/>
      <c r="IP158" s="104"/>
      <c r="IQ158" s="104"/>
      <c r="IR158" s="104"/>
      <c r="IS158" s="104"/>
      <c r="IT158" s="104"/>
      <c r="IU158" s="104"/>
      <c r="IV158" s="104"/>
    </row>
    <row r="159" spans="1:256" s="275" customFormat="1" ht="12.75">
      <c r="A159" s="89"/>
      <c r="B159" s="89"/>
      <c r="C159" s="82"/>
      <c r="D159" s="364"/>
      <c r="E159" s="364"/>
      <c r="F159" s="212"/>
      <c r="G159" s="214"/>
      <c r="I159" s="314"/>
      <c r="J159" s="313"/>
      <c r="K159" s="301"/>
      <c r="L159" s="298"/>
      <c r="M159" s="309"/>
      <c r="N159" s="309"/>
      <c r="O159" s="309"/>
      <c r="P159" s="309"/>
      <c r="Q159" s="309"/>
      <c r="R159" s="309"/>
      <c r="S159" s="104"/>
      <c r="T159" s="104"/>
      <c r="U159" s="104"/>
      <c r="V159" s="104"/>
      <c r="W159" s="104"/>
      <c r="X159" s="104"/>
      <c r="Y159" s="104"/>
      <c r="Z159" s="104"/>
      <c r="AA159" s="104"/>
      <c r="AB159" s="104"/>
      <c r="AC159" s="104"/>
      <c r="AD159" s="104"/>
      <c r="AE159" s="104"/>
      <c r="AF159" s="104"/>
      <c r="AG159" s="104"/>
      <c r="AH159" s="104"/>
      <c r="AI159" s="104"/>
      <c r="AJ159" s="104"/>
      <c r="AK159" s="104"/>
      <c r="AL159" s="104"/>
      <c r="AM159" s="104"/>
      <c r="AN159" s="104"/>
      <c r="AO159" s="104"/>
      <c r="AP159" s="104"/>
      <c r="AQ159" s="104"/>
      <c r="AR159" s="104"/>
      <c r="AS159" s="104"/>
      <c r="AT159" s="104"/>
      <c r="AU159" s="104"/>
      <c r="AV159" s="104"/>
      <c r="AW159" s="104"/>
      <c r="AX159" s="104"/>
      <c r="AY159" s="104"/>
      <c r="AZ159" s="104"/>
      <c r="BA159" s="104"/>
      <c r="BB159" s="104"/>
      <c r="BC159" s="104"/>
      <c r="BD159" s="104"/>
      <c r="BE159" s="104"/>
      <c r="BF159" s="104"/>
      <c r="BG159" s="104"/>
      <c r="BH159" s="104"/>
      <c r="BI159" s="104"/>
      <c r="BJ159" s="104"/>
      <c r="BK159" s="104"/>
      <c r="BL159" s="104"/>
      <c r="BM159" s="104"/>
      <c r="BN159" s="104"/>
      <c r="BO159" s="104"/>
      <c r="BP159" s="104"/>
      <c r="BQ159" s="104"/>
      <c r="BR159" s="104"/>
      <c r="BS159" s="104"/>
      <c r="BT159" s="104"/>
      <c r="BU159" s="104"/>
      <c r="BV159" s="104"/>
      <c r="BW159" s="104"/>
      <c r="BX159" s="104"/>
      <c r="BY159" s="104"/>
      <c r="BZ159" s="104"/>
      <c r="CA159" s="104"/>
      <c r="CB159" s="104"/>
      <c r="CC159" s="104"/>
      <c r="CD159" s="104"/>
      <c r="CE159" s="104"/>
      <c r="CF159" s="104"/>
      <c r="CG159" s="104"/>
      <c r="CH159" s="104"/>
      <c r="CI159" s="104"/>
      <c r="CJ159" s="104"/>
      <c r="CK159" s="104"/>
      <c r="CL159" s="104"/>
      <c r="CM159" s="104"/>
      <c r="CN159" s="104"/>
      <c r="CO159" s="104"/>
      <c r="CP159" s="104"/>
      <c r="CQ159" s="104"/>
      <c r="CR159" s="104"/>
      <c r="CS159" s="104"/>
      <c r="CT159" s="104"/>
      <c r="CU159" s="104"/>
      <c r="CV159" s="104"/>
      <c r="CW159" s="104"/>
      <c r="CX159" s="104"/>
      <c r="CY159" s="104"/>
      <c r="CZ159" s="104"/>
      <c r="DA159" s="104"/>
      <c r="DB159" s="104"/>
      <c r="DC159" s="104"/>
      <c r="DD159" s="104"/>
      <c r="DE159" s="104"/>
      <c r="DF159" s="104"/>
      <c r="DG159" s="104"/>
      <c r="DH159" s="104"/>
      <c r="DI159" s="104"/>
      <c r="DJ159" s="104"/>
      <c r="DK159" s="104"/>
      <c r="DL159" s="104"/>
      <c r="DM159" s="104"/>
      <c r="DN159" s="104"/>
      <c r="DO159" s="104"/>
      <c r="DP159" s="104"/>
      <c r="DQ159" s="104"/>
      <c r="DR159" s="104"/>
      <c r="DS159" s="104"/>
      <c r="DT159" s="104"/>
      <c r="DU159" s="104"/>
      <c r="DV159" s="104"/>
      <c r="DW159" s="104"/>
      <c r="DX159" s="104"/>
      <c r="DY159" s="104"/>
      <c r="DZ159" s="104"/>
      <c r="EA159" s="104"/>
      <c r="EB159" s="104"/>
      <c r="EC159" s="104"/>
      <c r="ED159" s="104"/>
      <c r="EE159" s="104"/>
      <c r="EF159" s="104"/>
      <c r="EG159" s="104"/>
      <c r="EH159" s="104"/>
      <c r="EI159" s="104"/>
      <c r="EJ159" s="104"/>
      <c r="EK159" s="104"/>
      <c r="EL159" s="104"/>
      <c r="EM159" s="104"/>
      <c r="EN159" s="104"/>
      <c r="EO159" s="104"/>
      <c r="EP159" s="104"/>
      <c r="EQ159" s="104"/>
      <c r="ER159" s="104"/>
      <c r="ES159" s="104"/>
      <c r="ET159" s="104"/>
      <c r="EU159" s="104"/>
      <c r="EV159" s="104"/>
      <c r="EW159" s="104"/>
      <c r="EX159" s="104"/>
      <c r="EY159" s="104"/>
      <c r="EZ159" s="104"/>
      <c r="FA159" s="104"/>
      <c r="FB159" s="104"/>
      <c r="FC159" s="104"/>
      <c r="FD159" s="104"/>
      <c r="FE159" s="104"/>
      <c r="FF159" s="104"/>
      <c r="FG159" s="104"/>
      <c r="FH159" s="104"/>
      <c r="FI159" s="104"/>
      <c r="FJ159" s="104"/>
      <c r="FK159" s="104"/>
      <c r="FL159" s="104"/>
      <c r="FM159" s="104"/>
      <c r="FN159" s="104"/>
      <c r="FO159" s="104"/>
      <c r="FP159" s="104"/>
      <c r="FQ159" s="104"/>
      <c r="FR159" s="104"/>
      <c r="FS159" s="104"/>
      <c r="FT159" s="104"/>
      <c r="FU159" s="104"/>
      <c r="FV159" s="104"/>
      <c r="FW159" s="104"/>
      <c r="FX159" s="104"/>
      <c r="FY159" s="104"/>
      <c r="FZ159" s="104"/>
      <c r="GA159" s="104"/>
      <c r="GB159" s="104"/>
      <c r="GC159" s="104"/>
      <c r="GD159" s="104"/>
      <c r="GE159" s="104"/>
      <c r="GF159" s="104"/>
      <c r="GG159" s="104"/>
      <c r="GH159" s="104"/>
      <c r="GI159" s="104"/>
      <c r="GJ159" s="104"/>
      <c r="GK159" s="104"/>
      <c r="GL159" s="104"/>
      <c r="GM159" s="104"/>
      <c r="GN159" s="104"/>
      <c r="GO159" s="104"/>
      <c r="GP159" s="104"/>
      <c r="GQ159" s="104"/>
      <c r="GR159" s="104"/>
      <c r="GS159" s="104"/>
      <c r="GT159" s="104"/>
      <c r="GU159" s="104"/>
      <c r="GV159" s="104"/>
      <c r="GW159" s="104"/>
      <c r="GX159" s="104"/>
      <c r="GY159" s="104"/>
      <c r="GZ159" s="104"/>
      <c r="HA159" s="104"/>
      <c r="HB159" s="104"/>
      <c r="HC159" s="104"/>
      <c r="HD159" s="104"/>
      <c r="HE159" s="104"/>
      <c r="HF159" s="104"/>
      <c r="HG159" s="104"/>
      <c r="HH159" s="104"/>
      <c r="HI159" s="104"/>
      <c r="HJ159" s="104"/>
      <c r="HK159" s="104"/>
      <c r="HL159" s="104"/>
      <c r="HM159" s="104"/>
      <c r="HN159" s="104"/>
      <c r="HO159" s="104"/>
      <c r="HP159" s="104"/>
      <c r="HQ159" s="104"/>
      <c r="HR159" s="104"/>
      <c r="HS159" s="104"/>
      <c r="HT159" s="104"/>
      <c r="HU159" s="104"/>
      <c r="HV159" s="104"/>
      <c r="HW159" s="104"/>
      <c r="HX159" s="104"/>
      <c r="HY159" s="104"/>
      <c r="HZ159" s="104"/>
      <c r="IA159" s="104"/>
      <c r="IB159" s="104"/>
      <c r="IC159" s="104"/>
      <c r="ID159" s="104"/>
      <c r="IE159" s="104"/>
      <c r="IF159" s="104"/>
      <c r="IG159" s="104"/>
      <c r="IH159" s="104"/>
      <c r="II159" s="104"/>
      <c r="IJ159" s="104"/>
      <c r="IK159" s="104"/>
      <c r="IL159" s="104"/>
      <c r="IM159" s="104"/>
      <c r="IN159" s="104"/>
      <c r="IO159" s="104"/>
      <c r="IP159" s="104"/>
      <c r="IQ159" s="104"/>
      <c r="IR159" s="104"/>
      <c r="IS159" s="104"/>
      <c r="IT159" s="104"/>
      <c r="IU159" s="104"/>
      <c r="IV159" s="104"/>
    </row>
    <row r="160" spans="1:256" s="275" customFormat="1" ht="12.75">
      <c r="A160" s="89"/>
      <c r="B160" s="89"/>
      <c r="C160" s="82"/>
      <c r="D160" s="364"/>
      <c r="E160" s="364"/>
      <c r="F160" s="212"/>
      <c r="G160" s="214"/>
      <c r="I160" s="314"/>
      <c r="J160" s="313"/>
      <c r="K160" s="301"/>
      <c r="L160" s="298"/>
      <c r="M160" s="309"/>
      <c r="N160" s="309"/>
      <c r="O160" s="309"/>
      <c r="P160" s="309"/>
      <c r="Q160" s="309"/>
      <c r="R160" s="309"/>
      <c r="S160" s="104"/>
      <c r="T160" s="104"/>
      <c r="U160" s="104"/>
      <c r="V160" s="104"/>
      <c r="W160" s="104"/>
      <c r="X160" s="104"/>
      <c r="Y160" s="104"/>
      <c r="Z160" s="104"/>
      <c r="AA160" s="104"/>
      <c r="AB160" s="104"/>
      <c r="AC160" s="104"/>
      <c r="AD160" s="104"/>
      <c r="AE160" s="104"/>
      <c r="AF160" s="104"/>
      <c r="AG160" s="104"/>
      <c r="AH160" s="104"/>
      <c r="AI160" s="104"/>
      <c r="AJ160" s="104"/>
      <c r="AK160" s="104"/>
      <c r="AL160" s="104"/>
      <c r="AM160" s="104"/>
      <c r="AN160" s="104"/>
      <c r="AO160" s="104"/>
      <c r="AP160" s="104"/>
      <c r="AQ160" s="104"/>
      <c r="AR160" s="104"/>
      <c r="AS160" s="104"/>
      <c r="AT160" s="104"/>
      <c r="AU160" s="104"/>
      <c r="AV160" s="104"/>
      <c r="AW160" s="104"/>
      <c r="AX160" s="104"/>
      <c r="AY160" s="104"/>
      <c r="AZ160" s="104"/>
      <c r="BA160" s="104"/>
      <c r="BB160" s="104"/>
      <c r="BC160" s="104"/>
      <c r="BD160" s="104"/>
      <c r="BE160" s="104"/>
      <c r="BF160" s="104"/>
      <c r="BG160" s="104"/>
      <c r="BH160" s="104"/>
      <c r="BI160" s="104"/>
      <c r="BJ160" s="104"/>
      <c r="BK160" s="104"/>
      <c r="BL160" s="104"/>
      <c r="BM160" s="104"/>
      <c r="BN160" s="104"/>
      <c r="BO160" s="104"/>
      <c r="BP160" s="104"/>
      <c r="BQ160" s="104"/>
      <c r="BR160" s="104"/>
      <c r="BS160" s="104"/>
      <c r="BT160" s="104"/>
      <c r="BU160" s="104"/>
      <c r="BV160" s="104"/>
      <c r="BW160" s="104"/>
      <c r="BX160" s="104"/>
      <c r="BY160" s="104"/>
      <c r="BZ160" s="104"/>
      <c r="CA160" s="104"/>
      <c r="CB160" s="104"/>
      <c r="CC160" s="104"/>
      <c r="CD160" s="104"/>
      <c r="CE160" s="104"/>
      <c r="CF160" s="104"/>
      <c r="CG160" s="104"/>
      <c r="CH160" s="104"/>
      <c r="CI160" s="104"/>
      <c r="CJ160" s="104"/>
      <c r="CK160" s="104"/>
      <c r="CL160" s="104"/>
      <c r="CM160" s="104"/>
      <c r="CN160" s="104"/>
      <c r="CO160" s="104"/>
      <c r="CP160" s="104"/>
      <c r="CQ160" s="104"/>
      <c r="CR160" s="104"/>
      <c r="CS160" s="104"/>
      <c r="CT160" s="104"/>
      <c r="CU160" s="104"/>
      <c r="CV160" s="104"/>
      <c r="CW160" s="104"/>
      <c r="CX160" s="104"/>
      <c r="CY160" s="104"/>
      <c r="CZ160" s="104"/>
      <c r="DA160" s="104"/>
      <c r="DB160" s="104"/>
      <c r="DC160" s="104"/>
      <c r="DD160" s="104"/>
      <c r="DE160" s="104"/>
      <c r="DF160" s="104"/>
      <c r="DG160" s="104"/>
      <c r="DH160" s="104"/>
      <c r="DI160" s="104"/>
      <c r="DJ160" s="104"/>
      <c r="DK160" s="104"/>
      <c r="DL160" s="104"/>
      <c r="DM160" s="104"/>
      <c r="DN160" s="104"/>
      <c r="DO160" s="104"/>
      <c r="DP160" s="104"/>
      <c r="DQ160" s="104"/>
      <c r="DR160" s="104"/>
      <c r="DS160" s="104"/>
      <c r="DT160" s="104"/>
      <c r="DU160" s="104"/>
      <c r="DV160" s="104"/>
      <c r="DW160" s="104"/>
      <c r="DX160" s="104"/>
      <c r="DY160" s="104"/>
      <c r="DZ160" s="104"/>
      <c r="EA160" s="104"/>
      <c r="EB160" s="104"/>
      <c r="EC160" s="104"/>
      <c r="ED160" s="104"/>
      <c r="EE160" s="104"/>
      <c r="EF160" s="104"/>
      <c r="EG160" s="104"/>
      <c r="EH160" s="104"/>
      <c r="EI160" s="104"/>
      <c r="EJ160" s="104"/>
      <c r="EK160" s="104"/>
      <c r="EL160" s="104"/>
      <c r="EM160" s="104"/>
      <c r="EN160" s="104"/>
      <c r="EO160" s="104"/>
      <c r="EP160" s="104"/>
      <c r="EQ160" s="104"/>
      <c r="ER160" s="104"/>
      <c r="ES160" s="104"/>
      <c r="ET160" s="104"/>
      <c r="EU160" s="104"/>
      <c r="EV160" s="104"/>
      <c r="EW160" s="104"/>
      <c r="EX160" s="104"/>
      <c r="EY160" s="104"/>
      <c r="EZ160" s="104"/>
      <c r="FA160" s="104"/>
      <c r="FB160" s="104"/>
      <c r="FC160" s="104"/>
      <c r="FD160" s="104"/>
      <c r="FE160" s="104"/>
      <c r="FF160" s="104"/>
      <c r="FG160" s="104"/>
      <c r="FH160" s="104"/>
      <c r="FI160" s="104"/>
      <c r="FJ160" s="104"/>
      <c r="FK160" s="104"/>
      <c r="FL160" s="104"/>
      <c r="FM160" s="104"/>
      <c r="FN160" s="104"/>
      <c r="FO160" s="104"/>
      <c r="FP160" s="104"/>
      <c r="FQ160" s="104"/>
      <c r="FR160" s="104"/>
      <c r="FS160" s="104"/>
      <c r="FT160" s="104"/>
      <c r="FU160" s="104"/>
      <c r="FV160" s="104"/>
      <c r="FW160" s="104"/>
      <c r="FX160" s="104"/>
      <c r="FY160" s="104"/>
      <c r="FZ160" s="104"/>
      <c r="GA160" s="104"/>
      <c r="GB160" s="104"/>
      <c r="GC160" s="104"/>
      <c r="GD160" s="104"/>
      <c r="GE160" s="104"/>
      <c r="GF160" s="104"/>
      <c r="GG160" s="104"/>
      <c r="GH160" s="104"/>
      <c r="GI160" s="104"/>
      <c r="GJ160" s="104"/>
      <c r="GK160" s="104"/>
      <c r="GL160" s="104"/>
      <c r="GM160" s="104"/>
      <c r="GN160" s="104"/>
      <c r="GO160" s="104"/>
      <c r="GP160" s="104"/>
      <c r="GQ160" s="104"/>
      <c r="GR160" s="104"/>
      <c r="GS160" s="104"/>
      <c r="GT160" s="104"/>
      <c r="GU160" s="104"/>
      <c r="GV160" s="104"/>
      <c r="GW160" s="104"/>
      <c r="GX160" s="104"/>
      <c r="GY160" s="104"/>
      <c r="GZ160" s="104"/>
      <c r="HA160" s="104"/>
      <c r="HB160" s="104"/>
      <c r="HC160" s="104"/>
      <c r="HD160" s="104"/>
      <c r="HE160" s="104"/>
      <c r="HF160" s="104"/>
      <c r="HG160" s="104"/>
      <c r="HH160" s="104"/>
      <c r="HI160" s="104"/>
      <c r="HJ160" s="104"/>
      <c r="HK160" s="104"/>
      <c r="HL160" s="104"/>
      <c r="HM160" s="104"/>
      <c r="HN160" s="104"/>
      <c r="HO160" s="104"/>
      <c r="HP160" s="104"/>
      <c r="HQ160" s="104"/>
      <c r="HR160" s="104"/>
      <c r="HS160" s="104"/>
      <c r="HT160" s="104"/>
      <c r="HU160" s="104"/>
      <c r="HV160" s="104"/>
      <c r="HW160" s="104"/>
      <c r="HX160" s="104"/>
      <c r="HY160" s="104"/>
      <c r="HZ160" s="104"/>
      <c r="IA160" s="104"/>
      <c r="IB160" s="104"/>
      <c r="IC160" s="104"/>
      <c r="ID160" s="104"/>
      <c r="IE160" s="104"/>
      <c r="IF160" s="104"/>
      <c r="IG160" s="104"/>
      <c r="IH160" s="104"/>
      <c r="II160" s="104"/>
      <c r="IJ160" s="104"/>
      <c r="IK160" s="104"/>
      <c r="IL160" s="104"/>
      <c r="IM160" s="104"/>
      <c r="IN160" s="104"/>
      <c r="IO160" s="104"/>
      <c r="IP160" s="104"/>
      <c r="IQ160" s="104"/>
      <c r="IR160" s="104"/>
      <c r="IS160" s="104"/>
      <c r="IT160" s="104"/>
      <c r="IU160" s="104"/>
      <c r="IV160" s="104"/>
    </row>
    <row r="161" spans="1:256" s="275" customFormat="1" ht="12.75">
      <c r="A161" s="89"/>
      <c r="B161" s="89"/>
      <c r="C161" s="82"/>
      <c r="D161" s="364"/>
      <c r="E161" s="364"/>
      <c r="F161" s="212"/>
      <c r="G161" s="214"/>
      <c r="I161" s="314"/>
      <c r="J161" s="313"/>
      <c r="K161" s="301"/>
      <c r="L161" s="298"/>
      <c r="M161" s="309"/>
      <c r="N161" s="309"/>
      <c r="O161" s="309"/>
      <c r="P161" s="309"/>
      <c r="Q161" s="309"/>
      <c r="R161" s="309"/>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c r="AP161" s="104"/>
      <c r="AQ161" s="104"/>
      <c r="AR161" s="104"/>
      <c r="AS161" s="104"/>
      <c r="AT161" s="104"/>
      <c r="AU161" s="104"/>
      <c r="AV161" s="104"/>
      <c r="AW161" s="104"/>
      <c r="AX161" s="104"/>
      <c r="AY161" s="104"/>
      <c r="AZ161" s="104"/>
      <c r="BA161" s="104"/>
      <c r="BB161" s="104"/>
      <c r="BC161" s="104"/>
      <c r="BD161" s="104"/>
      <c r="BE161" s="104"/>
      <c r="BF161" s="104"/>
      <c r="BG161" s="104"/>
      <c r="BH161" s="104"/>
      <c r="BI161" s="104"/>
      <c r="BJ161" s="104"/>
      <c r="BK161" s="104"/>
      <c r="BL161" s="104"/>
      <c r="BM161" s="104"/>
      <c r="BN161" s="104"/>
      <c r="BO161" s="104"/>
      <c r="BP161" s="104"/>
      <c r="BQ161" s="104"/>
      <c r="BR161" s="104"/>
      <c r="BS161" s="104"/>
      <c r="BT161" s="104"/>
      <c r="BU161" s="104"/>
      <c r="BV161" s="104"/>
      <c r="BW161" s="104"/>
      <c r="BX161" s="104"/>
      <c r="BY161" s="104"/>
      <c r="BZ161" s="104"/>
      <c r="CA161" s="104"/>
      <c r="CB161" s="104"/>
      <c r="CC161" s="104"/>
      <c r="CD161" s="104"/>
      <c r="CE161" s="104"/>
      <c r="CF161" s="104"/>
      <c r="CG161" s="104"/>
      <c r="CH161" s="104"/>
      <c r="CI161" s="104"/>
      <c r="CJ161" s="104"/>
      <c r="CK161" s="104"/>
      <c r="CL161" s="104"/>
      <c r="CM161" s="104"/>
      <c r="CN161" s="104"/>
      <c r="CO161" s="104"/>
      <c r="CP161" s="104"/>
      <c r="CQ161" s="104"/>
      <c r="CR161" s="104"/>
      <c r="CS161" s="104"/>
      <c r="CT161" s="104"/>
      <c r="CU161" s="104"/>
      <c r="CV161" s="104"/>
      <c r="CW161" s="104"/>
      <c r="CX161" s="104"/>
      <c r="CY161" s="104"/>
      <c r="CZ161" s="104"/>
      <c r="DA161" s="104"/>
      <c r="DB161" s="104"/>
      <c r="DC161" s="104"/>
      <c r="DD161" s="104"/>
      <c r="DE161" s="104"/>
      <c r="DF161" s="104"/>
      <c r="DG161" s="104"/>
      <c r="DH161" s="104"/>
      <c r="DI161" s="104"/>
      <c r="DJ161" s="104"/>
      <c r="DK161" s="104"/>
      <c r="DL161" s="104"/>
      <c r="DM161" s="104"/>
      <c r="DN161" s="104"/>
      <c r="DO161" s="104"/>
      <c r="DP161" s="104"/>
      <c r="DQ161" s="104"/>
      <c r="DR161" s="104"/>
      <c r="DS161" s="104"/>
      <c r="DT161" s="104"/>
      <c r="DU161" s="104"/>
      <c r="DV161" s="104"/>
      <c r="DW161" s="104"/>
      <c r="DX161" s="104"/>
      <c r="DY161" s="104"/>
      <c r="DZ161" s="104"/>
      <c r="EA161" s="104"/>
      <c r="EB161" s="104"/>
      <c r="EC161" s="104"/>
      <c r="ED161" s="104"/>
      <c r="EE161" s="104"/>
      <c r="EF161" s="104"/>
      <c r="EG161" s="104"/>
      <c r="EH161" s="104"/>
      <c r="EI161" s="104"/>
      <c r="EJ161" s="104"/>
      <c r="EK161" s="104"/>
      <c r="EL161" s="104"/>
      <c r="EM161" s="104"/>
      <c r="EN161" s="104"/>
      <c r="EO161" s="104"/>
      <c r="EP161" s="104"/>
      <c r="EQ161" s="104"/>
      <c r="ER161" s="104"/>
      <c r="ES161" s="104"/>
      <c r="ET161" s="104"/>
      <c r="EU161" s="104"/>
      <c r="EV161" s="104"/>
      <c r="EW161" s="104"/>
      <c r="EX161" s="104"/>
      <c r="EY161" s="104"/>
      <c r="EZ161" s="104"/>
      <c r="FA161" s="104"/>
      <c r="FB161" s="104"/>
      <c r="FC161" s="104"/>
      <c r="FD161" s="104"/>
      <c r="FE161" s="104"/>
      <c r="FF161" s="104"/>
      <c r="FG161" s="104"/>
      <c r="FH161" s="104"/>
      <c r="FI161" s="104"/>
      <c r="FJ161" s="104"/>
      <c r="FK161" s="104"/>
      <c r="FL161" s="104"/>
      <c r="FM161" s="104"/>
      <c r="FN161" s="104"/>
      <c r="FO161" s="104"/>
      <c r="FP161" s="104"/>
      <c r="FQ161" s="104"/>
      <c r="FR161" s="104"/>
      <c r="FS161" s="104"/>
      <c r="FT161" s="104"/>
      <c r="FU161" s="104"/>
      <c r="FV161" s="104"/>
      <c r="FW161" s="104"/>
      <c r="FX161" s="104"/>
      <c r="FY161" s="104"/>
      <c r="FZ161" s="104"/>
      <c r="GA161" s="104"/>
      <c r="GB161" s="104"/>
      <c r="GC161" s="104"/>
      <c r="GD161" s="104"/>
      <c r="GE161" s="104"/>
      <c r="GF161" s="104"/>
      <c r="GG161" s="104"/>
      <c r="GH161" s="104"/>
      <c r="GI161" s="104"/>
      <c r="GJ161" s="104"/>
      <c r="GK161" s="104"/>
      <c r="GL161" s="104"/>
      <c r="GM161" s="104"/>
      <c r="GN161" s="104"/>
      <c r="GO161" s="104"/>
      <c r="GP161" s="104"/>
      <c r="GQ161" s="104"/>
      <c r="GR161" s="104"/>
      <c r="GS161" s="104"/>
      <c r="GT161" s="104"/>
      <c r="GU161" s="104"/>
      <c r="GV161" s="104"/>
      <c r="GW161" s="104"/>
      <c r="GX161" s="104"/>
      <c r="GY161" s="104"/>
      <c r="GZ161" s="104"/>
      <c r="HA161" s="104"/>
      <c r="HB161" s="104"/>
      <c r="HC161" s="104"/>
      <c r="HD161" s="104"/>
      <c r="HE161" s="104"/>
      <c r="HF161" s="104"/>
      <c r="HG161" s="104"/>
      <c r="HH161" s="104"/>
      <c r="HI161" s="104"/>
      <c r="HJ161" s="104"/>
      <c r="HK161" s="104"/>
      <c r="HL161" s="104"/>
      <c r="HM161" s="104"/>
      <c r="HN161" s="104"/>
      <c r="HO161" s="104"/>
      <c r="HP161" s="104"/>
      <c r="HQ161" s="104"/>
      <c r="HR161" s="104"/>
      <c r="HS161" s="104"/>
      <c r="HT161" s="104"/>
      <c r="HU161" s="104"/>
      <c r="HV161" s="104"/>
      <c r="HW161" s="104"/>
      <c r="HX161" s="104"/>
      <c r="HY161" s="104"/>
      <c r="HZ161" s="104"/>
      <c r="IA161" s="104"/>
      <c r="IB161" s="104"/>
      <c r="IC161" s="104"/>
      <c r="ID161" s="104"/>
      <c r="IE161" s="104"/>
      <c r="IF161" s="104"/>
      <c r="IG161" s="104"/>
      <c r="IH161" s="104"/>
      <c r="II161" s="104"/>
      <c r="IJ161" s="104"/>
      <c r="IK161" s="104"/>
      <c r="IL161" s="104"/>
      <c r="IM161" s="104"/>
      <c r="IN161" s="104"/>
      <c r="IO161" s="104"/>
      <c r="IP161" s="104"/>
      <c r="IQ161" s="104"/>
      <c r="IR161" s="104"/>
      <c r="IS161" s="104"/>
      <c r="IT161" s="104"/>
      <c r="IU161" s="104"/>
      <c r="IV161" s="104"/>
    </row>
    <row r="162" spans="1:256" s="275" customFormat="1" ht="12.75">
      <c r="A162" s="89"/>
      <c r="B162" s="89"/>
      <c r="C162" s="82"/>
      <c r="D162" s="364"/>
      <c r="E162" s="364"/>
      <c r="F162" s="212"/>
      <c r="G162" s="214"/>
      <c r="I162" s="314"/>
      <c r="J162" s="313"/>
      <c r="K162" s="301"/>
      <c r="L162" s="298"/>
      <c r="M162" s="309"/>
      <c r="N162" s="309"/>
      <c r="O162" s="309"/>
      <c r="P162" s="309"/>
      <c r="Q162" s="309"/>
      <c r="R162" s="309"/>
      <c r="S162" s="104"/>
      <c r="T162" s="104"/>
      <c r="U162" s="104"/>
      <c r="V162" s="104"/>
      <c r="W162" s="104"/>
      <c r="X162" s="104"/>
      <c r="Y162" s="104"/>
      <c r="Z162" s="104"/>
      <c r="AA162" s="104"/>
      <c r="AB162" s="104"/>
      <c r="AC162" s="104"/>
      <c r="AD162" s="104"/>
      <c r="AE162" s="104"/>
      <c r="AF162" s="104"/>
      <c r="AG162" s="104"/>
      <c r="AH162" s="104"/>
      <c r="AI162" s="104"/>
      <c r="AJ162" s="104"/>
      <c r="AK162" s="104"/>
      <c r="AL162" s="104"/>
      <c r="AM162" s="104"/>
      <c r="AN162" s="104"/>
      <c r="AO162" s="104"/>
      <c r="AP162" s="104"/>
      <c r="AQ162" s="104"/>
      <c r="AR162" s="104"/>
      <c r="AS162" s="104"/>
      <c r="AT162" s="104"/>
      <c r="AU162" s="104"/>
      <c r="AV162" s="104"/>
      <c r="AW162" s="104"/>
      <c r="AX162" s="104"/>
      <c r="AY162" s="104"/>
      <c r="AZ162" s="104"/>
      <c r="BA162" s="104"/>
      <c r="BB162" s="104"/>
      <c r="BC162" s="104"/>
      <c r="BD162" s="104"/>
      <c r="BE162" s="104"/>
      <c r="BF162" s="104"/>
      <c r="BG162" s="104"/>
      <c r="BH162" s="104"/>
      <c r="BI162" s="104"/>
      <c r="BJ162" s="104"/>
      <c r="BK162" s="104"/>
      <c r="BL162" s="104"/>
      <c r="BM162" s="104"/>
      <c r="BN162" s="104"/>
      <c r="BO162" s="104"/>
      <c r="BP162" s="104"/>
      <c r="BQ162" s="104"/>
      <c r="BR162" s="104"/>
      <c r="BS162" s="104"/>
      <c r="BT162" s="104"/>
      <c r="BU162" s="104"/>
      <c r="BV162" s="104"/>
      <c r="BW162" s="104"/>
      <c r="BX162" s="104"/>
      <c r="BY162" s="104"/>
      <c r="BZ162" s="104"/>
      <c r="CA162" s="104"/>
      <c r="CB162" s="104"/>
      <c r="CC162" s="104"/>
      <c r="CD162" s="104"/>
      <c r="CE162" s="104"/>
      <c r="CF162" s="104"/>
      <c r="CG162" s="104"/>
      <c r="CH162" s="104"/>
      <c r="CI162" s="104"/>
      <c r="CJ162" s="104"/>
      <c r="CK162" s="104"/>
      <c r="CL162" s="104"/>
      <c r="CM162" s="104"/>
      <c r="CN162" s="104"/>
      <c r="CO162" s="104"/>
      <c r="CP162" s="104"/>
      <c r="CQ162" s="104"/>
      <c r="CR162" s="104"/>
      <c r="CS162" s="104"/>
      <c r="CT162" s="104"/>
      <c r="CU162" s="104"/>
      <c r="CV162" s="104"/>
      <c r="CW162" s="104"/>
      <c r="CX162" s="104"/>
      <c r="CY162" s="104"/>
      <c r="CZ162" s="104"/>
      <c r="DA162" s="104"/>
      <c r="DB162" s="104"/>
      <c r="DC162" s="104"/>
      <c r="DD162" s="104"/>
      <c r="DE162" s="104"/>
      <c r="DF162" s="104"/>
      <c r="DG162" s="104"/>
      <c r="DH162" s="104"/>
      <c r="DI162" s="104"/>
      <c r="DJ162" s="104"/>
      <c r="DK162" s="104"/>
      <c r="DL162" s="104"/>
      <c r="DM162" s="104"/>
      <c r="DN162" s="104"/>
      <c r="DO162" s="104"/>
      <c r="DP162" s="104"/>
      <c r="DQ162" s="104"/>
      <c r="DR162" s="104"/>
      <c r="DS162" s="104"/>
      <c r="DT162" s="104"/>
      <c r="DU162" s="104"/>
      <c r="DV162" s="104"/>
      <c r="DW162" s="104"/>
      <c r="DX162" s="104"/>
      <c r="DY162" s="104"/>
      <c r="DZ162" s="104"/>
      <c r="EA162" s="104"/>
      <c r="EB162" s="104"/>
      <c r="EC162" s="104"/>
      <c r="ED162" s="104"/>
      <c r="EE162" s="104"/>
      <c r="EF162" s="104"/>
      <c r="EG162" s="104"/>
      <c r="EH162" s="104"/>
      <c r="EI162" s="104"/>
      <c r="EJ162" s="104"/>
      <c r="EK162" s="104"/>
      <c r="EL162" s="104"/>
      <c r="EM162" s="104"/>
      <c r="EN162" s="104"/>
      <c r="EO162" s="104"/>
      <c r="EP162" s="104"/>
      <c r="EQ162" s="104"/>
      <c r="ER162" s="104"/>
      <c r="ES162" s="104"/>
      <c r="ET162" s="104"/>
      <c r="EU162" s="104"/>
      <c r="EV162" s="104"/>
      <c r="EW162" s="104"/>
      <c r="EX162" s="104"/>
      <c r="EY162" s="104"/>
      <c r="EZ162" s="104"/>
      <c r="FA162" s="104"/>
      <c r="FB162" s="104"/>
      <c r="FC162" s="104"/>
      <c r="FD162" s="104"/>
      <c r="FE162" s="104"/>
      <c r="FF162" s="104"/>
      <c r="FG162" s="104"/>
      <c r="FH162" s="104"/>
      <c r="FI162" s="104"/>
      <c r="FJ162" s="104"/>
      <c r="FK162" s="104"/>
      <c r="FL162" s="104"/>
      <c r="FM162" s="104"/>
      <c r="FN162" s="104"/>
      <c r="FO162" s="104"/>
      <c r="FP162" s="104"/>
      <c r="FQ162" s="104"/>
      <c r="FR162" s="104"/>
      <c r="FS162" s="104"/>
      <c r="FT162" s="104"/>
      <c r="FU162" s="104"/>
      <c r="FV162" s="104"/>
      <c r="FW162" s="104"/>
      <c r="FX162" s="104"/>
      <c r="FY162" s="104"/>
      <c r="FZ162" s="104"/>
      <c r="GA162" s="104"/>
      <c r="GB162" s="104"/>
      <c r="GC162" s="104"/>
      <c r="GD162" s="104"/>
      <c r="GE162" s="104"/>
      <c r="GF162" s="104"/>
      <c r="GG162" s="104"/>
      <c r="GH162" s="104"/>
      <c r="GI162" s="104"/>
      <c r="GJ162" s="104"/>
      <c r="GK162" s="104"/>
      <c r="GL162" s="104"/>
      <c r="GM162" s="104"/>
      <c r="GN162" s="104"/>
      <c r="GO162" s="104"/>
      <c r="GP162" s="104"/>
      <c r="GQ162" s="104"/>
      <c r="GR162" s="104"/>
      <c r="GS162" s="104"/>
      <c r="GT162" s="104"/>
      <c r="GU162" s="104"/>
      <c r="GV162" s="104"/>
      <c r="GW162" s="104"/>
      <c r="GX162" s="104"/>
      <c r="GY162" s="104"/>
      <c r="GZ162" s="104"/>
      <c r="HA162" s="104"/>
      <c r="HB162" s="104"/>
      <c r="HC162" s="104"/>
      <c r="HD162" s="104"/>
      <c r="HE162" s="104"/>
      <c r="HF162" s="104"/>
      <c r="HG162" s="104"/>
      <c r="HH162" s="104"/>
      <c r="HI162" s="104"/>
      <c r="HJ162" s="104"/>
      <c r="HK162" s="104"/>
      <c r="HL162" s="104"/>
      <c r="HM162" s="104"/>
      <c r="HN162" s="104"/>
      <c r="HO162" s="104"/>
      <c r="HP162" s="104"/>
      <c r="HQ162" s="104"/>
      <c r="HR162" s="104"/>
      <c r="HS162" s="104"/>
      <c r="HT162" s="104"/>
      <c r="HU162" s="104"/>
      <c r="HV162" s="104"/>
      <c r="HW162" s="104"/>
      <c r="HX162" s="104"/>
      <c r="HY162" s="104"/>
      <c r="HZ162" s="104"/>
      <c r="IA162" s="104"/>
      <c r="IB162" s="104"/>
      <c r="IC162" s="104"/>
      <c r="ID162" s="104"/>
      <c r="IE162" s="104"/>
      <c r="IF162" s="104"/>
      <c r="IG162" s="104"/>
      <c r="IH162" s="104"/>
      <c r="II162" s="104"/>
      <c r="IJ162" s="104"/>
      <c r="IK162" s="104"/>
      <c r="IL162" s="104"/>
      <c r="IM162" s="104"/>
      <c r="IN162" s="104"/>
      <c r="IO162" s="104"/>
      <c r="IP162" s="104"/>
      <c r="IQ162" s="104"/>
      <c r="IR162" s="104"/>
      <c r="IS162" s="104"/>
      <c r="IT162" s="104"/>
      <c r="IU162" s="104"/>
      <c r="IV162" s="104"/>
    </row>
    <row r="163" spans="1:256" s="275" customFormat="1" ht="12.75">
      <c r="A163" s="89"/>
      <c r="B163" s="89"/>
      <c r="C163" s="82"/>
      <c r="D163" s="364"/>
      <c r="E163" s="364"/>
      <c r="F163" s="212"/>
      <c r="G163" s="214"/>
      <c r="I163" s="314"/>
      <c r="J163" s="313"/>
      <c r="K163" s="301"/>
      <c r="L163" s="298"/>
      <c r="M163" s="309"/>
      <c r="N163" s="309"/>
      <c r="O163" s="309"/>
      <c r="P163" s="309"/>
      <c r="Q163" s="309"/>
      <c r="R163" s="309"/>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c r="AN163" s="104"/>
      <c r="AO163" s="104"/>
      <c r="AP163" s="104"/>
      <c r="AQ163" s="104"/>
      <c r="AR163" s="104"/>
      <c r="AS163" s="104"/>
      <c r="AT163" s="104"/>
      <c r="AU163" s="104"/>
      <c r="AV163" s="104"/>
      <c r="AW163" s="104"/>
      <c r="AX163" s="104"/>
      <c r="AY163" s="104"/>
      <c r="AZ163" s="104"/>
      <c r="BA163" s="104"/>
      <c r="BB163" s="104"/>
      <c r="BC163" s="104"/>
      <c r="BD163" s="104"/>
      <c r="BE163" s="104"/>
      <c r="BF163" s="104"/>
      <c r="BG163" s="104"/>
      <c r="BH163" s="104"/>
      <c r="BI163" s="104"/>
      <c r="BJ163" s="104"/>
      <c r="BK163" s="104"/>
      <c r="BL163" s="104"/>
      <c r="BM163" s="104"/>
      <c r="BN163" s="104"/>
      <c r="BO163" s="104"/>
      <c r="BP163" s="104"/>
      <c r="BQ163" s="104"/>
      <c r="BR163" s="104"/>
      <c r="BS163" s="104"/>
      <c r="BT163" s="104"/>
      <c r="BU163" s="104"/>
      <c r="BV163" s="104"/>
      <c r="BW163" s="104"/>
      <c r="BX163" s="104"/>
      <c r="BY163" s="104"/>
      <c r="BZ163" s="104"/>
      <c r="CA163" s="104"/>
      <c r="CB163" s="104"/>
      <c r="CC163" s="104"/>
      <c r="CD163" s="104"/>
      <c r="CE163" s="104"/>
      <c r="CF163" s="104"/>
      <c r="CG163" s="104"/>
      <c r="CH163" s="104"/>
      <c r="CI163" s="104"/>
      <c r="CJ163" s="104"/>
      <c r="CK163" s="104"/>
      <c r="CL163" s="104"/>
      <c r="CM163" s="104"/>
      <c r="CN163" s="104"/>
      <c r="CO163" s="104"/>
      <c r="CP163" s="104"/>
      <c r="CQ163" s="104"/>
      <c r="CR163" s="104"/>
      <c r="CS163" s="104"/>
      <c r="CT163" s="104"/>
      <c r="CU163" s="104"/>
      <c r="CV163" s="104"/>
      <c r="CW163" s="104"/>
      <c r="CX163" s="104"/>
      <c r="CY163" s="104"/>
      <c r="CZ163" s="104"/>
      <c r="DA163" s="104"/>
      <c r="DB163" s="104"/>
      <c r="DC163" s="104"/>
      <c r="DD163" s="104"/>
      <c r="DE163" s="104"/>
      <c r="DF163" s="104"/>
      <c r="DG163" s="104"/>
      <c r="DH163" s="104"/>
      <c r="DI163" s="104"/>
      <c r="DJ163" s="104"/>
      <c r="DK163" s="104"/>
      <c r="DL163" s="104"/>
      <c r="DM163" s="104"/>
      <c r="DN163" s="104"/>
      <c r="DO163" s="104"/>
      <c r="DP163" s="104"/>
      <c r="DQ163" s="104"/>
      <c r="DR163" s="104"/>
      <c r="DS163" s="104"/>
      <c r="DT163" s="104"/>
      <c r="DU163" s="104"/>
      <c r="DV163" s="104"/>
      <c r="DW163" s="104"/>
      <c r="DX163" s="104"/>
      <c r="DY163" s="104"/>
      <c r="DZ163" s="104"/>
      <c r="EA163" s="104"/>
      <c r="EB163" s="104"/>
      <c r="EC163" s="104"/>
      <c r="ED163" s="104"/>
      <c r="EE163" s="104"/>
      <c r="EF163" s="104"/>
      <c r="EG163" s="104"/>
      <c r="EH163" s="104"/>
      <c r="EI163" s="104"/>
      <c r="EJ163" s="104"/>
      <c r="EK163" s="104"/>
      <c r="EL163" s="104"/>
      <c r="EM163" s="104"/>
      <c r="EN163" s="104"/>
      <c r="EO163" s="104"/>
      <c r="EP163" s="104"/>
      <c r="EQ163" s="104"/>
      <c r="ER163" s="104"/>
      <c r="ES163" s="104"/>
      <c r="ET163" s="104"/>
      <c r="EU163" s="104"/>
      <c r="EV163" s="104"/>
      <c r="EW163" s="104"/>
      <c r="EX163" s="104"/>
      <c r="EY163" s="104"/>
      <c r="EZ163" s="104"/>
      <c r="FA163" s="104"/>
      <c r="FB163" s="104"/>
      <c r="FC163" s="104"/>
      <c r="FD163" s="104"/>
      <c r="FE163" s="104"/>
      <c r="FF163" s="104"/>
      <c r="FG163" s="104"/>
      <c r="FH163" s="104"/>
      <c r="FI163" s="104"/>
      <c r="FJ163" s="104"/>
      <c r="FK163" s="104"/>
      <c r="FL163" s="104"/>
      <c r="FM163" s="104"/>
      <c r="FN163" s="104"/>
      <c r="FO163" s="104"/>
      <c r="FP163" s="104"/>
      <c r="FQ163" s="104"/>
      <c r="FR163" s="104"/>
      <c r="FS163" s="104"/>
      <c r="FT163" s="104"/>
      <c r="FU163" s="104"/>
      <c r="FV163" s="104"/>
      <c r="FW163" s="104"/>
      <c r="FX163" s="104"/>
      <c r="FY163" s="104"/>
      <c r="FZ163" s="104"/>
      <c r="GA163" s="104"/>
      <c r="GB163" s="104"/>
      <c r="GC163" s="104"/>
      <c r="GD163" s="104"/>
      <c r="GE163" s="104"/>
      <c r="GF163" s="104"/>
      <c r="GG163" s="104"/>
      <c r="GH163" s="104"/>
      <c r="GI163" s="104"/>
      <c r="GJ163" s="104"/>
      <c r="GK163" s="104"/>
      <c r="GL163" s="104"/>
      <c r="GM163" s="104"/>
      <c r="GN163" s="104"/>
      <c r="GO163" s="104"/>
      <c r="GP163" s="104"/>
      <c r="GQ163" s="104"/>
      <c r="GR163" s="104"/>
      <c r="GS163" s="104"/>
      <c r="GT163" s="104"/>
      <c r="GU163" s="104"/>
      <c r="GV163" s="104"/>
      <c r="GW163" s="104"/>
      <c r="GX163" s="104"/>
      <c r="GY163" s="104"/>
      <c r="GZ163" s="104"/>
      <c r="HA163" s="104"/>
      <c r="HB163" s="104"/>
      <c r="HC163" s="104"/>
      <c r="HD163" s="104"/>
      <c r="HE163" s="104"/>
      <c r="HF163" s="104"/>
      <c r="HG163" s="104"/>
      <c r="HH163" s="104"/>
      <c r="HI163" s="104"/>
      <c r="HJ163" s="104"/>
      <c r="HK163" s="104"/>
      <c r="HL163" s="104"/>
      <c r="HM163" s="104"/>
      <c r="HN163" s="104"/>
      <c r="HO163" s="104"/>
      <c r="HP163" s="104"/>
      <c r="HQ163" s="104"/>
      <c r="HR163" s="104"/>
      <c r="HS163" s="104"/>
      <c r="HT163" s="104"/>
      <c r="HU163" s="104"/>
      <c r="HV163" s="104"/>
      <c r="HW163" s="104"/>
      <c r="HX163" s="104"/>
      <c r="HY163" s="104"/>
      <c r="HZ163" s="104"/>
      <c r="IA163" s="104"/>
      <c r="IB163" s="104"/>
      <c r="IC163" s="104"/>
      <c r="ID163" s="104"/>
      <c r="IE163" s="104"/>
      <c r="IF163" s="104"/>
      <c r="IG163" s="104"/>
      <c r="IH163" s="104"/>
      <c r="II163" s="104"/>
      <c r="IJ163" s="104"/>
      <c r="IK163" s="104"/>
      <c r="IL163" s="104"/>
      <c r="IM163" s="104"/>
      <c r="IN163" s="104"/>
      <c r="IO163" s="104"/>
      <c r="IP163" s="104"/>
      <c r="IQ163" s="104"/>
      <c r="IR163" s="104"/>
      <c r="IS163" s="104"/>
      <c r="IT163" s="104"/>
      <c r="IU163" s="104"/>
      <c r="IV163" s="104"/>
    </row>
    <row r="164" spans="1:256" s="275" customFormat="1" ht="12.75">
      <c r="A164" s="89"/>
      <c r="B164" s="89"/>
      <c r="C164" s="82"/>
      <c r="D164" s="364"/>
      <c r="E164" s="364"/>
      <c r="F164" s="212"/>
      <c r="G164" s="214"/>
      <c r="I164" s="314"/>
      <c r="J164" s="313"/>
      <c r="K164" s="301"/>
      <c r="L164" s="298"/>
      <c r="M164" s="309"/>
      <c r="N164" s="309"/>
      <c r="O164" s="309"/>
      <c r="P164" s="309"/>
      <c r="Q164" s="309"/>
      <c r="R164" s="309"/>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c r="AP164" s="104"/>
      <c r="AQ164" s="104"/>
      <c r="AR164" s="104"/>
      <c r="AS164" s="104"/>
      <c r="AT164" s="104"/>
      <c r="AU164" s="104"/>
      <c r="AV164" s="104"/>
      <c r="AW164" s="104"/>
      <c r="AX164" s="104"/>
      <c r="AY164" s="104"/>
      <c r="AZ164" s="104"/>
      <c r="BA164" s="104"/>
      <c r="BB164" s="104"/>
      <c r="BC164" s="104"/>
      <c r="BD164" s="104"/>
      <c r="BE164" s="104"/>
      <c r="BF164" s="104"/>
      <c r="BG164" s="104"/>
      <c r="BH164" s="104"/>
      <c r="BI164" s="104"/>
      <c r="BJ164" s="104"/>
      <c r="BK164" s="104"/>
      <c r="BL164" s="104"/>
      <c r="BM164" s="104"/>
      <c r="BN164" s="104"/>
      <c r="BO164" s="104"/>
      <c r="BP164" s="104"/>
      <c r="BQ164" s="104"/>
      <c r="BR164" s="104"/>
      <c r="BS164" s="104"/>
      <c r="BT164" s="104"/>
      <c r="BU164" s="104"/>
      <c r="BV164" s="104"/>
      <c r="BW164" s="104"/>
      <c r="BX164" s="104"/>
      <c r="BY164" s="104"/>
      <c r="BZ164" s="104"/>
      <c r="CA164" s="104"/>
      <c r="CB164" s="104"/>
      <c r="CC164" s="104"/>
      <c r="CD164" s="104"/>
      <c r="CE164" s="104"/>
      <c r="CF164" s="104"/>
      <c r="CG164" s="104"/>
      <c r="CH164" s="104"/>
      <c r="CI164" s="104"/>
      <c r="CJ164" s="104"/>
      <c r="CK164" s="104"/>
      <c r="CL164" s="104"/>
      <c r="CM164" s="104"/>
      <c r="CN164" s="104"/>
      <c r="CO164" s="104"/>
      <c r="CP164" s="104"/>
      <c r="CQ164" s="104"/>
      <c r="CR164" s="104"/>
      <c r="CS164" s="104"/>
      <c r="CT164" s="104"/>
      <c r="CU164" s="104"/>
      <c r="CV164" s="104"/>
      <c r="CW164" s="104"/>
      <c r="CX164" s="104"/>
      <c r="CY164" s="104"/>
      <c r="CZ164" s="104"/>
      <c r="DA164" s="104"/>
      <c r="DB164" s="104"/>
      <c r="DC164" s="104"/>
      <c r="DD164" s="104"/>
      <c r="DE164" s="104"/>
      <c r="DF164" s="104"/>
      <c r="DG164" s="104"/>
      <c r="DH164" s="104"/>
      <c r="DI164" s="104"/>
      <c r="DJ164" s="104"/>
      <c r="DK164" s="104"/>
      <c r="DL164" s="104"/>
      <c r="DM164" s="104"/>
      <c r="DN164" s="104"/>
      <c r="DO164" s="104"/>
      <c r="DP164" s="104"/>
      <c r="DQ164" s="104"/>
      <c r="DR164" s="104"/>
      <c r="DS164" s="104"/>
      <c r="DT164" s="104"/>
      <c r="DU164" s="104"/>
      <c r="DV164" s="104"/>
      <c r="DW164" s="104"/>
      <c r="DX164" s="104"/>
      <c r="DY164" s="104"/>
      <c r="DZ164" s="104"/>
      <c r="EA164" s="104"/>
      <c r="EB164" s="104"/>
      <c r="EC164" s="104"/>
      <c r="ED164" s="104"/>
      <c r="EE164" s="104"/>
      <c r="EF164" s="104"/>
      <c r="EG164" s="104"/>
      <c r="EH164" s="104"/>
      <c r="EI164" s="104"/>
      <c r="EJ164" s="104"/>
      <c r="EK164" s="104"/>
      <c r="EL164" s="104"/>
      <c r="EM164" s="104"/>
      <c r="EN164" s="104"/>
      <c r="EO164" s="104"/>
      <c r="EP164" s="104"/>
      <c r="EQ164" s="104"/>
      <c r="ER164" s="104"/>
      <c r="ES164" s="104"/>
      <c r="ET164" s="104"/>
      <c r="EU164" s="104"/>
      <c r="EV164" s="104"/>
      <c r="EW164" s="104"/>
      <c r="EX164" s="104"/>
      <c r="EY164" s="104"/>
      <c r="EZ164" s="104"/>
      <c r="FA164" s="104"/>
      <c r="FB164" s="104"/>
      <c r="FC164" s="104"/>
      <c r="FD164" s="104"/>
      <c r="FE164" s="104"/>
      <c r="FF164" s="104"/>
      <c r="FG164" s="104"/>
      <c r="FH164" s="104"/>
      <c r="FI164" s="104"/>
      <c r="FJ164" s="104"/>
      <c r="FK164" s="104"/>
      <c r="FL164" s="104"/>
      <c r="FM164" s="104"/>
      <c r="FN164" s="104"/>
      <c r="FO164" s="104"/>
      <c r="FP164" s="104"/>
      <c r="FQ164" s="104"/>
      <c r="FR164" s="104"/>
      <c r="FS164" s="104"/>
      <c r="FT164" s="104"/>
      <c r="FU164" s="104"/>
      <c r="FV164" s="104"/>
      <c r="FW164" s="104"/>
      <c r="FX164" s="104"/>
      <c r="FY164" s="104"/>
      <c r="FZ164" s="104"/>
      <c r="GA164" s="104"/>
      <c r="GB164" s="104"/>
      <c r="GC164" s="104"/>
      <c r="GD164" s="104"/>
      <c r="GE164" s="104"/>
      <c r="GF164" s="104"/>
      <c r="GG164" s="104"/>
      <c r="GH164" s="104"/>
      <c r="GI164" s="104"/>
      <c r="GJ164" s="104"/>
      <c r="GK164" s="104"/>
      <c r="GL164" s="104"/>
      <c r="GM164" s="104"/>
      <c r="GN164" s="104"/>
      <c r="GO164" s="104"/>
      <c r="GP164" s="104"/>
      <c r="GQ164" s="104"/>
      <c r="GR164" s="104"/>
      <c r="GS164" s="104"/>
      <c r="GT164" s="104"/>
      <c r="GU164" s="104"/>
      <c r="GV164" s="104"/>
      <c r="GW164" s="104"/>
      <c r="GX164" s="104"/>
      <c r="GY164" s="104"/>
      <c r="GZ164" s="104"/>
      <c r="HA164" s="104"/>
      <c r="HB164" s="104"/>
      <c r="HC164" s="104"/>
      <c r="HD164" s="104"/>
      <c r="HE164" s="104"/>
      <c r="HF164" s="104"/>
      <c r="HG164" s="104"/>
      <c r="HH164" s="104"/>
      <c r="HI164" s="104"/>
      <c r="HJ164" s="104"/>
      <c r="HK164" s="104"/>
      <c r="HL164" s="104"/>
      <c r="HM164" s="104"/>
      <c r="HN164" s="104"/>
      <c r="HO164" s="104"/>
      <c r="HP164" s="104"/>
      <c r="HQ164" s="104"/>
      <c r="HR164" s="104"/>
      <c r="HS164" s="104"/>
      <c r="HT164" s="104"/>
      <c r="HU164" s="104"/>
      <c r="HV164" s="104"/>
      <c r="HW164" s="104"/>
      <c r="HX164" s="104"/>
      <c r="HY164" s="104"/>
      <c r="HZ164" s="104"/>
      <c r="IA164" s="104"/>
      <c r="IB164" s="104"/>
      <c r="IC164" s="104"/>
      <c r="ID164" s="104"/>
      <c r="IE164" s="104"/>
      <c r="IF164" s="104"/>
      <c r="IG164" s="104"/>
      <c r="IH164" s="104"/>
      <c r="II164" s="104"/>
      <c r="IJ164" s="104"/>
      <c r="IK164" s="104"/>
      <c r="IL164" s="104"/>
      <c r="IM164" s="104"/>
      <c r="IN164" s="104"/>
      <c r="IO164" s="104"/>
      <c r="IP164" s="104"/>
      <c r="IQ164" s="104"/>
      <c r="IR164" s="104"/>
      <c r="IS164" s="104"/>
      <c r="IT164" s="104"/>
      <c r="IU164" s="104"/>
      <c r="IV164" s="104"/>
    </row>
    <row r="165" spans="1:256" s="275" customFormat="1" ht="12.75">
      <c r="A165" s="89"/>
      <c r="B165" s="89"/>
      <c r="C165" s="82"/>
      <c r="D165" s="364"/>
      <c r="E165" s="364"/>
      <c r="F165" s="212"/>
      <c r="G165" s="214"/>
      <c r="I165" s="314"/>
      <c r="J165" s="313"/>
      <c r="K165" s="301"/>
      <c r="L165" s="298"/>
      <c r="M165" s="309"/>
      <c r="N165" s="309"/>
      <c r="O165" s="309"/>
      <c r="P165" s="309"/>
      <c r="Q165" s="309"/>
      <c r="R165" s="309"/>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c r="AN165" s="104"/>
      <c r="AO165" s="104"/>
      <c r="AP165" s="104"/>
      <c r="AQ165" s="104"/>
      <c r="AR165" s="104"/>
      <c r="AS165" s="104"/>
      <c r="AT165" s="104"/>
      <c r="AU165" s="104"/>
      <c r="AV165" s="104"/>
      <c r="AW165" s="104"/>
      <c r="AX165" s="104"/>
      <c r="AY165" s="104"/>
      <c r="AZ165" s="104"/>
      <c r="BA165" s="104"/>
      <c r="BB165" s="104"/>
      <c r="BC165" s="104"/>
      <c r="BD165" s="104"/>
      <c r="BE165" s="104"/>
      <c r="BF165" s="104"/>
      <c r="BG165" s="104"/>
      <c r="BH165" s="104"/>
      <c r="BI165" s="104"/>
      <c r="BJ165" s="104"/>
      <c r="BK165" s="104"/>
      <c r="BL165" s="104"/>
      <c r="BM165" s="104"/>
      <c r="BN165" s="104"/>
      <c r="BO165" s="104"/>
      <c r="BP165" s="104"/>
      <c r="BQ165" s="104"/>
      <c r="BR165" s="104"/>
      <c r="BS165" s="104"/>
      <c r="BT165" s="104"/>
      <c r="BU165" s="104"/>
      <c r="BV165" s="104"/>
      <c r="BW165" s="104"/>
      <c r="BX165" s="104"/>
      <c r="BY165" s="104"/>
      <c r="BZ165" s="104"/>
      <c r="CA165" s="104"/>
      <c r="CB165" s="104"/>
      <c r="CC165" s="104"/>
      <c r="CD165" s="104"/>
      <c r="CE165" s="104"/>
      <c r="CF165" s="104"/>
      <c r="CG165" s="104"/>
      <c r="CH165" s="104"/>
      <c r="CI165" s="104"/>
      <c r="CJ165" s="104"/>
      <c r="CK165" s="104"/>
      <c r="CL165" s="104"/>
      <c r="CM165" s="104"/>
      <c r="CN165" s="104"/>
      <c r="CO165" s="104"/>
      <c r="CP165" s="104"/>
      <c r="CQ165" s="104"/>
      <c r="CR165" s="104"/>
      <c r="CS165" s="104"/>
      <c r="CT165" s="104"/>
      <c r="CU165" s="104"/>
      <c r="CV165" s="104"/>
      <c r="CW165" s="104"/>
      <c r="CX165" s="104"/>
      <c r="CY165" s="104"/>
      <c r="CZ165" s="104"/>
      <c r="DA165" s="104"/>
      <c r="DB165" s="104"/>
      <c r="DC165" s="104"/>
      <c r="DD165" s="104"/>
      <c r="DE165" s="104"/>
      <c r="DF165" s="104"/>
      <c r="DG165" s="104"/>
      <c r="DH165" s="104"/>
      <c r="DI165" s="104"/>
      <c r="DJ165" s="104"/>
      <c r="DK165" s="104"/>
      <c r="DL165" s="104"/>
      <c r="DM165" s="104"/>
      <c r="DN165" s="104"/>
      <c r="DO165" s="104"/>
      <c r="DP165" s="104"/>
      <c r="DQ165" s="104"/>
      <c r="DR165" s="104"/>
      <c r="DS165" s="104"/>
      <c r="DT165" s="104"/>
      <c r="DU165" s="104"/>
      <c r="DV165" s="104"/>
      <c r="DW165" s="104"/>
      <c r="DX165" s="104"/>
      <c r="DY165" s="104"/>
      <c r="DZ165" s="104"/>
      <c r="EA165" s="104"/>
      <c r="EB165" s="104"/>
      <c r="EC165" s="104"/>
      <c r="ED165" s="104"/>
      <c r="EE165" s="104"/>
      <c r="EF165" s="104"/>
      <c r="EG165" s="104"/>
      <c r="EH165" s="104"/>
      <c r="EI165" s="104"/>
      <c r="EJ165" s="104"/>
      <c r="EK165" s="104"/>
      <c r="EL165" s="104"/>
      <c r="EM165" s="104"/>
      <c r="EN165" s="104"/>
      <c r="EO165" s="104"/>
      <c r="EP165" s="104"/>
      <c r="EQ165" s="104"/>
      <c r="ER165" s="104"/>
      <c r="ES165" s="104"/>
      <c r="ET165" s="104"/>
      <c r="EU165" s="104"/>
      <c r="EV165" s="104"/>
      <c r="EW165" s="104"/>
      <c r="EX165" s="104"/>
      <c r="EY165" s="104"/>
      <c r="EZ165" s="104"/>
      <c r="FA165" s="104"/>
      <c r="FB165" s="104"/>
      <c r="FC165" s="104"/>
      <c r="FD165" s="104"/>
      <c r="FE165" s="104"/>
      <c r="FF165" s="104"/>
      <c r="FG165" s="104"/>
      <c r="FH165" s="104"/>
      <c r="FI165" s="104"/>
      <c r="FJ165" s="104"/>
      <c r="FK165" s="104"/>
      <c r="FL165" s="104"/>
      <c r="FM165" s="104"/>
      <c r="FN165" s="104"/>
      <c r="FO165" s="104"/>
      <c r="FP165" s="104"/>
      <c r="FQ165" s="104"/>
      <c r="FR165" s="104"/>
      <c r="FS165" s="104"/>
      <c r="FT165" s="104"/>
      <c r="FU165" s="104"/>
      <c r="FV165" s="104"/>
      <c r="FW165" s="104"/>
      <c r="FX165" s="104"/>
      <c r="FY165" s="104"/>
      <c r="FZ165" s="104"/>
      <c r="GA165" s="104"/>
      <c r="GB165" s="104"/>
      <c r="GC165" s="104"/>
      <c r="GD165" s="104"/>
      <c r="GE165" s="104"/>
      <c r="GF165" s="104"/>
      <c r="GG165" s="104"/>
      <c r="GH165" s="104"/>
      <c r="GI165" s="104"/>
      <c r="GJ165" s="104"/>
      <c r="GK165" s="104"/>
      <c r="GL165" s="104"/>
      <c r="GM165" s="104"/>
      <c r="GN165" s="104"/>
      <c r="GO165" s="104"/>
      <c r="GP165" s="104"/>
      <c r="GQ165" s="104"/>
      <c r="GR165" s="104"/>
      <c r="GS165" s="104"/>
      <c r="GT165" s="104"/>
      <c r="GU165" s="104"/>
      <c r="GV165" s="104"/>
      <c r="GW165" s="104"/>
      <c r="GX165" s="104"/>
      <c r="GY165" s="104"/>
      <c r="GZ165" s="104"/>
      <c r="HA165" s="104"/>
      <c r="HB165" s="104"/>
      <c r="HC165" s="104"/>
      <c r="HD165" s="104"/>
      <c r="HE165" s="104"/>
      <c r="HF165" s="104"/>
      <c r="HG165" s="104"/>
      <c r="HH165" s="104"/>
      <c r="HI165" s="104"/>
      <c r="HJ165" s="104"/>
      <c r="HK165" s="104"/>
      <c r="HL165" s="104"/>
      <c r="HM165" s="104"/>
      <c r="HN165" s="104"/>
      <c r="HO165" s="104"/>
      <c r="HP165" s="104"/>
      <c r="HQ165" s="104"/>
      <c r="HR165" s="104"/>
      <c r="HS165" s="104"/>
      <c r="HT165" s="104"/>
      <c r="HU165" s="104"/>
      <c r="HV165" s="104"/>
      <c r="HW165" s="104"/>
      <c r="HX165" s="104"/>
      <c r="HY165" s="104"/>
      <c r="HZ165" s="104"/>
      <c r="IA165" s="104"/>
      <c r="IB165" s="104"/>
      <c r="IC165" s="104"/>
      <c r="ID165" s="104"/>
      <c r="IE165" s="104"/>
      <c r="IF165" s="104"/>
      <c r="IG165" s="104"/>
      <c r="IH165" s="104"/>
      <c r="II165" s="104"/>
      <c r="IJ165" s="104"/>
      <c r="IK165" s="104"/>
      <c r="IL165" s="104"/>
      <c r="IM165" s="104"/>
      <c r="IN165" s="104"/>
      <c r="IO165" s="104"/>
      <c r="IP165" s="104"/>
      <c r="IQ165" s="104"/>
      <c r="IR165" s="104"/>
      <c r="IS165" s="104"/>
      <c r="IT165" s="104"/>
      <c r="IU165" s="104"/>
      <c r="IV165" s="104"/>
    </row>
    <row r="166" spans="1:256" s="275" customFormat="1" ht="12.75">
      <c r="A166" s="89"/>
      <c r="B166" s="89"/>
      <c r="C166" s="82"/>
      <c r="D166" s="364"/>
      <c r="E166" s="364"/>
      <c r="F166" s="212"/>
      <c r="G166" s="214"/>
      <c r="I166" s="314"/>
      <c r="J166" s="313"/>
      <c r="K166" s="301"/>
      <c r="L166" s="298"/>
      <c r="M166" s="309"/>
      <c r="N166" s="309"/>
      <c r="O166" s="309"/>
      <c r="P166" s="309"/>
      <c r="Q166" s="309"/>
      <c r="R166" s="309"/>
      <c r="S166" s="104"/>
      <c r="T166" s="104"/>
      <c r="U166" s="104"/>
      <c r="V166" s="104"/>
      <c r="W166" s="104"/>
      <c r="X166" s="104"/>
      <c r="Y166" s="104"/>
      <c r="Z166" s="104"/>
      <c r="AA166" s="104"/>
      <c r="AB166" s="104"/>
      <c r="AC166" s="104"/>
      <c r="AD166" s="104"/>
      <c r="AE166" s="104"/>
      <c r="AF166" s="104"/>
      <c r="AG166" s="104"/>
      <c r="AH166" s="104"/>
      <c r="AI166" s="104"/>
      <c r="AJ166" s="104"/>
      <c r="AK166" s="104"/>
      <c r="AL166" s="104"/>
      <c r="AM166" s="104"/>
      <c r="AN166" s="104"/>
      <c r="AO166" s="104"/>
      <c r="AP166" s="104"/>
      <c r="AQ166" s="104"/>
      <c r="AR166" s="104"/>
      <c r="AS166" s="104"/>
      <c r="AT166" s="104"/>
      <c r="AU166" s="104"/>
      <c r="AV166" s="104"/>
      <c r="AW166" s="104"/>
      <c r="AX166" s="104"/>
      <c r="AY166" s="104"/>
      <c r="AZ166" s="104"/>
      <c r="BA166" s="104"/>
      <c r="BB166" s="104"/>
      <c r="BC166" s="104"/>
      <c r="BD166" s="104"/>
      <c r="BE166" s="104"/>
      <c r="BF166" s="104"/>
      <c r="BG166" s="104"/>
      <c r="BH166" s="104"/>
      <c r="BI166" s="104"/>
      <c r="BJ166" s="104"/>
      <c r="BK166" s="104"/>
      <c r="BL166" s="104"/>
      <c r="BM166" s="104"/>
      <c r="BN166" s="104"/>
      <c r="BO166" s="104"/>
      <c r="BP166" s="104"/>
      <c r="BQ166" s="104"/>
      <c r="BR166" s="104"/>
      <c r="BS166" s="104"/>
      <c r="BT166" s="104"/>
      <c r="BU166" s="104"/>
      <c r="BV166" s="104"/>
      <c r="BW166" s="104"/>
      <c r="BX166" s="104"/>
      <c r="BY166" s="104"/>
      <c r="BZ166" s="104"/>
      <c r="CA166" s="104"/>
      <c r="CB166" s="104"/>
      <c r="CC166" s="104"/>
      <c r="CD166" s="104"/>
      <c r="CE166" s="104"/>
      <c r="CF166" s="104"/>
      <c r="CG166" s="104"/>
      <c r="CH166" s="104"/>
      <c r="CI166" s="104"/>
      <c r="CJ166" s="104"/>
      <c r="CK166" s="104"/>
      <c r="CL166" s="104"/>
      <c r="CM166" s="104"/>
      <c r="CN166" s="104"/>
      <c r="CO166" s="104"/>
      <c r="CP166" s="104"/>
      <c r="CQ166" s="104"/>
      <c r="CR166" s="104"/>
      <c r="CS166" s="104"/>
      <c r="CT166" s="104"/>
      <c r="CU166" s="104"/>
      <c r="CV166" s="104"/>
      <c r="CW166" s="104"/>
      <c r="CX166" s="104"/>
      <c r="CY166" s="104"/>
      <c r="CZ166" s="104"/>
      <c r="DA166" s="104"/>
      <c r="DB166" s="104"/>
      <c r="DC166" s="104"/>
      <c r="DD166" s="104"/>
      <c r="DE166" s="104"/>
      <c r="DF166" s="104"/>
      <c r="DG166" s="104"/>
      <c r="DH166" s="104"/>
      <c r="DI166" s="104"/>
      <c r="DJ166" s="104"/>
      <c r="DK166" s="104"/>
      <c r="DL166" s="104"/>
      <c r="DM166" s="104"/>
      <c r="DN166" s="104"/>
      <c r="DO166" s="104"/>
      <c r="DP166" s="104"/>
      <c r="DQ166" s="104"/>
      <c r="DR166" s="104"/>
      <c r="DS166" s="104"/>
      <c r="DT166" s="104"/>
      <c r="DU166" s="104"/>
      <c r="DV166" s="104"/>
      <c r="DW166" s="104"/>
      <c r="DX166" s="104"/>
      <c r="DY166" s="104"/>
      <c r="DZ166" s="104"/>
      <c r="EA166" s="104"/>
      <c r="EB166" s="104"/>
      <c r="EC166" s="104"/>
      <c r="ED166" s="104"/>
      <c r="EE166" s="104"/>
      <c r="EF166" s="104"/>
      <c r="EG166" s="104"/>
      <c r="EH166" s="104"/>
      <c r="EI166" s="104"/>
      <c r="EJ166" s="104"/>
      <c r="EK166" s="104"/>
      <c r="EL166" s="104"/>
      <c r="EM166" s="104"/>
      <c r="EN166" s="104"/>
      <c r="EO166" s="104"/>
      <c r="EP166" s="104"/>
      <c r="EQ166" s="104"/>
      <c r="ER166" s="104"/>
      <c r="ES166" s="104"/>
      <c r="ET166" s="104"/>
      <c r="EU166" s="104"/>
      <c r="EV166" s="104"/>
      <c r="EW166" s="104"/>
      <c r="EX166" s="104"/>
      <c r="EY166" s="104"/>
      <c r="EZ166" s="104"/>
      <c r="FA166" s="104"/>
      <c r="FB166" s="104"/>
      <c r="FC166" s="104"/>
      <c r="FD166" s="104"/>
      <c r="FE166" s="104"/>
      <c r="FF166" s="104"/>
      <c r="FG166" s="104"/>
      <c r="FH166" s="104"/>
      <c r="FI166" s="104"/>
      <c r="FJ166" s="104"/>
      <c r="FK166" s="104"/>
      <c r="FL166" s="104"/>
      <c r="FM166" s="104"/>
      <c r="FN166" s="104"/>
      <c r="FO166" s="104"/>
      <c r="FP166" s="104"/>
      <c r="FQ166" s="104"/>
      <c r="FR166" s="104"/>
      <c r="FS166" s="104"/>
      <c r="FT166" s="104"/>
      <c r="FU166" s="104"/>
      <c r="FV166" s="104"/>
      <c r="FW166" s="104"/>
      <c r="FX166" s="104"/>
      <c r="FY166" s="104"/>
      <c r="FZ166" s="104"/>
      <c r="GA166" s="104"/>
      <c r="GB166" s="104"/>
      <c r="GC166" s="104"/>
      <c r="GD166" s="104"/>
      <c r="GE166" s="104"/>
      <c r="GF166" s="104"/>
      <c r="GG166" s="104"/>
      <c r="GH166" s="104"/>
      <c r="GI166" s="104"/>
      <c r="GJ166" s="104"/>
      <c r="GK166" s="104"/>
      <c r="GL166" s="104"/>
      <c r="GM166" s="104"/>
      <c r="GN166" s="104"/>
      <c r="GO166" s="104"/>
      <c r="GP166" s="104"/>
      <c r="GQ166" s="104"/>
      <c r="GR166" s="104"/>
      <c r="GS166" s="104"/>
      <c r="GT166" s="104"/>
      <c r="GU166" s="104"/>
      <c r="GV166" s="104"/>
      <c r="GW166" s="104"/>
      <c r="GX166" s="104"/>
      <c r="GY166" s="104"/>
      <c r="GZ166" s="104"/>
      <c r="HA166" s="104"/>
      <c r="HB166" s="104"/>
      <c r="HC166" s="104"/>
      <c r="HD166" s="104"/>
      <c r="HE166" s="104"/>
      <c r="HF166" s="104"/>
      <c r="HG166" s="104"/>
      <c r="HH166" s="104"/>
      <c r="HI166" s="104"/>
      <c r="HJ166" s="104"/>
      <c r="HK166" s="104"/>
      <c r="HL166" s="104"/>
      <c r="HM166" s="104"/>
      <c r="HN166" s="104"/>
      <c r="HO166" s="104"/>
      <c r="HP166" s="104"/>
      <c r="HQ166" s="104"/>
      <c r="HR166" s="104"/>
      <c r="HS166" s="104"/>
      <c r="HT166" s="104"/>
      <c r="HU166" s="104"/>
      <c r="HV166" s="104"/>
      <c r="HW166" s="104"/>
      <c r="HX166" s="104"/>
      <c r="HY166" s="104"/>
      <c r="HZ166" s="104"/>
      <c r="IA166" s="104"/>
      <c r="IB166" s="104"/>
      <c r="IC166" s="104"/>
      <c r="ID166" s="104"/>
      <c r="IE166" s="104"/>
      <c r="IF166" s="104"/>
      <c r="IG166" s="104"/>
      <c r="IH166" s="104"/>
      <c r="II166" s="104"/>
      <c r="IJ166" s="104"/>
      <c r="IK166" s="104"/>
      <c r="IL166" s="104"/>
      <c r="IM166" s="104"/>
      <c r="IN166" s="104"/>
      <c r="IO166" s="104"/>
      <c r="IP166" s="104"/>
      <c r="IQ166" s="104"/>
      <c r="IR166" s="104"/>
      <c r="IS166" s="104"/>
      <c r="IT166" s="104"/>
      <c r="IU166" s="104"/>
      <c r="IV166" s="104"/>
    </row>
    <row r="167" spans="1:256" s="275" customFormat="1" ht="12.75">
      <c r="A167" s="89"/>
      <c r="B167" s="89"/>
      <c r="C167" s="82"/>
      <c r="D167" s="364"/>
      <c r="E167" s="364"/>
      <c r="F167" s="214"/>
      <c r="G167" s="214"/>
      <c r="I167" s="314"/>
      <c r="J167" s="313"/>
      <c r="K167" s="301"/>
      <c r="L167" s="298"/>
      <c r="M167" s="309"/>
      <c r="N167" s="309"/>
      <c r="O167" s="309"/>
      <c r="P167" s="309"/>
      <c r="Q167" s="309"/>
      <c r="R167" s="309"/>
      <c r="S167" s="104"/>
      <c r="T167" s="104"/>
      <c r="U167" s="104"/>
      <c r="V167" s="104"/>
      <c r="W167" s="104"/>
      <c r="X167" s="104"/>
      <c r="Y167" s="104"/>
      <c r="Z167" s="104"/>
      <c r="AA167" s="104"/>
      <c r="AB167" s="104"/>
      <c r="AC167" s="104"/>
      <c r="AD167" s="104"/>
      <c r="AE167" s="104"/>
      <c r="AF167" s="104"/>
      <c r="AG167" s="104"/>
      <c r="AH167" s="104"/>
      <c r="AI167" s="104"/>
      <c r="AJ167" s="104"/>
      <c r="AK167" s="104"/>
      <c r="AL167" s="104"/>
      <c r="AM167" s="104"/>
      <c r="AN167" s="104"/>
      <c r="AO167" s="104"/>
      <c r="AP167" s="104"/>
      <c r="AQ167" s="104"/>
      <c r="AR167" s="104"/>
      <c r="AS167" s="104"/>
      <c r="AT167" s="104"/>
      <c r="AU167" s="104"/>
      <c r="AV167" s="104"/>
      <c r="AW167" s="104"/>
      <c r="AX167" s="104"/>
      <c r="AY167" s="104"/>
      <c r="AZ167" s="104"/>
      <c r="BA167" s="104"/>
      <c r="BB167" s="104"/>
      <c r="BC167" s="104"/>
      <c r="BD167" s="104"/>
      <c r="BE167" s="104"/>
      <c r="BF167" s="104"/>
      <c r="BG167" s="104"/>
      <c r="BH167" s="104"/>
      <c r="BI167" s="104"/>
      <c r="BJ167" s="104"/>
      <c r="BK167" s="104"/>
      <c r="BL167" s="104"/>
      <c r="BM167" s="104"/>
      <c r="BN167" s="104"/>
      <c r="BO167" s="104"/>
      <c r="BP167" s="104"/>
      <c r="BQ167" s="104"/>
      <c r="BR167" s="104"/>
      <c r="BS167" s="104"/>
      <c r="BT167" s="104"/>
      <c r="BU167" s="104"/>
      <c r="BV167" s="104"/>
      <c r="BW167" s="104"/>
      <c r="BX167" s="104"/>
      <c r="BY167" s="104"/>
      <c r="BZ167" s="104"/>
      <c r="CA167" s="104"/>
      <c r="CB167" s="104"/>
      <c r="CC167" s="104"/>
      <c r="CD167" s="104"/>
      <c r="CE167" s="104"/>
      <c r="CF167" s="104"/>
      <c r="CG167" s="104"/>
      <c r="CH167" s="104"/>
      <c r="CI167" s="104"/>
      <c r="CJ167" s="104"/>
      <c r="CK167" s="104"/>
      <c r="CL167" s="104"/>
      <c r="CM167" s="104"/>
      <c r="CN167" s="104"/>
      <c r="CO167" s="104"/>
      <c r="CP167" s="104"/>
      <c r="CQ167" s="104"/>
      <c r="CR167" s="104"/>
      <c r="CS167" s="104"/>
      <c r="CT167" s="104"/>
      <c r="CU167" s="104"/>
      <c r="CV167" s="104"/>
      <c r="CW167" s="104"/>
      <c r="CX167" s="104"/>
      <c r="CY167" s="104"/>
      <c r="CZ167" s="104"/>
      <c r="DA167" s="104"/>
      <c r="DB167" s="104"/>
      <c r="DC167" s="104"/>
      <c r="DD167" s="104"/>
      <c r="DE167" s="104"/>
      <c r="DF167" s="104"/>
      <c r="DG167" s="104"/>
      <c r="DH167" s="104"/>
      <c r="DI167" s="104"/>
      <c r="DJ167" s="104"/>
      <c r="DK167" s="104"/>
      <c r="DL167" s="104"/>
      <c r="DM167" s="104"/>
      <c r="DN167" s="104"/>
      <c r="DO167" s="104"/>
      <c r="DP167" s="104"/>
      <c r="DQ167" s="104"/>
      <c r="DR167" s="104"/>
      <c r="DS167" s="104"/>
      <c r="DT167" s="104"/>
      <c r="DU167" s="104"/>
      <c r="DV167" s="104"/>
      <c r="DW167" s="104"/>
      <c r="DX167" s="104"/>
      <c r="DY167" s="104"/>
      <c r="DZ167" s="104"/>
      <c r="EA167" s="104"/>
      <c r="EB167" s="104"/>
      <c r="EC167" s="104"/>
      <c r="ED167" s="104"/>
      <c r="EE167" s="104"/>
      <c r="EF167" s="104"/>
      <c r="EG167" s="104"/>
      <c r="EH167" s="104"/>
      <c r="EI167" s="104"/>
      <c r="EJ167" s="104"/>
      <c r="EK167" s="104"/>
      <c r="EL167" s="104"/>
      <c r="EM167" s="104"/>
      <c r="EN167" s="104"/>
      <c r="EO167" s="104"/>
      <c r="EP167" s="104"/>
      <c r="EQ167" s="104"/>
      <c r="ER167" s="104"/>
      <c r="ES167" s="104"/>
      <c r="ET167" s="104"/>
      <c r="EU167" s="104"/>
      <c r="EV167" s="104"/>
      <c r="EW167" s="104"/>
      <c r="EX167" s="104"/>
      <c r="EY167" s="104"/>
      <c r="EZ167" s="104"/>
      <c r="FA167" s="104"/>
      <c r="FB167" s="104"/>
      <c r="FC167" s="104"/>
      <c r="FD167" s="104"/>
      <c r="FE167" s="104"/>
      <c r="FF167" s="104"/>
      <c r="FG167" s="104"/>
      <c r="FH167" s="104"/>
      <c r="FI167" s="104"/>
      <c r="FJ167" s="104"/>
      <c r="FK167" s="104"/>
      <c r="FL167" s="104"/>
      <c r="FM167" s="104"/>
      <c r="FN167" s="104"/>
      <c r="FO167" s="104"/>
      <c r="FP167" s="104"/>
      <c r="FQ167" s="104"/>
      <c r="FR167" s="104"/>
      <c r="FS167" s="104"/>
      <c r="FT167" s="104"/>
      <c r="FU167" s="104"/>
      <c r="FV167" s="104"/>
      <c r="FW167" s="104"/>
      <c r="FX167" s="104"/>
      <c r="FY167" s="104"/>
      <c r="FZ167" s="104"/>
      <c r="GA167" s="104"/>
      <c r="GB167" s="104"/>
      <c r="GC167" s="104"/>
      <c r="GD167" s="104"/>
      <c r="GE167" s="104"/>
      <c r="GF167" s="104"/>
      <c r="GG167" s="104"/>
      <c r="GH167" s="104"/>
      <c r="GI167" s="104"/>
      <c r="GJ167" s="104"/>
      <c r="GK167" s="104"/>
      <c r="GL167" s="104"/>
      <c r="GM167" s="104"/>
      <c r="GN167" s="104"/>
      <c r="GO167" s="104"/>
      <c r="GP167" s="104"/>
      <c r="GQ167" s="104"/>
      <c r="GR167" s="104"/>
      <c r="GS167" s="104"/>
      <c r="GT167" s="104"/>
      <c r="GU167" s="104"/>
      <c r="GV167" s="104"/>
      <c r="GW167" s="104"/>
      <c r="GX167" s="104"/>
      <c r="GY167" s="104"/>
      <c r="GZ167" s="104"/>
      <c r="HA167" s="104"/>
      <c r="HB167" s="104"/>
      <c r="HC167" s="104"/>
      <c r="HD167" s="104"/>
      <c r="HE167" s="104"/>
      <c r="HF167" s="104"/>
      <c r="HG167" s="104"/>
      <c r="HH167" s="104"/>
      <c r="HI167" s="104"/>
      <c r="HJ167" s="104"/>
      <c r="HK167" s="104"/>
      <c r="HL167" s="104"/>
      <c r="HM167" s="104"/>
      <c r="HN167" s="104"/>
      <c r="HO167" s="104"/>
      <c r="HP167" s="104"/>
      <c r="HQ167" s="104"/>
      <c r="HR167" s="104"/>
      <c r="HS167" s="104"/>
      <c r="HT167" s="104"/>
      <c r="HU167" s="104"/>
      <c r="HV167" s="104"/>
      <c r="HW167" s="104"/>
      <c r="HX167" s="104"/>
      <c r="HY167" s="104"/>
      <c r="HZ167" s="104"/>
      <c r="IA167" s="104"/>
      <c r="IB167" s="104"/>
      <c r="IC167" s="104"/>
      <c r="ID167" s="104"/>
      <c r="IE167" s="104"/>
      <c r="IF167" s="104"/>
      <c r="IG167" s="104"/>
      <c r="IH167" s="104"/>
      <c r="II167" s="104"/>
      <c r="IJ167" s="104"/>
      <c r="IK167" s="104"/>
      <c r="IL167" s="104"/>
      <c r="IM167" s="104"/>
      <c r="IN167" s="104"/>
      <c r="IO167" s="104"/>
      <c r="IP167" s="104"/>
      <c r="IQ167" s="104"/>
      <c r="IR167" s="104"/>
      <c r="IS167" s="104"/>
      <c r="IT167" s="104"/>
      <c r="IU167" s="104"/>
      <c r="IV167" s="104"/>
    </row>
    <row r="168" spans="1:256" s="275" customFormat="1" ht="12.75">
      <c r="A168" s="89"/>
      <c r="B168" s="89"/>
      <c r="C168" s="82"/>
      <c r="D168" s="364"/>
      <c r="E168" s="364"/>
      <c r="F168" s="214"/>
      <c r="G168" s="214"/>
      <c r="I168" s="314"/>
      <c r="J168" s="313"/>
      <c r="K168" s="301"/>
      <c r="L168" s="298"/>
      <c r="M168" s="309"/>
      <c r="N168" s="309"/>
      <c r="O168" s="309"/>
      <c r="P168" s="309"/>
      <c r="Q168" s="309"/>
      <c r="R168" s="309"/>
      <c r="S168" s="104"/>
      <c r="T168" s="104"/>
      <c r="U168" s="104"/>
      <c r="V168" s="104"/>
      <c r="W168" s="104"/>
      <c r="X168" s="104"/>
      <c r="Y168" s="104"/>
      <c r="Z168" s="104"/>
      <c r="AA168" s="104"/>
      <c r="AB168" s="104"/>
      <c r="AC168" s="104"/>
      <c r="AD168" s="104"/>
      <c r="AE168" s="104"/>
      <c r="AF168" s="104"/>
      <c r="AG168" s="104"/>
      <c r="AH168" s="104"/>
      <c r="AI168" s="104"/>
      <c r="AJ168" s="104"/>
      <c r="AK168" s="104"/>
      <c r="AL168" s="104"/>
      <c r="AM168" s="104"/>
      <c r="AN168" s="104"/>
      <c r="AO168" s="104"/>
      <c r="AP168" s="104"/>
      <c r="AQ168" s="104"/>
      <c r="AR168" s="104"/>
      <c r="AS168" s="104"/>
      <c r="AT168" s="104"/>
      <c r="AU168" s="104"/>
      <c r="AV168" s="104"/>
      <c r="AW168" s="104"/>
      <c r="AX168" s="104"/>
      <c r="AY168" s="104"/>
      <c r="AZ168" s="104"/>
      <c r="BA168" s="104"/>
      <c r="BB168" s="104"/>
      <c r="BC168" s="104"/>
      <c r="BD168" s="104"/>
      <c r="BE168" s="104"/>
      <c r="BF168" s="104"/>
      <c r="BG168" s="104"/>
      <c r="BH168" s="104"/>
      <c r="BI168" s="104"/>
      <c r="BJ168" s="104"/>
      <c r="BK168" s="104"/>
      <c r="BL168" s="104"/>
      <c r="BM168" s="104"/>
      <c r="BN168" s="104"/>
      <c r="BO168" s="104"/>
      <c r="BP168" s="104"/>
      <c r="BQ168" s="104"/>
      <c r="BR168" s="104"/>
      <c r="BS168" s="104"/>
      <c r="BT168" s="104"/>
      <c r="BU168" s="104"/>
      <c r="BV168" s="104"/>
      <c r="BW168" s="104"/>
      <c r="BX168" s="104"/>
      <c r="BY168" s="104"/>
      <c r="BZ168" s="104"/>
      <c r="CA168" s="104"/>
      <c r="CB168" s="104"/>
      <c r="CC168" s="104"/>
      <c r="CD168" s="104"/>
      <c r="CE168" s="104"/>
      <c r="CF168" s="104"/>
      <c r="CG168" s="104"/>
      <c r="CH168" s="104"/>
      <c r="CI168" s="104"/>
      <c r="CJ168" s="104"/>
      <c r="CK168" s="104"/>
      <c r="CL168" s="104"/>
      <c r="CM168" s="104"/>
      <c r="CN168" s="104"/>
      <c r="CO168" s="104"/>
      <c r="CP168" s="104"/>
      <c r="CQ168" s="104"/>
      <c r="CR168" s="104"/>
      <c r="CS168" s="104"/>
      <c r="CT168" s="104"/>
      <c r="CU168" s="104"/>
      <c r="CV168" s="104"/>
      <c r="CW168" s="104"/>
      <c r="CX168" s="104"/>
      <c r="CY168" s="104"/>
      <c r="CZ168" s="104"/>
      <c r="DA168" s="104"/>
      <c r="DB168" s="104"/>
      <c r="DC168" s="104"/>
      <c r="DD168" s="104"/>
      <c r="DE168" s="104"/>
      <c r="DF168" s="104"/>
      <c r="DG168" s="104"/>
      <c r="DH168" s="104"/>
      <c r="DI168" s="104"/>
      <c r="DJ168" s="104"/>
      <c r="DK168" s="104"/>
      <c r="DL168" s="104"/>
      <c r="DM168" s="104"/>
      <c r="DN168" s="104"/>
      <c r="DO168" s="104"/>
      <c r="DP168" s="104"/>
      <c r="DQ168" s="104"/>
      <c r="DR168" s="104"/>
      <c r="DS168" s="104"/>
      <c r="DT168" s="104"/>
      <c r="DU168" s="104"/>
      <c r="DV168" s="104"/>
      <c r="DW168" s="104"/>
      <c r="DX168" s="104"/>
      <c r="DY168" s="104"/>
      <c r="DZ168" s="104"/>
      <c r="EA168" s="104"/>
      <c r="EB168" s="104"/>
      <c r="EC168" s="104"/>
      <c r="ED168" s="104"/>
      <c r="EE168" s="104"/>
      <c r="EF168" s="104"/>
      <c r="EG168" s="104"/>
      <c r="EH168" s="104"/>
      <c r="EI168" s="104"/>
      <c r="EJ168" s="104"/>
      <c r="EK168" s="104"/>
      <c r="EL168" s="104"/>
      <c r="EM168" s="104"/>
      <c r="EN168" s="104"/>
      <c r="EO168" s="104"/>
      <c r="EP168" s="104"/>
      <c r="EQ168" s="104"/>
      <c r="ER168" s="104"/>
      <c r="ES168" s="104"/>
      <c r="ET168" s="104"/>
      <c r="EU168" s="104"/>
      <c r="EV168" s="104"/>
      <c r="EW168" s="104"/>
      <c r="EX168" s="104"/>
      <c r="EY168" s="104"/>
      <c r="EZ168" s="104"/>
      <c r="FA168" s="104"/>
      <c r="FB168" s="104"/>
      <c r="FC168" s="104"/>
      <c r="FD168" s="104"/>
      <c r="FE168" s="104"/>
      <c r="FF168" s="104"/>
      <c r="FG168" s="104"/>
      <c r="FH168" s="104"/>
      <c r="FI168" s="104"/>
      <c r="FJ168" s="104"/>
      <c r="FK168" s="104"/>
      <c r="FL168" s="104"/>
      <c r="FM168" s="104"/>
      <c r="FN168" s="104"/>
      <c r="FO168" s="104"/>
      <c r="FP168" s="104"/>
      <c r="FQ168" s="104"/>
      <c r="FR168" s="104"/>
      <c r="FS168" s="104"/>
      <c r="FT168" s="104"/>
      <c r="FU168" s="104"/>
      <c r="FV168" s="104"/>
      <c r="FW168" s="104"/>
      <c r="FX168" s="104"/>
      <c r="FY168" s="104"/>
      <c r="FZ168" s="104"/>
      <c r="GA168" s="104"/>
      <c r="GB168" s="104"/>
      <c r="GC168" s="104"/>
      <c r="GD168" s="104"/>
      <c r="GE168" s="104"/>
      <c r="GF168" s="104"/>
      <c r="GG168" s="104"/>
      <c r="GH168" s="104"/>
      <c r="GI168" s="104"/>
      <c r="GJ168" s="104"/>
      <c r="GK168" s="104"/>
      <c r="GL168" s="104"/>
      <c r="GM168" s="104"/>
      <c r="GN168" s="104"/>
      <c r="GO168" s="104"/>
      <c r="GP168" s="104"/>
      <c r="GQ168" s="104"/>
      <c r="GR168" s="104"/>
      <c r="GS168" s="104"/>
      <c r="GT168" s="104"/>
      <c r="GU168" s="104"/>
      <c r="GV168" s="104"/>
      <c r="GW168" s="104"/>
      <c r="GX168" s="104"/>
      <c r="GY168" s="104"/>
      <c r="GZ168" s="104"/>
      <c r="HA168" s="104"/>
      <c r="HB168" s="104"/>
      <c r="HC168" s="104"/>
      <c r="HD168" s="104"/>
      <c r="HE168" s="104"/>
      <c r="HF168" s="104"/>
      <c r="HG168" s="104"/>
      <c r="HH168" s="104"/>
      <c r="HI168" s="104"/>
      <c r="HJ168" s="104"/>
      <c r="HK168" s="104"/>
      <c r="HL168" s="104"/>
      <c r="HM168" s="104"/>
      <c r="HN168" s="104"/>
      <c r="HO168" s="104"/>
      <c r="HP168" s="104"/>
      <c r="HQ168" s="104"/>
      <c r="HR168" s="104"/>
      <c r="HS168" s="104"/>
      <c r="HT168" s="104"/>
      <c r="HU168" s="104"/>
      <c r="HV168" s="104"/>
      <c r="HW168" s="104"/>
      <c r="HX168" s="104"/>
      <c r="HY168" s="104"/>
      <c r="HZ168" s="104"/>
      <c r="IA168" s="104"/>
      <c r="IB168" s="104"/>
      <c r="IC168" s="104"/>
      <c r="ID168" s="104"/>
      <c r="IE168" s="104"/>
      <c r="IF168" s="104"/>
      <c r="IG168" s="104"/>
      <c r="IH168" s="104"/>
      <c r="II168" s="104"/>
      <c r="IJ168" s="104"/>
      <c r="IK168" s="104"/>
      <c r="IL168" s="104"/>
      <c r="IM168" s="104"/>
      <c r="IN168" s="104"/>
      <c r="IO168" s="104"/>
      <c r="IP168" s="104"/>
      <c r="IQ168" s="104"/>
      <c r="IR168" s="104"/>
      <c r="IS168" s="104"/>
      <c r="IT168" s="104"/>
      <c r="IU168" s="104"/>
      <c r="IV168" s="104"/>
    </row>
    <row r="169" spans="1:256" s="275" customFormat="1" ht="12.75">
      <c r="A169" s="89"/>
      <c r="B169" s="89"/>
      <c r="C169" s="82"/>
      <c r="D169" s="364"/>
      <c r="E169" s="364"/>
      <c r="F169" s="214"/>
      <c r="G169" s="214"/>
      <c r="I169" s="314"/>
      <c r="J169" s="313"/>
      <c r="K169" s="301"/>
      <c r="L169" s="298"/>
      <c r="M169" s="309"/>
      <c r="N169" s="309"/>
      <c r="O169" s="309"/>
      <c r="P169" s="309"/>
      <c r="Q169" s="309"/>
      <c r="R169" s="309"/>
      <c r="S169" s="104"/>
      <c r="T169" s="104"/>
      <c r="U169" s="104"/>
      <c r="V169" s="104"/>
      <c r="W169" s="104"/>
      <c r="X169" s="104"/>
      <c r="Y169" s="104"/>
      <c r="Z169" s="104"/>
      <c r="AA169" s="104"/>
      <c r="AB169" s="104"/>
      <c r="AC169" s="104"/>
      <c r="AD169" s="104"/>
      <c r="AE169" s="104"/>
      <c r="AF169" s="104"/>
      <c r="AG169" s="104"/>
      <c r="AH169" s="104"/>
      <c r="AI169" s="104"/>
      <c r="AJ169" s="104"/>
      <c r="AK169" s="104"/>
      <c r="AL169" s="104"/>
      <c r="AM169" s="104"/>
      <c r="AN169" s="104"/>
      <c r="AO169" s="104"/>
      <c r="AP169" s="104"/>
      <c r="AQ169" s="104"/>
      <c r="AR169" s="104"/>
      <c r="AS169" s="104"/>
      <c r="AT169" s="104"/>
      <c r="AU169" s="104"/>
      <c r="AV169" s="104"/>
      <c r="AW169" s="104"/>
      <c r="AX169" s="104"/>
      <c r="AY169" s="104"/>
      <c r="AZ169" s="104"/>
      <c r="BA169" s="104"/>
      <c r="BB169" s="104"/>
      <c r="BC169" s="104"/>
      <c r="BD169" s="104"/>
      <c r="BE169" s="104"/>
      <c r="BF169" s="104"/>
      <c r="BG169" s="104"/>
      <c r="BH169" s="104"/>
      <c r="BI169" s="104"/>
      <c r="BJ169" s="104"/>
      <c r="BK169" s="104"/>
      <c r="BL169" s="104"/>
      <c r="BM169" s="104"/>
      <c r="BN169" s="104"/>
      <c r="BO169" s="104"/>
      <c r="BP169" s="104"/>
      <c r="BQ169" s="104"/>
      <c r="BR169" s="104"/>
      <c r="BS169" s="104"/>
      <c r="BT169" s="104"/>
      <c r="BU169" s="104"/>
      <c r="BV169" s="104"/>
      <c r="BW169" s="104"/>
      <c r="BX169" s="104"/>
      <c r="BY169" s="104"/>
      <c r="BZ169" s="104"/>
      <c r="CA169" s="104"/>
      <c r="CB169" s="104"/>
      <c r="CC169" s="104"/>
      <c r="CD169" s="104"/>
      <c r="CE169" s="104"/>
      <c r="CF169" s="104"/>
      <c r="CG169" s="104"/>
      <c r="CH169" s="104"/>
      <c r="CI169" s="104"/>
      <c r="CJ169" s="104"/>
      <c r="CK169" s="104"/>
      <c r="CL169" s="104"/>
      <c r="CM169" s="104"/>
      <c r="CN169" s="104"/>
      <c r="CO169" s="104"/>
      <c r="CP169" s="104"/>
      <c r="CQ169" s="104"/>
      <c r="CR169" s="104"/>
      <c r="CS169" s="104"/>
      <c r="CT169" s="104"/>
      <c r="CU169" s="104"/>
      <c r="CV169" s="104"/>
      <c r="CW169" s="104"/>
      <c r="CX169" s="104"/>
      <c r="CY169" s="104"/>
      <c r="CZ169" s="104"/>
      <c r="DA169" s="104"/>
      <c r="DB169" s="104"/>
      <c r="DC169" s="104"/>
      <c r="DD169" s="104"/>
      <c r="DE169" s="104"/>
      <c r="DF169" s="104"/>
      <c r="DG169" s="104"/>
      <c r="DH169" s="104"/>
      <c r="DI169" s="104"/>
      <c r="DJ169" s="104"/>
      <c r="DK169" s="104"/>
      <c r="DL169" s="104"/>
      <c r="DM169" s="104"/>
      <c r="DN169" s="104"/>
      <c r="DO169" s="104"/>
      <c r="DP169" s="104"/>
      <c r="DQ169" s="104"/>
      <c r="DR169" s="104"/>
      <c r="DS169" s="104"/>
      <c r="DT169" s="104"/>
      <c r="DU169" s="104"/>
      <c r="DV169" s="104"/>
      <c r="DW169" s="104"/>
      <c r="DX169" s="104"/>
      <c r="DY169" s="104"/>
      <c r="DZ169" s="104"/>
      <c r="EA169" s="104"/>
      <c r="EB169" s="104"/>
      <c r="EC169" s="104"/>
      <c r="ED169" s="104"/>
      <c r="EE169" s="104"/>
      <c r="EF169" s="104"/>
      <c r="EG169" s="104"/>
      <c r="EH169" s="104"/>
      <c r="EI169" s="104"/>
      <c r="EJ169" s="104"/>
      <c r="EK169" s="104"/>
      <c r="EL169" s="104"/>
      <c r="EM169" s="104"/>
      <c r="EN169" s="104"/>
      <c r="EO169" s="104"/>
      <c r="EP169" s="104"/>
      <c r="EQ169" s="104"/>
      <c r="ER169" s="104"/>
      <c r="ES169" s="104"/>
      <c r="ET169" s="104"/>
      <c r="EU169" s="104"/>
      <c r="EV169" s="104"/>
      <c r="EW169" s="104"/>
      <c r="EX169" s="104"/>
      <c r="EY169" s="104"/>
      <c r="EZ169" s="104"/>
      <c r="FA169" s="104"/>
      <c r="FB169" s="104"/>
      <c r="FC169" s="104"/>
      <c r="FD169" s="104"/>
      <c r="FE169" s="104"/>
      <c r="FF169" s="104"/>
      <c r="FG169" s="104"/>
      <c r="FH169" s="104"/>
      <c r="FI169" s="104"/>
      <c r="FJ169" s="104"/>
      <c r="FK169" s="104"/>
      <c r="FL169" s="104"/>
      <c r="FM169" s="104"/>
      <c r="FN169" s="104"/>
      <c r="FO169" s="104"/>
      <c r="FP169" s="104"/>
      <c r="FQ169" s="104"/>
      <c r="FR169" s="104"/>
      <c r="FS169" s="104"/>
      <c r="FT169" s="104"/>
      <c r="FU169" s="104"/>
      <c r="FV169" s="104"/>
      <c r="FW169" s="104"/>
      <c r="FX169" s="104"/>
      <c r="FY169" s="104"/>
      <c r="FZ169" s="104"/>
      <c r="GA169" s="104"/>
      <c r="GB169" s="104"/>
      <c r="GC169" s="104"/>
      <c r="GD169" s="104"/>
      <c r="GE169" s="104"/>
      <c r="GF169" s="104"/>
      <c r="GG169" s="104"/>
      <c r="GH169" s="104"/>
      <c r="GI169" s="104"/>
      <c r="GJ169" s="104"/>
      <c r="GK169" s="104"/>
      <c r="GL169" s="104"/>
      <c r="GM169" s="104"/>
      <c r="GN169" s="104"/>
      <c r="GO169" s="104"/>
      <c r="GP169" s="104"/>
      <c r="GQ169" s="104"/>
      <c r="GR169" s="104"/>
      <c r="GS169" s="104"/>
      <c r="GT169" s="104"/>
      <c r="GU169" s="104"/>
      <c r="GV169" s="104"/>
      <c r="GW169" s="104"/>
      <c r="GX169" s="104"/>
      <c r="GY169" s="104"/>
      <c r="GZ169" s="104"/>
      <c r="HA169" s="104"/>
      <c r="HB169" s="104"/>
      <c r="HC169" s="104"/>
      <c r="HD169" s="104"/>
      <c r="HE169" s="104"/>
      <c r="HF169" s="104"/>
      <c r="HG169" s="104"/>
      <c r="HH169" s="104"/>
      <c r="HI169" s="104"/>
      <c r="HJ169" s="104"/>
      <c r="HK169" s="104"/>
      <c r="HL169" s="104"/>
      <c r="HM169" s="104"/>
      <c r="HN169" s="104"/>
      <c r="HO169" s="104"/>
      <c r="HP169" s="104"/>
      <c r="HQ169" s="104"/>
      <c r="HR169" s="104"/>
      <c r="HS169" s="104"/>
      <c r="HT169" s="104"/>
      <c r="HU169" s="104"/>
      <c r="HV169" s="104"/>
      <c r="HW169" s="104"/>
      <c r="HX169" s="104"/>
      <c r="HY169" s="104"/>
      <c r="HZ169" s="104"/>
      <c r="IA169" s="104"/>
      <c r="IB169" s="104"/>
      <c r="IC169" s="104"/>
      <c r="ID169" s="104"/>
      <c r="IE169" s="104"/>
      <c r="IF169" s="104"/>
      <c r="IG169" s="104"/>
      <c r="IH169" s="104"/>
      <c r="II169" s="104"/>
      <c r="IJ169" s="104"/>
      <c r="IK169" s="104"/>
      <c r="IL169" s="104"/>
      <c r="IM169" s="104"/>
      <c r="IN169" s="104"/>
      <c r="IO169" s="104"/>
      <c r="IP169" s="104"/>
      <c r="IQ169" s="104"/>
      <c r="IR169" s="104"/>
      <c r="IS169" s="104"/>
      <c r="IT169" s="104"/>
      <c r="IU169" s="104"/>
      <c r="IV169" s="104"/>
    </row>
  </sheetData>
  <sheetProtection/>
  <mergeCells count="1">
    <mergeCell ref="K4:K6"/>
  </mergeCells>
  <printOptions/>
  <pageMargins left="0.984251968503937" right="0.3937007874015748" top="0.984251968503937" bottom="0.7480314960629921" header="0.4330708661417323" footer="0.3937007874015748"/>
  <pageSetup horizontalDpi="300" verticalDpi="300" orientation="portrait" paperSize="9" r:id="rId1"/>
  <headerFooter alignWithMargins="0">
    <oddHeader xml:space="preserve">&amp;L
&amp;R&amp;"Projekt,Običajno"&amp;72p&amp;"Cambria,Običajno" &amp;"ProArc,Navadno"&amp;18  </oddHeader>
    <oddFooter>&amp;L&amp;9&amp;C&amp;6 &amp; List: &amp;A&amp;R &amp; &amp;9 &amp; Stran: &amp;P</oddFooter>
  </headerFooter>
  <rowBreaks count="4" manualBreakCount="4">
    <brk id="26" max="255" man="1"/>
    <brk id="53" max="255" man="1"/>
    <brk id="95" max="255" man="1"/>
    <brk id="125" max="255" man="1"/>
  </rowBreaks>
</worksheet>
</file>

<file path=xl/worksheets/sheet7.xml><?xml version="1.0" encoding="utf-8"?>
<worksheet xmlns="http://schemas.openxmlformats.org/spreadsheetml/2006/main" xmlns:r="http://schemas.openxmlformats.org/officeDocument/2006/relationships">
  <sheetPr codeName="List20"/>
  <dimension ref="A1:R573"/>
  <sheetViews>
    <sheetView view="pageBreakPreview" zoomScaleSheetLayoutView="100" workbookViewId="0" topLeftCell="A1">
      <selection activeCell="A7" sqref="A7:G7"/>
    </sheetView>
  </sheetViews>
  <sheetFormatPr defaultColWidth="9.00390625" defaultRowHeight="12.75"/>
  <cols>
    <col min="1" max="1" width="2.625" style="294" customWidth="1"/>
    <col min="2" max="2" width="4.375" style="294" customWidth="1"/>
    <col min="3" max="3" width="43.75390625" style="293" customWidth="1"/>
    <col min="4" max="4" width="6.25390625" style="117" customWidth="1"/>
    <col min="5" max="5" width="7.625" style="352" customWidth="1"/>
    <col min="6" max="6" width="10.00390625" style="388" customWidth="1"/>
    <col min="7" max="7" width="13.25390625" style="388" customWidth="1"/>
    <col min="8" max="8" width="21.00390625" style="276" customWidth="1"/>
    <col min="9" max="9" width="21.00390625" style="387" customWidth="1"/>
    <col min="10" max="10" width="21.00390625" style="316" customWidth="1"/>
    <col min="11" max="11" width="21.00390625" style="310" customWidth="1"/>
    <col min="12" max="18" width="21.00390625" style="311" customWidth="1"/>
    <col min="19" max="30" width="21.00390625" style="132" customWidth="1"/>
    <col min="31" max="16384" width="9.125" style="132" customWidth="1"/>
  </cols>
  <sheetData>
    <row r="1" spans="1:18" s="396" customFormat="1" ht="12.75">
      <c r="A1" s="749" t="s">
        <v>845</v>
      </c>
      <c r="B1" s="750"/>
      <c r="C1" s="729"/>
      <c r="D1" s="777"/>
      <c r="E1" s="359"/>
      <c r="F1" s="730"/>
      <c r="G1" s="730"/>
      <c r="H1" s="731"/>
      <c r="I1" s="778"/>
      <c r="J1" s="733"/>
      <c r="K1" s="779"/>
      <c r="L1" s="395"/>
      <c r="M1" s="395"/>
      <c r="N1" s="395"/>
      <c r="O1" s="395"/>
      <c r="P1" s="395"/>
      <c r="Q1" s="395"/>
      <c r="R1" s="395"/>
    </row>
    <row r="2" spans="1:18" s="131" customFormat="1" ht="18">
      <c r="A2" s="463"/>
      <c r="B2" s="464"/>
      <c r="C2" s="130"/>
      <c r="D2" s="253"/>
      <c r="E2" s="254"/>
      <c r="F2" s="264"/>
      <c r="G2" s="264"/>
      <c r="H2" s="276"/>
      <c r="I2" s="387"/>
      <c r="J2" s="316"/>
      <c r="K2" s="329"/>
      <c r="L2" s="308"/>
      <c r="M2" s="308"/>
      <c r="N2" s="308"/>
      <c r="O2" s="308"/>
      <c r="P2" s="308"/>
      <c r="Q2" s="308"/>
      <c r="R2" s="308"/>
    </row>
    <row r="3" spans="1:18" s="396" customFormat="1" ht="12.75">
      <c r="A3" s="749" t="str">
        <f>OSNOVA!D36</f>
        <v>S4.</v>
      </c>
      <c r="B3" s="750"/>
      <c r="C3" s="729" t="str">
        <f>OSNOVA!E36</f>
        <v>OGREVANJE IN HLAJENJE</v>
      </c>
      <c r="D3" s="777"/>
      <c r="E3" s="359"/>
      <c r="F3" s="730"/>
      <c r="G3" s="730"/>
      <c r="H3" s="731"/>
      <c r="I3" s="778"/>
      <c r="J3" s="733"/>
      <c r="K3" s="779"/>
      <c r="L3" s="395"/>
      <c r="M3" s="395"/>
      <c r="N3" s="395"/>
      <c r="O3" s="395"/>
      <c r="P3" s="395"/>
      <c r="Q3" s="395"/>
      <c r="R3" s="395"/>
    </row>
    <row r="4" spans="1:11" ht="14.25" customHeight="1">
      <c r="A4" s="290" t="s">
        <v>117</v>
      </c>
      <c r="B4" s="290"/>
      <c r="K4" s="683"/>
    </row>
    <row r="5" spans="3:11" ht="168">
      <c r="C5" s="389" t="s">
        <v>127</v>
      </c>
      <c r="D5" s="390"/>
      <c r="E5" s="390"/>
      <c r="F5" s="391"/>
      <c r="G5" s="391"/>
      <c r="K5" s="683"/>
    </row>
    <row r="6" spans="1:11" ht="12.75" customHeight="1">
      <c r="A6" s="290" t="s">
        <v>123</v>
      </c>
      <c r="B6" s="290"/>
      <c r="C6" s="389"/>
      <c r="D6" s="390"/>
      <c r="E6" s="390"/>
      <c r="F6" s="391"/>
      <c r="G6" s="391"/>
      <c r="K6" s="683"/>
    </row>
    <row r="7" spans="1:18" s="396" customFormat="1" ht="12.75">
      <c r="A7" s="744" t="s">
        <v>848</v>
      </c>
      <c r="B7" s="744"/>
      <c r="C7" s="745" t="s">
        <v>849</v>
      </c>
      <c r="D7" s="746" t="s">
        <v>850</v>
      </c>
      <c r="E7" s="746" t="s">
        <v>851</v>
      </c>
      <c r="F7" s="747" t="s">
        <v>852</v>
      </c>
      <c r="G7" s="747" t="s">
        <v>853</v>
      </c>
      <c r="H7" s="392"/>
      <c r="I7" s="393"/>
      <c r="J7" s="394"/>
      <c r="K7" s="310"/>
      <c r="L7" s="395"/>
      <c r="M7" s="395"/>
      <c r="N7" s="395"/>
      <c r="O7" s="395"/>
      <c r="P7" s="395"/>
      <c r="Q7" s="395"/>
      <c r="R7" s="395"/>
    </row>
    <row r="8" spans="3:7" ht="12.75">
      <c r="C8" s="397"/>
      <c r="E8" s="337"/>
      <c r="G8" s="338"/>
    </row>
    <row r="9" spans="1:11" ht="13.5" thickBot="1">
      <c r="A9" s="780"/>
      <c r="B9" s="781" t="s">
        <v>111</v>
      </c>
      <c r="C9" s="782" t="s">
        <v>376</v>
      </c>
      <c r="D9" s="512"/>
      <c r="E9" s="513"/>
      <c r="F9" s="514"/>
      <c r="G9" s="515"/>
      <c r="H9" s="783"/>
      <c r="I9" s="784"/>
      <c r="J9" s="785"/>
      <c r="K9" s="311"/>
    </row>
    <row r="10" spans="1:10" ht="12.75">
      <c r="A10" s="516"/>
      <c r="B10" s="517"/>
      <c r="C10" s="518"/>
      <c r="D10" s="519"/>
      <c r="E10" s="520"/>
      <c r="F10" s="521"/>
      <c r="G10" s="522"/>
      <c r="H10" s="274"/>
      <c r="I10" s="408"/>
      <c r="J10" s="326"/>
    </row>
    <row r="11" spans="1:18" s="291" customFormat="1" ht="12">
      <c r="A11" s="469" t="str">
        <f>$B$9</f>
        <v>I.</v>
      </c>
      <c r="B11" s="468">
        <f>1</f>
        <v>1</v>
      </c>
      <c r="C11" s="222" t="s">
        <v>385</v>
      </c>
      <c r="D11" s="402" t="s">
        <v>6</v>
      </c>
      <c r="E11" s="403">
        <v>1</v>
      </c>
      <c r="F11" s="274">
        <f>H11*DobMont</f>
        <v>0</v>
      </c>
      <c r="G11" s="274">
        <f>E11*F11</f>
        <v>0</v>
      </c>
      <c r="H11" s="274"/>
      <c r="I11" s="408"/>
      <c r="J11" s="326"/>
      <c r="K11" s="399"/>
      <c r="L11" s="310"/>
      <c r="M11" s="310"/>
      <c r="N11" s="310"/>
      <c r="O11" s="310"/>
      <c r="P11" s="310"/>
      <c r="Q11" s="310"/>
      <c r="R11" s="310"/>
    </row>
    <row r="12" spans="1:18" s="291" customFormat="1" ht="192">
      <c r="A12" s="469"/>
      <c r="B12" s="468"/>
      <c r="C12" s="343" t="s">
        <v>580</v>
      </c>
      <c r="D12" s="404"/>
      <c r="E12" s="405"/>
      <c r="F12" s="274">
        <f>H12*DobMont</f>
        <v>0</v>
      </c>
      <c r="G12" s="399">
        <f>E12*F12</f>
        <v>0</v>
      </c>
      <c r="H12" s="399"/>
      <c r="I12" s="408"/>
      <c r="J12" s="326"/>
      <c r="K12" s="399"/>
      <c r="L12" s="310"/>
      <c r="M12" s="310"/>
      <c r="N12" s="310"/>
      <c r="O12" s="310"/>
      <c r="P12" s="310"/>
      <c r="Q12" s="310"/>
      <c r="R12" s="310"/>
    </row>
    <row r="13" spans="1:18" s="291" customFormat="1" ht="36">
      <c r="A13" s="469"/>
      <c r="B13" s="468"/>
      <c r="C13" s="343" t="s">
        <v>386</v>
      </c>
      <c r="D13" s="404"/>
      <c r="E13" s="405"/>
      <c r="F13" s="274"/>
      <c r="G13" s="399"/>
      <c r="H13" s="399"/>
      <c r="I13" s="408"/>
      <c r="J13" s="326"/>
      <c r="K13" s="399"/>
      <c r="L13" s="310"/>
      <c r="M13" s="310"/>
      <c r="N13" s="310"/>
      <c r="O13" s="310"/>
      <c r="P13" s="310"/>
      <c r="Q13" s="310"/>
      <c r="R13" s="310"/>
    </row>
    <row r="14" spans="1:18" s="291" customFormat="1" ht="14.25" customHeight="1">
      <c r="A14" s="469"/>
      <c r="B14" s="468"/>
      <c r="C14" s="250" t="s">
        <v>544</v>
      </c>
      <c r="D14" s="404"/>
      <c r="E14" s="405"/>
      <c r="F14" s="274">
        <f>H14*DobMont</f>
        <v>0</v>
      </c>
      <c r="G14" s="274">
        <f>E14*F14</f>
        <v>0</v>
      </c>
      <c r="H14" s="399"/>
      <c r="I14" s="408"/>
      <c r="J14" s="326"/>
      <c r="K14" s="399"/>
      <c r="L14" s="310"/>
      <c r="M14" s="310"/>
      <c r="N14" s="310"/>
      <c r="O14" s="310"/>
      <c r="P14" s="310"/>
      <c r="Q14" s="310"/>
      <c r="R14" s="310"/>
    </row>
    <row r="15" spans="1:18" s="291" customFormat="1" ht="12">
      <c r="A15" s="469"/>
      <c r="B15" s="468"/>
      <c r="C15" s="199"/>
      <c r="D15" s="404"/>
      <c r="E15" s="405"/>
      <c r="F15" s="274">
        <f aca="true" t="shared" si="0" ref="F15:F20">H15*DobMont</f>
        <v>0</v>
      </c>
      <c r="G15" s="274">
        <f aca="true" t="shared" si="1" ref="G15:G20">E15*F15</f>
        <v>0</v>
      </c>
      <c r="H15" s="274"/>
      <c r="I15" s="408"/>
      <c r="J15" s="326"/>
      <c r="K15" s="399"/>
      <c r="L15" s="310"/>
      <c r="M15" s="310"/>
      <c r="N15" s="310"/>
      <c r="O15" s="310"/>
      <c r="P15" s="310"/>
      <c r="Q15" s="310"/>
      <c r="R15" s="310"/>
    </row>
    <row r="16" spans="1:18" s="291" customFormat="1" ht="12">
      <c r="A16" s="469" t="str">
        <f>$B$9</f>
        <v>I.</v>
      </c>
      <c r="B16" s="468">
        <f>COUNT($A$11:B14)+1</f>
        <v>2</v>
      </c>
      <c r="C16" s="222" t="s">
        <v>387</v>
      </c>
      <c r="D16" s="402" t="s">
        <v>4</v>
      </c>
      <c r="E16" s="403">
        <v>6</v>
      </c>
      <c r="F16" s="274">
        <f t="shared" si="0"/>
        <v>0</v>
      </c>
      <c r="G16" s="274">
        <f t="shared" si="1"/>
        <v>0</v>
      </c>
      <c r="H16" s="274"/>
      <c r="I16" s="408"/>
      <c r="J16" s="326"/>
      <c r="K16" s="399"/>
      <c r="L16" s="310"/>
      <c r="M16" s="310"/>
      <c r="N16" s="310"/>
      <c r="O16" s="310"/>
      <c r="P16" s="310"/>
      <c r="Q16" s="310"/>
      <c r="R16" s="310"/>
    </row>
    <row r="17" spans="1:18" s="291" customFormat="1" ht="93" customHeight="1">
      <c r="A17" s="469"/>
      <c r="B17" s="468"/>
      <c r="C17" s="343" t="s">
        <v>475</v>
      </c>
      <c r="D17" s="402"/>
      <c r="E17" s="403"/>
      <c r="F17" s="274">
        <f t="shared" si="0"/>
        <v>0</v>
      </c>
      <c r="G17" s="274">
        <f t="shared" si="1"/>
        <v>0</v>
      </c>
      <c r="H17" s="274"/>
      <c r="I17" s="408"/>
      <c r="J17" s="326"/>
      <c r="K17" s="399"/>
      <c r="L17" s="310"/>
      <c r="M17" s="310"/>
      <c r="N17" s="310"/>
      <c r="O17" s="310"/>
      <c r="P17" s="310"/>
      <c r="Q17" s="310"/>
      <c r="R17" s="310"/>
    </row>
    <row r="18" spans="1:18" s="291" customFormat="1" ht="24">
      <c r="A18" s="469"/>
      <c r="B18" s="468"/>
      <c r="C18" s="250" t="s">
        <v>476</v>
      </c>
      <c r="D18" s="404"/>
      <c r="E18" s="405"/>
      <c r="F18" s="274">
        <f t="shared" si="0"/>
        <v>0</v>
      </c>
      <c r="G18" s="274">
        <f t="shared" si="1"/>
        <v>0</v>
      </c>
      <c r="H18" s="274"/>
      <c r="I18" s="408"/>
      <c r="J18" s="326"/>
      <c r="K18" s="399"/>
      <c r="L18" s="310"/>
      <c r="M18" s="310"/>
      <c r="N18" s="310"/>
      <c r="O18" s="310"/>
      <c r="P18" s="310"/>
      <c r="Q18" s="310"/>
      <c r="R18" s="310"/>
    </row>
    <row r="19" spans="1:18" s="291" customFormat="1" ht="12">
      <c r="A19" s="469"/>
      <c r="B19" s="468"/>
      <c r="C19" s="250"/>
      <c r="D19" s="404"/>
      <c r="E19" s="405"/>
      <c r="F19" s="274"/>
      <c r="G19" s="274"/>
      <c r="H19" s="274"/>
      <c r="I19" s="408"/>
      <c r="J19" s="326"/>
      <c r="K19" s="399"/>
      <c r="L19" s="310"/>
      <c r="M19" s="310"/>
      <c r="N19" s="310"/>
      <c r="O19" s="310"/>
      <c r="P19" s="310"/>
      <c r="Q19" s="310"/>
      <c r="R19" s="310"/>
    </row>
    <row r="20" spans="1:18" s="291" customFormat="1" ht="12">
      <c r="A20" s="469" t="str">
        <f>$B$9</f>
        <v>I.</v>
      </c>
      <c r="B20" s="468">
        <f>COUNT($A$11:B18)+1</f>
        <v>3</v>
      </c>
      <c r="C20" s="222" t="s">
        <v>135</v>
      </c>
      <c r="D20" s="402" t="s">
        <v>5</v>
      </c>
      <c r="E20" s="403">
        <v>30</v>
      </c>
      <c r="F20" s="274">
        <f t="shared" si="0"/>
        <v>0</v>
      </c>
      <c r="G20" s="274">
        <f t="shared" si="1"/>
        <v>0</v>
      </c>
      <c r="H20" s="274"/>
      <c r="I20" s="408"/>
      <c r="J20" s="326"/>
      <c r="K20" s="399"/>
      <c r="L20" s="310"/>
      <c r="M20" s="310"/>
      <c r="N20" s="310"/>
      <c r="O20" s="310"/>
      <c r="P20" s="310"/>
      <c r="Q20" s="310"/>
      <c r="R20" s="310"/>
    </row>
    <row r="21" spans="1:18" s="291" customFormat="1" ht="84">
      <c r="A21" s="469"/>
      <c r="B21" s="468"/>
      <c r="C21" s="199" t="s">
        <v>174</v>
      </c>
      <c r="D21" s="523"/>
      <c r="E21" s="524"/>
      <c r="F21" s="274">
        <f>H21*DobMont</f>
        <v>0</v>
      </c>
      <c r="G21" s="274">
        <f>E21*F21</f>
        <v>0</v>
      </c>
      <c r="H21" s="274"/>
      <c r="I21" s="408"/>
      <c r="J21" s="326"/>
      <c r="K21" s="399"/>
      <c r="L21" s="310"/>
      <c r="M21" s="310"/>
      <c r="N21" s="310"/>
      <c r="O21" s="310"/>
      <c r="P21" s="310"/>
      <c r="Q21" s="310"/>
      <c r="R21" s="310"/>
    </row>
    <row r="22" spans="1:18" s="291" customFormat="1" ht="12">
      <c r="A22" s="469"/>
      <c r="B22" s="470"/>
      <c r="C22" s="250" t="s">
        <v>175</v>
      </c>
      <c r="D22" s="402"/>
      <c r="E22" s="403"/>
      <c r="F22" s="274">
        <f>H22*DobMont</f>
        <v>0</v>
      </c>
      <c r="G22" s="274">
        <f>E22*F22</f>
        <v>0</v>
      </c>
      <c r="H22" s="274"/>
      <c r="I22" s="408"/>
      <c r="J22" s="326"/>
      <c r="K22" s="399"/>
      <c r="L22" s="310"/>
      <c r="M22" s="310"/>
      <c r="N22" s="310"/>
      <c r="O22" s="310"/>
      <c r="P22" s="310"/>
      <c r="Q22" s="310"/>
      <c r="R22" s="310"/>
    </row>
    <row r="23" spans="1:18" s="291" customFormat="1" ht="12">
      <c r="A23" s="469"/>
      <c r="B23" s="470"/>
      <c r="C23" s="200"/>
      <c r="D23" s="404"/>
      <c r="E23" s="405"/>
      <c r="F23" s="274">
        <f>H23*DobMont</f>
        <v>0</v>
      </c>
      <c r="G23" s="399"/>
      <c r="H23" s="274"/>
      <c r="I23" s="408"/>
      <c r="J23" s="326"/>
      <c r="K23" s="399"/>
      <c r="L23" s="310"/>
      <c r="M23" s="310"/>
      <c r="N23" s="310"/>
      <c r="O23" s="310"/>
      <c r="P23" s="310"/>
      <c r="Q23" s="310"/>
      <c r="R23" s="310"/>
    </row>
    <row r="24" spans="1:18" s="291" customFormat="1" ht="13.5" thickBot="1">
      <c r="A24" s="525"/>
      <c r="B24" s="525"/>
      <c r="C24" s="409" t="str">
        <f>CONCATENATE(B9,"",C9," - SKUPAJ:")</f>
        <v>I.TOPLOTNA ČRPALKA - SKUPAJ:</v>
      </c>
      <c r="D24" s="246"/>
      <c r="E24" s="246"/>
      <c r="F24" s="305"/>
      <c r="G24" s="526">
        <f>SUM(G10:G22)</f>
        <v>0</v>
      </c>
      <c r="H24" s="413"/>
      <c r="I24" s="527"/>
      <c r="J24" s="325"/>
      <c r="K24" s="399"/>
      <c r="L24" s="310"/>
      <c r="M24" s="310"/>
      <c r="N24" s="310"/>
      <c r="O24" s="310"/>
      <c r="P24" s="310"/>
      <c r="Q24" s="310"/>
      <c r="R24" s="310"/>
    </row>
    <row r="25" spans="1:10" ht="12.75">
      <c r="A25" s="528"/>
      <c r="B25" s="528"/>
      <c r="C25" s="518"/>
      <c r="D25" s="519"/>
      <c r="E25" s="520"/>
      <c r="F25" s="521"/>
      <c r="G25" s="522"/>
      <c r="H25" s="274"/>
      <c r="I25" s="408"/>
      <c r="J25" s="326"/>
    </row>
    <row r="26" spans="1:11" ht="13.5" thickBot="1">
      <c r="A26" s="780"/>
      <c r="B26" s="781" t="s">
        <v>131</v>
      </c>
      <c r="C26" s="782" t="s">
        <v>377</v>
      </c>
      <c r="D26" s="512"/>
      <c r="E26" s="513"/>
      <c r="F26" s="514"/>
      <c r="G26" s="515"/>
      <c r="H26" s="783"/>
      <c r="I26" s="784"/>
      <c r="J26" s="785"/>
      <c r="K26" s="311"/>
    </row>
    <row r="27" spans="1:10" ht="12.75">
      <c r="A27" s="516"/>
      <c r="B27" s="517"/>
      <c r="C27" s="518"/>
      <c r="D27" s="519"/>
      <c r="E27" s="520"/>
      <c r="F27" s="521"/>
      <c r="G27" s="522"/>
      <c r="H27" s="274"/>
      <c r="I27" s="408"/>
      <c r="J27" s="326"/>
    </row>
    <row r="28" spans="1:18" s="291" customFormat="1" ht="12">
      <c r="A28" s="469" t="str">
        <f>$B$26</f>
        <v>II.</v>
      </c>
      <c r="B28" s="468">
        <f>1</f>
        <v>1</v>
      </c>
      <c r="C28" s="222" t="s">
        <v>388</v>
      </c>
      <c r="D28" s="402" t="s">
        <v>6</v>
      </c>
      <c r="E28" s="403">
        <v>1</v>
      </c>
      <c r="F28" s="274">
        <f>H28*DobMont</f>
        <v>0</v>
      </c>
      <c r="G28" s="274">
        <f>E28*F28</f>
        <v>0</v>
      </c>
      <c r="H28" s="399"/>
      <c r="I28" s="408"/>
      <c r="J28" s="326"/>
      <c r="K28" s="399"/>
      <c r="L28" s="310"/>
      <c r="M28" s="310"/>
      <c r="N28" s="310"/>
      <c r="O28" s="310"/>
      <c r="P28" s="310"/>
      <c r="Q28" s="310"/>
      <c r="R28" s="310"/>
    </row>
    <row r="29" spans="1:18" s="291" customFormat="1" ht="96">
      <c r="A29" s="469"/>
      <c r="B29" s="468"/>
      <c r="C29" s="343" t="s">
        <v>474</v>
      </c>
      <c r="D29" s="404"/>
      <c r="E29" s="405"/>
      <c r="F29" s="274">
        <f>H29*DobMont</f>
        <v>0</v>
      </c>
      <c r="G29" s="399">
        <f>E29*F29</f>
        <v>0</v>
      </c>
      <c r="H29" s="399"/>
      <c r="I29" s="408"/>
      <c r="J29" s="326"/>
      <c r="K29" s="399"/>
      <c r="L29" s="310"/>
      <c r="M29" s="310"/>
      <c r="N29" s="310"/>
      <c r="O29" s="310"/>
      <c r="P29" s="310"/>
      <c r="Q29" s="310"/>
      <c r="R29" s="310"/>
    </row>
    <row r="30" spans="1:18" s="291" customFormat="1" ht="36">
      <c r="A30" s="469"/>
      <c r="B30" s="468"/>
      <c r="C30" s="343" t="s">
        <v>386</v>
      </c>
      <c r="D30" s="404"/>
      <c r="E30" s="405"/>
      <c r="F30" s="274"/>
      <c r="G30" s="399"/>
      <c r="H30" s="399"/>
      <c r="I30" s="408"/>
      <c r="J30" s="326"/>
      <c r="K30" s="399"/>
      <c r="L30" s="310"/>
      <c r="M30" s="310"/>
      <c r="N30" s="310"/>
      <c r="O30" s="310"/>
      <c r="P30" s="310"/>
      <c r="Q30" s="310"/>
      <c r="R30" s="310"/>
    </row>
    <row r="31" spans="1:18" s="291" customFormat="1" ht="24">
      <c r="A31" s="469"/>
      <c r="B31" s="468"/>
      <c r="C31" s="250" t="s">
        <v>389</v>
      </c>
      <c r="D31" s="404"/>
      <c r="E31" s="405"/>
      <c r="F31" s="274">
        <f>H31*DobMont</f>
        <v>0</v>
      </c>
      <c r="G31" s="274">
        <f>E31*F31</f>
        <v>0</v>
      </c>
      <c r="H31" s="399"/>
      <c r="I31" s="408"/>
      <c r="J31" s="326"/>
      <c r="K31" s="399"/>
      <c r="L31" s="310"/>
      <c r="M31" s="310"/>
      <c r="N31" s="310"/>
      <c r="O31" s="310"/>
      <c r="P31" s="310"/>
      <c r="Q31" s="310"/>
      <c r="R31" s="310"/>
    </row>
    <row r="32" spans="1:18" s="291" customFormat="1" ht="12">
      <c r="A32" s="469"/>
      <c r="B32" s="468"/>
      <c r="C32" s="250"/>
      <c r="D32" s="223"/>
      <c r="E32" s="224"/>
      <c r="F32" s="274"/>
      <c r="G32" s="399"/>
      <c r="H32" s="399"/>
      <c r="I32" s="399"/>
      <c r="J32" s="436"/>
      <c r="K32" s="399"/>
      <c r="L32" s="310"/>
      <c r="M32" s="310"/>
      <c r="N32" s="310"/>
      <c r="O32" s="310"/>
      <c r="P32" s="310"/>
      <c r="Q32" s="310"/>
      <c r="R32" s="310"/>
    </row>
    <row r="33" spans="1:18" s="291" customFormat="1" ht="12">
      <c r="A33" s="469" t="str">
        <f>$B$26</f>
        <v>II.</v>
      </c>
      <c r="B33" s="468">
        <f>COUNT($A$28:B32)+1</f>
        <v>2</v>
      </c>
      <c r="C33" s="222" t="s">
        <v>441</v>
      </c>
      <c r="D33" s="402" t="s">
        <v>6</v>
      </c>
      <c r="E33" s="403">
        <v>1</v>
      </c>
      <c r="F33" s="274">
        <f aca="true" t="shared" si="2" ref="F33:F39">H33*DobMont</f>
        <v>0</v>
      </c>
      <c r="G33" s="274">
        <f aca="true" t="shared" si="3" ref="G33:G39">E33*F33</f>
        <v>0</v>
      </c>
      <c r="H33" s="399"/>
      <c r="I33" s="399"/>
      <c r="J33" s="436"/>
      <c r="K33" s="399"/>
      <c r="L33" s="310"/>
      <c r="M33" s="310"/>
      <c r="N33" s="310"/>
      <c r="O33" s="310"/>
      <c r="P33" s="310"/>
      <c r="Q33" s="310"/>
      <c r="R33" s="310"/>
    </row>
    <row r="34" spans="1:18" s="291" customFormat="1" ht="48">
      <c r="A34" s="469"/>
      <c r="B34" s="470"/>
      <c r="C34" s="343" t="s">
        <v>392</v>
      </c>
      <c r="D34" s="404"/>
      <c r="E34" s="405"/>
      <c r="F34" s="274">
        <f t="shared" si="2"/>
        <v>0</v>
      </c>
      <c r="G34" s="274">
        <f t="shared" si="3"/>
        <v>0</v>
      </c>
      <c r="H34" s="399"/>
      <c r="I34" s="399"/>
      <c r="J34" s="436"/>
      <c r="K34" s="399"/>
      <c r="L34" s="310"/>
      <c r="M34" s="310"/>
      <c r="N34" s="310"/>
      <c r="O34" s="310"/>
      <c r="P34" s="310"/>
      <c r="Q34" s="310"/>
      <c r="R34" s="310"/>
    </row>
    <row r="35" spans="1:18" s="291" customFormat="1" ht="12">
      <c r="A35" s="469"/>
      <c r="B35" s="470"/>
      <c r="C35" s="250" t="s">
        <v>393</v>
      </c>
      <c r="D35" s="404"/>
      <c r="E35" s="405"/>
      <c r="F35" s="274">
        <f t="shared" si="2"/>
        <v>0</v>
      </c>
      <c r="G35" s="274">
        <f t="shared" si="3"/>
        <v>0</v>
      </c>
      <c r="H35" s="399"/>
      <c r="I35" s="399"/>
      <c r="J35" s="436"/>
      <c r="K35" s="399"/>
      <c r="L35" s="310"/>
      <c r="M35" s="310"/>
      <c r="N35" s="310"/>
      <c r="O35" s="310"/>
      <c r="P35" s="310"/>
      <c r="Q35" s="310"/>
      <c r="R35" s="310"/>
    </row>
    <row r="36" spans="1:18" s="291" customFormat="1" ht="12">
      <c r="A36" s="469"/>
      <c r="B36" s="470"/>
      <c r="C36" s="343"/>
      <c r="D36" s="404"/>
      <c r="E36" s="405"/>
      <c r="F36" s="274">
        <f t="shared" si="2"/>
        <v>0</v>
      </c>
      <c r="G36" s="274">
        <f t="shared" si="3"/>
        <v>0</v>
      </c>
      <c r="H36" s="278"/>
      <c r="I36" s="408"/>
      <c r="J36" s="326"/>
      <c r="K36" s="399"/>
      <c r="L36" s="310"/>
      <c r="M36" s="310"/>
      <c r="N36" s="310"/>
      <c r="O36" s="310"/>
      <c r="P36" s="310"/>
      <c r="Q36" s="310"/>
      <c r="R36" s="310"/>
    </row>
    <row r="37" spans="1:18" s="291" customFormat="1" ht="12">
      <c r="A37" s="469" t="str">
        <f>$B$26</f>
        <v>II.</v>
      </c>
      <c r="B37" s="468">
        <f>COUNT($A$28:B36)+1</f>
        <v>3</v>
      </c>
      <c r="C37" s="222" t="s">
        <v>390</v>
      </c>
      <c r="D37" s="402" t="s">
        <v>6</v>
      </c>
      <c r="E37" s="403">
        <v>1</v>
      </c>
      <c r="F37" s="274">
        <f t="shared" si="2"/>
        <v>0</v>
      </c>
      <c r="G37" s="274">
        <f t="shared" si="3"/>
        <v>0</v>
      </c>
      <c r="H37" s="399"/>
      <c r="I37" s="408"/>
      <c r="J37" s="326"/>
      <c r="K37" s="399"/>
      <c r="L37" s="310"/>
      <c r="M37" s="310"/>
      <c r="N37" s="310"/>
      <c r="O37" s="310"/>
      <c r="P37" s="310"/>
      <c r="Q37" s="310"/>
      <c r="R37" s="310"/>
    </row>
    <row r="38" spans="1:18" s="291" customFormat="1" ht="48">
      <c r="A38" s="469"/>
      <c r="B38" s="470"/>
      <c r="C38" s="343" t="s">
        <v>401</v>
      </c>
      <c r="D38" s="404"/>
      <c r="E38" s="405"/>
      <c r="F38" s="274">
        <f t="shared" si="2"/>
        <v>0</v>
      </c>
      <c r="G38" s="274">
        <f t="shared" si="3"/>
        <v>0</v>
      </c>
      <c r="H38" s="399"/>
      <c r="I38" s="408"/>
      <c r="J38" s="326"/>
      <c r="K38" s="399"/>
      <c r="L38" s="310"/>
      <c r="M38" s="310"/>
      <c r="N38" s="310"/>
      <c r="O38" s="310"/>
      <c r="P38" s="310"/>
      <c r="Q38" s="310"/>
      <c r="R38" s="310"/>
    </row>
    <row r="39" spans="1:18" s="291" customFormat="1" ht="12">
      <c r="A39" s="469"/>
      <c r="B39" s="470"/>
      <c r="C39" s="250" t="s">
        <v>397</v>
      </c>
      <c r="D39" s="404"/>
      <c r="E39" s="405"/>
      <c r="F39" s="274">
        <f t="shared" si="2"/>
        <v>0</v>
      </c>
      <c r="G39" s="274">
        <f t="shared" si="3"/>
        <v>0</v>
      </c>
      <c r="H39" s="399"/>
      <c r="I39" s="408"/>
      <c r="J39" s="326"/>
      <c r="K39" s="399"/>
      <c r="L39" s="310"/>
      <c r="M39" s="310"/>
      <c r="N39" s="310"/>
      <c r="O39" s="310"/>
      <c r="P39" s="310"/>
      <c r="Q39" s="310"/>
      <c r="R39" s="310"/>
    </row>
    <row r="40" spans="1:18" s="291" customFormat="1" ht="12">
      <c r="A40" s="469"/>
      <c r="B40" s="470"/>
      <c r="C40" s="250"/>
      <c r="D40" s="404"/>
      <c r="E40" s="405"/>
      <c r="F40" s="274"/>
      <c r="G40" s="274"/>
      <c r="H40" s="399"/>
      <c r="I40" s="408"/>
      <c r="J40" s="326"/>
      <c r="K40" s="399"/>
      <c r="L40" s="310"/>
      <c r="M40" s="310"/>
      <c r="N40" s="310"/>
      <c r="O40" s="310"/>
      <c r="P40" s="310"/>
      <c r="Q40" s="310"/>
      <c r="R40" s="310"/>
    </row>
    <row r="41" spans="1:18" s="291" customFormat="1" ht="12">
      <c r="A41" s="469" t="str">
        <f>$B$26</f>
        <v>II.</v>
      </c>
      <c r="B41" s="468">
        <f>COUNT($A$28:B40)+1</f>
        <v>4</v>
      </c>
      <c r="C41" s="222" t="s">
        <v>391</v>
      </c>
      <c r="D41" s="402" t="s">
        <v>6</v>
      </c>
      <c r="E41" s="403">
        <v>1</v>
      </c>
      <c r="F41" s="274">
        <f>H41*DobMont</f>
        <v>0</v>
      </c>
      <c r="G41" s="274">
        <f>E41*F41</f>
        <v>0</v>
      </c>
      <c r="H41" s="399"/>
      <c r="I41" s="408"/>
      <c r="J41" s="326"/>
      <c r="K41" s="399"/>
      <c r="L41" s="310"/>
      <c r="M41" s="310"/>
      <c r="N41" s="310"/>
      <c r="O41" s="310"/>
      <c r="P41" s="310"/>
      <c r="Q41" s="310"/>
      <c r="R41" s="310"/>
    </row>
    <row r="42" spans="1:18" s="291" customFormat="1" ht="12">
      <c r="A42" s="469"/>
      <c r="B42" s="468"/>
      <c r="C42" s="201" t="s">
        <v>402</v>
      </c>
      <c r="D42" s="402"/>
      <c r="E42" s="403"/>
      <c r="F42" s="274"/>
      <c r="G42" s="274"/>
      <c r="H42" s="399"/>
      <c r="I42" s="408"/>
      <c r="J42" s="326"/>
      <c r="K42" s="399"/>
      <c r="L42" s="310"/>
      <c r="M42" s="310"/>
      <c r="N42" s="310"/>
      <c r="O42" s="310"/>
      <c r="P42" s="310"/>
      <c r="Q42" s="310"/>
      <c r="R42" s="310"/>
    </row>
    <row r="43" spans="1:18" s="291" customFormat="1" ht="12">
      <c r="A43" s="469"/>
      <c r="B43" s="470"/>
      <c r="C43" s="250" t="s">
        <v>394</v>
      </c>
      <c r="D43" s="404"/>
      <c r="E43" s="405"/>
      <c r="F43" s="274">
        <f>H43*DobMont</f>
        <v>0</v>
      </c>
      <c r="G43" s="274">
        <f>E43*F43</f>
        <v>0</v>
      </c>
      <c r="H43" s="399"/>
      <c r="I43" s="408"/>
      <c r="J43" s="326"/>
      <c r="K43" s="399"/>
      <c r="L43" s="310"/>
      <c r="M43" s="310"/>
      <c r="N43" s="310"/>
      <c r="O43" s="310"/>
      <c r="P43" s="310"/>
      <c r="Q43" s="310"/>
      <c r="R43" s="310"/>
    </row>
    <row r="44" spans="1:18" s="291" customFormat="1" ht="12">
      <c r="A44" s="469"/>
      <c r="B44" s="470"/>
      <c r="C44" s="250"/>
      <c r="D44" s="404"/>
      <c r="E44" s="405"/>
      <c r="F44" s="274"/>
      <c r="G44" s="274"/>
      <c r="H44" s="399"/>
      <c r="I44" s="408"/>
      <c r="J44" s="326"/>
      <c r="K44" s="399"/>
      <c r="L44" s="310"/>
      <c r="M44" s="310"/>
      <c r="N44" s="310"/>
      <c r="O44" s="310"/>
      <c r="P44" s="310"/>
      <c r="Q44" s="310"/>
      <c r="R44" s="310"/>
    </row>
    <row r="45" spans="1:18" s="291" customFormat="1" ht="12">
      <c r="A45" s="469" t="str">
        <f>$B$26</f>
        <v>II.</v>
      </c>
      <c r="B45" s="468">
        <f>COUNT($A$28:B44)+1</f>
        <v>5</v>
      </c>
      <c r="C45" s="222" t="s">
        <v>472</v>
      </c>
      <c r="D45" s="402" t="s">
        <v>6</v>
      </c>
      <c r="E45" s="403">
        <v>1</v>
      </c>
      <c r="F45" s="274">
        <f>H45*DobMont</f>
        <v>0</v>
      </c>
      <c r="G45" s="274">
        <f>E45*F45</f>
        <v>0</v>
      </c>
      <c r="H45" s="399"/>
      <c r="I45" s="408"/>
      <c r="J45" s="326"/>
      <c r="K45" s="399"/>
      <c r="L45" s="310"/>
      <c r="M45" s="310"/>
      <c r="N45" s="310"/>
      <c r="O45" s="310"/>
      <c r="P45" s="310"/>
      <c r="Q45" s="310"/>
      <c r="R45" s="310"/>
    </row>
    <row r="46" spans="1:18" s="291" customFormat="1" ht="184.5" customHeight="1">
      <c r="A46" s="469"/>
      <c r="B46" s="468"/>
      <c r="C46" s="201" t="s">
        <v>477</v>
      </c>
      <c r="D46" s="402"/>
      <c r="E46" s="403"/>
      <c r="F46" s="274"/>
      <c r="G46" s="274"/>
      <c r="H46" s="399"/>
      <c r="I46" s="408"/>
      <c r="J46" s="326"/>
      <c r="K46" s="399"/>
      <c r="L46" s="310"/>
      <c r="M46" s="310"/>
      <c r="N46" s="310"/>
      <c r="O46" s="310"/>
      <c r="P46" s="310"/>
      <c r="Q46" s="310"/>
      <c r="R46" s="310"/>
    </row>
    <row r="47" spans="1:18" s="291" customFormat="1" ht="12">
      <c r="A47" s="469"/>
      <c r="B47" s="470"/>
      <c r="C47" s="250" t="s">
        <v>473</v>
      </c>
      <c r="D47" s="404"/>
      <c r="E47" s="405"/>
      <c r="F47" s="274">
        <f>H47*DobMont</f>
        <v>0</v>
      </c>
      <c r="G47" s="274">
        <f>E47*F47</f>
        <v>0</v>
      </c>
      <c r="H47" s="399"/>
      <c r="I47" s="408"/>
      <c r="J47" s="326"/>
      <c r="K47" s="399"/>
      <c r="L47" s="310"/>
      <c r="M47" s="310"/>
      <c r="N47" s="310"/>
      <c r="O47" s="310"/>
      <c r="P47" s="310"/>
      <c r="Q47" s="310"/>
      <c r="R47" s="310"/>
    </row>
    <row r="48" spans="1:18" s="291" customFormat="1" ht="12">
      <c r="A48" s="469"/>
      <c r="B48" s="470"/>
      <c r="C48" s="250"/>
      <c r="D48" s="404"/>
      <c r="E48" s="405"/>
      <c r="F48" s="274"/>
      <c r="G48" s="274"/>
      <c r="H48" s="399"/>
      <c r="I48" s="408"/>
      <c r="J48" s="326"/>
      <c r="K48" s="399"/>
      <c r="L48" s="310"/>
      <c r="M48" s="310"/>
      <c r="N48" s="310"/>
      <c r="O48" s="310"/>
      <c r="P48" s="310"/>
      <c r="Q48" s="310"/>
      <c r="R48" s="310"/>
    </row>
    <row r="49" spans="1:18" s="291" customFormat="1" ht="12">
      <c r="A49" s="469" t="str">
        <f>$B$26</f>
        <v>II.</v>
      </c>
      <c r="B49" s="468">
        <f>COUNT($A$28:B48)+1</f>
        <v>6</v>
      </c>
      <c r="C49" s="222" t="s">
        <v>398</v>
      </c>
      <c r="D49" s="402" t="s">
        <v>6</v>
      </c>
      <c r="E49" s="403">
        <v>1</v>
      </c>
      <c r="F49" s="274">
        <f>H49*DobMont</f>
        <v>0</v>
      </c>
      <c r="G49" s="274">
        <f>E49*F49</f>
        <v>0</v>
      </c>
      <c r="H49" s="399"/>
      <c r="I49" s="408"/>
      <c r="J49" s="326"/>
      <c r="K49" s="399"/>
      <c r="L49" s="310"/>
      <c r="M49" s="310"/>
      <c r="N49" s="310"/>
      <c r="O49" s="310"/>
      <c r="P49" s="310"/>
      <c r="Q49" s="310"/>
      <c r="R49" s="310"/>
    </row>
    <row r="50" spans="1:18" s="291" customFormat="1" ht="36">
      <c r="A50" s="469"/>
      <c r="B50" s="470"/>
      <c r="C50" s="343" t="s">
        <v>399</v>
      </c>
      <c r="D50" s="404"/>
      <c r="E50" s="405"/>
      <c r="F50" s="274">
        <f>H50*DobMont</f>
        <v>0</v>
      </c>
      <c r="G50" s="274">
        <f>E50*F50</f>
        <v>0</v>
      </c>
      <c r="H50" s="399"/>
      <c r="I50" s="408"/>
      <c r="J50" s="326"/>
      <c r="K50" s="399"/>
      <c r="L50" s="310"/>
      <c r="M50" s="310"/>
      <c r="N50" s="310"/>
      <c r="O50" s="310"/>
      <c r="P50" s="310"/>
      <c r="Q50" s="310"/>
      <c r="R50" s="310"/>
    </row>
    <row r="51" spans="1:18" s="291" customFormat="1" ht="36">
      <c r="A51" s="469"/>
      <c r="B51" s="470"/>
      <c r="C51" s="343" t="s">
        <v>386</v>
      </c>
      <c r="D51" s="404"/>
      <c r="E51" s="405"/>
      <c r="F51" s="274"/>
      <c r="G51" s="274"/>
      <c r="H51" s="399"/>
      <c r="I51" s="408"/>
      <c r="J51" s="326"/>
      <c r="K51" s="399"/>
      <c r="L51" s="310"/>
      <c r="M51" s="310"/>
      <c r="N51" s="310"/>
      <c r="O51" s="310"/>
      <c r="P51" s="310"/>
      <c r="Q51" s="310"/>
      <c r="R51" s="310"/>
    </row>
    <row r="52" spans="1:18" s="291" customFormat="1" ht="12">
      <c r="A52" s="469"/>
      <c r="B52" s="470"/>
      <c r="C52" s="250" t="s">
        <v>395</v>
      </c>
      <c r="D52" s="404"/>
      <c r="E52" s="405"/>
      <c r="F52" s="274">
        <f>H52*DobMont</f>
        <v>0</v>
      </c>
      <c r="G52" s="274">
        <f>E52*F52</f>
        <v>0</v>
      </c>
      <c r="H52" s="399"/>
      <c r="I52" s="408"/>
      <c r="J52" s="326"/>
      <c r="K52" s="399"/>
      <c r="L52" s="310"/>
      <c r="M52" s="310"/>
      <c r="N52" s="310"/>
      <c r="O52" s="310"/>
      <c r="P52" s="310"/>
      <c r="Q52" s="310"/>
      <c r="R52" s="310"/>
    </row>
    <row r="53" spans="1:18" s="291" customFormat="1" ht="12">
      <c r="A53" s="469"/>
      <c r="B53" s="470"/>
      <c r="C53" s="250"/>
      <c r="D53" s="404"/>
      <c r="E53" s="405"/>
      <c r="F53" s="274"/>
      <c r="G53" s="274"/>
      <c r="H53" s="399"/>
      <c r="I53" s="408"/>
      <c r="J53" s="326"/>
      <c r="K53" s="399"/>
      <c r="L53" s="310"/>
      <c r="M53" s="310"/>
      <c r="N53" s="310"/>
      <c r="O53" s="310"/>
      <c r="P53" s="310"/>
      <c r="Q53" s="310"/>
      <c r="R53" s="310"/>
    </row>
    <row r="54" spans="1:18" s="291" customFormat="1" ht="12">
      <c r="A54" s="469" t="str">
        <f>$B$26</f>
        <v>II.</v>
      </c>
      <c r="B54" s="468">
        <f>COUNT($A$28:B53)+1</f>
        <v>7</v>
      </c>
      <c r="C54" s="222" t="s">
        <v>461</v>
      </c>
      <c r="D54" s="345" t="s">
        <v>6</v>
      </c>
      <c r="E54" s="346">
        <v>1</v>
      </c>
      <c r="F54" s="274">
        <f>H54*DobMont</f>
        <v>0</v>
      </c>
      <c r="G54" s="274">
        <f>E54*F54</f>
        <v>0</v>
      </c>
      <c r="H54" s="274"/>
      <c r="I54" s="408"/>
      <c r="J54" s="326"/>
      <c r="K54" s="399"/>
      <c r="L54" s="310"/>
      <c r="M54" s="310"/>
      <c r="N54" s="310"/>
      <c r="O54" s="310"/>
      <c r="P54" s="310"/>
      <c r="Q54" s="310"/>
      <c r="R54" s="310"/>
    </row>
    <row r="55" spans="1:18" s="291" customFormat="1" ht="60">
      <c r="A55" s="469"/>
      <c r="B55" s="470"/>
      <c r="C55" s="343" t="s">
        <v>652</v>
      </c>
      <c r="D55" s="404"/>
      <c r="E55" s="405"/>
      <c r="F55" s="274">
        <f>H55*DobMont</f>
        <v>0</v>
      </c>
      <c r="G55" s="274">
        <f>E55*F55</f>
        <v>0</v>
      </c>
      <c r="H55" s="274"/>
      <c r="I55" s="408"/>
      <c r="J55" s="326"/>
      <c r="K55" s="399"/>
      <c r="L55" s="310"/>
      <c r="M55" s="310"/>
      <c r="N55" s="310"/>
      <c r="O55" s="310"/>
      <c r="P55" s="310"/>
      <c r="Q55" s="310"/>
      <c r="R55" s="310"/>
    </row>
    <row r="56" spans="1:18" s="291" customFormat="1" ht="12">
      <c r="A56" s="469"/>
      <c r="B56" s="470"/>
      <c r="C56" s="250" t="s">
        <v>443</v>
      </c>
      <c r="D56" s="404"/>
      <c r="E56" s="405"/>
      <c r="F56" s="274">
        <f>H56*DobMont</f>
        <v>0</v>
      </c>
      <c r="G56" s="274">
        <f>E56*F56</f>
        <v>0</v>
      </c>
      <c r="H56" s="274"/>
      <c r="I56" s="408"/>
      <c r="J56" s="326"/>
      <c r="K56" s="399"/>
      <c r="L56" s="310"/>
      <c r="M56" s="310"/>
      <c r="N56" s="310"/>
      <c r="O56" s="310"/>
      <c r="P56" s="310"/>
      <c r="Q56" s="310"/>
      <c r="R56" s="310"/>
    </row>
    <row r="57" spans="1:18" s="291" customFormat="1" ht="12">
      <c r="A57" s="469"/>
      <c r="B57" s="470"/>
      <c r="C57" s="250"/>
      <c r="D57" s="404"/>
      <c r="E57" s="405"/>
      <c r="F57" s="274"/>
      <c r="G57" s="274"/>
      <c r="H57" s="399"/>
      <c r="I57" s="408"/>
      <c r="J57" s="326"/>
      <c r="K57" s="399"/>
      <c r="L57" s="310"/>
      <c r="M57" s="310"/>
      <c r="N57" s="310"/>
      <c r="O57" s="310"/>
      <c r="P57" s="310"/>
      <c r="Q57" s="310"/>
      <c r="R57" s="310"/>
    </row>
    <row r="58" spans="1:18" s="291" customFormat="1" ht="12">
      <c r="A58" s="469" t="str">
        <f>$B$26</f>
        <v>II.</v>
      </c>
      <c r="B58" s="468">
        <f>COUNT($A$28:B57)+1</f>
        <v>8</v>
      </c>
      <c r="C58" s="222" t="s">
        <v>463</v>
      </c>
      <c r="D58" s="345" t="s">
        <v>6</v>
      </c>
      <c r="E58" s="346">
        <v>1</v>
      </c>
      <c r="F58" s="274">
        <f>H58*DobMont</f>
        <v>0</v>
      </c>
      <c r="G58" s="274">
        <f>E58*F58</f>
        <v>0</v>
      </c>
      <c r="H58" s="274"/>
      <c r="I58" s="408"/>
      <c r="J58" s="326"/>
      <c r="K58" s="399"/>
      <c r="L58" s="310"/>
      <c r="M58" s="310"/>
      <c r="N58" s="310"/>
      <c r="O58" s="310"/>
      <c r="P58" s="310"/>
      <c r="Q58" s="310"/>
      <c r="R58" s="310"/>
    </row>
    <row r="59" spans="1:18" s="291" customFormat="1" ht="60">
      <c r="A59" s="469"/>
      <c r="B59" s="470"/>
      <c r="C59" s="343" t="s">
        <v>479</v>
      </c>
      <c r="D59" s="404"/>
      <c r="E59" s="405"/>
      <c r="F59" s="274">
        <f>H59*DobMont</f>
        <v>0</v>
      </c>
      <c r="G59" s="274">
        <f>E59*F59</f>
        <v>0</v>
      </c>
      <c r="H59" s="274"/>
      <c r="I59" s="408"/>
      <c r="J59" s="326"/>
      <c r="K59" s="399"/>
      <c r="L59" s="310"/>
      <c r="M59" s="310"/>
      <c r="N59" s="310"/>
      <c r="O59" s="310"/>
      <c r="P59" s="310"/>
      <c r="Q59" s="310"/>
      <c r="R59" s="310"/>
    </row>
    <row r="60" spans="1:18" s="291" customFormat="1" ht="12">
      <c r="A60" s="469"/>
      <c r="B60" s="470"/>
      <c r="C60" s="343" t="s">
        <v>653</v>
      </c>
      <c r="D60" s="404"/>
      <c r="E60" s="405"/>
      <c r="F60" s="274"/>
      <c r="G60" s="274"/>
      <c r="H60" s="274"/>
      <c r="I60" s="408"/>
      <c r="J60" s="326"/>
      <c r="K60" s="399"/>
      <c r="L60" s="310"/>
      <c r="M60" s="310"/>
      <c r="N60" s="310"/>
      <c r="O60" s="310"/>
      <c r="P60" s="310"/>
      <c r="Q60" s="310"/>
      <c r="R60" s="310"/>
    </row>
    <row r="61" spans="1:18" s="291" customFormat="1" ht="12">
      <c r="A61" s="469"/>
      <c r="B61" s="470"/>
      <c r="C61" s="250" t="s">
        <v>280</v>
      </c>
      <c r="D61" s="404"/>
      <c r="E61" s="405"/>
      <c r="F61" s="274">
        <f>H61*DobMont</f>
        <v>0</v>
      </c>
      <c r="G61" s="274">
        <f>E61*F61</f>
        <v>0</v>
      </c>
      <c r="H61" s="274"/>
      <c r="I61" s="408"/>
      <c r="J61" s="326"/>
      <c r="K61" s="399"/>
      <c r="L61" s="310"/>
      <c r="M61" s="310"/>
      <c r="N61" s="310"/>
      <c r="O61" s="310"/>
      <c r="P61" s="310"/>
      <c r="Q61" s="310"/>
      <c r="R61" s="310"/>
    </row>
    <row r="62" spans="1:18" s="291" customFormat="1" ht="12">
      <c r="A62" s="469"/>
      <c r="B62" s="470"/>
      <c r="C62" s="250"/>
      <c r="D62" s="404"/>
      <c r="E62" s="405"/>
      <c r="F62" s="274"/>
      <c r="G62" s="274"/>
      <c r="H62" s="399"/>
      <c r="I62" s="408"/>
      <c r="J62" s="326"/>
      <c r="K62" s="399"/>
      <c r="L62" s="310"/>
      <c r="M62" s="310"/>
      <c r="N62" s="310"/>
      <c r="O62" s="310"/>
      <c r="P62" s="310"/>
      <c r="Q62" s="310"/>
      <c r="R62" s="310"/>
    </row>
    <row r="63" spans="1:18" s="291" customFormat="1" ht="12">
      <c r="A63" s="469" t="str">
        <f>$B$26</f>
        <v>II.</v>
      </c>
      <c r="B63" s="468">
        <f>COUNT($A$28:B62)+1</f>
        <v>9</v>
      </c>
      <c r="C63" s="222" t="s">
        <v>396</v>
      </c>
      <c r="D63" s="402" t="s">
        <v>98</v>
      </c>
      <c r="E63" s="403">
        <v>1</v>
      </c>
      <c r="F63" s="274">
        <f>H63*DobMont</f>
        <v>0</v>
      </c>
      <c r="G63" s="274">
        <f>E63*F63</f>
        <v>0</v>
      </c>
      <c r="H63" s="399"/>
      <c r="I63" s="408"/>
      <c r="J63" s="326"/>
      <c r="K63" s="399"/>
      <c r="L63" s="310"/>
      <c r="M63" s="310"/>
      <c r="N63" s="310"/>
      <c r="O63" s="310"/>
      <c r="P63" s="310"/>
      <c r="Q63" s="310"/>
      <c r="R63" s="310"/>
    </row>
    <row r="64" spans="1:18" s="291" customFormat="1" ht="180">
      <c r="A64" s="469"/>
      <c r="B64" s="470"/>
      <c r="C64" s="369" t="s">
        <v>400</v>
      </c>
      <c r="D64" s="404"/>
      <c r="E64" s="405"/>
      <c r="F64" s="274">
        <f>H64*DobMont</f>
        <v>0</v>
      </c>
      <c r="G64" s="274">
        <f>E64*F64</f>
        <v>0</v>
      </c>
      <c r="H64" s="399"/>
      <c r="I64" s="408"/>
      <c r="J64" s="326"/>
      <c r="K64" s="399"/>
      <c r="L64" s="310"/>
      <c r="M64" s="310"/>
      <c r="N64" s="310"/>
      <c r="O64" s="310"/>
      <c r="P64" s="310"/>
      <c r="Q64" s="310"/>
      <c r="R64" s="310"/>
    </row>
    <row r="65" spans="1:18" s="291" customFormat="1" ht="12">
      <c r="A65" s="469"/>
      <c r="B65" s="470"/>
      <c r="C65" s="250" t="s">
        <v>478</v>
      </c>
      <c r="D65" s="404"/>
      <c r="E65" s="405"/>
      <c r="F65" s="274">
        <f>H65*DobMont</f>
        <v>0</v>
      </c>
      <c r="G65" s="274">
        <f>E65*F65</f>
        <v>0</v>
      </c>
      <c r="H65" s="399"/>
      <c r="I65" s="408"/>
      <c r="J65" s="326"/>
      <c r="K65" s="399"/>
      <c r="L65" s="310"/>
      <c r="M65" s="310"/>
      <c r="N65" s="310"/>
      <c r="O65" s="310"/>
      <c r="P65" s="310"/>
      <c r="Q65" s="310"/>
      <c r="R65" s="310"/>
    </row>
    <row r="66" spans="1:18" s="291" customFormat="1" ht="12">
      <c r="A66" s="469"/>
      <c r="B66" s="470"/>
      <c r="C66" s="250"/>
      <c r="D66" s="404"/>
      <c r="E66" s="405"/>
      <c r="F66" s="274"/>
      <c r="G66" s="274"/>
      <c r="H66" s="399"/>
      <c r="I66" s="408"/>
      <c r="J66" s="326"/>
      <c r="K66" s="399"/>
      <c r="L66" s="310"/>
      <c r="M66" s="310"/>
      <c r="N66" s="310"/>
      <c r="O66" s="310"/>
      <c r="P66" s="310"/>
      <c r="Q66" s="310"/>
      <c r="R66" s="310"/>
    </row>
    <row r="67" spans="1:18" s="291" customFormat="1" ht="12">
      <c r="A67" s="469" t="str">
        <f>$B$26</f>
        <v>II.</v>
      </c>
      <c r="B67" s="468">
        <f>COUNT($A$28:B66)+1</f>
        <v>10</v>
      </c>
      <c r="C67" s="222" t="s">
        <v>135</v>
      </c>
      <c r="D67" s="402" t="s">
        <v>5</v>
      </c>
      <c r="E67" s="403">
        <v>10</v>
      </c>
      <c r="F67" s="274">
        <f>H67*DobMont</f>
        <v>0</v>
      </c>
      <c r="G67" s="274">
        <f>E67*F67</f>
        <v>0</v>
      </c>
      <c r="H67" s="274"/>
      <c r="I67" s="408"/>
      <c r="J67" s="326"/>
      <c r="K67" s="399"/>
      <c r="L67" s="310"/>
      <c r="M67" s="310"/>
      <c r="N67" s="310"/>
      <c r="O67" s="310"/>
      <c r="P67" s="310"/>
      <c r="Q67" s="310"/>
      <c r="R67" s="310"/>
    </row>
    <row r="68" spans="1:18" s="291" customFormat="1" ht="84">
      <c r="A68" s="469"/>
      <c r="B68" s="470"/>
      <c r="C68" s="199" t="s">
        <v>174</v>
      </c>
      <c r="D68" s="523"/>
      <c r="E68" s="524"/>
      <c r="F68" s="274">
        <f>H68*DobMont</f>
        <v>0</v>
      </c>
      <c r="G68" s="274">
        <f>E68*F68</f>
        <v>0</v>
      </c>
      <c r="H68" s="274"/>
      <c r="I68" s="408"/>
      <c r="J68" s="326"/>
      <c r="K68" s="399"/>
      <c r="L68" s="310"/>
      <c r="M68" s="310"/>
      <c r="N68" s="310"/>
      <c r="O68" s="310"/>
      <c r="P68" s="310"/>
      <c r="Q68" s="310"/>
      <c r="R68" s="310"/>
    </row>
    <row r="69" spans="1:18" s="291" customFormat="1" ht="12">
      <c r="A69" s="469"/>
      <c r="B69" s="470"/>
      <c r="C69" s="250" t="s">
        <v>175</v>
      </c>
      <c r="D69" s="402"/>
      <c r="E69" s="403"/>
      <c r="F69" s="274">
        <f>H69*DobMont</f>
        <v>0</v>
      </c>
      <c r="G69" s="274">
        <f>E69*F69</f>
        <v>0</v>
      </c>
      <c r="H69" s="274"/>
      <c r="I69" s="408"/>
      <c r="J69" s="326"/>
      <c r="K69" s="399"/>
      <c r="L69" s="310"/>
      <c r="M69" s="310"/>
      <c r="N69" s="310"/>
      <c r="O69" s="310"/>
      <c r="P69" s="310"/>
      <c r="Q69" s="310"/>
      <c r="R69" s="310"/>
    </row>
    <row r="70" spans="1:18" s="291" customFormat="1" ht="12">
      <c r="A70" s="469"/>
      <c r="B70" s="470"/>
      <c r="C70" s="200"/>
      <c r="D70" s="404"/>
      <c r="E70" s="405"/>
      <c r="F70" s="274">
        <f>H70*DobMont</f>
        <v>0</v>
      </c>
      <c r="G70" s="399"/>
      <c r="H70" s="274"/>
      <c r="I70" s="408"/>
      <c r="J70" s="326"/>
      <c r="K70" s="399"/>
      <c r="L70" s="310"/>
      <c r="M70" s="310"/>
      <c r="N70" s="310"/>
      <c r="O70" s="310"/>
      <c r="P70" s="310"/>
      <c r="Q70" s="310"/>
      <c r="R70" s="310"/>
    </row>
    <row r="71" spans="1:18" s="291" customFormat="1" ht="13.5" thickBot="1">
      <c r="A71" s="525"/>
      <c r="B71" s="525"/>
      <c r="C71" s="409" t="str">
        <f>CONCATENATE(B26,"",C26," - SKUPAJ:")</f>
        <v>II.PLINSKI KOTEL - SKUPAJ:</v>
      </c>
      <c r="D71" s="246"/>
      <c r="E71" s="246"/>
      <c r="F71" s="305"/>
      <c r="G71" s="526">
        <f>SUM(G27:G69)</f>
        <v>0</v>
      </c>
      <c r="H71" s="413"/>
      <c r="I71" s="527"/>
      <c r="J71" s="325"/>
      <c r="K71" s="399"/>
      <c r="L71" s="310"/>
      <c r="M71" s="310"/>
      <c r="N71" s="310"/>
      <c r="O71" s="310"/>
      <c r="P71" s="310"/>
      <c r="Q71" s="310"/>
      <c r="R71" s="310"/>
    </row>
    <row r="72" spans="1:10" ht="12.75">
      <c r="A72" s="528"/>
      <c r="B72" s="528"/>
      <c r="C72" s="518"/>
      <c r="D72" s="519"/>
      <c r="E72" s="520"/>
      <c r="F72" s="521"/>
      <c r="G72" s="522"/>
      <c r="H72" s="274"/>
      <c r="I72" s="408"/>
      <c r="J72" s="326"/>
    </row>
    <row r="73" spans="1:11" ht="13.5" thickBot="1">
      <c r="A73" s="780"/>
      <c r="B73" s="781" t="s">
        <v>150</v>
      </c>
      <c r="C73" s="782" t="s">
        <v>378</v>
      </c>
      <c r="D73" s="512"/>
      <c r="E73" s="513"/>
      <c r="F73" s="514"/>
      <c r="G73" s="515"/>
      <c r="H73" s="783"/>
      <c r="I73" s="784"/>
      <c r="J73" s="785"/>
      <c r="K73" s="311"/>
    </row>
    <row r="74" spans="1:10" ht="12.75">
      <c r="A74" s="516"/>
      <c r="B74" s="517"/>
      <c r="C74" s="518"/>
      <c r="D74" s="519"/>
      <c r="E74" s="520"/>
      <c r="F74" s="521"/>
      <c r="G74" s="522"/>
      <c r="H74" s="274"/>
      <c r="I74" s="408"/>
      <c r="J74" s="326"/>
    </row>
    <row r="75" spans="1:10" ht="12.75">
      <c r="A75" s="469" t="str">
        <f>$B$73</f>
        <v>III.</v>
      </c>
      <c r="B75" s="468">
        <f>1</f>
        <v>1</v>
      </c>
      <c r="C75" s="222" t="s">
        <v>460</v>
      </c>
      <c r="D75" s="345" t="s">
        <v>6</v>
      </c>
      <c r="E75" s="346">
        <v>1</v>
      </c>
      <c r="F75" s="274">
        <f aca="true" t="shared" si="4" ref="F75:F119">H75*DobMont</f>
        <v>0</v>
      </c>
      <c r="G75" s="274">
        <f aca="true" t="shared" si="5" ref="G75:G119">E75*F75</f>
        <v>0</v>
      </c>
      <c r="H75" s="274"/>
      <c r="I75" s="408"/>
      <c r="J75" s="326"/>
    </row>
    <row r="76" spans="1:10" ht="96">
      <c r="A76" s="469"/>
      <c r="B76" s="468"/>
      <c r="C76" s="343" t="s">
        <v>584</v>
      </c>
      <c r="D76" s="404"/>
      <c r="E76" s="405"/>
      <c r="F76" s="274">
        <f t="shared" si="4"/>
        <v>0</v>
      </c>
      <c r="G76" s="274">
        <f t="shared" si="5"/>
        <v>0</v>
      </c>
      <c r="H76" s="274"/>
      <c r="I76" s="408"/>
      <c r="J76" s="326"/>
    </row>
    <row r="77" spans="1:10" ht="60">
      <c r="A77" s="469"/>
      <c r="B77" s="468"/>
      <c r="C77" s="250" t="s">
        <v>778</v>
      </c>
      <c r="D77" s="404"/>
      <c r="E77" s="405"/>
      <c r="F77" s="274">
        <f t="shared" si="4"/>
        <v>0</v>
      </c>
      <c r="G77" s="274">
        <f t="shared" si="5"/>
        <v>0</v>
      </c>
      <c r="H77" s="274"/>
      <c r="I77" s="408"/>
      <c r="J77" s="326"/>
    </row>
    <row r="78" spans="1:10" ht="9.75" customHeight="1">
      <c r="A78" s="469"/>
      <c r="B78" s="468"/>
      <c r="C78" s="250"/>
      <c r="D78" s="404"/>
      <c r="E78" s="405"/>
      <c r="F78" s="274">
        <f t="shared" si="4"/>
        <v>0</v>
      </c>
      <c r="G78" s="274">
        <f t="shared" si="5"/>
        <v>0</v>
      </c>
      <c r="H78" s="274"/>
      <c r="I78" s="408"/>
      <c r="J78" s="326"/>
    </row>
    <row r="79" spans="1:10" ht="12.75">
      <c r="A79" s="469" t="str">
        <f>$B$73</f>
        <v>III.</v>
      </c>
      <c r="B79" s="468">
        <f>COUNT($A$75:$B78)+1</f>
        <v>2</v>
      </c>
      <c r="C79" s="222" t="s">
        <v>462</v>
      </c>
      <c r="D79" s="345" t="s">
        <v>6</v>
      </c>
      <c r="E79" s="346">
        <v>1</v>
      </c>
      <c r="F79" s="274">
        <f t="shared" si="4"/>
        <v>0</v>
      </c>
      <c r="G79" s="274">
        <f t="shared" si="5"/>
        <v>0</v>
      </c>
      <c r="H79" s="274"/>
      <c r="I79" s="408"/>
      <c r="J79" s="326"/>
    </row>
    <row r="80" spans="1:10" ht="108">
      <c r="A80" s="132"/>
      <c r="B80" s="132"/>
      <c r="C80" s="343" t="s">
        <v>483</v>
      </c>
      <c r="D80" s="404"/>
      <c r="E80" s="405"/>
      <c r="F80" s="274">
        <f t="shared" si="4"/>
        <v>0</v>
      </c>
      <c r="G80" s="274">
        <f t="shared" si="5"/>
        <v>0</v>
      </c>
      <c r="H80" s="274"/>
      <c r="I80" s="408"/>
      <c r="J80" s="326"/>
    </row>
    <row r="81" spans="1:10" s="132" customFormat="1" ht="36">
      <c r="A81" s="516"/>
      <c r="B81" s="517"/>
      <c r="C81" s="531" t="s">
        <v>482</v>
      </c>
      <c r="D81" s="404"/>
      <c r="E81" s="405"/>
      <c r="F81" s="274">
        <f t="shared" si="4"/>
        <v>0</v>
      </c>
      <c r="G81" s="274">
        <f t="shared" si="5"/>
        <v>0</v>
      </c>
      <c r="H81" s="274"/>
      <c r="I81" s="408"/>
      <c r="J81" s="326"/>
    </row>
    <row r="82" spans="1:10" s="132" customFormat="1" ht="12.75">
      <c r="A82" s="516"/>
      <c r="B82" s="517"/>
      <c r="C82" s="250"/>
      <c r="D82" s="404"/>
      <c r="E82" s="405"/>
      <c r="F82" s="274">
        <f t="shared" si="4"/>
        <v>0</v>
      </c>
      <c r="G82" s="274">
        <f t="shared" si="5"/>
        <v>0</v>
      </c>
      <c r="H82" s="274"/>
      <c r="I82" s="408"/>
      <c r="J82" s="326"/>
    </row>
    <row r="83" spans="1:10" s="132" customFormat="1" ht="12.75">
      <c r="A83" s="469" t="str">
        <f>$B$73</f>
        <v>III.</v>
      </c>
      <c r="B83" s="468">
        <f>COUNT($A$75:$B82)+1</f>
        <v>3</v>
      </c>
      <c r="C83" s="222" t="s">
        <v>442</v>
      </c>
      <c r="D83" s="345" t="s">
        <v>6</v>
      </c>
      <c r="E83" s="346">
        <v>1</v>
      </c>
      <c r="F83" s="274">
        <f aca="true" t="shared" si="6" ref="F83:F89">H83*DobMont</f>
        <v>0</v>
      </c>
      <c r="G83" s="274">
        <f aca="true" t="shared" si="7" ref="G83:G89">E83*F83</f>
        <v>0</v>
      </c>
      <c r="H83" s="274"/>
      <c r="I83" s="408"/>
      <c r="J83" s="326"/>
    </row>
    <row r="84" spans="1:10" s="132" customFormat="1" ht="60">
      <c r="A84" s="516"/>
      <c r="B84" s="517"/>
      <c r="C84" s="343" t="s">
        <v>650</v>
      </c>
      <c r="D84" s="404"/>
      <c r="E84" s="405"/>
      <c r="F84" s="274">
        <f t="shared" si="6"/>
        <v>0</v>
      </c>
      <c r="G84" s="274">
        <f t="shared" si="7"/>
        <v>0</v>
      </c>
      <c r="H84" s="274"/>
      <c r="I84" s="408"/>
      <c r="J84" s="326"/>
    </row>
    <row r="85" spans="1:10" s="132" customFormat="1" ht="12.75">
      <c r="A85" s="516"/>
      <c r="B85" s="517"/>
      <c r="C85" s="250" t="s">
        <v>443</v>
      </c>
      <c r="D85" s="404"/>
      <c r="E85" s="405"/>
      <c r="F85" s="274">
        <f t="shared" si="6"/>
        <v>0</v>
      </c>
      <c r="G85" s="274">
        <f t="shared" si="7"/>
        <v>0</v>
      </c>
      <c r="H85" s="274"/>
      <c r="I85" s="408"/>
      <c r="J85" s="326"/>
    </row>
    <row r="86" spans="1:10" s="132" customFormat="1" ht="12.75">
      <c r="A86" s="516"/>
      <c r="B86" s="517"/>
      <c r="C86" s="250"/>
      <c r="D86" s="404"/>
      <c r="E86" s="405"/>
      <c r="F86" s="274">
        <f t="shared" si="6"/>
        <v>0</v>
      </c>
      <c r="G86" s="274">
        <f t="shared" si="7"/>
        <v>0</v>
      </c>
      <c r="H86" s="274"/>
      <c r="I86" s="408"/>
      <c r="J86" s="326"/>
    </row>
    <row r="87" spans="1:10" s="132" customFormat="1" ht="12.75">
      <c r="A87" s="469" t="str">
        <f>$B$73</f>
        <v>III.</v>
      </c>
      <c r="B87" s="468">
        <f>COUNT($A$75:$B86)+1</f>
        <v>4</v>
      </c>
      <c r="C87" s="222" t="s">
        <v>465</v>
      </c>
      <c r="D87" s="345" t="s">
        <v>6</v>
      </c>
      <c r="E87" s="346">
        <v>1</v>
      </c>
      <c r="F87" s="274">
        <f t="shared" si="6"/>
        <v>0</v>
      </c>
      <c r="G87" s="274">
        <f t="shared" si="7"/>
        <v>0</v>
      </c>
      <c r="H87" s="274"/>
      <c r="I87" s="408"/>
      <c r="J87" s="326"/>
    </row>
    <row r="88" spans="1:10" s="132" customFormat="1" ht="60">
      <c r="A88" s="516"/>
      <c r="B88" s="517"/>
      <c r="C88" s="343" t="s">
        <v>651</v>
      </c>
      <c r="D88" s="404"/>
      <c r="E88" s="405"/>
      <c r="F88" s="274">
        <f t="shared" si="6"/>
        <v>0</v>
      </c>
      <c r="G88" s="274">
        <f t="shared" si="7"/>
        <v>0</v>
      </c>
      <c r="H88" s="274"/>
      <c r="I88" s="408"/>
      <c r="J88" s="326"/>
    </row>
    <row r="89" spans="1:10" s="132" customFormat="1" ht="12.75">
      <c r="A89" s="516"/>
      <c r="B89" s="517"/>
      <c r="C89" s="250" t="s">
        <v>443</v>
      </c>
      <c r="D89" s="404"/>
      <c r="E89" s="405"/>
      <c r="F89" s="274">
        <f t="shared" si="6"/>
        <v>0</v>
      </c>
      <c r="G89" s="274">
        <f t="shared" si="7"/>
        <v>0</v>
      </c>
      <c r="H89" s="274"/>
      <c r="I89" s="408"/>
      <c r="J89" s="326"/>
    </row>
    <row r="90" spans="1:10" s="132" customFormat="1" ht="9.75" customHeight="1">
      <c r="A90" s="516"/>
      <c r="B90" s="517"/>
      <c r="C90" s="250"/>
      <c r="D90" s="404"/>
      <c r="E90" s="405"/>
      <c r="F90" s="274"/>
      <c r="G90" s="274"/>
      <c r="H90" s="274"/>
      <c r="I90" s="408"/>
      <c r="J90" s="326"/>
    </row>
    <row r="91" spans="1:10" s="132" customFormat="1" ht="12.75">
      <c r="A91" s="469" t="str">
        <f>$B$73</f>
        <v>III.</v>
      </c>
      <c r="B91" s="468">
        <f>COUNT($A$75:$B90)+1</f>
        <v>5</v>
      </c>
      <c r="C91" s="222" t="s">
        <v>444</v>
      </c>
      <c r="D91" s="345" t="s">
        <v>6</v>
      </c>
      <c r="E91" s="346">
        <v>1</v>
      </c>
      <c r="F91" s="274">
        <f t="shared" si="4"/>
        <v>0</v>
      </c>
      <c r="G91" s="274">
        <f t="shared" si="5"/>
        <v>0</v>
      </c>
      <c r="H91" s="274"/>
      <c r="I91" s="408"/>
      <c r="J91" s="326"/>
    </row>
    <row r="92" spans="1:10" s="132" customFormat="1" ht="60">
      <c r="A92" s="516"/>
      <c r="B92" s="517"/>
      <c r="C92" s="343" t="s">
        <v>479</v>
      </c>
      <c r="D92" s="404"/>
      <c r="E92" s="405"/>
      <c r="F92" s="274">
        <f t="shared" si="4"/>
        <v>0</v>
      </c>
      <c r="G92" s="274">
        <f t="shared" si="5"/>
        <v>0</v>
      </c>
      <c r="H92" s="274"/>
      <c r="I92" s="408"/>
      <c r="J92" s="326"/>
    </row>
    <row r="93" spans="1:10" s="132" customFormat="1" ht="12.75">
      <c r="A93" s="516"/>
      <c r="B93" s="517"/>
      <c r="C93" s="343" t="s">
        <v>480</v>
      </c>
      <c r="D93" s="404"/>
      <c r="E93" s="405"/>
      <c r="F93" s="274"/>
      <c r="G93" s="274"/>
      <c r="H93" s="274"/>
      <c r="I93" s="408"/>
      <c r="J93" s="326"/>
    </row>
    <row r="94" spans="1:10" s="132" customFormat="1" ht="12.75">
      <c r="A94" s="516"/>
      <c r="B94" s="517"/>
      <c r="C94" s="250" t="s">
        <v>280</v>
      </c>
      <c r="D94" s="404"/>
      <c r="E94" s="405"/>
      <c r="F94" s="274">
        <f t="shared" si="4"/>
        <v>0</v>
      </c>
      <c r="G94" s="274">
        <f t="shared" si="5"/>
        <v>0</v>
      </c>
      <c r="H94" s="274"/>
      <c r="I94" s="408"/>
      <c r="J94" s="326"/>
    </row>
    <row r="95" spans="1:10" s="132" customFormat="1" ht="11.25" customHeight="1">
      <c r="A95" s="516"/>
      <c r="B95" s="517"/>
      <c r="C95" s="250"/>
      <c r="D95" s="404"/>
      <c r="E95" s="405"/>
      <c r="F95" s="274">
        <f t="shared" si="4"/>
        <v>0</v>
      </c>
      <c r="G95" s="274">
        <f t="shared" si="5"/>
        <v>0</v>
      </c>
      <c r="H95" s="274"/>
      <c r="I95" s="408"/>
      <c r="J95" s="326"/>
    </row>
    <row r="96" spans="1:10" s="132" customFormat="1" ht="12.75">
      <c r="A96" s="469" t="str">
        <f>$B$73</f>
        <v>III.</v>
      </c>
      <c r="B96" s="468">
        <f>COUNT($A$75:$B95)+1</f>
        <v>6</v>
      </c>
      <c r="C96" s="222" t="s">
        <v>464</v>
      </c>
      <c r="D96" s="345" t="s">
        <v>6</v>
      </c>
      <c r="E96" s="346">
        <v>1</v>
      </c>
      <c r="F96" s="274">
        <f>H96*DobMont</f>
        <v>0</v>
      </c>
      <c r="G96" s="274">
        <f>E96*F96</f>
        <v>0</v>
      </c>
      <c r="H96" s="274"/>
      <c r="I96" s="408"/>
      <c r="J96" s="326"/>
    </row>
    <row r="97" spans="1:10" s="132" customFormat="1" ht="60">
      <c r="A97" s="516"/>
      <c r="B97" s="517"/>
      <c r="C97" s="343" t="s">
        <v>479</v>
      </c>
      <c r="D97" s="404"/>
      <c r="E97" s="405"/>
      <c r="F97" s="274">
        <f>H97*DobMont</f>
        <v>0</v>
      </c>
      <c r="G97" s="274">
        <f>E97*F97</f>
        <v>0</v>
      </c>
      <c r="H97" s="274"/>
      <c r="I97" s="408"/>
      <c r="J97" s="326"/>
    </row>
    <row r="98" spans="1:10" s="132" customFormat="1" ht="12.75">
      <c r="A98" s="516"/>
      <c r="B98" s="517"/>
      <c r="C98" s="343" t="s">
        <v>481</v>
      </c>
      <c r="D98" s="404"/>
      <c r="E98" s="405"/>
      <c r="F98" s="274"/>
      <c r="G98" s="274"/>
      <c r="H98" s="274"/>
      <c r="I98" s="408"/>
      <c r="J98" s="326"/>
    </row>
    <row r="99" spans="1:10" s="132" customFormat="1" ht="12.75">
      <c r="A99" s="516"/>
      <c r="B99" s="517"/>
      <c r="C99" s="250" t="s">
        <v>280</v>
      </c>
      <c r="D99" s="404"/>
      <c r="E99" s="405"/>
      <c r="F99" s="274">
        <f>H99*DobMont</f>
        <v>0</v>
      </c>
      <c r="G99" s="274">
        <f>E99*F99</f>
        <v>0</v>
      </c>
      <c r="H99" s="274"/>
      <c r="I99" s="408"/>
      <c r="J99" s="326"/>
    </row>
    <row r="100" spans="1:10" s="132" customFormat="1" ht="12.75">
      <c r="A100" s="516"/>
      <c r="B100" s="517"/>
      <c r="C100" s="250"/>
      <c r="D100" s="404"/>
      <c r="E100" s="405"/>
      <c r="F100" s="274"/>
      <c r="G100" s="274"/>
      <c r="H100" s="274"/>
      <c r="I100" s="408"/>
      <c r="J100" s="326"/>
    </row>
    <row r="101" spans="1:10" s="132" customFormat="1" ht="12.75">
      <c r="A101" s="469" t="str">
        <f>$B$73</f>
        <v>III.</v>
      </c>
      <c r="B101" s="468">
        <f>COUNT($A$75:$B100)+1</f>
        <v>7</v>
      </c>
      <c r="C101" s="222" t="s">
        <v>445</v>
      </c>
      <c r="D101" s="402" t="s">
        <v>6</v>
      </c>
      <c r="E101" s="403">
        <v>1</v>
      </c>
      <c r="F101" s="274">
        <f t="shared" si="4"/>
        <v>0</v>
      </c>
      <c r="G101" s="274">
        <f t="shared" si="5"/>
        <v>0</v>
      </c>
      <c r="H101" s="274"/>
      <c r="I101" s="408"/>
      <c r="J101" s="326"/>
    </row>
    <row r="102" spans="1:10" s="132" customFormat="1" ht="106.5" customHeight="1">
      <c r="A102" s="516"/>
      <c r="B102" s="517"/>
      <c r="C102" s="343" t="s">
        <v>654</v>
      </c>
      <c r="D102" s="404"/>
      <c r="E102" s="405"/>
      <c r="F102" s="274">
        <f t="shared" si="4"/>
        <v>0</v>
      </c>
      <c r="G102" s="274">
        <f t="shared" si="5"/>
        <v>0</v>
      </c>
      <c r="H102" s="274"/>
      <c r="I102" s="408"/>
      <c r="J102" s="326"/>
    </row>
    <row r="103" spans="1:10" s="132" customFormat="1" ht="48">
      <c r="A103" s="516"/>
      <c r="B103" s="517"/>
      <c r="C103" s="250" t="s">
        <v>592</v>
      </c>
      <c r="D103" s="404"/>
      <c r="E103" s="405"/>
      <c r="F103" s="274">
        <f t="shared" si="4"/>
        <v>0</v>
      </c>
      <c r="G103" s="274">
        <f t="shared" si="5"/>
        <v>0</v>
      </c>
      <c r="H103" s="274"/>
      <c r="I103" s="408"/>
      <c r="J103" s="326"/>
    </row>
    <row r="104" spans="1:10" s="132" customFormat="1" ht="12.75">
      <c r="A104" s="516"/>
      <c r="B104" s="517"/>
      <c r="C104" s="250"/>
      <c r="D104" s="404"/>
      <c r="E104" s="405"/>
      <c r="F104" s="274">
        <f t="shared" si="4"/>
        <v>0</v>
      </c>
      <c r="G104" s="274">
        <f t="shared" si="5"/>
        <v>0</v>
      </c>
      <c r="H104" s="274"/>
      <c r="I104" s="408"/>
      <c r="J104" s="326"/>
    </row>
    <row r="105" spans="1:10" s="132" customFormat="1" ht="12.75">
      <c r="A105" s="469" t="str">
        <f>$B$73</f>
        <v>III.</v>
      </c>
      <c r="B105" s="468">
        <f>COUNT($A$75:$B104)+1</f>
        <v>8</v>
      </c>
      <c r="C105" s="222" t="s">
        <v>446</v>
      </c>
      <c r="D105" s="402" t="s">
        <v>6</v>
      </c>
      <c r="E105" s="403">
        <v>1</v>
      </c>
      <c r="F105" s="274">
        <f t="shared" si="4"/>
        <v>0</v>
      </c>
      <c r="G105" s="274">
        <f t="shared" si="5"/>
        <v>0</v>
      </c>
      <c r="H105" s="274"/>
      <c r="I105" s="408"/>
      <c r="J105" s="326"/>
    </row>
    <row r="106" spans="1:10" s="132" customFormat="1" ht="144">
      <c r="A106" s="516"/>
      <c r="B106" s="517"/>
      <c r="C106" s="343" t="s">
        <v>656</v>
      </c>
      <c r="D106" s="404"/>
      <c r="E106" s="405"/>
      <c r="F106" s="274">
        <f t="shared" si="4"/>
        <v>0</v>
      </c>
      <c r="G106" s="274">
        <f t="shared" si="5"/>
        <v>0</v>
      </c>
      <c r="H106" s="274"/>
      <c r="I106" s="408"/>
      <c r="J106" s="326"/>
    </row>
    <row r="107" spans="1:10" s="132" customFormat="1" ht="24">
      <c r="A107" s="516"/>
      <c r="B107" s="517"/>
      <c r="C107" s="250" t="s">
        <v>655</v>
      </c>
      <c r="D107" s="404"/>
      <c r="E107" s="405"/>
      <c r="F107" s="274">
        <f t="shared" si="4"/>
        <v>0</v>
      </c>
      <c r="G107" s="274">
        <f t="shared" si="5"/>
        <v>0</v>
      </c>
      <c r="H107" s="274"/>
      <c r="I107" s="408"/>
      <c r="J107" s="326"/>
    </row>
    <row r="108" spans="1:10" s="132" customFormat="1" ht="12.75">
      <c r="A108" s="516"/>
      <c r="B108" s="517"/>
      <c r="C108" s="343"/>
      <c r="D108" s="404"/>
      <c r="E108" s="405"/>
      <c r="F108" s="274">
        <f t="shared" si="4"/>
        <v>0</v>
      </c>
      <c r="G108" s="274">
        <f t="shared" si="5"/>
        <v>0</v>
      </c>
      <c r="H108" s="274"/>
      <c r="I108" s="408"/>
      <c r="J108" s="326"/>
    </row>
    <row r="109" spans="1:10" s="132" customFormat="1" ht="12.75">
      <c r="A109" s="469" t="str">
        <f>$B$73</f>
        <v>III.</v>
      </c>
      <c r="B109" s="468">
        <f>COUNT($A$75:$B108)+1</f>
        <v>9</v>
      </c>
      <c r="C109" s="222" t="s">
        <v>447</v>
      </c>
      <c r="D109" s="345" t="s">
        <v>6</v>
      </c>
      <c r="E109" s="346">
        <v>1</v>
      </c>
      <c r="F109" s="274">
        <f t="shared" si="4"/>
        <v>0</v>
      </c>
      <c r="G109" s="274">
        <f t="shared" si="5"/>
        <v>0</v>
      </c>
      <c r="H109" s="274"/>
      <c r="I109" s="408"/>
      <c r="J109" s="326"/>
    </row>
    <row r="110" spans="1:10" s="132" customFormat="1" ht="107.25" customHeight="1">
      <c r="A110" s="516"/>
      <c r="B110" s="517"/>
      <c r="C110" s="343" t="s">
        <v>484</v>
      </c>
      <c r="D110" s="404"/>
      <c r="E110" s="405"/>
      <c r="F110" s="274">
        <f t="shared" si="4"/>
        <v>0</v>
      </c>
      <c r="G110" s="274">
        <f t="shared" si="5"/>
        <v>0</v>
      </c>
      <c r="H110" s="274"/>
      <c r="I110" s="408"/>
      <c r="J110" s="326"/>
    </row>
    <row r="111" spans="1:10" s="132" customFormat="1" ht="36">
      <c r="A111" s="516"/>
      <c r="B111" s="517"/>
      <c r="C111" s="250" t="s">
        <v>657</v>
      </c>
      <c r="D111" s="404"/>
      <c r="E111" s="405"/>
      <c r="F111" s="274">
        <f t="shared" si="4"/>
        <v>0</v>
      </c>
      <c r="G111" s="274">
        <f t="shared" si="5"/>
        <v>0</v>
      </c>
      <c r="H111" s="274"/>
      <c r="I111" s="408"/>
      <c r="J111" s="326"/>
    </row>
    <row r="112" spans="1:10" s="132" customFormat="1" ht="12.75">
      <c r="A112" s="516"/>
      <c r="B112" s="517"/>
      <c r="C112" s="250"/>
      <c r="D112" s="404"/>
      <c r="E112" s="405"/>
      <c r="F112" s="274">
        <f t="shared" si="4"/>
        <v>0</v>
      </c>
      <c r="G112" s="274">
        <f t="shared" si="5"/>
        <v>0</v>
      </c>
      <c r="H112" s="274"/>
      <c r="I112" s="408"/>
      <c r="J112" s="326"/>
    </row>
    <row r="113" spans="1:10" s="132" customFormat="1" ht="12.75">
      <c r="A113" s="469" t="str">
        <f>$B$73</f>
        <v>III.</v>
      </c>
      <c r="B113" s="468">
        <f>COUNT($A$75:$B112)+1</f>
        <v>10</v>
      </c>
      <c r="C113" s="222" t="s">
        <v>466</v>
      </c>
      <c r="D113" s="345" t="s">
        <v>6</v>
      </c>
      <c r="E113" s="346">
        <v>1</v>
      </c>
      <c r="F113" s="274">
        <f t="shared" si="4"/>
        <v>0</v>
      </c>
      <c r="G113" s="274">
        <f t="shared" si="5"/>
        <v>0</v>
      </c>
      <c r="H113" s="274"/>
      <c r="I113" s="408"/>
      <c r="J113" s="326"/>
    </row>
    <row r="114" spans="1:10" s="132" customFormat="1" ht="132">
      <c r="A114" s="516"/>
      <c r="B114" s="517"/>
      <c r="C114" s="343" t="s">
        <v>659</v>
      </c>
      <c r="D114" s="404"/>
      <c r="E114" s="405"/>
      <c r="F114" s="274">
        <f t="shared" si="4"/>
        <v>0</v>
      </c>
      <c r="G114" s="274">
        <f t="shared" si="5"/>
        <v>0</v>
      </c>
      <c r="H114" s="274"/>
      <c r="I114" s="408"/>
      <c r="J114" s="326"/>
    </row>
    <row r="115" spans="1:10" s="132" customFormat="1" ht="12.75">
      <c r="A115" s="516"/>
      <c r="B115" s="517"/>
      <c r="C115" s="250" t="s">
        <v>658</v>
      </c>
      <c r="D115" s="404"/>
      <c r="E115" s="405"/>
      <c r="F115" s="274">
        <f t="shared" si="4"/>
        <v>0</v>
      </c>
      <c r="G115" s="274">
        <f t="shared" si="5"/>
        <v>0</v>
      </c>
      <c r="H115" s="274"/>
      <c r="I115" s="408"/>
      <c r="J115" s="326"/>
    </row>
    <row r="116" spans="1:10" s="132" customFormat="1" ht="12.75">
      <c r="A116" s="516"/>
      <c r="B116" s="517"/>
      <c r="C116" s="250"/>
      <c r="D116" s="404"/>
      <c r="E116" s="405"/>
      <c r="F116" s="274">
        <f t="shared" si="4"/>
        <v>0</v>
      </c>
      <c r="G116" s="274">
        <f t="shared" si="5"/>
        <v>0</v>
      </c>
      <c r="H116" s="274"/>
      <c r="I116" s="408"/>
      <c r="J116" s="326"/>
    </row>
    <row r="117" spans="1:10" s="132" customFormat="1" ht="12.75">
      <c r="A117" s="469" t="str">
        <f>$B$73</f>
        <v>III.</v>
      </c>
      <c r="B117" s="468">
        <f>COUNT($A$75:$B116)+1</f>
        <v>11</v>
      </c>
      <c r="C117" s="222" t="s">
        <v>485</v>
      </c>
      <c r="D117" s="345" t="s">
        <v>6</v>
      </c>
      <c r="E117" s="346">
        <v>1</v>
      </c>
      <c r="F117" s="274">
        <f t="shared" si="4"/>
        <v>0</v>
      </c>
      <c r="G117" s="274">
        <f t="shared" si="5"/>
        <v>0</v>
      </c>
      <c r="H117" s="274"/>
      <c r="I117" s="408"/>
      <c r="J117" s="326"/>
    </row>
    <row r="118" spans="1:10" s="132" customFormat="1" ht="84">
      <c r="A118" s="516"/>
      <c r="B118" s="517"/>
      <c r="C118" s="343" t="s">
        <v>660</v>
      </c>
      <c r="D118" s="404"/>
      <c r="E118" s="405"/>
      <c r="F118" s="274">
        <f t="shared" si="4"/>
        <v>0</v>
      </c>
      <c r="G118" s="274">
        <f t="shared" si="5"/>
        <v>0</v>
      </c>
      <c r="H118" s="274"/>
      <c r="I118" s="408"/>
      <c r="J118" s="326"/>
    </row>
    <row r="119" spans="1:10" s="132" customFormat="1" ht="60">
      <c r="A119" s="516"/>
      <c r="B119" s="517"/>
      <c r="C119" s="250" t="s">
        <v>779</v>
      </c>
      <c r="D119" s="404"/>
      <c r="E119" s="405"/>
      <c r="F119" s="274">
        <f t="shared" si="4"/>
        <v>0</v>
      </c>
      <c r="G119" s="274">
        <f t="shared" si="5"/>
        <v>0</v>
      </c>
      <c r="H119" s="274"/>
      <c r="I119" s="408"/>
      <c r="J119" s="326"/>
    </row>
    <row r="120" spans="1:10" s="132" customFormat="1" ht="12.75">
      <c r="A120" s="516"/>
      <c r="B120" s="517"/>
      <c r="C120" s="201"/>
      <c r="D120" s="345"/>
      <c r="E120" s="346"/>
      <c r="F120" s="274">
        <f aca="true" t="shared" si="8" ref="F120:F168">H120*DobMont</f>
        <v>0</v>
      </c>
      <c r="G120" s="274">
        <f aca="true" t="shared" si="9" ref="G120:G168">E120*F120</f>
        <v>0</v>
      </c>
      <c r="H120" s="274"/>
      <c r="I120" s="408"/>
      <c r="J120" s="326"/>
    </row>
    <row r="121" spans="1:10" s="132" customFormat="1" ht="12.75">
      <c r="A121" s="469" t="str">
        <f>$B$73</f>
        <v>III.</v>
      </c>
      <c r="B121" s="468">
        <f>COUNT($A$75:$B120)+1</f>
        <v>12</v>
      </c>
      <c r="C121" s="222" t="s">
        <v>486</v>
      </c>
      <c r="D121" s="402" t="s">
        <v>98</v>
      </c>
      <c r="E121" s="403">
        <v>2</v>
      </c>
      <c r="F121" s="274">
        <f t="shared" si="8"/>
        <v>0</v>
      </c>
      <c r="G121" s="274">
        <f t="shared" si="9"/>
        <v>0</v>
      </c>
      <c r="H121" s="274"/>
      <c r="I121" s="408"/>
      <c r="J121" s="326"/>
    </row>
    <row r="122" spans="1:10" s="132" customFormat="1" ht="96">
      <c r="A122" s="516"/>
      <c r="B122" s="517"/>
      <c r="C122" s="343" t="s">
        <v>661</v>
      </c>
      <c r="D122" s="404"/>
      <c r="E122" s="405"/>
      <c r="F122" s="274">
        <f t="shared" si="8"/>
        <v>0</v>
      </c>
      <c r="G122" s="274">
        <f t="shared" si="9"/>
        <v>0</v>
      </c>
      <c r="H122" s="274"/>
      <c r="I122" s="408"/>
      <c r="J122" s="326"/>
    </row>
    <row r="123" spans="1:10" s="132" customFormat="1" ht="12.75">
      <c r="A123" s="516"/>
      <c r="B123" s="517"/>
      <c r="C123" s="250" t="s">
        <v>448</v>
      </c>
      <c r="D123" s="404"/>
      <c r="E123" s="405"/>
      <c r="F123" s="274">
        <f t="shared" si="8"/>
        <v>0</v>
      </c>
      <c r="G123" s="274">
        <f t="shared" si="9"/>
        <v>0</v>
      </c>
      <c r="H123" s="274"/>
      <c r="I123" s="408"/>
      <c r="J123" s="326"/>
    </row>
    <row r="124" spans="1:10" s="132" customFormat="1" ht="12.75">
      <c r="A124" s="516"/>
      <c r="B124" s="517"/>
      <c r="C124" s="201"/>
      <c r="D124" s="345"/>
      <c r="E124" s="346"/>
      <c r="F124" s="274">
        <f t="shared" si="8"/>
        <v>0</v>
      </c>
      <c r="G124" s="274">
        <f t="shared" si="9"/>
        <v>0</v>
      </c>
      <c r="H124" s="274"/>
      <c r="I124" s="408"/>
      <c r="J124" s="326"/>
    </row>
    <row r="125" spans="1:10" s="132" customFormat="1" ht="12.75">
      <c r="A125" s="469" t="str">
        <f>$B$73</f>
        <v>III.</v>
      </c>
      <c r="B125" s="468">
        <f>COUNT($A$75:$B124)+1</f>
        <v>13</v>
      </c>
      <c r="C125" s="222" t="s">
        <v>449</v>
      </c>
      <c r="D125" s="402"/>
      <c r="E125" s="403"/>
      <c r="F125" s="274"/>
      <c r="G125" s="274"/>
      <c r="H125" s="274"/>
      <c r="I125" s="408"/>
      <c r="J125" s="326"/>
    </row>
    <row r="126" spans="1:10" s="132" customFormat="1" ht="72">
      <c r="A126" s="516"/>
      <c r="B126" s="517"/>
      <c r="C126" s="343" t="s">
        <v>581</v>
      </c>
      <c r="D126" s="404"/>
      <c r="E126" s="405"/>
      <c r="F126" s="274">
        <f t="shared" si="8"/>
        <v>0</v>
      </c>
      <c r="G126" s="274">
        <f t="shared" si="9"/>
        <v>0</v>
      </c>
      <c r="H126" s="274"/>
      <c r="I126" s="408"/>
      <c r="J126" s="326"/>
    </row>
    <row r="127" spans="1:10" s="132" customFormat="1" ht="12.75">
      <c r="A127" s="516"/>
      <c r="B127" s="517"/>
      <c r="C127" s="250" t="s">
        <v>582</v>
      </c>
      <c r="D127" s="404"/>
      <c r="E127" s="405"/>
      <c r="F127" s="274">
        <f t="shared" si="8"/>
        <v>0</v>
      </c>
      <c r="G127" s="274">
        <f t="shared" si="9"/>
        <v>0</v>
      </c>
      <c r="H127" s="274"/>
      <c r="I127" s="408"/>
      <c r="J127" s="326"/>
    </row>
    <row r="128" spans="1:10" s="132" customFormat="1" ht="48">
      <c r="A128" s="516"/>
      <c r="B128" s="517"/>
      <c r="C128" s="250" t="s">
        <v>662</v>
      </c>
      <c r="D128" s="402" t="s">
        <v>98</v>
      </c>
      <c r="E128" s="403">
        <v>1</v>
      </c>
      <c r="F128" s="274">
        <f>H128*DobMont</f>
        <v>0</v>
      </c>
      <c r="G128" s="274">
        <f>E128*F128</f>
        <v>0</v>
      </c>
      <c r="H128" s="274"/>
      <c r="I128" s="408"/>
      <c r="J128" s="326"/>
    </row>
    <row r="129" spans="1:10" s="132" customFormat="1" ht="48">
      <c r="A129" s="516"/>
      <c r="B129" s="517"/>
      <c r="C129" s="250" t="s">
        <v>663</v>
      </c>
      <c r="D129" s="402" t="s">
        <v>98</v>
      </c>
      <c r="E129" s="403">
        <v>1</v>
      </c>
      <c r="F129" s="274">
        <f>H129*DobMont</f>
        <v>0</v>
      </c>
      <c r="G129" s="274">
        <f>E129*F129</f>
        <v>0</v>
      </c>
      <c r="H129" s="274"/>
      <c r="I129" s="408"/>
      <c r="J129" s="326"/>
    </row>
    <row r="130" spans="1:10" s="132" customFormat="1" ht="48">
      <c r="A130" s="516"/>
      <c r="B130" s="517"/>
      <c r="C130" s="250" t="s">
        <v>665</v>
      </c>
      <c r="D130" s="402" t="s">
        <v>98</v>
      </c>
      <c r="E130" s="403">
        <v>1</v>
      </c>
      <c r="F130" s="274">
        <f>H130*DobMont</f>
        <v>0</v>
      </c>
      <c r="G130" s="274">
        <f>E130*F130</f>
        <v>0</v>
      </c>
      <c r="H130" s="274"/>
      <c r="I130" s="408"/>
      <c r="J130" s="326"/>
    </row>
    <row r="131" spans="1:10" s="132" customFormat="1" ht="48">
      <c r="A131" s="516"/>
      <c r="B131" s="517"/>
      <c r="C131" s="250" t="s">
        <v>664</v>
      </c>
      <c r="D131" s="402" t="s">
        <v>98</v>
      </c>
      <c r="E131" s="403">
        <v>1</v>
      </c>
      <c r="F131" s="274">
        <f>H131*DobMont</f>
        <v>0</v>
      </c>
      <c r="G131" s="274">
        <f>E131*F131</f>
        <v>0</v>
      </c>
      <c r="H131" s="274"/>
      <c r="I131" s="408"/>
      <c r="J131" s="326"/>
    </row>
    <row r="132" spans="1:10" s="132" customFormat="1" ht="12.75">
      <c r="A132" s="516"/>
      <c r="B132" s="517"/>
      <c r="C132" s="201"/>
      <c r="D132" s="402"/>
      <c r="E132" s="403"/>
      <c r="F132" s="274"/>
      <c r="G132" s="274"/>
      <c r="H132" s="274"/>
      <c r="I132" s="408"/>
      <c r="J132" s="326"/>
    </row>
    <row r="133" spans="1:10" s="132" customFormat="1" ht="12.75">
      <c r="A133" s="469" t="str">
        <f>$B$73</f>
        <v>III.</v>
      </c>
      <c r="B133" s="468">
        <f>COUNT($A$75:$B126)+1</f>
        <v>14</v>
      </c>
      <c r="C133" s="222" t="s">
        <v>769</v>
      </c>
      <c r="D133" s="402"/>
      <c r="E133" s="403"/>
      <c r="F133" s="398">
        <f>H133*DobMont</f>
        <v>0</v>
      </c>
      <c r="G133" s="398">
        <f>E133*F133</f>
        <v>0</v>
      </c>
      <c r="H133" s="278"/>
      <c r="I133" s="408"/>
      <c r="J133" s="326"/>
    </row>
    <row r="134" spans="1:10" s="132" customFormat="1" ht="36">
      <c r="A134" s="516"/>
      <c r="B134" s="517"/>
      <c r="C134" s="385" t="s">
        <v>768</v>
      </c>
      <c r="D134" s="404"/>
      <c r="E134" s="405"/>
      <c r="F134" s="398">
        <f>H134*DobMont</f>
        <v>0</v>
      </c>
      <c r="G134" s="398">
        <f>E134*F134</f>
        <v>0</v>
      </c>
      <c r="H134" s="278"/>
      <c r="I134" s="408"/>
      <c r="J134" s="326"/>
    </row>
    <row r="135" spans="1:10" s="132" customFormat="1" ht="12.75">
      <c r="A135" s="516"/>
      <c r="B135" s="517"/>
      <c r="C135" s="386" t="s">
        <v>782</v>
      </c>
      <c r="D135" s="404"/>
      <c r="E135" s="405"/>
      <c r="F135" s="398">
        <f>H135*DobMont</f>
        <v>0</v>
      </c>
      <c r="G135" s="398">
        <f>E135*F135</f>
        <v>0</v>
      </c>
      <c r="H135" s="278"/>
      <c r="I135" s="408"/>
      <c r="J135" s="326"/>
    </row>
    <row r="136" spans="1:10" s="132" customFormat="1" ht="12.75">
      <c r="A136" s="516"/>
      <c r="B136" s="517"/>
      <c r="C136" s="201" t="s">
        <v>154</v>
      </c>
      <c r="D136" s="402" t="s">
        <v>6</v>
      </c>
      <c r="E136" s="403">
        <v>1</v>
      </c>
      <c r="F136" s="398">
        <f>H136*DobMont</f>
        <v>0</v>
      </c>
      <c r="G136" s="398">
        <f>E136*F136</f>
        <v>0</v>
      </c>
      <c r="H136" s="278"/>
      <c r="I136" s="408"/>
      <c r="J136" s="326"/>
    </row>
    <row r="137" spans="1:10" s="132" customFormat="1" ht="12.75">
      <c r="A137" s="516"/>
      <c r="B137" s="517"/>
      <c r="C137" s="201"/>
      <c r="D137" s="402"/>
      <c r="E137" s="403"/>
      <c r="F137" s="274"/>
      <c r="G137" s="274"/>
      <c r="H137" s="274"/>
      <c r="I137" s="408"/>
      <c r="J137" s="326"/>
    </row>
    <row r="138" spans="1:10" s="132" customFormat="1" ht="12.75">
      <c r="A138" s="469" t="str">
        <f>$B$73</f>
        <v>III.</v>
      </c>
      <c r="B138" s="468">
        <f>COUNT($A$75:$B132)+1</f>
        <v>14</v>
      </c>
      <c r="C138" s="222" t="s">
        <v>450</v>
      </c>
      <c r="D138" s="345"/>
      <c r="E138" s="346"/>
      <c r="F138" s="274">
        <f t="shared" si="8"/>
        <v>0</v>
      </c>
      <c r="G138" s="274">
        <f t="shared" si="9"/>
        <v>0</v>
      </c>
      <c r="H138" s="274"/>
      <c r="I138" s="408"/>
      <c r="J138" s="326"/>
    </row>
    <row r="139" spans="1:10" s="132" customFormat="1" ht="48">
      <c r="A139" s="516"/>
      <c r="B139" s="517"/>
      <c r="C139" s="385" t="s">
        <v>451</v>
      </c>
      <c r="D139" s="345"/>
      <c r="E139" s="346"/>
      <c r="F139" s="274">
        <f t="shared" si="8"/>
        <v>0</v>
      </c>
      <c r="G139" s="274">
        <f t="shared" si="9"/>
        <v>0</v>
      </c>
      <c r="H139" s="274"/>
      <c r="I139" s="408"/>
      <c r="J139" s="326"/>
    </row>
    <row r="140" spans="1:10" s="132" customFormat="1" ht="24">
      <c r="A140" s="516"/>
      <c r="B140" s="517"/>
      <c r="C140" s="250" t="s">
        <v>452</v>
      </c>
      <c r="D140" s="345"/>
      <c r="E140" s="346"/>
      <c r="F140" s="274">
        <f t="shared" si="8"/>
        <v>0</v>
      </c>
      <c r="G140" s="274">
        <f t="shared" si="9"/>
        <v>0</v>
      </c>
      <c r="H140" s="274"/>
      <c r="I140" s="408"/>
      <c r="J140" s="326"/>
    </row>
    <row r="141" spans="1:10" s="132" customFormat="1" ht="12.75">
      <c r="A141" s="516"/>
      <c r="B141" s="517"/>
      <c r="C141" s="201" t="s">
        <v>183</v>
      </c>
      <c r="D141" s="345" t="s">
        <v>6</v>
      </c>
      <c r="E141" s="403">
        <v>4</v>
      </c>
      <c r="F141" s="274">
        <f t="shared" si="8"/>
        <v>0</v>
      </c>
      <c r="G141" s="274">
        <f t="shared" si="9"/>
        <v>0</v>
      </c>
      <c r="H141" s="274"/>
      <c r="I141" s="408"/>
      <c r="J141" s="326"/>
    </row>
    <row r="142" spans="1:10" s="132" customFormat="1" ht="12.75">
      <c r="A142" s="516"/>
      <c r="B142" s="517"/>
      <c r="C142" s="201" t="s">
        <v>185</v>
      </c>
      <c r="D142" s="345" t="s">
        <v>6</v>
      </c>
      <c r="E142" s="403">
        <v>8</v>
      </c>
      <c r="F142" s="274">
        <f t="shared" si="8"/>
        <v>0</v>
      </c>
      <c r="G142" s="274">
        <f t="shared" si="9"/>
        <v>0</v>
      </c>
      <c r="H142" s="274"/>
      <c r="I142" s="408"/>
      <c r="J142" s="326"/>
    </row>
    <row r="143" spans="1:10" s="132" customFormat="1" ht="12.75">
      <c r="A143" s="516"/>
      <c r="B143" s="517"/>
      <c r="C143" s="201" t="s">
        <v>155</v>
      </c>
      <c r="D143" s="345" t="s">
        <v>6</v>
      </c>
      <c r="E143" s="403">
        <v>8</v>
      </c>
      <c r="F143" s="274">
        <f t="shared" si="8"/>
        <v>0</v>
      </c>
      <c r="G143" s="274">
        <f t="shared" si="9"/>
        <v>0</v>
      </c>
      <c r="H143" s="274"/>
      <c r="I143" s="408"/>
      <c r="J143" s="326"/>
    </row>
    <row r="144" spans="1:10" s="132" customFormat="1" ht="12.75">
      <c r="A144" s="516"/>
      <c r="B144" s="517"/>
      <c r="C144" s="199"/>
      <c r="D144" s="347"/>
      <c r="E144" s="348"/>
      <c r="F144" s="274">
        <f t="shared" si="8"/>
        <v>0</v>
      </c>
      <c r="G144" s="274">
        <f t="shared" si="9"/>
        <v>0</v>
      </c>
      <c r="H144" s="274"/>
      <c r="I144" s="408"/>
      <c r="J144" s="326"/>
    </row>
    <row r="145" spans="1:10" s="132" customFormat="1" ht="12.75">
      <c r="A145" s="469" t="str">
        <f>$B$73</f>
        <v>III.</v>
      </c>
      <c r="B145" s="468">
        <f>COUNT($A$75:$B144)+1</f>
        <v>16</v>
      </c>
      <c r="C145" s="222" t="s">
        <v>283</v>
      </c>
      <c r="D145" s="345"/>
      <c r="E145" s="346"/>
      <c r="F145" s="274">
        <f t="shared" si="8"/>
        <v>0</v>
      </c>
      <c r="G145" s="274">
        <f t="shared" si="9"/>
        <v>0</v>
      </c>
      <c r="H145" s="274"/>
      <c r="I145" s="408"/>
      <c r="J145" s="326"/>
    </row>
    <row r="146" spans="1:10" s="132" customFormat="1" ht="36">
      <c r="A146" s="516"/>
      <c r="B146" s="517"/>
      <c r="C146" s="385" t="s">
        <v>186</v>
      </c>
      <c r="D146" s="345"/>
      <c r="E146" s="346"/>
      <c r="F146" s="274">
        <f t="shared" si="8"/>
        <v>0</v>
      </c>
      <c r="G146" s="274">
        <f t="shared" si="9"/>
        <v>0</v>
      </c>
      <c r="H146" s="274"/>
      <c r="I146" s="408"/>
      <c r="J146" s="326"/>
    </row>
    <row r="147" spans="1:10" s="132" customFormat="1" ht="12.75">
      <c r="A147" s="516"/>
      <c r="B147" s="517"/>
      <c r="C147" s="250" t="s">
        <v>169</v>
      </c>
      <c r="D147" s="345"/>
      <c r="E147" s="346"/>
      <c r="F147" s="274">
        <f t="shared" si="8"/>
        <v>0</v>
      </c>
      <c r="G147" s="274">
        <f t="shared" si="9"/>
        <v>0</v>
      </c>
      <c r="H147" s="274"/>
      <c r="I147" s="408"/>
      <c r="J147" s="326"/>
    </row>
    <row r="148" spans="1:10" s="132" customFormat="1" ht="12.75">
      <c r="A148" s="516"/>
      <c r="B148" s="517"/>
      <c r="C148" s="199" t="s">
        <v>222</v>
      </c>
      <c r="D148" s="345" t="s">
        <v>6</v>
      </c>
      <c r="E148" s="403">
        <v>10</v>
      </c>
      <c r="F148" s="274">
        <f t="shared" si="8"/>
        <v>0</v>
      </c>
      <c r="G148" s="274">
        <f t="shared" si="9"/>
        <v>0</v>
      </c>
      <c r="H148" s="274"/>
      <c r="I148" s="408"/>
      <c r="J148" s="326"/>
    </row>
    <row r="149" spans="1:10" s="132" customFormat="1" ht="12.75">
      <c r="A149" s="516"/>
      <c r="B149" s="517"/>
      <c r="C149" s="199" t="s">
        <v>181</v>
      </c>
      <c r="D149" s="345" t="s">
        <v>6</v>
      </c>
      <c r="E149" s="403">
        <v>6</v>
      </c>
      <c r="F149" s="274">
        <f t="shared" si="8"/>
        <v>0</v>
      </c>
      <c r="G149" s="274">
        <f t="shared" si="9"/>
        <v>0</v>
      </c>
      <c r="H149" s="274"/>
      <c r="I149" s="408"/>
      <c r="J149" s="326"/>
    </row>
    <row r="150" spans="1:10" s="132" customFormat="1" ht="12.75">
      <c r="A150" s="516"/>
      <c r="B150" s="517"/>
      <c r="C150" s="199" t="s">
        <v>182</v>
      </c>
      <c r="D150" s="345" t="s">
        <v>6</v>
      </c>
      <c r="E150" s="403">
        <v>4</v>
      </c>
      <c r="F150" s="274">
        <f t="shared" si="8"/>
        <v>0</v>
      </c>
      <c r="G150" s="274">
        <f t="shared" si="9"/>
        <v>0</v>
      </c>
      <c r="H150" s="274"/>
      <c r="I150" s="408"/>
      <c r="J150" s="326"/>
    </row>
    <row r="151" spans="1:10" s="132" customFormat="1" ht="12.75">
      <c r="A151" s="516"/>
      <c r="B151" s="517"/>
      <c r="C151" s="201" t="s">
        <v>154</v>
      </c>
      <c r="D151" s="345" t="s">
        <v>6</v>
      </c>
      <c r="E151" s="403">
        <v>7</v>
      </c>
      <c r="F151" s="274">
        <f t="shared" si="8"/>
        <v>0</v>
      </c>
      <c r="G151" s="274">
        <f t="shared" si="9"/>
        <v>0</v>
      </c>
      <c r="H151" s="274"/>
      <c r="I151" s="408"/>
      <c r="J151" s="326"/>
    </row>
    <row r="152" spans="1:10" s="132" customFormat="1" ht="12.75">
      <c r="A152" s="516"/>
      <c r="B152" s="517"/>
      <c r="C152" s="199" t="s">
        <v>183</v>
      </c>
      <c r="D152" s="345" t="s">
        <v>6</v>
      </c>
      <c r="E152" s="403">
        <v>2</v>
      </c>
      <c r="F152" s="274">
        <f t="shared" si="8"/>
        <v>0</v>
      </c>
      <c r="G152" s="274">
        <f t="shared" si="9"/>
        <v>0</v>
      </c>
      <c r="H152" s="274"/>
      <c r="I152" s="408"/>
      <c r="J152" s="326"/>
    </row>
    <row r="153" spans="1:10" s="132" customFormat="1" ht="12.75">
      <c r="A153" s="516"/>
      <c r="B153" s="517"/>
      <c r="C153" s="199" t="s">
        <v>184</v>
      </c>
      <c r="D153" s="345" t="s">
        <v>6</v>
      </c>
      <c r="E153" s="403">
        <v>2</v>
      </c>
      <c r="F153" s="274">
        <f t="shared" si="8"/>
        <v>0</v>
      </c>
      <c r="G153" s="274">
        <f t="shared" si="9"/>
        <v>0</v>
      </c>
      <c r="H153" s="274"/>
      <c r="I153" s="408"/>
      <c r="J153" s="326"/>
    </row>
    <row r="154" spans="1:10" s="132" customFormat="1" ht="12.75">
      <c r="A154" s="516"/>
      <c r="B154" s="517"/>
      <c r="C154" s="201" t="s">
        <v>155</v>
      </c>
      <c r="D154" s="345" t="s">
        <v>6</v>
      </c>
      <c r="E154" s="403">
        <v>13</v>
      </c>
      <c r="F154" s="274">
        <f>H154*DobMont</f>
        <v>0</v>
      </c>
      <c r="G154" s="274">
        <f>E154*F154</f>
        <v>0</v>
      </c>
      <c r="H154" s="274"/>
      <c r="I154" s="408"/>
      <c r="J154" s="326"/>
    </row>
    <row r="155" spans="1:10" s="132" customFormat="1" ht="12.75">
      <c r="A155" s="516"/>
      <c r="B155" s="517"/>
      <c r="C155" s="199"/>
      <c r="D155" s="347"/>
      <c r="E155" s="348"/>
      <c r="F155" s="274">
        <f t="shared" si="8"/>
        <v>0</v>
      </c>
      <c r="G155" s="274">
        <f t="shared" si="9"/>
        <v>0</v>
      </c>
      <c r="H155" s="274"/>
      <c r="I155" s="408"/>
      <c r="J155" s="326"/>
    </row>
    <row r="156" spans="1:10" s="132" customFormat="1" ht="12.75">
      <c r="A156" s="469" t="str">
        <f>$B$73</f>
        <v>III.</v>
      </c>
      <c r="B156" s="468">
        <f>COUNT($A$75:$B155)+1</f>
        <v>17</v>
      </c>
      <c r="C156" s="222" t="s">
        <v>281</v>
      </c>
      <c r="D156" s="345"/>
      <c r="E156" s="346"/>
      <c r="F156" s="274">
        <f t="shared" si="8"/>
        <v>0</v>
      </c>
      <c r="G156" s="274">
        <f t="shared" si="9"/>
        <v>0</v>
      </c>
      <c r="H156" s="274"/>
      <c r="I156" s="408"/>
      <c r="J156" s="326"/>
    </row>
    <row r="157" spans="1:10" s="132" customFormat="1" ht="168">
      <c r="A157" s="516"/>
      <c r="B157" s="517"/>
      <c r="C157" s="199" t="s">
        <v>296</v>
      </c>
      <c r="D157" s="345"/>
      <c r="E157" s="346"/>
      <c r="F157" s="274">
        <f t="shared" si="8"/>
        <v>0</v>
      </c>
      <c r="G157" s="274">
        <f t="shared" si="9"/>
        <v>0</v>
      </c>
      <c r="H157" s="274"/>
      <c r="I157" s="408"/>
      <c r="J157" s="326"/>
    </row>
    <row r="158" spans="1:10" s="132" customFormat="1" ht="60">
      <c r="A158" s="516"/>
      <c r="B158" s="517"/>
      <c r="C158" s="384" t="s">
        <v>771</v>
      </c>
      <c r="D158" s="402" t="s">
        <v>6</v>
      </c>
      <c r="E158" s="403">
        <v>1</v>
      </c>
      <c r="F158" s="274">
        <f t="shared" si="8"/>
        <v>0</v>
      </c>
      <c r="G158" s="274">
        <f t="shared" si="9"/>
        <v>0</v>
      </c>
      <c r="H158" s="274"/>
      <c r="I158" s="408"/>
      <c r="J158" s="326"/>
    </row>
    <row r="159" spans="1:10" s="132" customFormat="1" ht="60">
      <c r="A159" s="516"/>
      <c r="B159" s="517"/>
      <c r="C159" s="384" t="s">
        <v>755</v>
      </c>
      <c r="D159" s="402" t="s">
        <v>6</v>
      </c>
      <c r="E159" s="403">
        <v>1</v>
      </c>
      <c r="F159" s="274">
        <f t="shared" si="8"/>
        <v>0</v>
      </c>
      <c r="G159" s="274">
        <f t="shared" si="9"/>
        <v>0</v>
      </c>
      <c r="H159" s="274"/>
      <c r="I159" s="408"/>
      <c r="J159" s="326"/>
    </row>
    <row r="160" spans="1:10" s="132" customFormat="1" ht="60">
      <c r="A160" s="516"/>
      <c r="B160" s="517"/>
      <c r="C160" s="384" t="s">
        <v>756</v>
      </c>
      <c r="D160" s="402" t="s">
        <v>6</v>
      </c>
      <c r="E160" s="403">
        <v>1</v>
      </c>
      <c r="F160" s="274">
        <f t="shared" si="8"/>
        <v>0</v>
      </c>
      <c r="G160" s="274">
        <f t="shared" si="9"/>
        <v>0</v>
      </c>
      <c r="H160" s="274"/>
      <c r="I160" s="408"/>
      <c r="J160" s="326"/>
    </row>
    <row r="161" spans="1:10" s="132" customFormat="1" ht="60">
      <c r="A161" s="516"/>
      <c r="B161" s="517"/>
      <c r="C161" s="384" t="s">
        <v>757</v>
      </c>
      <c r="D161" s="402" t="s">
        <v>6</v>
      </c>
      <c r="E161" s="403">
        <v>1</v>
      </c>
      <c r="F161" s="274">
        <f t="shared" si="8"/>
        <v>0</v>
      </c>
      <c r="G161" s="274">
        <f t="shared" si="9"/>
        <v>0</v>
      </c>
      <c r="H161" s="274"/>
      <c r="I161" s="408"/>
      <c r="J161" s="326"/>
    </row>
    <row r="162" spans="1:10" s="132" customFormat="1" ht="60">
      <c r="A162" s="516"/>
      <c r="B162" s="517"/>
      <c r="C162" s="384" t="s">
        <v>759</v>
      </c>
      <c r="D162" s="402" t="s">
        <v>6</v>
      </c>
      <c r="E162" s="403">
        <v>1</v>
      </c>
      <c r="F162" s="274">
        <f t="shared" si="8"/>
        <v>0</v>
      </c>
      <c r="G162" s="274">
        <f t="shared" si="9"/>
        <v>0</v>
      </c>
      <c r="H162" s="274"/>
      <c r="I162" s="408"/>
      <c r="J162" s="326"/>
    </row>
    <row r="163" spans="1:10" s="132" customFormat="1" ht="60">
      <c r="A163" s="516"/>
      <c r="B163" s="517"/>
      <c r="C163" s="384" t="s">
        <v>770</v>
      </c>
      <c r="D163" s="402" t="s">
        <v>6</v>
      </c>
      <c r="E163" s="403">
        <v>1</v>
      </c>
      <c r="F163" s="274">
        <f t="shared" si="8"/>
        <v>0</v>
      </c>
      <c r="G163" s="274">
        <f t="shared" si="9"/>
        <v>0</v>
      </c>
      <c r="H163" s="274"/>
      <c r="I163" s="408"/>
      <c r="J163" s="326"/>
    </row>
    <row r="164" spans="1:10" s="132" customFormat="1" ht="60">
      <c r="A164" s="516"/>
      <c r="B164" s="517"/>
      <c r="C164" s="384" t="s">
        <v>758</v>
      </c>
      <c r="D164" s="402" t="s">
        <v>6</v>
      </c>
      <c r="E164" s="403">
        <v>1</v>
      </c>
      <c r="F164" s="274">
        <f t="shared" si="8"/>
        <v>0</v>
      </c>
      <c r="G164" s="274">
        <f t="shared" si="9"/>
        <v>0</v>
      </c>
      <c r="H164" s="274"/>
      <c r="I164" s="408"/>
      <c r="J164" s="326"/>
    </row>
    <row r="165" spans="1:10" s="132" customFormat="1" ht="9" customHeight="1">
      <c r="A165" s="516"/>
      <c r="B165" s="517"/>
      <c r="C165" s="199"/>
      <c r="D165" s="347"/>
      <c r="E165" s="348"/>
      <c r="F165" s="274">
        <f t="shared" si="8"/>
        <v>0</v>
      </c>
      <c r="G165" s="274">
        <f t="shared" si="9"/>
        <v>0</v>
      </c>
      <c r="H165" s="274"/>
      <c r="I165" s="408"/>
      <c r="J165" s="326"/>
    </row>
    <row r="166" spans="1:10" s="132" customFormat="1" ht="12.75">
      <c r="A166" s="469" t="str">
        <f>$B$73</f>
        <v>III.</v>
      </c>
      <c r="B166" s="468">
        <f>COUNT($A$75:$B165)+1</f>
        <v>18</v>
      </c>
      <c r="C166" s="222" t="s">
        <v>453</v>
      </c>
      <c r="D166" s="345"/>
      <c r="E166" s="346"/>
      <c r="F166" s="274">
        <f t="shared" si="8"/>
        <v>0</v>
      </c>
      <c r="G166" s="274">
        <f t="shared" si="9"/>
        <v>0</v>
      </c>
      <c r="H166" s="274"/>
      <c r="I166" s="408"/>
      <c r="J166" s="326"/>
    </row>
    <row r="167" spans="1:10" s="132" customFormat="1" ht="84">
      <c r="A167" s="516"/>
      <c r="B167" s="517"/>
      <c r="C167" s="199" t="s">
        <v>297</v>
      </c>
      <c r="D167" s="345"/>
      <c r="E167" s="346"/>
      <c r="F167" s="274">
        <f t="shared" si="8"/>
        <v>0</v>
      </c>
      <c r="G167" s="274">
        <f t="shared" si="9"/>
        <v>0</v>
      </c>
      <c r="H167" s="274"/>
      <c r="I167" s="408"/>
      <c r="J167" s="326"/>
    </row>
    <row r="168" spans="1:10" s="132" customFormat="1" ht="36">
      <c r="A168" s="516"/>
      <c r="B168" s="517"/>
      <c r="C168" s="384" t="s">
        <v>760</v>
      </c>
      <c r="D168" s="345" t="s">
        <v>6</v>
      </c>
      <c r="E168" s="346">
        <v>1</v>
      </c>
      <c r="F168" s="274">
        <f t="shared" si="8"/>
        <v>0</v>
      </c>
      <c r="G168" s="274">
        <f t="shared" si="9"/>
        <v>0</v>
      </c>
      <c r="H168" s="274"/>
      <c r="I168" s="408"/>
      <c r="J168" s="326"/>
    </row>
    <row r="169" spans="1:10" s="132" customFormat="1" ht="36">
      <c r="A169" s="516"/>
      <c r="B169" s="517"/>
      <c r="C169" s="384" t="s">
        <v>487</v>
      </c>
      <c r="D169" s="345" t="s">
        <v>6</v>
      </c>
      <c r="E169" s="346">
        <v>2</v>
      </c>
      <c r="F169" s="274">
        <f>H169*DobMont</f>
        <v>0</v>
      </c>
      <c r="G169" s="274">
        <f>E169*F169</f>
        <v>0</v>
      </c>
      <c r="H169" s="274"/>
      <c r="I169" s="408"/>
      <c r="J169" s="326"/>
    </row>
    <row r="170" spans="1:10" s="132" customFormat="1" ht="12.75">
      <c r="A170" s="516"/>
      <c r="B170" s="517"/>
      <c r="C170" s="198"/>
      <c r="D170" s="347"/>
      <c r="E170" s="348"/>
      <c r="F170" s="274">
        <f aca="true" t="shared" si="10" ref="F170:F217">H170*DobMont</f>
        <v>0</v>
      </c>
      <c r="G170" s="274">
        <f aca="true" t="shared" si="11" ref="G170:G217">E170*F170</f>
        <v>0</v>
      </c>
      <c r="H170" s="274"/>
      <c r="I170" s="408"/>
      <c r="J170" s="326"/>
    </row>
    <row r="171" spans="1:10" s="132" customFormat="1" ht="12.75">
      <c r="A171" s="469" t="str">
        <f>$B$73</f>
        <v>III.</v>
      </c>
      <c r="B171" s="468">
        <f>COUNT($A$75:$B170)+1</f>
        <v>19</v>
      </c>
      <c r="C171" s="532" t="s">
        <v>282</v>
      </c>
      <c r="D171" s="347"/>
      <c r="E171" s="348"/>
      <c r="F171" s="274">
        <f t="shared" si="10"/>
        <v>0</v>
      </c>
      <c r="G171" s="274">
        <f t="shared" si="11"/>
        <v>0</v>
      </c>
      <c r="H171" s="274"/>
      <c r="I171" s="408"/>
      <c r="J171" s="326"/>
    </row>
    <row r="172" spans="1:10" s="132" customFormat="1" ht="120">
      <c r="A172" s="516"/>
      <c r="B172" s="517"/>
      <c r="C172" s="202" t="s">
        <v>290</v>
      </c>
      <c r="D172" s="347"/>
      <c r="E172" s="348"/>
      <c r="F172" s="274">
        <f t="shared" si="10"/>
        <v>0</v>
      </c>
      <c r="G172" s="274">
        <f t="shared" si="11"/>
        <v>0</v>
      </c>
      <c r="H172" s="274"/>
      <c r="I172" s="408"/>
      <c r="J172" s="326"/>
    </row>
    <row r="173" spans="1:10" s="132" customFormat="1" ht="12.75">
      <c r="A173" s="516"/>
      <c r="B173" s="517"/>
      <c r="C173" s="386" t="s">
        <v>187</v>
      </c>
      <c r="D173" s="347"/>
      <c r="E173" s="348"/>
      <c r="F173" s="274">
        <f t="shared" si="10"/>
        <v>0</v>
      </c>
      <c r="G173" s="274">
        <f t="shared" si="11"/>
        <v>0</v>
      </c>
      <c r="H173" s="274"/>
      <c r="I173" s="408"/>
      <c r="J173" s="326"/>
    </row>
    <row r="174" spans="1:10" s="132" customFormat="1" ht="16.5" customHeight="1">
      <c r="A174" s="516"/>
      <c r="B174" s="517"/>
      <c r="C174" s="201" t="s">
        <v>154</v>
      </c>
      <c r="D174" s="345" t="s">
        <v>6</v>
      </c>
      <c r="E174" s="403">
        <v>1</v>
      </c>
      <c r="F174" s="274">
        <f t="shared" si="10"/>
        <v>0</v>
      </c>
      <c r="G174" s="274">
        <f t="shared" si="11"/>
        <v>0</v>
      </c>
      <c r="H174" s="274"/>
      <c r="I174" s="408"/>
      <c r="J174" s="326"/>
    </row>
    <row r="175" spans="1:10" s="132" customFormat="1" ht="16.5" customHeight="1">
      <c r="A175" s="516"/>
      <c r="B175" s="517"/>
      <c r="C175" s="201" t="s">
        <v>185</v>
      </c>
      <c r="D175" s="345" t="s">
        <v>6</v>
      </c>
      <c r="E175" s="403">
        <v>2</v>
      </c>
      <c r="F175" s="274">
        <f t="shared" si="10"/>
        <v>0</v>
      </c>
      <c r="G175" s="274">
        <f t="shared" si="11"/>
        <v>0</v>
      </c>
      <c r="H175" s="274"/>
      <c r="I175" s="408"/>
      <c r="J175" s="326"/>
    </row>
    <row r="176" spans="1:10" s="132" customFormat="1" ht="16.5" customHeight="1">
      <c r="A176" s="516"/>
      <c r="B176" s="517"/>
      <c r="C176" s="201" t="s">
        <v>155</v>
      </c>
      <c r="D176" s="345" t="s">
        <v>6</v>
      </c>
      <c r="E176" s="403">
        <v>2</v>
      </c>
      <c r="F176" s="274">
        <f t="shared" si="10"/>
        <v>0</v>
      </c>
      <c r="G176" s="274">
        <f t="shared" si="11"/>
        <v>0</v>
      </c>
      <c r="H176" s="274"/>
      <c r="I176" s="408"/>
      <c r="J176" s="326"/>
    </row>
    <row r="177" spans="1:10" s="132" customFormat="1" ht="12.75">
      <c r="A177" s="516"/>
      <c r="B177" s="517"/>
      <c r="C177" s="198"/>
      <c r="D177" s="347"/>
      <c r="E177" s="405"/>
      <c r="F177" s="274">
        <f t="shared" si="10"/>
        <v>0</v>
      </c>
      <c r="G177" s="274">
        <f t="shared" si="11"/>
        <v>0</v>
      </c>
      <c r="H177" s="274"/>
      <c r="I177" s="408"/>
      <c r="J177" s="326"/>
    </row>
    <row r="178" spans="1:10" s="132" customFormat="1" ht="12.75">
      <c r="A178" s="469" t="str">
        <f>$B$73</f>
        <v>III.</v>
      </c>
      <c r="B178" s="468">
        <f>COUNT($A$75:$B177)+1</f>
        <v>20</v>
      </c>
      <c r="C178" s="222" t="s">
        <v>454</v>
      </c>
      <c r="D178" s="345"/>
      <c r="E178" s="403"/>
      <c r="F178" s="274">
        <f t="shared" si="10"/>
        <v>0</v>
      </c>
      <c r="G178" s="274">
        <f t="shared" si="11"/>
        <v>0</v>
      </c>
      <c r="H178" s="274"/>
      <c r="I178" s="408"/>
      <c r="J178" s="326"/>
    </row>
    <row r="179" spans="1:10" s="132" customFormat="1" ht="36">
      <c r="A179" s="516"/>
      <c r="B179" s="517"/>
      <c r="C179" s="199" t="s">
        <v>293</v>
      </c>
      <c r="D179" s="345"/>
      <c r="E179" s="403"/>
      <c r="F179" s="274">
        <f t="shared" si="10"/>
        <v>0</v>
      </c>
      <c r="G179" s="274">
        <f t="shared" si="11"/>
        <v>0</v>
      </c>
      <c r="H179" s="274"/>
      <c r="I179" s="408"/>
      <c r="J179" s="326"/>
    </row>
    <row r="180" spans="1:10" s="132" customFormat="1" ht="12.75">
      <c r="A180" s="516"/>
      <c r="B180" s="517"/>
      <c r="C180" s="250" t="s">
        <v>291</v>
      </c>
      <c r="D180" s="345"/>
      <c r="E180" s="403"/>
      <c r="F180" s="274">
        <f t="shared" si="10"/>
        <v>0</v>
      </c>
      <c r="G180" s="274">
        <f t="shared" si="11"/>
        <v>0</v>
      </c>
      <c r="H180" s="274"/>
      <c r="I180" s="408"/>
      <c r="J180" s="326"/>
    </row>
    <row r="181" spans="1:10" s="132" customFormat="1" ht="12.75">
      <c r="A181" s="516"/>
      <c r="B181" s="517"/>
      <c r="C181" s="250" t="s">
        <v>154</v>
      </c>
      <c r="D181" s="345" t="s">
        <v>6</v>
      </c>
      <c r="E181" s="403">
        <v>4</v>
      </c>
      <c r="F181" s="274">
        <f t="shared" si="10"/>
        <v>0</v>
      </c>
      <c r="G181" s="274">
        <f t="shared" si="11"/>
        <v>0</v>
      </c>
      <c r="H181" s="274"/>
      <c r="I181" s="408"/>
      <c r="J181" s="326"/>
    </row>
    <row r="182" spans="1:10" s="132" customFormat="1" ht="12.75">
      <c r="A182" s="516"/>
      <c r="B182" s="517"/>
      <c r="C182" s="201" t="s">
        <v>185</v>
      </c>
      <c r="D182" s="345" t="s">
        <v>6</v>
      </c>
      <c r="E182" s="403">
        <v>2</v>
      </c>
      <c r="F182" s="274">
        <f t="shared" si="10"/>
        <v>0</v>
      </c>
      <c r="G182" s="274">
        <f t="shared" si="11"/>
        <v>0</v>
      </c>
      <c r="H182" s="274"/>
      <c r="I182" s="408"/>
      <c r="J182" s="326"/>
    </row>
    <row r="183" spans="1:10" s="132" customFormat="1" ht="12.75">
      <c r="A183" s="516"/>
      <c r="B183" s="517"/>
      <c r="C183" s="201" t="s">
        <v>155</v>
      </c>
      <c r="D183" s="345" t="s">
        <v>6</v>
      </c>
      <c r="E183" s="403">
        <v>3</v>
      </c>
      <c r="F183" s="274">
        <f t="shared" si="10"/>
        <v>0</v>
      </c>
      <c r="G183" s="274">
        <f t="shared" si="11"/>
        <v>0</v>
      </c>
      <c r="H183" s="274"/>
      <c r="I183" s="408"/>
      <c r="J183" s="326"/>
    </row>
    <row r="184" spans="1:10" s="132" customFormat="1" ht="12.75">
      <c r="A184" s="516"/>
      <c r="B184" s="517"/>
      <c r="C184" s="199"/>
      <c r="D184" s="347"/>
      <c r="E184" s="405"/>
      <c r="F184" s="274">
        <f t="shared" si="10"/>
        <v>0</v>
      </c>
      <c r="G184" s="274">
        <f t="shared" si="11"/>
        <v>0</v>
      </c>
      <c r="H184" s="274"/>
      <c r="I184" s="408"/>
      <c r="J184" s="326"/>
    </row>
    <row r="185" spans="1:10" s="132" customFormat="1" ht="12.75">
      <c r="A185" s="469" t="str">
        <f>$B$73</f>
        <v>III.</v>
      </c>
      <c r="B185" s="468">
        <f>COUNT($A$75:$B184)+1</f>
        <v>21</v>
      </c>
      <c r="C185" s="222" t="s">
        <v>455</v>
      </c>
      <c r="D185" s="345"/>
      <c r="E185" s="403"/>
      <c r="F185" s="274">
        <f t="shared" si="10"/>
        <v>0</v>
      </c>
      <c r="G185" s="274">
        <f t="shared" si="11"/>
        <v>0</v>
      </c>
      <c r="H185" s="274"/>
      <c r="I185" s="408"/>
      <c r="J185" s="326"/>
    </row>
    <row r="186" spans="1:10" s="132" customFormat="1" ht="36">
      <c r="A186" s="516"/>
      <c r="B186" s="517"/>
      <c r="C186" s="199" t="s">
        <v>456</v>
      </c>
      <c r="D186" s="345"/>
      <c r="E186" s="403"/>
      <c r="F186" s="274">
        <f t="shared" si="10"/>
        <v>0</v>
      </c>
      <c r="G186" s="274">
        <f t="shared" si="11"/>
        <v>0</v>
      </c>
      <c r="H186" s="274"/>
      <c r="I186" s="408"/>
      <c r="J186" s="326"/>
    </row>
    <row r="187" spans="1:10" s="132" customFormat="1" ht="12.75">
      <c r="A187" s="516"/>
      <c r="B187" s="517"/>
      <c r="C187" s="250" t="s">
        <v>291</v>
      </c>
      <c r="D187" s="345"/>
      <c r="E187" s="403"/>
      <c r="F187" s="274">
        <f t="shared" si="10"/>
        <v>0</v>
      </c>
      <c r="G187" s="274">
        <f t="shared" si="11"/>
        <v>0</v>
      </c>
      <c r="H187" s="274"/>
      <c r="I187" s="408"/>
      <c r="J187" s="326"/>
    </row>
    <row r="188" spans="1:10" s="132" customFormat="1" ht="12.75">
      <c r="A188" s="516"/>
      <c r="B188" s="517"/>
      <c r="C188" s="201" t="s">
        <v>185</v>
      </c>
      <c r="D188" s="345" t="s">
        <v>6</v>
      </c>
      <c r="E188" s="403">
        <v>4</v>
      </c>
      <c r="F188" s="274">
        <f t="shared" si="10"/>
        <v>0</v>
      </c>
      <c r="G188" s="274">
        <f t="shared" si="11"/>
        <v>0</v>
      </c>
      <c r="H188" s="274"/>
      <c r="I188" s="408"/>
      <c r="J188" s="326"/>
    </row>
    <row r="189" spans="1:10" s="132" customFormat="1" ht="12.75">
      <c r="A189" s="516"/>
      <c r="B189" s="517"/>
      <c r="C189" s="201" t="s">
        <v>155</v>
      </c>
      <c r="D189" s="345" t="s">
        <v>6</v>
      </c>
      <c r="E189" s="403">
        <v>6</v>
      </c>
      <c r="F189" s="274">
        <f t="shared" si="10"/>
        <v>0</v>
      </c>
      <c r="G189" s="274">
        <f t="shared" si="11"/>
        <v>0</v>
      </c>
      <c r="H189" s="274"/>
      <c r="I189" s="408"/>
      <c r="J189" s="326"/>
    </row>
    <row r="190" spans="1:10" s="132" customFormat="1" ht="12.75">
      <c r="A190" s="516"/>
      <c r="B190" s="517"/>
      <c r="C190" s="198"/>
      <c r="D190" s="347"/>
      <c r="E190" s="405"/>
      <c r="F190" s="274">
        <f t="shared" si="10"/>
        <v>0</v>
      </c>
      <c r="G190" s="274">
        <f t="shared" si="11"/>
        <v>0</v>
      </c>
      <c r="H190" s="274"/>
      <c r="I190" s="408"/>
      <c r="J190" s="326"/>
    </row>
    <row r="191" spans="1:10" s="132" customFormat="1" ht="12.75">
      <c r="A191" s="469" t="str">
        <f>$B$73</f>
        <v>III.</v>
      </c>
      <c r="B191" s="468">
        <f>COUNT($A$75:$B190)+1</f>
        <v>22</v>
      </c>
      <c r="C191" s="371" t="s">
        <v>457</v>
      </c>
      <c r="D191" s="347"/>
      <c r="E191" s="405"/>
      <c r="F191" s="274">
        <f t="shared" si="10"/>
        <v>0</v>
      </c>
      <c r="G191" s="274">
        <f t="shared" si="11"/>
        <v>0</v>
      </c>
      <c r="H191" s="274"/>
      <c r="I191" s="408"/>
      <c r="J191" s="326"/>
    </row>
    <row r="192" spans="1:10" s="132" customFormat="1" ht="36">
      <c r="A192" s="516"/>
      <c r="B192" s="517"/>
      <c r="C192" s="343" t="s">
        <v>295</v>
      </c>
      <c r="D192" s="347"/>
      <c r="E192" s="405"/>
      <c r="F192" s="274">
        <f t="shared" si="10"/>
        <v>0</v>
      </c>
      <c r="G192" s="274">
        <f t="shared" si="11"/>
        <v>0</v>
      </c>
      <c r="H192" s="274"/>
      <c r="I192" s="408"/>
      <c r="J192" s="326"/>
    </row>
    <row r="193" spans="1:10" s="132" customFormat="1" ht="12.75">
      <c r="A193" s="516"/>
      <c r="B193" s="517"/>
      <c r="C193" s="201" t="s">
        <v>185</v>
      </c>
      <c r="D193" s="345" t="s">
        <v>6</v>
      </c>
      <c r="E193" s="403">
        <v>2</v>
      </c>
      <c r="F193" s="274">
        <f t="shared" si="10"/>
        <v>0</v>
      </c>
      <c r="G193" s="274">
        <f t="shared" si="11"/>
        <v>0</v>
      </c>
      <c r="H193" s="274"/>
      <c r="I193" s="408"/>
      <c r="J193" s="326"/>
    </row>
    <row r="194" spans="1:10" s="132" customFormat="1" ht="12.75">
      <c r="A194" s="516"/>
      <c r="B194" s="517"/>
      <c r="C194" s="201" t="s">
        <v>155</v>
      </c>
      <c r="D194" s="345" t="s">
        <v>6</v>
      </c>
      <c r="E194" s="403">
        <v>3</v>
      </c>
      <c r="F194" s="274">
        <f t="shared" si="10"/>
        <v>0</v>
      </c>
      <c r="G194" s="274">
        <f t="shared" si="11"/>
        <v>0</v>
      </c>
      <c r="H194" s="274"/>
      <c r="I194" s="408"/>
      <c r="J194" s="326"/>
    </row>
    <row r="195" spans="1:10" s="132" customFormat="1" ht="12.75">
      <c r="A195" s="516"/>
      <c r="B195" s="517"/>
      <c r="C195" s="198"/>
      <c r="D195" s="347"/>
      <c r="E195" s="348"/>
      <c r="F195" s="274">
        <f t="shared" si="10"/>
        <v>0</v>
      </c>
      <c r="G195" s="274">
        <f t="shared" si="11"/>
        <v>0</v>
      </c>
      <c r="H195" s="274"/>
      <c r="I195" s="408"/>
      <c r="J195" s="326"/>
    </row>
    <row r="196" spans="1:10" s="132" customFormat="1" ht="12.75">
      <c r="A196" s="469" t="str">
        <f>$B$73</f>
        <v>III.</v>
      </c>
      <c r="B196" s="468">
        <f>COUNT($A$75:$B195)+1</f>
        <v>23</v>
      </c>
      <c r="C196" s="222" t="s">
        <v>458</v>
      </c>
      <c r="D196" s="345" t="s">
        <v>6</v>
      </c>
      <c r="E196" s="346">
        <v>1</v>
      </c>
      <c r="F196" s="274">
        <f t="shared" si="10"/>
        <v>0</v>
      </c>
      <c r="G196" s="274">
        <f t="shared" si="11"/>
        <v>0</v>
      </c>
      <c r="H196" s="274"/>
      <c r="I196" s="408"/>
      <c r="J196" s="326"/>
    </row>
    <row r="197" spans="1:10" s="132" customFormat="1" ht="48">
      <c r="A197" s="516"/>
      <c r="B197" s="517"/>
      <c r="C197" s="202" t="s">
        <v>583</v>
      </c>
      <c r="D197" s="345"/>
      <c r="E197" s="346"/>
      <c r="F197" s="274">
        <f t="shared" si="10"/>
        <v>0</v>
      </c>
      <c r="G197" s="274">
        <f t="shared" si="11"/>
        <v>0</v>
      </c>
      <c r="H197" s="274"/>
      <c r="I197" s="408"/>
      <c r="J197" s="326"/>
    </row>
    <row r="198" spans="1:10" s="132" customFormat="1" ht="12.75">
      <c r="A198" s="516"/>
      <c r="B198" s="517"/>
      <c r="C198" s="386" t="s">
        <v>459</v>
      </c>
      <c r="D198" s="345"/>
      <c r="E198" s="346"/>
      <c r="F198" s="274">
        <f t="shared" si="10"/>
        <v>0</v>
      </c>
      <c r="G198" s="274">
        <f t="shared" si="11"/>
        <v>0</v>
      </c>
      <c r="H198" s="274"/>
      <c r="I198" s="408"/>
      <c r="J198" s="326"/>
    </row>
    <row r="199" spans="1:10" s="132" customFormat="1" ht="12.75">
      <c r="A199" s="516"/>
      <c r="B199" s="517"/>
      <c r="C199" s="198"/>
      <c r="D199" s="347"/>
      <c r="E199" s="348"/>
      <c r="F199" s="274">
        <f t="shared" si="10"/>
        <v>0</v>
      </c>
      <c r="G199" s="274">
        <f t="shared" si="11"/>
        <v>0</v>
      </c>
      <c r="H199" s="274"/>
      <c r="I199" s="408"/>
      <c r="J199" s="326"/>
    </row>
    <row r="200" spans="1:10" s="132" customFormat="1" ht="12.75">
      <c r="A200" s="469" t="str">
        <f>$B$73</f>
        <v>III.</v>
      </c>
      <c r="B200" s="468">
        <f>COUNT($A$75:$B199)+1</f>
        <v>24</v>
      </c>
      <c r="C200" s="222" t="s">
        <v>167</v>
      </c>
      <c r="D200" s="345" t="s">
        <v>6</v>
      </c>
      <c r="E200" s="403">
        <v>28</v>
      </c>
      <c r="F200" s="274">
        <f t="shared" si="10"/>
        <v>0</v>
      </c>
      <c r="G200" s="274">
        <f t="shared" si="11"/>
        <v>0</v>
      </c>
      <c r="H200" s="274"/>
      <c r="I200" s="408"/>
      <c r="J200" s="326"/>
    </row>
    <row r="201" spans="1:10" s="132" customFormat="1" ht="36">
      <c r="A201" s="516"/>
      <c r="B201" s="517"/>
      <c r="C201" s="202" t="s">
        <v>196</v>
      </c>
      <c r="D201" s="345"/>
      <c r="E201" s="346"/>
      <c r="F201" s="274">
        <f t="shared" si="10"/>
        <v>0</v>
      </c>
      <c r="G201" s="274">
        <f t="shared" si="11"/>
        <v>0</v>
      </c>
      <c r="H201" s="274"/>
      <c r="I201" s="408"/>
      <c r="J201" s="326"/>
    </row>
    <row r="202" spans="1:10" s="132" customFormat="1" ht="12.75">
      <c r="A202" s="516"/>
      <c r="B202" s="517"/>
      <c r="C202" s="386" t="s">
        <v>197</v>
      </c>
      <c r="D202" s="345"/>
      <c r="E202" s="346"/>
      <c r="F202" s="274">
        <f t="shared" si="10"/>
        <v>0</v>
      </c>
      <c r="G202" s="274">
        <f t="shared" si="11"/>
        <v>0</v>
      </c>
      <c r="H202" s="274"/>
      <c r="I202" s="408"/>
      <c r="J202" s="326"/>
    </row>
    <row r="203" spans="1:10" s="132" customFormat="1" ht="12.75">
      <c r="A203" s="516"/>
      <c r="B203" s="517"/>
      <c r="C203" s="199"/>
      <c r="D203" s="347"/>
      <c r="E203" s="348"/>
      <c r="F203" s="274">
        <f t="shared" si="10"/>
        <v>0</v>
      </c>
      <c r="G203" s="274">
        <f t="shared" si="11"/>
        <v>0</v>
      </c>
      <c r="H203" s="274"/>
      <c r="I203" s="408"/>
      <c r="J203" s="326"/>
    </row>
    <row r="204" spans="1:10" s="132" customFormat="1" ht="12.75">
      <c r="A204" s="469" t="str">
        <f>$B$73</f>
        <v>III.</v>
      </c>
      <c r="B204" s="468">
        <f>COUNT($A$75:$B203)+1</f>
        <v>25</v>
      </c>
      <c r="C204" s="222" t="s">
        <v>168</v>
      </c>
      <c r="D204" s="345" t="s">
        <v>6</v>
      </c>
      <c r="E204" s="403">
        <v>12</v>
      </c>
      <c r="F204" s="274">
        <f t="shared" si="10"/>
        <v>0</v>
      </c>
      <c r="G204" s="274">
        <f t="shared" si="11"/>
        <v>0</v>
      </c>
      <c r="H204" s="274"/>
      <c r="I204" s="408"/>
      <c r="J204" s="326"/>
    </row>
    <row r="205" spans="1:10" s="132" customFormat="1" ht="36">
      <c r="A205" s="516"/>
      <c r="B205" s="517"/>
      <c r="C205" s="202" t="s">
        <v>192</v>
      </c>
      <c r="D205" s="345"/>
      <c r="E205" s="346"/>
      <c r="F205" s="274">
        <f t="shared" si="10"/>
        <v>0</v>
      </c>
      <c r="G205" s="274">
        <f t="shared" si="11"/>
        <v>0</v>
      </c>
      <c r="H205" s="274"/>
      <c r="I205" s="408"/>
      <c r="J205" s="326"/>
    </row>
    <row r="206" spans="1:10" s="132" customFormat="1" ht="12.75">
      <c r="A206" s="516"/>
      <c r="B206" s="517"/>
      <c r="C206" s="386" t="s">
        <v>193</v>
      </c>
      <c r="D206" s="345"/>
      <c r="E206" s="346"/>
      <c r="F206" s="274">
        <f t="shared" si="10"/>
        <v>0</v>
      </c>
      <c r="G206" s="274">
        <f t="shared" si="11"/>
        <v>0</v>
      </c>
      <c r="H206" s="274"/>
      <c r="I206" s="408"/>
      <c r="J206" s="326"/>
    </row>
    <row r="207" spans="1:10" s="132" customFormat="1" ht="12.75">
      <c r="A207" s="516"/>
      <c r="B207" s="517"/>
      <c r="C207" s="199"/>
      <c r="D207" s="347"/>
      <c r="E207" s="348"/>
      <c r="F207" s="274">
        <f t="shared" si="10"/>
        <v>0</v>
      </c>
      <c r="G207" s="274">
        <f t="shared" si="11"/>
        <v>0</v>
      </c>
      <c r="H207" s="274"/>
      <c r="I207" s="408"/>
      <c r="J207" s="326"/>
    </row>
    <row r="208" spans="1:10" s="132" customFormat="1" ht="12.75">
      <c r="A208" s="469" t="str">
        <f>$B$73</f>
        <v>III.</v>
      </c>
      <c r="B208" s="468">
        <f>COUNT($A$75:$B207)+1</f>
        <v>26</v>
      </c>
      <c r="C208" s="222" t="s">
        <v>234</v>
      </c>
      <c r="D208" s="345" t="s">
        <v>6</v>
      </c>
      <c r="E208" s="346">
        <v>12</v>
      </c>
      <c r="F208" s="274">
        <f t="shared" si="10"/>
        <v>0</v>
      </c>
      <c r="G208" s="274">
        <f t="shared" si="11"/>
        <v>0</v>
      </c>
      <c r="H208" s="274"/>
      <c r="I208" s="408"/>
      <c r="J208" s="326"/>
    </row>
    <row r="209" spans="1:10" s="132" customFormat="1" ht="48">
      <c r="A209" s="516"/>
      <c r="B209" s="517"/>
      <c r="C209" s="202" t="s">
        <v>235</v>
      </c>
      <c r="D209" s="345"/>
      <c r="E209" s="346"/>
      <c r="F209" s="274">
        <f t="shared" si="10"/>
        <v>0</v>
      </c>
      <c r="G209" s="274">
        <f t="shared" si="11"/>
        <v>0</v>
      </c>
      <c r="H209" s="274"/>
      <c r="I209" s="408"/>
      <c r="J209" s="326"/>
    </row>
    <row r="210" spans="1:10" s="132" customFormat="1" ht="12.75">
      <c r="A210" s="516"/>
      <c r="B210" s="517"/>
      <c r="C210" s="386"/>
      <c r="D210" s="345"/>
      <c r="E210" s="346"/>
      <c r="F210" s="274">
        <f t="shared" si="10"/>
        <v>0</v>
      </c>
      <c r="G210" s="274">
        <f t="shared" si="11"/>
        <v>0</v>
      </c>
      <c r="H210" s="274"/>
      <c r="I210" s="408"/>
      <c r="J210" s="326"/>
    </row>
    <row r="211" spans="1:10" s="132" customFormat="1" ht="12.75">
      <c r="A211" s="469" t="str">
        <f>$B$73</f>
        <v>III.</v>
      </c>
      <c r="B211" s="468">
        <f>COUNT($A$75:$B210)+1</f>
        <v>27</v>
      </c>
      <c r="C211" s="222" t="s">
        <v>170</v>
      </c>
      <c r="D211" s="345" t="s">
        <v>6</v>
      </c>
      <c r="E211" s="403">
        <v>30</v>
      </c>
      <c r="F211" s="274">
        <f t="shared" si="10"/>
        <v>0</v>
      </c>
      <c r="G211" s="274">
        <f t="shared" si="11"/>
        <v>0</v>
      </c>
      <c r="H211" s="274"/>
      <c r="I211" s="408"/>
      <c r="J211" s="326"/>
    </row>
    <row r="212" spans="1:10" s="132" customFormat="1" ht="36">
      <c r="A212" s="516"/>
      <c r="B212" s="517"/>
      <c r="C212" s="343" t="s">
        <v>188</v>
      </c>
      <c r="D212" s="345"/>
      <c r="E212" s="346"/>
      <c r="F212" s="274">
        <f t="shared" si="10"/>
        <v>0</v>
      </c>
      <c r="G212" s="274">
        <f t="shared" si="11"/>
        <v>0</v>
      </c>
      <c r="H212" s="274"/>
      <c r="I212" s="408"/>
      <c r="J212" s="326"/>
    </row>
    <row r="213" spans="1:10" s="132" customFormat="1" ht="12.75">
      <c r="A213" s="516"/>
      <c r="B213" s="517"/>
      <c r="C213" s="250" t="s">
        <v>173</v>
      </c>
      <c r="D213" s="345"/>
      <c r="E213" s="346"/>
      <c r="F213" s="274">
        <f t="shared" si="10"/>
        <v>0</v>
      </c>
      <c r="G213" s="274">
        <f t="shared" si="11"/>
        <v>0</v>
      </c>
      <c r="H213" s="274"/>
      <c r="I213" s="408"/>
      <c r="J213" s="326"/>
    </row>
    <row r="214" spans="1:10" s="132" customFormat="1" ht="12.75">
      <c r="A214" s="516"/>
      <c r="B214" s="517"/>
      <c r="C214" s="199"/>
      <c r="D214" s="347"/>
      <c r="E214" s="348"/>
      <c r="F214" s="274">
        <f t="shared" si="10"/>
        <v>0</v>
      </c>
      <c r="G214" s="274">
        <f t="shared" si="11"/>
        <v>0</v>
      </c>
      <c r="H214" s="274"/>
      <c r="I214" s="408"/>
      <c r="J214" s="326"/>
    </row>
    <row r="215" spans="1:10" s="132" customFormat="1" ht="12.75">
      <c r="A215" s="469" t="str">
        <f>$B$73</f>
        <v>III.</v>
      </c>
      <c r="B215" s="468">
        <f>COUNT($A$75:$B214)+1</f>
        <v>28</v>
      </c>
      <c r="C215" s="222" t="s">
        <v>171</v>
      </c>
      <c r="D215" s="345" t="s">
        <v>6</v>
      </c>
      <c r="E215" s="403">
        <v>13</v>
      </c>
      <c r="F215" s="274">
        <f t="shared" si="10"/>
        <v>0</v>
      </c>
      <c r="G215" s="274">
        <f t="shared" si="11"/>
        <v>0</v>
      </c>
      <c r="H215" s="274"/>
      <c r="I215" s="408"/>
      <c r="J215" s="326"/>
    </row>
    <row r="216" spans="1:10" s="132" customFormat="1" ht="48">
      <c r="A216" s="516"/>
      <c r="B216" s="517"/>
      <c r="C216" s="343" t="s">
        <v>189</v>
      </c>
      <c r="D216" s="345"/>
      <c r="E216" s="346"/>
      <c r="F216" s="274">
        <f t="shared" si="10"/>
        <v>0</v>
      </c>
      <c r="G216" s="274">
        <f t="shared" si="11"/>
        <v>0</v>
      </c>
      <c r="H216" s="274"/>
      <c r="I216" s="408"/>
      <c r="J216" s="326"/>
    </row>
    <row r="217" spans="1:10" s="132" customFormat="1" ht="12.75">
      <c r="A217" s="516"/>
      <c r="B217" s="517"/>
      <c r="C217" s="250" t="s">
        <v>173</v>
      </c>
      <c r="D217" s="345"/>
      <c r="E217" s="346"/>
      <c r="F217" s="274">
        <f t="shared" si="10"/>
        <v>0</v>
      </c>
      <c r="G217" s="274">
        <f t="shared" si="11"/>
        <v>0</v>
      </c>
      <c r="H217" s="274"/>
      <c r="I217" s="408"/>
      <c r="J217" s="326"/>
    </row>
    <row r="218" spans="1:10" s="132" customFormat="1" ht="12.75">
      <c r="A218" s="516"/>
      <c r="B218" s="517"/>
      <c r="C218" s="199"/>
      <c r="D218" s="347"/>
      <c r="E218" s="348"/>
      <c r="F218" s="274">
        <f aca="true" t="shared" si="12" ref="F218:F244">H218*DobMont</f>
        <v>0</v>
      </c>
      <c r="G218" s="274">
        <f aca="true" t="shared" si="13" ref="G218:G244">E218*F218</f>
        <v>0</v>
      </c>
      <c r="H218" s="274"/>
      <c r="I218" s="408"/>
      <c r="J218" s="326"/>
    </row>
    <row r="219" spans="1:10" s="132" customFormat="1" ht="12.75">
      <c r="A219" s="469" t="str">
        <f>$B$73</f>
        <v>III.</v>
      </c>
      <c r="B219" s="468">
        <f>COUNT($A$75:$B218)+1</f>
        <v>29</v>
      </c>
      <c r="C219" s="222" t="s">
        <v>467</v>
      </c>
      <c r="D219" s="345" t="s">
        <v>6</v>
      </c>
      <c r="E219" s="403">
        <v>31</v>
      </c>
      <c r="F219" s="274">
        <f>H219*DobMont</f>
        <v>0</v>
      </c>
      <c r="G219" s="274">
        <f>E219*F219</f>
        <v>0</v>
      </c>
      <c r="H219" s="274"/>
      <c r="I219" s="408"/>
      <c r="J219" s="326"/>
    </row>
    <row r="220" spans="1:10" s="132" customFormat="1" ht="24">
      <c r="A220" s="516"/>
      <c r="B220" s="517"/>
      <c r="C220" s="343" t="s">
        <v>558</v>
      </c>
      <c r="D220" s="345"/>
      <c r="E220" s="403"/>
      <c r="F220" s="274">
        <f>H220*DobMont</f>
        <v>0</v>
      </c>
      <c r="G220" s="274">
        <f>E220*F220</f>
        <v>0</v>
      </c>
      <c r="H220" s="274"/>
      <c r="I220" s="408"/>
      <c r="J220" s="326"/>
    </row>
    <row r="221" spans="1:10" s="132" customFormat="1" ht="12.75">
      <c r="A221" s="516"/>
      <c r="B221" s="517"/>
      <c r="C221" s="250" t="s">
        <v>556</v>
      </c>
      <c r="D221" s="345"/>
      <c r="E221" s="403"/>
      <c r="F221" s="274">
        <f>H221*DobMont</f>
        <v>0</v>
      </c>
      <c r="G221" s="274">
        <f>E221*F221</f>
        <v>0</v>
      </c>
      <c r="H221" s="274"/>
      <c r="I221" s="408"/>
      <c r="J221" s="326"/>
    </row>
    <row r="222" spans="1:10" s="132" customFormat="1" ht="12.75">
      <c r="A222" s="516"/>
      <c r="B222" s="517"/>
      <c r="C222" s="199"/>
      <c r="D222" s="347"/>
      <c r="E222" s="405"/>
      <c r="F222" s="274"/>
      <c r="G222" s="274"/>
      <c r="H222" s="274"/>
      <c r="I222" s="408"/>
      <c r="J222" s="326"/>
    </row>
    <row r="223" spans="1:10" s="132" customFormat="1" ht="12.75">
      <c r="A223" s="469" t="str">
        <f>$B$73</f>
        <v>III.</v>
      </c>
      <c r="B223" s="468">
        <f>COUNT($A$75:$B222)+1</f>
        <v>30</v>
      </c>
      <c r="C223" s="222" t="s">
        <v>468</v>
      </c>
      <c r="D223" s="345" t="s">
        <v>6</v>
      </c>
      <c r="E223" s="403">
        <v>2</v>
      </c>
      <c r="F223" s="274">
        <f>H223*DobMont</f>
        <v>0</v>
      </c>
      <c r="G223" s="274">
        <f>E223*F223</f>
        <v>0</v>
      </c>
      <c r="H223" s="274"/>
      <c r="I223" s="408"/>
      <c r="J223" s="326"/>
    </row>
    <row r="224" spans="1:10" s="132" customFormat="1" ht="24">
      <c r="A224" s="516"/>
      <c r="B224" s="517"/>
      <c r="C224" s="343" t="s">
        <v>559</v>
      </c>
      <c r="D224" s="345"/>
      <c r="E224" s="346"/>
      <c r="F224" s="274">
        <f>H224*DobMont</f>
        <v>0</v>
      </c>
      <c r="G224" s="274">
        <f>E224*F224</f>
        <v>0</v>
      </c>
      <c r="H224" s="274"/>
      <c r="I224" s="408"/>
      <c r="J224" s="326"/>
    </row>
    <row r="225" spans="1:10" s="132" customFormat="1" ht="12.75">
      <c r="A225" s="516"/>
      <c r="B225" s="517"/>
      <c r="C225" s="250" t="s">
        <v>557</v>
      </c>
      <c r="D225" s="345"/>
      <c r="E225" s="346"/>
      <c r="F225" s="274">
        <f>H225*DobMont</f>
        <v>0</v>
      </c>
      <c r="G225" s="274">
        <f>E225*F225</f>
        <v>0</v>
      </c>
      <c r="H225" s="274"/>
      <c r="I225" s="408"/>
      <c r="J225" s="326"/>
    </row>
    <row r="226" spans="1:10" s="132" customFormat="1" ht="12.75">
      <c r="A226" s="516"/>
      <c r="B226" s="517"/>
      <c r="C226" s="199"/>
      <c r="D226" s="347"/>
      <c r="E226" s="348"/>
      <c r="F226" s="274"/>
      <c r="G226" s="274"/>
      <c r="H226" s="274"/>
      <c r="I226" s="408"/>
      <c r="J226" s="326"/>
    </row>
    <row r="227" spans="1:10" s="132" customFormat="1" ht="12.75">
      <c r="A227" s="469" t="str">
        <f>$B$73</f>
        <v>III.</v>
      </c>
      <c r="B227" s="468">
        <f>COUNT($A$75:$B218)+1</f>
        <v>29</v>
      </c>
      <c r="C227" s="371" t="s">
        <v>190</v>
      </c>
      <c r="D227" s="345" t="s">
        <v>6</v>
      </c>
      <c r="E227" s="346">
        <f>SUM(E211:E223)+SUM(E200:E204)</f>
        <v>116</v>
      </c>
      <c r="F227" s="274">
        <f t="shared" si="12"/>
        <v>0</v>
      </c>
      <c r="G227" s="274">
        <f t="shared" si="13"/>
        <v>0</v>
      </c>
      <c r="H227" s="274"/>
      <c r="I227" s="408"/>
      <c r="J227" s="326"/>
    </row>
    <row r="228" spans="1:10" s="132" customFormat="1" ht="48">
      <c r="A228" s="516"/>
      <c r="B228" s="517"/>
      <c r="C228" s="343" t="s">
        <v>191</v>
      </c>
      <c r="D228" s="347"/>
      <c r="E228" s="348"/>
      <c r="F228" s="274">
        <f t="shared" si="12"/>
        <v>0</v>
      </c>
      <c r="G228" s="274">
        <f t="shared" si="13"/>
        <v>0</v>
      </c>
      <c r="H228" s="274"/>
      <c r="I228" s="408"/>
      <c r="J228" s="326"/>
    </row>
    <row r="229" spans="1:10" s="132" customFormat="1" ht="12.75">
      <c r="A229" s="516"/>
      <c r="B229" s="517"/>
      <c r="C229" s="199"/>
      <c r="D229" s="347"/>
      <c r="E229" s="348"/>
      <c r="F229" s="274">
        <f t="shared" si="12"/>
        <v>0</v>
      </c>
      <c r="G229" s="274">
        <f t="shared" si="13"/>
        <v>0</v>
      </c>
      <c r="H229" s="274"/>
      <c r="I229" s="408"/>
      <c r="J229" s="326"/>
    </row>
    <row r="230" spans="1:10" s="132" customFormat="1" ht="12.75">
      <c r="A230" s="469" t="str">
        <f>$B$73</f>
        <v>III.</v>
      </c>
      <c r="B230" s="468">
        <f>COUNT($A$75:$B229)+1</f>
        <v>32</v>
      </c>
      <c r="C230" s="371" t="s">
        <v>199</v>
      </c>
      <c r="D230" s="345" t="s">
        <v>134</v>
      </c>
      <c r="E230" s="403">
        <v>15</v>
      </c>
      <c r="F230" s="274">
        <f t="shared" si="12"/>
        <v>0</v>
      </c>
      <c r="G230" s="274">
        <f t="shared" si="13"/>
        <v>0</v>
      </c>
      <c r="H230" s="274"/>
      <c r="I230" s="408"/>
      <c r="J230" s="326"/>
    </row>
    <row r="231" spans="1:10" s="132" customFormat="1" ht="24">
      <c r="A231" s="516"/>
      <c r="B231" s="517"/>
      <c r="C231" s="199" t="s">
        <v>200</v>
      </c>
      <c r="D231" s="347"/>
      <c r="E231" s="348"/>
      <c r="F231" s="274">
        <f t="shared" si="12"/>
        <v>0</v>
      </c>
      <c r="G231" s="274">
        <f t="shared" si="13"/>
        <v>0</v>
      </c>
      <c r="H231" s="274"/>
      <c r="I231" s="408"/>
      <c r="J231" s="326"/>
    </row>
    <row r="232" spans="1:10" s="132" customFormat="1" ht="12.75">
      <c r="A232" s="516"/>
      <c r="B232" s="517"/>
      <c r="C232" s="199"/>
      <c r="D232" s="347"/>
      <c r="E232" s="348"/>
      <c r="F232" s="274">
        <f t="shared" si="12"/>
        <v>0</v>
      </c>
      <c r="G232" s="274">
        <f t="shared" si="13"/>
        <v>0</v>
      </c>
      <c r="H232" s="274"/>
      <c r="I232" s="408"/>
      <c r="J232" s="326"/>
    </row>
    <row r="233" spans="1:10" s="132" customFormat="1" ht="12.75">
      <c r="A233" s="469" t="str">
        <f>$B$73</f>
        <v>III.</v>
      </c>
      <c r="B233" s="468">
        <f>COUNT($A$75:$B232)+1</f>
        <v>33</v>
      </c>
      <c r="C233" s="222" t="s">
        <v>180</v>
      </c>
      <c r="D233" s="345" t="s">
        <v>134</v>
      </c>
      <c r="E233" s="403">
        <v>20</v>
      </c>
      <c r="F233" s="274">
        <f t="shared" si="12"/>
        <v>0</v>
      </c>
      <c r="G233" s="274">
        <f t="shared" si="13"/>
        <v>0</v>
      </c>
      <c r="H233" s="274"/>
      <c r="I233" s="408"/>
      <c r="J233" s="326"/>
    </row>
    <row r="234" spans="1:10" s="132" customFormat="1" ht="96">
      <c r="A234" s="516"/>
      <c r="B234" s="517"/>
      <c r="C234" s="215" t="s">
        <v>794</v>
      </c>
      <c r="D234" s="345"/>
      <c r="E234" s="346"/>
      <c r="F234" s="274">
        <f t="shared" si="12"/>
        <v>0</v>
      </c>
      <c r="G234" s="274">
        <f t="shared" si="13"/>
        <v>0</v>
      </c>
      <c r="H234" s="274"/>
      <c r="I234" s="408"/>
      <c r="J234" s="326"/>
    </row>
    <row r="235" spans="1:10" s="132" customFormat="1" ht="12.75">
      <c r="A235" s="516"/>
      <c r="B235" s="517"/>
      <c r="C235" s="204" t="s">
        <v>795</v>
      </c>
      <c r="D235" s="345"/>
      <c r="E235" s="346"/>
      <c r="F235" s="274">
        <f t="shared" si="12"/>
        <v>0</v>
      </c>
      <c r="G235" s="274">
        <f t="shared" si="13"/>
        <v>0</v>
      </c>
      <c r="H235" s="274"/>
      <c r="I235" s="408"/>
      <c r="J235" s="326"/>
    </row>
    <row r="236" spans="1:10" s="132" customFormat="1" ht="12.75">
      <c r="A236" s="516"/>
      <c r="B236" s="517"/>
      <c r="C236" s="199"/>
      <c r="D236" s="347"/>
      <c r="E236" s="348"/>
      <c r="F236" s="274">
        <f t="shared" si="12"/>
        <v>0</v>
      </c>
      <c r="G236" s="274">
        <f t="shared" si="13"/>
        <v>0</v>
      </c>
      <c r="H236" s="274"/>
      <c r="I236" s="408"/>
      <c r="J236" s="326"/>
    </row>
    <row r="237" spans="1:10" s="132" customFormat="1" ht="12.75">
      <c r="A237" s="469" t="str">
        <f>$B$73</f>
        <v>III.</v>
      </c>
      <c r="B237" s="468">
        <f>COUNT($A$75:$B236)+1</f>
        <v>34</v>
      </c>
      <c r="C237" s="222" t="s">
        <v>166</v>
      </c>
      <c r="D237" s="345" t="s">
        <v>6</v>
      </c>
      <c r="E237" s="346">
        <v>1</v>
      </c>
      <c r="F237" s="274">
        <f t="shared" si="12"/>
        <v>0</v>
      </c>
      <c r="G237" s="274">
        <f t="shared" si="13"/>
        <v>0</v>
      </c>
      <c r="H237" s="274"/>
      <c r="I237" s="408"/>
      <c r="J237" s="326"/>
    </row>
    <row r="238" spans="1:10" s="132" customFormat="1" ht="48">
      <c r="A238" s="516"/>
      <c r="B238" s="517"/>
      <c r="C238" s="199" t="s">
        <v>194</v>
      </c>
      <c r="D238" s="345"/>
      <c r="E238" s="346"/>
      <c r="F238" s="274">
        <f t="shared" si="12"/>
        <v>0</v>
      </c>
      <c r="G238" s="274">
        <f t="shared" si="13"/>
        <v>0</v>
      </c>
      <c r="H238" s="274"/>
      <c r="I238" s="408"/>
      <c r="J238" s="326"/>
    </row>
    <row r="239" spans="1:10" s="132" customFormat="1" ht="12.75">
      <c r="A239" s="516"/>
      <c r="B239" s="517"/>
      <c r="C239" s="199"/>
      <c r="D239" s="347"/>
      <c r="E239" s="348"/>
      <c r="F239" s="274">
        <f t="shared" si="12"/>
        <v>0</v>
      </c>
      <c r="G239" s="274">
        <f t="shared" si="13"/>
        <v>0</v>
      </c>
      <c r="H239" s="274"/>
      <c r="I239" s="408"/>
      <c r="J239" s="326"/>
    </row>
    <row r="240" spans="1:10" s="132" customFormat="1" ht="12.75">
      <c r="A240" s="469" t="str">
        <f>$B$73</f>
        <v>III.</v>
      </c>
      <c r="B240" s="468">
        <f>COUNT($A$75:$B239)+1</f>
        <v>35</v>
      </c>
      <c r="C240" s="222" t="s">
        <v>172</v>
      </c>
      <c r="D240" s="345" t="s">
        <v>98</v>
      </c>
      <c r="E240" s="346">
        <v>1</v>
      </c>
      <c r="F240" s="274">
        <f t="shared" si="12"/>
        <v>0</v>
      </c>
      <c r="G240" s="274">
        <f t="shared" si="13"/>
        <v>0</v>
      </c>
      <c r="H240" s="274"/>
      <c r="I240" s="408"/>
      <c r="J240" s="326"/>
    </row>
    <row r="241" spans="1:10" ht="36">
      <c r="A241" s="516"/>
      <c r="B241" s="517"/>
      <c r="C241" s="199" t="s">
        <v>244</v>
      </c>
      <c r="D241" s="345"/>
      <c r="E241" s="346"/>
      <c r="F241" s="274">
        <f t="shared" si="12"/>
        <v>0</v>
      </c>
      <c r="G241" s="274">
        <f t="shared" si="13"/>
        <v>0</v>
      </c>
      <c r="H241" s="274"/>
      <c r="I241" s="408"/>
      <c r="J241" s="326"/>
    </row>
    <row r="242" spans="1:10" ht="12.75">
      <c r="A242" s="516"/>
      <c r="B242" s="517"/>
      <c r="C242" s="199"/>
      <c r="D242" s="347"/>
      <c r="E242" s="348"/>
      <c r="F242" s="274">
        <f t="shared" si="12"/>
        <v>0</v>
      </c>
      <c r="G242" s="274">
        <f t="shared" si="13"/>
        <v>0</v>
      </c>
      <c r="H242" s="274"/>
      <c r="I242" s="408"/>
      <c r="J242" s="326"/>
    </row>
    <row r="243" spans="1:10" ht="12.75">
      <c r="A243" s="469" t="str">
        <f>$B$73</f>
        <v>III.</v>
      </c>
      <c r="B243" s="468">
        <f>COUNT($A$75:$B242)+1</f>
        <v>36</v>
      </c>
      <c r="C243" s="222" t="s">
        <v>255</v>
      </c>
      <c r="D243" s="345" t="s">
        <v>98</v>
      </c>
      <c r="E243" s="346">
        <v>1</v>
      </c>
      <c r="F243" s="274">
        <f t="shared" si="12"/>
        <v>0</v>
      </c>
      <c r="G243" s="274">
        <f t="shared" si="13"/>
        <v>0</v>
      </c>
      <c r="H243" s="274"/>
      <c r="I243" s="408"/>
      <c r="J243" s="326"/>
    </row>
    <row r="244" spans="1:10" ht="96">
      <c r="A244" s="516"/>
      <c r="B244" s="517"/>
      <c r="C244" s="199" t="s">
        <v>254</v>
      </c>
      <c r="D244" s="345"/>
      <c r="E244" s="346"/>
      <c r="F244" s="274">
        <f t="shared" si="12"/>
        <v>0</v>
      </c>
      <c r="G244" s="274">
        <f t="shared" si="13"/>
        <v>0</v>
      </c>
      <c r="H244" s="274"/>
      <c r="I244" s="408"/>
      <c r="J244" s="326"/>
    </row>
    <row r="245" spans="1:18" s="291" customFormat="1" ht="12">
      <c r="A245" s="469"/>
      <c r="B245" s="470"/>
      <c r="C245" s="199"/>
      <c r="D245" s="404"/>
      <c r="E245" s="405"/>
      <c r="F245" s="274">
        <f>H245*DobMont</f>
        <v>0</v>
      </c>
      <c r="G245" s="274">
        <f>E245*F245</f>
        <v>0</v>
      </c>
      <c r="H245" s="274"/>
      <c r="I245" s="408"/>
      <c r="J245" s="326"/>
      <c r="K245" s="399"/>
      <c r="L245" s="310"/>
      <c r="M245" s="310"/>
      <c r="N245" s="310"/>
      <c r="O245" s="310"/>
      <c r="P245" s="310"/>
      <c r="Q245" s="310"/>
      <c r="R245" s="310"/>
    </row>
    <row r="246" spans="1:18" s="291" customFormat="1" ht="12">
      <c r="A246" s="469" t="str">
        <f>$B$73</f>
        <v>III.</v>
      </c>
      <c r="B246" s="468">
        <f>COUNT($A$75:$B245)+1</f>
        <v>37</v>
      </c>
      <c r="C246" s="222" t="s">
        <v>135</v>
      </c>
      <c r="D246" s="402" t="s">
        <v>5</v>
      </c>
      <c r="E246" s="403">
        <v>185</v>
      </c>
      <c r="F246" s="274">
        <f>H246*DobMont</f>
        <v>0</v>
      </c>
      <c r="G246" s="274">
        <f>E246*F246</f>
        <v>0</v>
      </c>
      <c r="H246" s="274"/>
      <c r="I246" s="408"/>
      <c r="J246" s="326"/>
      <c r="K246" s="399"/>
      <c r="L246" s="310"/>
      <c r="M246" s="310"/>
      <c r="N246" s="310"/>
      <c r="O246" s="310"/>
      <c r="P246" s="310"/>
      <c r="Q246" s="310"/>
      <c r="R246" s="310"/>
    </row>
    <row r="247" spans="1:18" s="291" customFormat="1" ht="84">
      <c r="A247" s="469"/>
      <c r="B247" s="470"/>
      <c r="C247" s="199" t="s">
        <v>174</v>
      </c>
      <c r="D247" s="523"/>
      <c r="E247" s="524"/>
      <c r="F247" s="274">
        <f>H247*DobMont</f>
        <v>0</v>
      </c>
      <c r="G247" s="274">
        <f>E247*F247</f>
        <v>0</v>
      </c>
      <c r="H247" s="274"/>
      <c r="I247" s="408"/>
      <c r="J247" s="326"/>
      <c r="K247" s="399"/>
      <c r="L247" s="310"/>
      <c r="M247" s="310"/>
      <c r="N247" s="310"/>
      <c r="O247" s="310"/>
      <c r="P247" s="310"/>
      <c r="Q247" s="310"/>
      <c r="R247" s="310"/>
    </row>
    <row r="248" spans="1:18" s="291" customFormat="1" ht="12">
      <c r="A248" s="469"/>
      <c r="B248" s="470"/>
      <c r="C248" s="250" t="s">
        <v>175</v>
      </c>
      <c r="D248" s="402"/>
      <c r="E248" s="403"/>
      <c r="F248" s="274">
        <f>H248*DobMont</f>
        <v>0</v>
      </c>
      <c r="G248" s="274">
        <f>E248*F248</f>
        <v>0</v>
      </c>
      <c r="H248" s="274"/>
      <c r="I248" s="408"/>
      <c r="J248" s="326"/>
      <c r="K248" s="399"/>
      <c r="L248" s="310"/>
      <c r="M248" s="310"/>
      <c r="N248" s="310"/>
      <c r="O248" s="310"/>
      <c r="P248" s="310"/>
      <c r="Q248" s="310"/>
      <c r="R248" s="310"/>
    </row>
    <row r="249" spans="1:18" s="291" customFormat="1" ht="12">
      <c r="A249" s="469"/>
      <c r="B249" s="470"/>
      <c r="C249" s="200"/>
      <c r="D249" s="404"/>
      <c r="E249" s="405"/>
      <c r="F249" s="274">
        <f>H249*DobMont</f>
        <v>0</v>
      </c>
      <c r="G249" s="399"/>
      <c r="H249" s="274"/>
      <c r="I249" s="408"/>
      <c r="J249" s="326"/>
      <c r="K249" s="399"/>
      <c r="L249" s="310"/>
      <c r="M249" s="310"/>
      <c r="N249" s="310"/>
      <c r="O249" s="310"/>
      <c r="P249" s="310"/>
      <c r="Q249" s="310"/>
      <c r="R249" s="310"/>
    </row>
    <row r="250" spans="1:18" s="291" customFormat="1" ht="13.5" thickBot="1">
      <c r="A250" s="525"/>
      <c r="B250" s="525"/>
      <c r="C250" s="409" t="str">
        <f>CONCATENATE(B73,"",C73," - SKUPAJ:")</f>
        <v>III.TOPLOTNA POSTAJA - SKUPAJ:</v>
      </c>
      <c r="D250" s="246"/>
      <c r="E250" s="246"/>
      <c r="F250" s="305"/>
      <c r="G250" s="526">
        <f>SUM(G74:G248)</f>
        <v>0</v>
      </c>
      <c r="H250" s="413"/>
      <c r="I250" s="527"/>
      <c r="J250" s="325"/>
      <c r="K250" s="399"/>
      <c r="L250" s="310"/>
      <c r="M250" s="310"/>
      <c r="N250" s="310"/>
      <c r="O250" s="310"/>
      <c r="P250" s="310"/>
      <c r="Q250" s="310"/>
      <c r="R250" s="310"/>
    </row>
    <row r="251" spans="3:7" ht="12.75">
      <c r="C251" s="397"/>
      <c r="E251" s="337"/>
      <c r="G251" s="338"/>
    </row>
    <row r="252" spans="1:11" ht="13.5" thickBot="1">
      <c r="A252" s="751"/>
      <c r="B252" s="752" t="s">
        <v>177</v>
      </c>
      <c r="C252" s="753" t="s">
        <v>220</v>
      </c>
      <c r="D252" s="205"/>
      <c r="E252" s="206"/>
      <c r="F252" s="207"/>
      <c r="G252" s="208"/>
      <c r="H252" s="731"/>
      <c r="I252" s="778"/>
      <c r="J252" s="733"/>
      <c r="K252" s="311"/>
    </row>
    <row r="253" spans="1:7" ht="12.75">
      <c r="A253" s="465"/>
      <c r="B253" s="466"/>
      <c r="C253" s="397"/>
      <c r="E253" s="337"/>
      <c r="G253" s="338"/>
    </row>
    <row r="254" spans="1:18" s="291" customFormat="1" ht="12">
      <c r="A254" s="467" t="str">
        <f>$B$252</f>
        <v>IV.</v>
      </c>
      <c r="B254" s="468">
        <f>1</f>
        <v>1</v>
      </c>
      <c r="C254" s="222" t="s">
        <v>176</v>
      </c>
      <c r="D254" s="402"/>
      <c r="E254" s="403"/>
      <c r="F254" s="398">
        <f aca="true" t="shared" si="14" ref="F254:F264">H254*DobMont</f>
        <v>0</v>
      </c>
      <c r="G254" s="399">
        <f aca="true" t="shared" si="15" ref="G254:G264">E254*F254</f>
        <v>0</v>
      </c>
      <c r="H254" s="271"/>
      <c r="I254" s="400"/>
      <c r="J254" s="401"/>
      <c r="K254" s="399"/>
      <c r="L254" s="310"/>
      <c r="M254" s="310"/>
      <c r="N254" s="310"/>
      <c r="O254" s="310"/>
      <c r="P254" s="310"/>
      <c r="Q254" s="310"/>
      <c r="R254" s="310"/>
    </row>
    <row r="255" spans="1:18" s="291" customFormat="1" ht="36">
      <c r="A255" s="467"/>
      <c r="B255" s="468"/>
      <c r="C255" s="343" t="s">
        <v>198</v>
      </c>
      <c r="D255" s="404"/>
      <c r="E255" s="405"/>
      <c r="F255" s="398">
        <f t="shared" si="14"/>
        <v>0</v>
      </c>
      <c r="G255" s="399">
        <f t="shared" si="15"/>
        <v>0</v>
      </c>
      <c r="H255" s="271"/>
      <c r="I255" s="400"/>
      <c r="J255" s="401"/>
      <c r="K255" s="399"/>
      <c r="L255" s="310"/>
      <c r="M255" s="310"/>
      <c r="N255" s="310"/>
      <c r="O255" s="310"/>
      <c r="P255" s="310"/>
      <c r="Q255" s="310"/>
      <c r="R255" s="310"/>
    </row>
    <row r="256" spans="1:18" s="291" customFormat="1" ht="12">
      <c r="A256" s="467"/>
      <c r="B256" s="468"/>
      <c r="C256" s="250" t="s">
        <v>161</v>
      </c>
      <c r="D256" s="404"/>
      <c r="E256" s="405"/>
      <c r="F256" s="398">
        <f t="shared" si="14"/>
        <v>0</v>
      </c>
      <c r="G256" s="398">
        <f t="shared" si="15"/>
        <v>0</v>
      </c>
      <c r="H256" s="271"/>
      <c r="I256" s="400"/>
      <c r="J256" s="401"/>
      <c r="K256" s="399"/>
      <c r="L256" s="310"/>
      <c r="M256" s="310"/>
      <c r="N256" s="310"/>
      <c r="O256" s="310"/>
      <c r="P256" s="310"/>
      <c r="Q256" s="310"/>
      <c r="R256" s="310"/>
    </row>
    <row r="257" spans="1:18" s="291" customFormat="1" ht="12">
      <c r="A257" s="467"/>
      <c r="B257" s="468"/>
      <c r="C257" s="201" t="s">
        <v>222</v>
      </c>
      <c r="D257" s="345" t="s">
        <v>4</v>
      </c>
      <c r="E257" s="403">
        <v>60</v>
      </c>
      <c r="F257" s="398">
        <f t="shared" si="14"/>
        <v>0</v>
      </c>
      <c r="G257" s="398">
        <f t="shared" si="15"/>
        <v>0</v>
      </c>
      <c r="H257" s="278"/>
      <c r="I257" s="400"/>
      <c r="J257" s="401"/>
      <c r="K257" s="399"/>
      <c r="L257" s="310"/>
      <c r="M257" s="310"/>
      <c r="N257" s="310"/>
      <c r="O257" s="310"/>
      <c r="P257" s="310"/>
      <c r="Q257" s="310"/>
      <c r="R257" s="310"/>
    </row>
    <row r="258" spans="1:18" s="291" customFormat="1" ht="12">
      <c r="A258" s="467"/>
      <c r="B258" s="468"/>
      <c r="C258" s="201" t="s">
        <v>181</v>
      </c>
      <c r="D258" s="345" t="s">
        <v>4</v>
      </c>
      <c r="E258" s="403">
        <v>4</v>
      </c>
      <c r="F258" s="398">
        <f t="shared" si="14"/>
        <v>0</v>
      </c>
      <c r="G258" s="398">
        <f t="shared" si="15"/>
        <v>0</v>
      </c>
      <c r="H258" s="278"/>
      <c r="I258" s="400"/>
      <c r="J258" s="401"/>
      <c r="K258" s="399"/>
      <c r="L258" s="310"/>
      <c r="M258" s="310"/>
      <c r="N258" s="310"/>
      <c r="O258" s="310"/>
      <c r="P258" s="310"/>
      <c r="Q258" s="310"/>
      <c r="R258" s="310"/>
    </row>
    <row r="259" spans="1:18" s="291" customFormat="1" ht="12">
      <c r="A259" s="467"/>
      <c r="B259" s="468"/>
      <c r="C259" s="201" t="s">
        <v>182</v>
      </c>
      <c r="D259" s="345" t="s">
        <v>4</v>
      </c>
      <c r="E259" s="403">
        <v>120</v>
      </c>
      <c r="F259" s="398">
        <f t="shared" si="14"/>
        <v>0</v>
      </c>
      <c r="G259" s="398">
        <f t="shared" si="15"/>
        <v>0</v>
      </c>
      <c r="H259" s="278"/>
      <c r="I259" s="400"/>
      <c r="J259" s="401"/>
      <c r="K259" s="399"/>
      <c r="L259" s="310"/>
      <c r="M259" s="310"/>
      <c r="N259" s="310"/>
      <c r="O259" s="310"/>
      <c r="P259" s="310"/>
      <c r="Q259" s="310"/>
      <c r="R259" s="310"/>
    </row>
    <row r="260" spans="1:18" s="291" customFormat="1" ht="12">
      <c r="A260" s="467"/>
      <c r="B260" s="468"/>
      <c r="C260" s="201" t="s">
        <v>154</v>
      </c>
      <c r="D260" s="345" t="s">
        <v>4</v>
      </c>
      <c r="E260" s="403">
        <v>95</v>
      </c>
      <c r="F260" s="398">
        <f t="shared" si="14"/>
        <v>0</v>
      </c>
      <c r="G260" s="398">
        <f t="shared" si="15"/>
        <v>0</v>
      </c>
      <c r="H260" s="278"/>
      <c r="I260" s="400"/>
      <c r="J260" s="401"/>
      <c r="K260" s="399"/>
      <c r="L260" s="310"/>
      <c r="M260" s="310"/>
      <c r="N260" s="310"/>
      <c r="O260" s="310"/>
      <c r="P260" s="310"/>
      <c r="Q260" s="310"/>
      <c r="R260" s="310"/>
    </row>
    <row r="261" spans="1:18" s="291" customFormat="1" ht="12">
      <c r="A261" s="467"/>
      <c r="B261" s="468"/>
      <c r="C261" s="201" t="s">
        <v>183</v>
      </c>
      <c r="D261" s="345" t="s">
        <v>4</v>
      </c>
      <c r="E261" s="403">
        <v>40</v>
      </c>
      <c r="F261" s="398">
        <f t="shared" si="14"/>
        <v>0</v>
      </c>
      <c r="G261" s="398">
        <f t="shared" si="15"/>
        <v>0</v>
      </c>
      <c r="H261" s="278"/>
      <c r="I261" s="400"/>
      <c r="J261" s="401"/>
      <c r="K261" s="399"/>
      <c r="L261" s="310"/>
      <c r="M261" s="310"/>
      <c r="N261" s="310"/>
      <c r="O261" s="310"/>
      <c r="P261" s="310"/>
      <c r="Q261" s="310"/>
      <c r="R261" s="310"/>
    </row>
    <row r="262" spans="1:18" s="291" customFormat="1" ht="12">
      <c r="A262" s="467"/>
      <c r="B262" s="468"/>
      <c r="C262" s="201" t="s">
        <v>184</v>
      </c>
      <c r="D262" s="345" t="s">
        <v>4</v>
      </c>
      <c r="E262" s="403">
        <v>63</v>
      </c>
      <c r="F262" s="398">
        <f t="shared" si="14"/>
        <v>0</v>
      </c>
      <c r="G262" s="398">
        <f t="shared" si="15"/>
        <v>0</v>
      </c>
      <c r="H262" s="278"/>
      <c r="I262" s="400"/>
      <c r="J262" s="401"/>
      <c r="K262" s="399"/>
      <c r="L262" s="310"/>
      <c r="M262" s="310"/>
      <c r="N262" s="310"/>
      <c r="O262" s="310"/>
      <c r="P262" s="310"/>
      <c r="Q262" s="310"/>
      <c r="R262" s="310"/>
    </row>
    <row r="263" spans="1:18" s="291" customFormat="1" ht="12">
      <c r="A263" s="467"/>
      <c r="B263" s="468"/>
      <c r="C263" s="201" t="s">
        <v>185</v>
      </c>
      <c r="D263" s="345" t="s">
        <v>4</v>
      </c>
      <c r="E263" s="403">
        <v>75</v>
      </c>
      <c r="F263" s="398">
        <f t="shared" si="14"/>
        <v>0</v>
      </c>
      <c r="G263" s="398">
        <f t="shared" si="15"/>
        <v>0</v>
      </c>
      <c r="H263" s="278"/>
      <c r="I263" s="400"/>
      <c r="J263" s="401"/>
      <c r="K263" s="399"/>
      <c r="L263" s="310"/>
      <c r="M263" s="310"/>
      <c r="N263" s="310"/>
      <c r="O263" s="310"/>
      <c r="P263" s="310"/>
      <c r="Q263" s="310"/>
      <c r="R263" s="310"/>
    </row>
    <row r="264" spans="1:18" s="291" customFormat="1" ht="12">
      <c r="A264" s="467"/>
      <c r="B264" s="468"/>
      <c r="C264" s="201" t="s">
        <v>155</v>
      </c>
      <c r="D264" s="345" t="s">
        <v>4</v>
      </c>
      <c r="E264" s="403">
        <v>84</v>
      </c>
      <c r="F264" s="398">
        <f t="shared" si="14"/>
        <v>0</v>
      </c>
      <c r="G264" s="398">
        <f t="shared" si="15"/>
        <v>0</v>
      </c>
      <c r="H264" s="278"/>
      <c r="I264" s="400"/>
      <c r="J264" s="401"/>
      <c r="K264" s="399"/>
      <c r="L264" s="310"/>
      <c r="M264" s="310"/>
      <c r="N264" s="310"/>
      <c r="O264" s="310"/>
      <c r="P264" s="310"/>
      <c r="Q264" s="310"/>
      <c r="R264" s="310"/>
    </row>
    <row r="265" spans="1:18" s="291" customFormat="1" ht="12">
      <c r="A265" s="467"/>
      <c r="B265" s="468"/>
      <c r="C265" s="250"/>
      <c r="D265" s="223"/>
      <c r="E265" s="224"/>
      <c r="F265" s="274"/>
      <c r="G265" s="399"/>
      <c r="H265" s="399"/>
      <c r="I265" s="399"/>
      <c r="J265" s="436"/>
      <c r="K265" s="399"/>
      <c r="L265" s="310"/>
      <c r="M265" s="310"/>
      <c r="N265" s="310"/>
      <c r="O265" s="310"/>
      <c r="P265" s="310"/>
      <c r="Q265" s="310"/>
      <c r="R265" s="310"/>
    </row>
    <row r="266" spans="1:18" s="291" customFormat="1" ht="12">
      <c r="A266" s="467" t="str">
        <f>$B$252</f>
        <v>IV.</v>
      </c>
      <c r="B266" s="468">
        <f>COUNT($A$254:B255)+1</f>
        <v>2</v>
      </c>
      <c r="C266" s="222" t="s">
        <v>180</v>
      </c>
      <c r="D266" s="402"/>
      <c r="E266" s="403"/>
      <c r="F266" s="398">
        <f aca="true" t="shared" si="16" ref="F266:F272">H266*DobMont</f>
        <v>0</v>
      </c>
      <c r="G266" s="398">
        <f aca="true" t="shared" si="17" ref="G266:G272">E266*F266</f>
        <v>0</v>
      </c>
      <c r="H266" s="278"/>
      <c r="I266" s="271"/>
      <c r="J266" s="334"/>
      <c r="K266" s="399"/>
      <c r="L266" s="310"/>
      <c r="M266" s="310"/>
      <c r="N266" s="310"/>
      <c r="O266" s="310"/>
      <c r="P266" s="310"/>
      <c r="Q266" s="310"/>
      <c r="R266" s="310"/>
    </row>
    <row r="267" spans="1:18" s="291" customFormat="1" ht="120">
      <c r="A267" s="467"/>
      <c r="B267" s="468"/>
      <c r="C267" s="343" t="s">
        <v>178</v>
      </c>
      <c r="D267" s="404"/>
      <c r="E267" s="405"/>
      <c r="F267" s="398">
        <f t="shared" si="16"/>
        <v>0</v>
      </c>
      <c r="G267" s="398">
        <f t="shared" si="17"/>
        <v>0</v>
      </c>
      <c r="H267" s="271"/>
      <c r="I267" s="271"/>
      <c r="J267" s="334"/>
      <c r="K267" s="399"/>
      <c r="L267" s="310"/>
      <c r="M267" s="310"/>
      <c r="N267" s="310"/>
      <c r="O267" s="310"/>
      <c r="P267" s="310"/>
      <c r="Q267" s="310"/>
      <c r="R267" s="310"/>
    </row>
    <row r="268" spans="1:18" s="291" customFormat="1" ht="12">
      <c r="A268" s="467"/>
      <c r="B268" s="468"/>
      <c r="C268" s="250" t="s">
        <v>179</v>
      </c>
      <c r="D268" s="404"/>
      <c r="E268" s="405"/>
      <c r="F268" s="398">
        <f t="shared" si="16"/>
        <v>0</v>
      </c>
      <c r="G268" s="398">
        <f t="shared" si="17"/>
        <v>0</v>
      </c>
      <c r="H268" s="271"/>
      <c r="I268" s="271"/>
      <c r="J268" s="334"/>
      <c r="K268" s="399"/>
      <c r="L268" s="310"/>
      <c r="M268" s="310"/>
      <c r="N268" s="310"/>
      <c r="O268" s="310"/>
      <c r="P268" s="310"/>
      <c r="Q268" s="310"/>
      <c r="R268" s="310"/>
    </row>
    <row r="269" spans="1:18" s="291" customFormat="1" ht="12">
      <c r="A269" s="467"/>
      <c r="B269" s="468"/>
      <c r="C269" s="201" t="s">
        <v>223</v>
      </c>
      <c r="D269" s="345" t="s">
        <v>4</v>
      </c>
      <c r="E269" s="403">
        <f>E258</f>
        <v>4</v>
      </c>
      <c r="F269" s="398">
        <f t="shared" si="16"/>
        <v>0</v>
      </c>
      <c r="G269" s="398">
        <f t="shared" si="17"/>
        <v>0</v>
      </c>
      <c r="H269" s="271"/>
      <c r="I269" s="271"/>
      <c r="J269" s="334"/>
      <c r="K269" s="399"/>
      <c r="L269" s="310"/>
      <c r="M269" s="310"/>
      <c r="N269" s="310"/>
      <c r="O269" s="310"/>
      <c r="P269" s="310"/>
      <c r="Q269" s="310"/>
      <c r="R269" s="310"/>
    </row>
    <row r="270" spans="1:18" s="291" customFormat="1" ht="12">
      <c r="A270" s="467"/>
      <c r="B270" s="468"/>
      <c r="C270" s="201" t="s">
        <v>224</v>
      </c>
      <c r="D270" s="345" t="s">
        <v>4</v>
      </c>
      <c r="E270" s="403">
        <f>E259</f>
        <v>120</v>
      </c>
      <c r="F270" s="398">
        <f t="shared" si="16"/>
        <v>0</v>
      </c>
      <c r="G270" s="398">
        <f t="shared" si="17"/>
        <v>0</v>
      </c>
      <c r="H270" s="271"/>
      <c r="I270" s="271"/>
      <c r="J270" s="334"/>
      <c r="K270" s="399"/>
      <c r="L270" s="310"/>
      <c r="M270" s="310"/>
      <c r="N270" s="310"/>
      <c r="O270" s="310"/>
      <c r="P270" s="310"/>
      <c r="Q270" s="310"/>
      <c r="R270" s="310"/>
    </row>
    <row r="271" spans="1:18" s="291" customFormat="1" ht="12">
      <c r="A271" s="467"/>
      <c r="B271" s="468"/>
      <c r="C271" s="201" t="s">
        <v>225</v>
      </c>
      <c r="D271" s="345" t="s">
        <v>4</v>
      </c>
      <c r="E271" s="403">
        <f>E260</f>
        <v>95</v>
      </c>
      <c r="F271" s="398">
        <f t="shared" si="16"/>
        <v>0</v>
      </c>
      <c r="G271" s="398">
        <f t="shared" si="17"/>
        <v>0</v>
      </c>
      <c r="H271" s="271"/>
      <c r="I271" s="271"/>
      <c r="J271" s="316"/>
      <c r="K271" s="399"/>
      <c r="L271" s="310"/>
      <c r="M271" s="310"/>
      <c r="N271" s="310"/>
      <c r="O271" s="310"/>
      <c r="P271" s="310"/>
      <c r="Q271" s="310"/>
      <c r="R271" s="310"/>
    </row>
    <row r="272" spans="1:18" s="291" customFormat="1" ht="12">
      <c r="A272" s="467"/>
      <c r="B272" s="468"/>
      <c r="C272" s="201" t="s">
        <v>226</v>
      </c>
      <c r="D272" s="345" t="s">
        <v>4</v>
      </c>
      <c r="E272" s="403">
        <f>E261</f>
        <v>40</v>
      </c>
      <c r="F272" s="398">
        <f t="shared" si="16"/>
        <v>0</v>
      </c>
      <c r="G272" s="398">
        <f t="shared" si="17"/>
        <v>0</v>
      </c>
      <c r="H272" s="271"/>
      <c r="I272" s="271"/>
      <c r="J272" s="316"/>
      <c r="K272" s="399"/>
      <c r="L272" s="310"/>
      <c r="M272" s="310"/>
      <c r="N272" s="310"/>
      <c r="O272" s="310"/>
      <c r="P272" s="310"/>
      <c r="Q272" s="310"/>
      <c r="R272" s="310"/>
    </row>
    <row r="273" spans="1:18" s="291" customFormat="1" ht="12">
      <c r="A273" s="467"/>
      <c r="B273" s="468"/>
      <c r="C273" s="201" t="s">
        <v>310</v>
      </c>
      <c r="D273" s="345" t="s">
        <v>4</v>
      </c>
      <c r="E273" s="403">
        <f>E262</f>
        <v>63</v>
      </c>
      <c r="F273" s="398">
        <f>H273*DobMont</f>
        <v>0</v>
      </c>
      <c r="G273" s="398">
        <f>E273*F273</f>
        <v>0</v>
      </c>
      <c r="H273" s="271"/>
      <c r="I273" s="271"/>
      <c r="J273" s="316"/>
      <c r="K273" s="399"/>
      <c r="L273" s="310"/>
      <c r="M273" s="310"/>
      <c r="N273" s="310"/>
      <c r="O273" s="310"/>
      <c r="P273" s="310"/>
      <c r="Q273" s="310"/>
      <c r="R273" s="310"/>
    </row>
    <row r="274" spans="1:18" s="291" customFormat="1" ht="12">
      <c r="A274" s="467"/>
      <c r="B274" s="468"/>
      <c r="C274" s="343"/>
      <c r="D274" s="404"/>
      <c r="E274" s="405"/>
      <c r="F274" s="398">
        <f>H274*DobMont</f>
        <v>0</v>
      </c>
      <c r="G274" s="398">
        <f>E274*F274</f>
        <v>0</v>
      </c>
      <c r="H274" s="278"/>
      <c r="I274" s="400"/>
      <c r="J274" s="401"/>
      <c r="K274" s="399"/>
      <c r="L274" s="310"/>
      <c r="M274" s="310"/>
      <c r="N274" s="310"/>
      <c r="O274" s="310"/>
      <c r="P274" s="310"/>
      <c r="Q274" s="310"/>
      <c r="R274" s="310"/>
    </row>
    <row r="275" spans="1:18" s="291" customFormat="1" ht="12">
      <c r="A275" s="467" t="str">
        <f>$B$252</f>
        <v>IV.</v>
      </c>
      <c r="B275" s="468">
        <f>COUNT($A$254:B274)+1</f>
        <v>3</v>
      </c>
      <c r="C275" s="222" t="s">
        <v>536</v>
      </c>
      <c r="D275" s="402"/>
      <c r="E275" s="403"/>
      <c r="F275" s="398"/>
      <c r="G275" s="399"/>
      <c r="H275" s="271"/>
      <c r="I275" s="400"/>
      <c r="J275" s="401"/>
      <c r="K275" s="399"/>
      <c r="L275" s="310"/>
      <c r="M275" s="310"/>
      <c r="N275" s="310"/>
      <c r="O275" s="310"/>
      <c r="P275" s="310"/>
      <c r="Q275" s="310"/>
      <c r="R275" s="310"/>
    </row>
    <row r="276" spans="1:18" s="291" customFormat="1" ht="36">
      <c r="A276" s="467"/>
      <c r="B276" s="468"/>
      <c r="C276" s="343" t="s">
        <v>539</v>
      </c>
      <c r="D276" s="404"/>
      <c r="E276" s="405"/>
      <c r="F276" s="398">
        <f aca="true" t="shared" si="18" ref="F276:F281">H276*DobMont</f>
        <v>0</v>
      </c>
      <c r="G276" s="399">
        <f aca="true" t="shared" si="19" ref="G276:G281">E276*F276</f>
        <v>0</v>
      </c>
      <c r="H276" s="271"/>
      <c r="I276" s="400"/>
      <c r="J276" s="401"/>
      <c r="K276" s="399"/>
      <c r="L276" s="310"/>
      <c r="M276" s="310"/>
      <c r="N276" s="310"/>
      <c r="O276" s="310"/>
      <c r="P276" s="310"/>
      <c r="Q276" s="310"/>
      <c r="R276" s="310"/>
    </row>
    <row r="277" spans="1:18" s="291" customFormat="1" ht="12">
      <c r="A277" s="467"/>
      <c r="B277" s="468"/>
      <c r="C277" s="250" t="s">
        <v>526</v>
      </c>
      <c r="D277" s="404"/>
      <c r="E277" s="405"/>
      <c r="F277" s="398">
        <f t="shared" si="18"/>
        <v>0</v>
      </c>
      <c r="G277" s="399">
        <f t="shared" si="19"/>
        <v>0</v>
      </c>
      <c r="H277" s="271"/>
      <c r="I277" s="400"/>
      <c r="J277" s="401"/>
      <c r="K277" s="399"/>
      <c r="L277" s="310"/>
      <c r="M277" s="310"/>
      <c r="N277" s="310"/>
      <c r="O277" s="310"/>
      <c r="P277" s="310"/>
      <c r="Q277" s="310"/>
      <c r="R277" s="310"/>
    </row>
    <row r="278" spans="1:18" s="291" customFormat="1" ht="12">
      <c r="A278" s="467"/>
      <c r="B278" s="468"/>
      <c r="C278" s="250" t="s">
        <v>540</v>
      </c>
      <c r="D278" s="402" t="s">
        <v>6</v>
      </c>
      <c r="E278" s="403">
        <v>1</v>
      </c>
      <c r="F278" s="398">
        <f t="shared" si="18"/>
        <v>0</v>
      </c>
      <c r="G278" s="399">
        <f t="shared" si="19"/>
        <v>0</v>
      </c>
      <c r="H278" s="271"/>
      <c r="I278" s="400"/>
      <c r="J278" s="401"/>
      <c r="K278" s="399"/>
      <c r="L278" s="310"/>
      <c r="M278" s="310"/>
      <c r="N278" s="310"/>
      <c r="O278" s="310"/>
      <c r="P278" s="310"/>
      <c r="Q278" s="310"/>
      <c r="R278" s="310"/>
    </row>
    <row r="279" spans="1:18" s="291" customFormat="1" ht="12">
      <c r="A279" s="467"/>
      <c r="B279" s="468"/>
      <c r="C279" s="250" t="s">
        <v>541</v>
      </c>
      <c r="D279" s="402" t="s">
        <v>6</v>
      </c>
      <c r="E279" s="403">
        <v>6</v>
      </c>
      <c r="F279" s="398">
        <f t="shared" si="18"/>
        <v>0</v>
      </c>
      <c r="G279" s="399">
        <f t="shared" si="19"/>
        <v>0</v>
      </c>
      <c r="H279" s="271"/>
      <c r="I279" s="400"/>
      <c r="J279" s="401"/>
      <c r="K279" s="399"/>
      <c r="L279" s="310"/>
      <c r="M279" s="310"/>
      <c r="N279" s="310"/>
      <c r="O279" s="310"/>
      <c r="P279" s="310"/>
      <c r="Q279" s="310"/>
      <c r="R279" s="310"/>
    </row>
    <row r="280" spans="1:18" s="291" customFormat="1" ht="12">
      <c r="A280" s="467"/>
      <c r="B280" s="468"/>
      <c r="C280" s="250" t="s">
        <v>542</v>
      </c>
      <c r="D280" s="402" t="s">
        <v>6</v>
      </c>
      <c r="E280" s="403">
        <v>6</v>
      </c>
      <c r="F280" s="398">
        <f t="shared" si="18"/>
        <v>0</v>
      </c>
      <c r="G280" s="399">
        <f t="shared" si="19"/>
        <v>0</v>
      </c>
      <c r="H280" s="271"/>
      <c r="I280" s="400"/>
      <c r="J280" s="401"/>
      <c r="K280" s="399"/>
      <c r="L280" s="310"/>
      <c r="M280" s="310"/>
      <c r="N280" s="310"/>
      <c r="O280" s="310"/>
      <c r="P280" s="310"/>
      <c r="Q280" s="310"/>
      <c r="R280" s="310"/>
    </row>
    <row r="281" spans="1:18" s="291" customFormat="1" ht="12">
      <c r="A281" s="467"/>
      <c r="B281" s="468"/>
      <c r="C281" s="250" t="s">
        <v>543</v>
      </c>
      <c r="D281" s="402" t="s">
        <v>6</v>
      </c>
      <c r="E281" s="403">
        <v>1</v>
      </c>
      <c r="F281" s="398">
        <f t="shared" si="18"/>
        <v>0</v>
      </c>
      <c r="G281" s="399">
        <f t="shared" si="19"/>
        <v>0</v>
      </c>
      <c r="H281" s="271"/>
      <c r="I281" s="400"/>
      <c r="J281" s="401"/>
      <c r="K281" s="399"/>
      <c r="L281" s="310"/>
      <c r="M281" s="310"/>
      <c r="N281" s="310"/>
      <c r="O281" s="310"/>
      <c r="P281" s="310"/>
      <c r="Q281" s="310"/>
      <c r="R281" s="310"/>
    </row>
    <row r="282" spans="1:18" s="291" customFormat="1" ht="12">
      <c r="A282" s="467"/>
      <c r="B282" s="468"/>
      <c r="C282" s="198"/>
      <c r="D282" s="347"/>
      <c r="E282" s="348"/>
      <c r="F282" s="398"/>
      <c r="G282" s="398"/>
      <c r="H282" s="398"/>
      <c r="I282" s="400"/>
      <c r="J282" s="401"/>
      <c r="K282" s="399"/>
      <c r="L282" s="310"/>
      <c r="M282" s="310"/>
      <c r="N282" s="310"/>
      <c r="O282" s="310"/>
      <c r="P282" s="310"/>
      <c r="Q282" s="310"/>
      <c r="R282" s="310"/>
    </row>
    <row r="283" spans="1:18" s="291" customFormat="1" ht="12">
      <c r="A283" s="467" t="str">
        <f>$B$252</f>
        <v>IV.</v>
      </c>
      <c r="B283" s="468">
        <f>COUNT($A$254:B277)+1</f>
        <v>4</v>
      </c>
      <c r="C283" s="222" t="s">
        <v>537</v>
      </c>
      <c r="D283" s="402"/>
      <c r="E283" s="403"/>
      <c r="F283" s="398"/>
      <c r="G283" s="399"/>
      <c r="H283" s="271"/>
      <c r="I283" s="400"/>
      <c r="J283" s="401"/>
      <c r="K283" s="399"/>
      <c r="L283" s="310"/>
      <c r="M283" s="310"/>
      <c r="N283" s="310"/>
      <c r="O283" s="310"/>
      <c r="P283" s="310"/>
      <c r="Q283" s="310"/>
      <c r="R283" s="310"/>
    </row>
    <row r="284" spans="1:18" s="291" customFormat="1" ht="120">
      <c r="A284" s="467"/>
      <c r="B284" s="468"/>
      <c r="C284" s="343" t="s">
        <v>538</v>
      </c>
      <c r="D284" s="404"/>
      <c r="E284" s="405"/>
      <c r="F284" s="398">
        <f aca="true" t="shared" si="20" ref="F284:F298">H284*DobMont</f>
        <v>0</v>
      </c>
      <c r="G284" s="399">
        <f aca="true" t="shared" si="21" ref="G284:G298">E284*F284</f>
        <v>0</v>
      </c>
      <c r="H284" s="271"/>
      <c r="I284" s="400"/>
      <c r="J284" s="401"/>
      <c r="K284" s="399"/>
      <c r="L284" s="310"/>
      <c r="M284" s="310"/>
      <c r="N284" s="310"/>
      <c r="O284" s="310"/>
      <c r="P284" s="310"/>
      <c r="Q284" s="310"/>
      <c r="R284" s="310"/>
    </row>
    <row r="285" spans="1:18" s="291" customFormat="1" ht="12">
      <c r="A285" s="467"/>
      <c r="B285" s="468"/>
      <c r="C285" s="250" t="s">
        <v>526</v>
      </c>
      <c r="D285" s="404"/>
      <c r="E285" s="405"/>
      <c r="F285" s="398">
        <f t="shared" si="20"/>
        <v>0</v>
      </c>
      <c r="G285" s="399">
        <f t="shared" si="21"/>
        <v>0</v>
      </c>
      <c r="H285" s="271"/>
      <c r="I285" s="400"/>
      <c r="J285" s="401"/>
      <c r="K285" s="399"/>
      <c r="L285" s="310"/>
      <c r="M285" s="310"/>
      <c r="N285" s="310"/>
      <c r="O285" s="310"/>
      <c r="P285" s="310"/>
      <c r="Q285" s="310"/>
      <c r="R285" s="310"/>
    </row>
    <row r="286" spans="1:18" s="291" customFormat="1" ht="12">
      <c r="A286" s="467"/>
      <c r="B286" s="468"/>
      <c r="C286" s="250" t="s">
        <v>531</v>
      </c>
      <c r="D286" s="402" t="s">
        <v>6</v>
      </c>
      <c r="E286" s="403">
        <v>1</v>
      </c>
      <c r="F286" s="398">
        <f t="shared" si="20"/>
        <v>0</v>
      </c>
      <c r="G286" s="399">
        <f t="shared" si="21"/>
        <v>0</v>
      </c>
      <c r="H286" s="271"/>
      <c r="I286" s="400"/>
      <c r="J286" s="401"/>
      <c r="K286" s="399"/>
      <c r="L286" s="310"/>
      <c r="M286" s="310"/>
      <c r="N286" s="310"/>
      <c r="O286" s="310"/>
      <c r="P286" s="310"/>
      <c r="Q286" s="310"/>
      <c r="R286" s="310"/>
    </row>
    <row r="287" spans="1:18" s="291" customFormat="1" ht="12">
      <c r="A287" s="467"/>
      <c r="B287" s="468"/>
      <c r="C287" s="250" t="s">
        <v>532</v>
      </c>
      <c r="D287" s="402" t="s">
        <v>6</v>
      </c>
      <c r="E287" s="403">
        <v>1</v>
      </c>
      <c r="F287" s="398">
        <f t="shared" si="20"/>
        <v>0</v>
      </c>
      <c r="G287" s="399">
        <f t="shared" si="21"/>
        <v>0</v>
      </c>
      <c r="H287" s="271"/>
      <c r="I287" s="400"/>
      <c r="J287" s="401"/>
      <c r="K287" s="399"/>
      <c r="L287" s="310"/>
      <c r="M287" s="310"/>
      <c r="N287" s="310"/>
      <c r="O287" s="310"/>
      <c r="P287" s="310"/>
      <c r="Q287" s="310"/>
      <c r="R287" s="310"/>
    </row>
    <row r="288" spans="1:18" s="291" customFormat="1" ht="12">
      <c r="A288" s="467"/>
      <c r="B288" s="468"/>
      <c r="C288" s="250" t="s">
        <v>533</v>
      </c>
      <c r="D288" s="402" t="s">
        <v>6</v>
      </c>
      <c r="E288" s="403">
        <v>4</v>
      </c>
      <c r="F288" s="398">
        <f t="shared" si="20"/>
        <v>0</v>
      </c>
      <c r="G288" s="399">
        <f t="shared" si="21"/>
        <v>0</v>
      </c>
      <c r="H288" s="271"/>
      <c r="I288" s="400"/>
      <c r="J288" s="401"/>
      <c r="K288" s="399"/>
      <c r="L288" s="310"/>
      <c r="M288" s="310"/>
      <c r="N288" s="310"/>
      <c r="O288" s="310"/>
      <c r="P288" s="310"/>
      <c r="Q288" s="310"/>
      <c r="R288" s="310"/>
    </row>
    <row r="289" spans="1:18" s="291" customFormat="1" ht="12">
      <c r="A289" s="467"/>
      <c r="B289" s="468"/>
      <c r="C289" s="250" t="s">
        <v>534</v>
      </c>
      <c r="D289" s="402" t="s">
        <v>6</v>
      </c>
      <c r="E289" s="403">
        <v>2</v>
      </c>
      <c r="F289" s="398">
        <f t="shared" si="20"/>
        <v>0</v>
      </c>
      <c r="G289" s="399">
        <f t="shared" si="21"/>
        <v>0</v>
      </c>
      <c r="H289" s="271"/>
      <c r="I289" s="400"/>
      <c r="J289" s="401"/>
      <c r="K289" s="399"/>
      <c r="L289" s="310"/>
      <c r="M289" s="310"/>
      <c r="N289" s="310"/>
      <c r="O289" s="310"/>
      <c r="P289" s="310"/>
      <c r="Q289" s="310"/>
      <c r="R289" s="310"/>
    </row>
    <row r="290" spans="1:18" s="291" customFormat="1" ht="12">
      <c r="A290" s="467"/>
      <c r="B290" s="468"/>
      <c r="C290" s="250" t="s">
        <v>648</v>
      </c>
      <c r="D290" s="402" t="s">
        <v>6</v>
      </c>
      <c r="E290" s="403">
        <v>1</v>
      </c>
      <c r="F290" s="398">
        <f t="shared" si="20"/>
        <v>0</v>
      </c>
      <c r="G290" s="399">
        <f t="shared" si="21"/>
        <v>0</v>
      </c>
      <c r="H290" s="271"/>
      <c r="I290" s="400"/>
      <c r="J290" s="401"/>
      <c r="K290" s="399"/>
      <c r="L290" s="310"/>
      <c r="M290" s="310"/>
      <c r="N290" s="310"/>
      <c r="O290" s="310"/>
      <c r="P290" s="310"/>
      <c r="Q290" s="310"/>
      <c r="R290" s="310"/>
    </row>
    <row r="291" spans="1:18" s="291" customFormat="1" ht="12">
      <c r="A291" s="467"/>
      <c r="B291" s="468"/>
      <c r="C291" s="250" t="s">
        <v>649</v>
      </c>
      <c r="D291" s="402" t="s">
        <v>6</v>
      </c>
      <c r="E291" s="403">
        <v>2</v>
      </c>
      <c r="F291" s="398">
        <f>H291*DobMont</f>
        <v>0</v>
      </c>
      <c r="G291" s="399">
        <f>E291*F291</f>
        <v>0</v>
      </c>
      <c r="H291" s="271"/>
      <c r="I291" s="400"/>
      <c r="J291" s="401"/>
      <c r="K291" s="399"/>
      <c r="L291" s="310"/>
      <c r="M291" s="310"/>
      <c r="N291" s="310"/>
      <c r="O291" s="310"/>
      <c r="P291" s="310"/>
      <c r="Q291" s="310"/>
      <c r="R291" s="310"/>
    </row>
    <row r="292" spans="1:18" s="291" customFormat="1" ht="12">
      <c r="A292" s="467"/>
      <c r="B292" s="468"/>
      <c r="C292" s="250" t="s">
        <v>535</v>
      </c>
      <c r="D292" s="402" t="s">
        <v>6</v>
      </c>
      <c r="E292" s="403">
        <v>1</v>
      </c>
      <c r="F292" s="398">
        <f t="shared" si="20"/>
        <v>0</v>
      </c>
      <c r="G292" s="399">
        <f t="shared" si="21"/>
        <v>0</v>
      </c>
      <c r="H292" s="271"/>
      <c r="I292" s="400"/>
      <c r="J292" s="401"/>
      <c r="K292" s="399"/>
      <c r="L292" s="310"/>
      <c r="M292" s="310"/>
      <c r="N292" s="310"/>
      <c r="O292" s="310"/>
      <c r="P292" s="310"/>
      <c r="Q292" s="310"/>
      <c r="R292" s="310"/>
    </row>
    <row r="293" spans="1:18" s="291" customFormat="1" ht="12">
      <c r="A293" s="467"/>
      <c r="B293" s="468"/>
      <c r="C293" s="343"/>
      <c r="D293" s="404"/>
      <c r="E293" s="405"/>
      <c r="F293" s="398">
        <f t="shared" si="20"/>
        <v>0</v>
      </c>
      <c r="G293" s="399">
        <f t="shared" si="21"/>
        <v>0</v>
      </c>
      <c r="H293" s="399"/>
      <c r="I293" s="400"/>
      <c r="J293" s="401"/>
      <c r="K293" s="399"/>
      <c r="L293" s="310"/>
      <c r="M293" s="310"/>
      <c r="N293" s="310"/>
      <c r="O293" s="310"/>
      <c r="P293" s="310"/>
      <c r="Q293" s="310"/>
      <c r="R293" s="310"/>
    </row>
    <row r="294" spans="1:18" s="291" customFormat="1" ht="12">
      <c r="A294" s="467" t="str">
        <f>$B$252</f>
        <v>IV.</v>
      </c>
      <c r="B294" s="468">
        <f>COUNT($A$254:B286)+1</f>
        <v>5</v>
      </c>
      <c r="C294" s="222" t="s">
        <v>302</v>
      </c>
      <c r="D294" s="402"/>
      <c r="E294" s="403"/>
      <c r="F294" s="398">
        <f t="shared" si="20"/>
        <v>0</v>
      </c>
      <c r="G294" s="398">
        <f t="shared" si="21"/>
        <v>0</v>
      </c>
      <c r="H294" s="278"/>
      <c r="I294" s="400"/>
      <c r="J294" s="401"/>
      <c r="K294" s="399"/>
      <c r="L294" s="310"/>
      <c r="M294" s="310"/>
      <c r="N294" s="310"/>
      <c r="O294" s="310"/>
      <c r="P294" s="310"/>
      <c r="Q294" s="310"/>
      <c r="R294" s="310"/>
    </row>
    <row r="295" spans="1:18" s="291" customFormat="1" ht="132">
      <c r="A295" s="467"/>
      <c r="B295" s="468"/>
      <c r="C295" s="197" t="s">
        <v>202</v>
      </c>
      <c r="D295" s="404"/>
      <c r="E295" s="405"/>
      <c r="F295" s="398">
        <f t="shared" si="20"/>
        <v>0</v>
      </c>
      <c r="G295" s="398">
        <f t="shared" si="21"/>
        <v>0</v>
      </c>
      <c r="H295" s="271"/>
      <c r="I295" s="400"/>
      <c r="J295" s="401"/>
      <c r="K295" s="399"/>
      <c r="L295" s="310"/>
      <c r="M295" s="310"/>
      <c r="N295" s="310"/>
      <c r="O295" s="310"/>
      <c r="P295" s="310"/>
      <c r="Q295" s="310"/>
      <c r="R295" s="310"/>
    </row>
    <row r="296" spans="1:18" s="291" customFormat="1" ht="12">
      <c r="A296" s="467"/>
      <c r="B296" s="468"/>
      <c r="C296" s="250" t="s">
        <v>203</v>
      </c>
      <c r="D296" s="404"/>
      <c r="E296" s="405"/>
      <c r="F296" s="398">
        <f t="shared" si="20"/>
        <v>0</v>
      </c>
      <c r="G296" s="398">
        <f t="shared" si="21"/>
        <v>0</v>
      </c>
      <c r="H296" s="271"/>
      <c r="I296" s="400"/>
      <c r="J296" s="401"/>
      <c r="K296" s="399"/>
      <c r="L296" s="310"/>
      <c r="M296" s="310"/>
      <c r="N296" s="310"/>
      <c r="O296" s="310"/>
      <c r="P296" s="310"/>
      <c r="Q296" s="310"/>
      <c r="R296" s="310"/>
    </row>
    <row r="297" spans="1:18" s="291" customFormat="1" ht="12">
      <c r="A297" s="467"/>
      <c r="B297" s="468"/>
      <c r="C297" s="533" t="s">
        <v>303</v>
      </c>
      <c r="D297" s="534" t="s">
        <v>4</v>
      </c>
      <c r="E297" s="535">
        <v>1340</v>
      </c>
      <c r="F297" s="398">
        <f t="shared" si="20"/>
        <v>0</v>
      </c>
      <c r="G297" s="398">
        <f t="shared" si="21"/>
        <v>0</v>
      </c>
      <c r="H297" s="271"/>
      <c r="I297" s="400"/>
      <c r="J297" s="401"/>
      <c r="K297" s="399"/>
      <c r="L297" s="310"/>
      <c r="M297" s="310"/>
      <c r="N297" s="310"/>
      <c r="O297" s="310"/>
      <c r="P297" s="310"/>
      <c r="Q297" s="310"/>
      <c r="R297" s="310"/>
    </row>
    <row r="298" spans="1:18" s="291" customFormat="1" ht="12">
      <c r="A298" s="467"/>
      <c r="B298" s="468"/>
      <c r="C298" s="533" t="s">
        <v>527</v>
      </c>
      <c r="D298" s="534" t="s">
        <v>4</v>
      </c>
      <c r="E298" s="535">
        <v>32</v>
      </c>
      <c r="F298" s="398">
        <f t="shared" si="20"/>
        <v>0</v>
      </c>
      <c r="G298" s="398">
        <f t="shared" si="21"/>
        <v>0</v>
      </c>
      <c r="H298" s="271"/>
      <c r="I298" s="400"/>
      <c r="J298" s="401"/>
      <c r="K298" s="399"/>
      <c r="L298" s="310"/>
      <c r="M298" s="310"/>
      <c r="N298" s="310"/>
      <c r="O298" s="310"/>
      <c r="P298" s="310"/>
      <c r="Q298" s="310"/>
      <c r="R298" s="310"/>
    </row>
    <row r="299" spans="1:18" s="291" customFormat="1" ht="12">
      <c r="A299" s="467"/>
      <c r="B299" s="468"/>
      <c r="C299" s="198"/>
      <c r="D299" s="347"/>
      <c r="E299" s="348"/>
      <c r="F299" s="398"/>
      <c r="G299" s="398"/>
      <c r="H299" s="398"/>
      <c r="I299" s="400"/>
      <c r="J299" s="401"/>
      <c r="K299" s="399"/>
      <c r="L299" s="310"/>
      <c r="M299" s="310"/>
      <c r="N299" s="310"/>
      <c r="O299" s="310"/>
      <c r="P299" s="310"/>
      <c r="Q299" s="310"/>
      <c r="R299" s="310"/>
    </row>
    <row r="300" spans="1:18" s="291" customFormat="1" ht="12">
      <c r="A300" s="467" t="str">
        <f>$B$252</f>
        <v>IV.</v>
      </c>
      <c r="B300" s="468">
        <f>COUNT($A$254:B294)+1</f>
        <v>6</v>
      </c>
      <c r="C300" s="222" t="s">
        <v>168</v>
      </c>
      <c r="D300" s="345" t="s">
        <v>6</v>
      </c>
      <c r="E300" s="403">
        <v>2</v>
      </c>
      <c r="F300" s="398">
        <f>H300*DobMont</f>
        <v>0</v>
      </c>
      <c r="G300" s="398">
        <f>E300*F300</f>
        <v>0</v>
      </c>
      <c r="H300" s="398"/>
      <c r="I300" s="400"/>
      <c r="J300" s="401"/>
      <c r="K300" s="399"/>
      <c r="L300" s="310"/>
      <c r="M300" s="310"/>
      <c r="N300" s="310"/>
      <c r="O300" s="310"/>
      <c r="P300" s="310"/>
      <c r="Q300" s="310"/>
      <c r="R300" s="310"/>
    </row>
    <row r="301" spans="1:18" s="291" customFormat="1" ht="36">
      <c r="A301" s="467"/>
      <c r="B301" s="468"/>
      <c r="C301" s="202" t="s">
        <v>192</v>
      </c>
      <c r="D301" s="345"/>
      <c r="E301" s="403"/>
      <c r="F301" s="398">
        <f>H301*DobMont</f>
        <v>0</v>
      </c>
      <c r="G301" s="398">
        <f>E301*F301</f>
        <v>0</v>
      </c>
      <c r="H301" s="398"/>
      <c r="I301" s="400"/>
      <c r="J301" s="401"/>
      <c r="K301" s="399"/>
      <c r="L301" s="310"/>
      <c r="M301" s="310"/>
      <c r="N301" s="310"/>
      <c r="O301" s="310"/>
      <c r="P301" s="310"/>
      <c r="Q301" s="310"/>
      <c r="R301" s="310"/>
    </row>
    <row r="302" spans="1:18" s="291" customFormat="1" ht="12">
      <c r="A302" s="467"/>
      <c r="B302" s="468"/>
      <c r="C302" s="386" t="s">
        <v>193</v>
      </c>
      <c r="D302" s="345"/>
      <c r="E302" s="403"/>
      <c r="F302" s="398">
        <f>H302*DobMont</f>
        <v>0</v>
      </c>
      <c r="G302" s="398">
        <f>E302*F302</f>
        <v>0</v>
      </c>
      <c r="H302" s="398"/>
      <c r="I302" s="400"/>
      <c r="J302" s="401"/>
      <c r="K302" s="399"/>
      <c r="L302" s="310"/>
      <c r="M302" s="310"/>
      <c r="N302" s="310"/>
      <c r="O302" s="310"/>
      <c r="P302" s="310"/>
      <c r="Q302" s="310"/>
      <c r="R302" s="310"/>
    </row>
    <row r="303" spans="1:18" s="291" customFormat="1" ht="12">
      <c r="A303" s="467"/>
      <c r="B303" s="468"/>
      <c r="C303" s="221"/>
      <c r="D303" s="223"/>
      <c r="E303" s="224"/>
      <c r="F303" s="398"/>
      <c r="G303" s="399"/>
      <c r="H303" s="271"/>
      <c r="I303" s="400"/>
      <c r="J303" s="401"/>
      <c r="K303" s="399"/>
      <c r="L303" s="310"/>
      <c r="M303" s="310"/>
      <c r="N303" s="310"/>
      <c r="O303" s="310"/>
      <c r="P303" s="310"/>
      <c r="Q303" s="310"/>
      <c r="R303" s="310"/>
    </row>
    <row r="304" spans="1:18" s="291" customFormat="1" ht="12">
      <c r="A304" s="467" t="str">
        <f>$B$252</f>
        <v>IV.</v>
      </c>
      <c r="B304" s="468">
        <f>COUNT($A$254:B301)+1</f>
        <v>7</v>
      </c>
      <c r="C304" s="222" t="s">
        <v>283</v>
      </c>
      <c r="D304" s="345"/>
      <c r="E304" s="346"/>
      <c r="F304" s="274">
        <f aca="true" t="shared" si="22" ref="F304:F310">H304*DobMont</f>
        <v>0</v>
      </c>
      <c r="G304" s="274">
        <f aca="true" t="shared" si="23" ref="G304:G310">E304*F304</f>
        <v>0</v>
      </c>
      <c r="H304" s="274"/>
      <c r="I304" s="400"/>
      <c r="J304" s="401"/>
      <c r="K304" s="399"/>
      <c r="L304" s="310"/>
      <c r="M304" s="310"/>
      <c r="N304" s="310"/>
      <c r="O304" s="310"/>
      <c r="P304" s="310"/>
      <c r="Q304" s="310"/>
      <c r="R304" s="310"/>
    </row>
    <row r="305" spans="1:18" s="291" customFormat="1" ht="36">
      <c r="A305" s="467"/>
      <c r="B305" s="468"/>
      <c r="C305" s="385" t="s">
        <v>186</v>
      </c>
      <c r="D305" s="345"/>
      <c r="E305" s="346"/>
      <c r="F305" s="274">
        <f t="shared" si="22"/>
        <v>0</v>
      </c>
      <c r="G305" s="274">
        <f t="shared" si="23"/>
        <v>0</v>
      </c>
      <c r="H305" s="274"/>
      <c r="I305" s="400"/>
      <c r="J305" s="401"/>
      <c r="K305" s="399"/>
      <c r="L305" s="310"/>
      <c r="M305" s="310"/>
      <c r="N305" s="310"/>
      <c r="O305" s="310"/>
      <c r="P305" s="310"/>
      <c r="Q305" s="310"/>
      <c r="R305" s="310"/>
    </row>
    <row r="306" spans="1:18" s="291" customFormat="1" ht="12">
      <c r="A306" s="467"/>
      <c r="B306" s="468"/>
      <c r="C306" s="250" t="s">
        <v>169</v>
      </c>
      <c r="D306" s="345"/>
      <c r="E306" s="346"/>
      <c r="F306" s="274">
        <f t="shared" si="22"/>
        <v>0</v>
      </c>
      <c r="G306" s="274">
        <f t="shared" si="23"/>
        <v>0</v>
      </c>
      <c r="H306" s="274"/>
      <c r="I306" s="400"/>
      <c r="J306" s="401"/>
      <c r="K306" s="399"/>
      <c r="L306" s="310"/>
      <c r="M306" s="310"/>
      <c r="N306" s="310"/>
      <c r="O306" s="310"/>
      <c r="P306" s="310"/>
      <c r="Q306" s="310"/>
      <c r="R306" s="310"/>
    </row>
    <row r="307" spans="1:18" s="291" customFormat="1" ht="12">
      <c r="A307" s="467"/>
      <c r="B307" s="468"/>
      <c r="C307" s="199" t="s">
        <v>776</v>
      </c>
      <c r="D307" s="345" t="s">
        <v>6</v>
      </c>
      <c r="E307" s="403">
        <v>80</v>
      </c>
      <c r="F307" s="274">
        <f t="shared" si="22"/>
        <v>0</v>
      </c>
      <c r="G307" s="274">
        <f t="shared" si="23"/>
        <v>0</v>
      </c>
      <c r="H307" s="274"/>
      <c r="I307" s="400"/>
      <c r="J307" s="401"/>
      <c r="K307" s="399"/>
      <c r="L307" s="310"/>
      <c r="M307" s="310"/>
      <c r="N307" s="310"/>
      <c r="O307" s="310"/>
      <c r="P307" s="310"/>
      <c r="Q307" s="310"/>
      <c r="R307" s="310"/>
    </row>
    <row r="308" spans="1:18" s="291" customFormat="1" ht="12">
      <c r="A308" s="467"/>
      <c r="B308" s="468"/>
      <c r="C308" s="201" t="s">
        <v>154</v>
      </c>
      <c r="D308" s="345" t="s">
        <v>6</v>
      </c>
      <c r="E308" s="403">
        <v>7</v>
      </c>
      <c r="F308" s="274">
        <f t="shared" si="22"/>
        <v>0</v>
      </c>
      <c r="G308" s="274">
        <f t="shared" si="23"/>
        <v>0</v>
      </c>
      <c r="H308" s="274"/>
      <c r="I308" s="400"/>
      <c r="J308" s="401"/>
      <c r="K308" s="399"/>
      <c r="L308" s="310"/>
      <c r="M308" s="310"/>
      <c r="N308" s="310"/>
      <c r="O308" s="310"/>
      <c r="P308" s="310"/>
      <c r="Q308" s="310"/>
      <c r="R308" s="310"/>
    </row>
    <row r="309" spans="1:18" s="291" customFormat="1" ht="12">
      <c r="A309" s="467"/>
      <c r="B309" s="468"/>
      <c r="C309" s="199" t="s">
        <v>183</v>
      </c>
      <c r="D309" s="345" t="s">
        <v>6</v>
      </c>
      <c r="E309" s="403">
        <v>2</v>
      </c>
      <c r="F309" s="274">
        <f t="shared" si="22"/>
        <v>0</v>
      </c>
      <c r="G309" s="274">
        <f t="shared" si="23"/>
        <v>0</v>
      </c>
      <c r="H309" s="274"/>
      <c r="I309" s="400"/>
      <c r="J309" s="401"/>
      <c r="K309" s="399"/>
      <c r="L309" s="310"/>
      <c r="M309" s="310"/>
      <c r="N309" s="310"/>
      <c r="O309" s="310"/>
      <c r="P309" s="310"/>
      <c r="Q309" s="310"/>
      <c r="R309" s="310"/>
    </row>
    <row r="310" spans="1:18" s="291" customFormat="1" ht="12">
      <c r="A310" s="467"/>
      <c r="B310" s="468"/>
      <c r="C310" s="199" t="s">
        <v>185</v>
      </c>
      <c r="D310" s="345" t="s">
        <v>6</v>
      </c>
      <c r="E310" s="403">
        <v>6</v>
      </c>
      <c r="F310" s="274">
        <f t="shared" si="22"/>
        <v>0</v>
      </c>
      <c r="G310" s="274">
        <f t="shared" si="23"/>
        <v>0</v>
      </c>
      <c r="H310" s="274"/>
      <c r="I310" s="400"/>
      <c r="J310" s="401"/>
      <c r="K310" s="399"/>
      <c r="L310" s="310"/>
      <c r="M310" s="310"/>
      <c r="N310" s="310"/>
      <c r="O310" s="310"/>
      <c r="P310" s="310"/>
      <c r="Q310" s="310"/>
      <c r="R310" s="310"/>
    </row>
    <row r="311" spans="1:18" s="291" customFormat="1" ht="12">
      <c r="A311" s="467"/>
      <c r="B311" s="468"/>
      <c r="C311" s="198"/>
      <c r="D311" s="347"/>
      <c r="E311" s="348"/>
      <c r="F311" s="398"/>
      <c r="G311" s="398"/>
      <c r="H311" s="398"/>
      <c r="I311" s="400"/>
      <c r="J311" s="401"/>
      <c r="K311" s="399"/>
      <c r="L311" s="310"/>
      <c r="M311" s="310"/>
      <c r="N311" s="310"/>
      <c r="O311" s="310"/>
      <c r="P311" s="310"/>
      <c r="Q311" s="310"/>
      <c r="R311" s="310"/>
    </row>
    <row r="312" spans="1:18" s="291" customFormat="1" ht="12">
      <c r="A312" s="467" t="str">
        <f>$B$252</f>
        <v>IV.</v>
      </c>
      <c r="B312" s="468">
        <f>COUNT($A$254:B309)+1</f>
        <v>8</v>
      </c>
      <c r="C312" s="532" t="s">
        <v>282</v>
      </c>
      <c r="D312" s="347"/>
      <c r="E312" s="348"/>
      <c r="F312" s="274">
        <f aca="true" t="shared" si="24" ref="F312:F317">H312*DobMont</f>
        <v>0</v>
      </c>
      <c r="G312" s="274">
        <f aca="true" t="shared" si="25" ref="G312:G317">E312*F312</f>
        <v>0</v>
      </c>
      <c r="H312" s="274"/>
      <c r="I312" s="408"/>
      <c r="J312" s="401"/>
      <c r="K312" s="399"/>
      <c r="L312" s="310"/>
      <c r="M312" s="310"/>
      <c r="N312" s="310"/>
      <c r="O312" s="310"/>
      <c r="P312" s="310"/>
      <c r="Q312" s="310"/>
      <c r="R312" s="310"/>
    </row>
    <row r="313" spans="1:18" s="291" customFormat="1" ht="12">
      <c r="A313" s="467"/>
      <c r="B313" s="468"/>
      <c r="C313" s="678" t="s">
        <v>777</v>
      </c>
      <c r="D313" s="347"/>
      <c r="E313" s="348"/>
      <c r="F313" s="274"/>
      <c r="G313" s="274"/>
      <c r="H313" s="274"/>
      <c r="I313" s="408"/>
      <c r="J313" s="401"/>
      <c r="K313" s="399"/>
      <c r="L313" s="310"/>
      <c r="M313" s="310"/>
      <c r="N313" s="310"/>
      <c r="O313" s="310"/>
      <c r="P313" s="310"/>
      <c r="Q313" s="310"/>
      <c r="R313" s="310"/>
    </row>
    <row r="314" spans="1:18" s="291" customFormat="1" ht="120">
      <c r="A314" s="467"/>
      <c r="B314" s="468"/>
      <c r="C314" s="202" t="s">
        <v>290</v>
      </c>
      <c r="D314" s="347"/>
      <c r="E314" s="348"/>
      <c r="F314" s="274">
        <f t="shared" si="24"/>
        <v>0</v>
      </c>
      <c r="G314" s="274">
        <f t="shared" si="25"/>
        <v>0</v>
      </c>
      <c r="H314" s="274"/>
      <c r="I314" s="408"/>
      <c r="J314" s="401"/>
      <c r="K314" s="399"/>
      <c r="L314" s="310"/>
      <c r="M314" s="310"/>
      <c r="N314" s="310"/>
      <c r="O314" s="310"/>
      <c r="P314" s="310"/>
      <c r="Q314" s="310"/>
      <c r="R314" s="310"/>
    </row>
    <row r="315" spans="1:18" s="291" customFormat="1" ht="12">
      <c r="A315" s="467"/>
      <c r="B315" s="468"/>
      <c r="C315" s="386" t="s">
        <v>187</v>
      </c>
      <c r="D315" s="347"/>
      <c r="E315" s="348"/>
      <c r="F315" s="274">
        <f t="shared" si="24"/>
        <v>0</v>
      </c>
      <c r="G315" s="274">
        <f t="shared" si="25"/>
        <v>0</v>
      </c>
      <c r="H315" s="274"/>
      <c r="I315" s="408"/>
      <c r="J315" s="401"/>
      <c r="K315" s="399"/>
      <c r="L315" s="310"/>
      <c r="M315" s="310"/>
      <c r="N315" s="310"/>
      <c r="O315" s="310"/>
      <c r="P315" s="310"/>
      <c r="Q315" s="310"/>
      <c r="R315" s="310"/>
    </row>
    <row r="316" spans="1:18" s="291" customFormat="1" ht="14.25" customHeight="1">
      <c r="A316" s="467"/>
      <c r="B316" s="468"/>
      <c r="C316" s="201" t="s">
        <v>183</v>
      </c>
      <c r="D316" s="345" t="s">
        <v>6</v>
      </c>
      <c r="E316" s="403">
        <v>1</v>
      </c>
      <c r="F316" s="274">
        <f t="shared" si="24"/>
        <v>0</v>
      </c>
      <c r="G316" s="274">
        <f t="shared" si="25"/>
        <v>0</v>
      </c>
      <c r="H316" s="274"/>
      <c r="I316" s="408"/>
      <c r="J316" s="401"/>
      <c r="K316" s="399"/>
      <c r="L316" s="310"/>
      <c r="M316" s="310"/>
      <c r="N316" s="310"/>
      <c r="O316" s="310"/>
      <c r="P316" s="310"/>
      <c r="Q316" s="310"/>
      <c r="R316" s="310"/>
    </row>
    <row r="317" spans="1:18" s="291" customFormat="1" ht="14.25" customHeight="1">
      <c r="A317" s="467"/>
      <c r="B317" s="468"/>
      <c r="C317" s="201" t="s">
        <v>185</v>
      </c>
      <c r="D317" s="345" t="s">
        <v>6</v>
      </c>
      <c r="E317" s="403">
        <v>3</v>
      </c>
      <c r="F317" s="274">
        <f t="shared" si="24"/>
        <v>0</v>
      </c>
      <c r="G317" s="274">
        <f t="shared" si="25"/>
        <v>0</v>
      </c>
      <c r="H317" s="274"/>
      <c r="I317" s="408"/>
      <c r="J317" s="401"/>
      <c r="K317" s="399"/>
      <c r="L317" s="310"/>
      <c r="M317" s="310"/>
      <c r="N317" s="310"/>
      <c r="O317" s="310"/>
      <c r="P317" s="310"/>
      <c r="Q317" s="310"/>
      <c r="R317" s="310"/>
    </row>
    <row r="318" spans="1:18" s="291" customFormat="1" ht="15.75" customHeight="1">
      <c r="A318" s="467"/>
      <c r="B318" s="468"/>
      <c r="C318" s="198"/>
      <c r="D318" s="347"/>
      <c r="E318" s="348"/>
      <c r="F318" s="398"/>
      <c r="G318" s="398"/>
      <c r="H318" s="398"/>
      <c r="I318" s="400"/>
      <c r="J318" s="401"/>
      <c r="K318" s="399"/>
      <c r="L318" s="310"/>
      <c r="M318" s="310"/>
      <c r="N318" s="310"/>
      <c r="O318" s="310"/>
      <c r="P318" s="310"/>
      <c r="Q318" s="310"/>
      <c r="R318" s="310"/>
    </row>
    <row r="319" spans="1:18" s="291" customFormat="1" ht="12">
      <c r="A319" s="467" t="str">
        <f>$B$252</f>
        <v>IV.</v>
      </c>
      <c r="B319" s="468">
        <f>COUNT($A$254:B316)+1</f>
        <v>9</v>
      </c>
      <c r="C319" s="222" t="s">
        <v>167</v>
      </c>
      <c r="D319" s="345" t="s">
        <v>6</v>
      </c>
      <c r="E319" s="346">
        <v>12</v>
      </c>
      <c r="F319" s="398">
        <f aca="true" t="shared" si="26" ref="F319:F326">H319*DobMont</f>
        <v>0</v>
      </c>
      <c r="G319" s="398">
        <f aca="true" t="shared" si="27" ref="G319:G326">E319*F319</f>
        <v>0</v>
      </c>
      <c r="H319" s="398"/>
      <c r="I319" s="400"/>
      <c r="J319" s="401"/>
      <c r="K319" s="399"/>
      <c r="L319" s="310"/>
      <c r="M319" s="310"/>
      <c r="N319" s="310"/>
      <c r="O319" s="310"/>
      <c r="P319" s="310"/>
      <c r="Q319" s="310"/>
      <c r="R319" s="310"/>
    </row>
    <row r="320" spans="1:18" s="291" customFormat="1" ht="36">
      <c r="A320" s="467"/>
      <c r="B320" s="468"/>
      <c r="C320" s="202" t="s">
        <v>196</v>
      </c>
      <c r="D320" s="345"/>
      <c r="E320" s="346"/>
      <c r="F320" s="398">
        <f t="shared" si="26"/>
        <v>0</v>
      </c>
      <c r="G320" s="398">
        <f t="shared" si="27"/>
        <v>0</v>
      </c>
      <c r="H320" s="398"/>
      <c r="I320" s="400"/>
      <c r="J320" s="401"/>
      <c r="K320" s="399"/>
      <c r="L320" s="310"/>
      <c r="M320" s="310"/>
      <c r="N320" s="310"/>
      <c r="O320" s="310"/>
      <c r="P320" s="310"/>
      <c r="Q320" s="310"/>
      <c r="R320" s="310"/>
    </row>
    <row r="321" spans="1:18" s="291" customFormat="1" ht="12">
      <c r="A321" s="467"/>
      <c r="B321" s="468"/>
      <c r="C321" s="386" t="s">
        <v>197</v>
      </c>
      <c r="D321" s="345"/>
      <c r="E321" s="346"/>
      <c r="F321" s="398">
        <f t="shared" si="26"/>
        <v>0</v>
      </c>
      <c r="G321" s="398">
        <f t="shared" si="27"/>
        <v>0</v>
      </c>
      <c r="H321" s="398"/>
      <c r="I321" s="400"/>
      <c r="J321" s="401"/>
      <c r="K321" s="399"/>
      <c r="L321" s="310"/>
      <c r="M321" s="310"/>
      <c r="N321" s="310"/>
      <c r="O321" s="310"/>
      <c r="P321" s="310"/>
      <c r="Q321" s="310"/>
      <c r="R321" s="310"/>
    </row>
    <row r="322" spans="1:18" s="291" customFormat="1" ht="12">
      <c r="A322" s="467"/>
      <c r="B322" s="468"/>
      <c r="C322" s="199"/>
      <c r="D322" s="347"/>
      <c r="E322" s="348"/>
      <c r="F322" s="398">
        <f t="shared" si="26"/>
        <v>0</v>
      </c>
      <c r="G322" s="398">
        <f t="shared" si="27"/>
        <v>0</v>
      </c>
      <c r="H322" s="398"/>
      <c r="I322" s="400"/>
      <c r="J322" s="401"/>
      <c r="K322" s="399"/>
      <c r="L322" s="310"/>
      <c r="M322" s="310"/>
      <c r="N322" s="310"/>
      <c r="O322" s="310"/>
      <c r="P322" s="310"/>
      <c r="Q322" s="310"/>
      <c r="R322" s="310"/>
    </row>
    <row r="323" spans="1:18" s="291" customFormat="1" ht="12">
      <c r="A323" s="467" t="str">
        <f>$B$252</f>
        <v>IV.</v>
      </c>
      <c r="B323" s="468">
        <f>COUNT($A$254:B322)+1</f>
        <v>10</v>
      </c>
      <c r="C323" s="222" t="s">
        <v>168</v>
      </c>
      <c r="D323" s="345" t="s">
        <v>6</v>
      </c>
      <c r="E323" s="346">
        <v>2</v>
      </c>
      <c r="F323" s="398">
        <f t="shared" si="26"/>
        <v>0</v>
      </c>
      <c r="G323" s="398">
        <f t="shared" si="27"/>
        <v>0</v>
      </c>
      <c r="H323" s="398"/>
      <c r="I323" s="400"/>
      <c r="J323" s="401"/>
      <c r="K323" s="399"/>
      <c r="L323" s="310"/>
      <c r="M323" s="310"/>
      <c r="N323" s="310"/>
      <c r="O323" s="310"/>
      <c r="P323" s="310"/>
      <c r="Q323" s="310"/>
      <c r="R323" s="310"/>
    </row>
    <row r="324" spans="1:18" s="291" customFormat="1" ht="36">
      <c r="A324" s="467"/>
      <c r="B324" s="468"/>
      <c r="C324" s="202" t="s">
        <v>192</v>
      </c>
      <c r="D324" s="345"/>
      <c r="E324" s="346"/>
      <c r="F324" s="398">
        <f t="shared" si="26"/>
        <v>0</v>
      </c>
      <c r="G324" s="398">
        <f t="shared" si="27"/>
        <v>0</v>
      </c>
      <c r="H324" s="398"/>
      <c r="I324" s="400"/>
      <c r="J324" s="401"/>
      <c r="K324" s="399"/>
      <c r="L324" s="310"/>
      <c r="M324" s="310"/>
      <c r="N324" s="310"/>
      <c r="O324" s="310"/>
      <c r="P324" s="310"/>
      <c r="Q324" s="310"/>
      <c r="R324" s="310"/>
    </row>
    <row r="325" spans="1:18" s="291" customFormat="1" ht="12">
      <c r="A325" s="467"/>
      <c r="B325" s="468"/>
      <c r="C325" s="386" t="s">
        <v>528</v>
      </c>
      <c r="D325" s="345"/>
      <c r="E325" s="346"/>
      <c r="F325" s="398">
        <f t="shared" si="26"/>
        <v>0</v>
      </c>
      <c r="G325" s="398">
        <f t="shared" si="27"/>
        <v>0</v>
      </c>
      <c r="H325" s="398"/>
      <c r="I325" s="400"/>
      <c r="J325" s="401"/>
      <c r="K325" s="399"/>
      <c r="L325" s="310"/>
      <c r="M325" s="310"/>
      <c r="N325" s="310"/>
      <c r="O325" s="310"/>
      <c r="P325" s="310"/>
      <c r="Q325" s="310"/>
      <c r="R325" s="310"/>
    </row>
    <row r="326" spans="1:18" s="291" customFormat="1" ht="12">
      <c r="A326" s="467"/>
      <c r="B326" s="468"/>
      <c r="C326" s="199"/>
      <c r="D326" s="347"/>
      <c r="E326" s="348"/>
      <c r="F326" s="398">
        <f t="shared" si="26"/>
        <v>0</v>
      </c>
      <c r="G326" s="398">
        <f t="shared" si="27"/>
        <v>0</v>
      </c>
      <c r="H326" s="398"/>
      <c r="I326" s="400"/>
      <c r="J326" s="401"/>
      <c r="K326" s="399"/>
      <c r="L326" s="310"/>
      <c r="M326" s="310"/>
      <c r="N326" s="310"/>
      <c r="O326" s="310"/>
      <c r="P326" s="310"/>
      <c r="Q326" s="310"/>
      <c r="R326" s="310"/>
    </row>
    <row r="327" spans="1:18" s="291" customFormat="1" ht="12">
      <c r="A327" s="467" t="str">
        <f>$B$252</f>
        <v>IV.</v>
      </c>
      <c r="B327" s="468">
        <f>COUNT($A$254:B326)+1</f>
        <v>11</v>
      </c>
      <c r="C327" s="222" t="s">
        <v>234</v>
      </c>
      <c r="D327" s="345" t="s">
        <v>6</v>
      </c>
      <c r="E327" s="346">
        <v>10</v>
      </c>
      <c r="F327" s="398">
        <f>H327*DobMont</f>
        <v>0</v>
      </c>
      <c r="G327" s="398">
        <f>E327*F327</f>
        <v>0</v>
      </c>
      <c r="H327" s="398"/>
      <c r="I327" s="400"/>
      <c r="J327" s="401"/>
      <c r="K327" s="399"/>
      <c r="L327" s="310"/>
      <c r="M327" s="310"/>
      <c r="N327" s="310"/>
      <c r="O327" s="310"/>
      <c r="P327" s="310"/>
      <c r="Q327" s="310"/>
      <c r="R327" s="310"/>
    </row>
    <row r="328" spans="1:18" s="291" customFormat="1" ht="48">
      <c r="A328" s="467"/>
      <c r="B328" s="468"/>
      <c r="C328" s="202" t="s">
        <v>235</v>
      </c>
      <c r="D328" s="345"/>
      <c r="E328" s="346"/>
      <c r="F328" s="398">
        <f>H328*DobMont</f>
        <v>0</v>
      </c>
      <c r="G328" s="398">
        <f>E328*F328</f>
        <v>0</v>
      </c>
      <c r="H328" s="398"/>
      <c r="I328" s="400"/>
      <c r="J328" s="401"/>
      <c r="K328" s="399"/>
      <c r="L328" s="310"/>
      <c r="M328" s="310"/>
      <c r="N328" s="310"/>
      <c r="O328" s="310"/>
      <c r="P328" s="310"/>
      <c r="Q328" s="310"/>
      <c r="R328" s="310"/>
    </row>
    <row r="329" spans="1:18" s="291" customFormat="1" ht="12">
      <c r="A329" s="467"/>
      <c r="B329" s="468"/>
      <c r="C329" s="386"/>
      <c r="D329" s="345"/>
      <c r="E329" s="346"/>
      <c r="F329" s="398"/>
      <c r="G329" s="398"/>
      <c r="H329" s="398"/>
      <c r="I329" s="400"/>
      <c r="J329" s="401"/>
      <c r="K329" s="399"/>
      <c r="L329" s="310"/>
      <c r="M329" s="310"/>
      <c r="N329" s="310"/>
      <c r="O329" s="310"/>
      <c r="P329" s="310"/>
      <c r="Q329" s="310"/>
      <c r="R329" s="310"/>
    </row>
    <row r="330" spans="1:18" s="291" customFormat="1" ht="12">
      <c r="A330" s="467" t="str">
        <f>$B$252</f>
        <v>IV.</v>
      </c>
      <c r="B330" s="468">
        <f>COUNT($A$254:B329)+1</f>
        <v>12</v>
      </c>
      <c r="C330" s="371" t="s">
        <v>190</v>
      </c>
      <c r="D330" s="345" t="s">
        <v>6</v>
      </c>
      <c r="E330" s="346">
        <v>46</v>
      </c>
      <c r="F330" s="398">
        <f>H330*DobMont</f>
        <v>0</v>
      </c>
      <c r="G330" s="398">
        <f>E330*F330</f>
        <v>0</v>
      </c>
      <c r="H330" s="276"/>
      <c r="I330" s="400"/>
      <c r="J330" s="401"/>
      <c r="K330" s="399"/>
      <c r="L330" s="310"/>
      <c r="M330" s="310"/>
      <c r="N330" s="310"/>
      <c r="O330" s="310"/>
      <c r="P330" s="310"/>
      <c r="Q330" s="310"/>
      <c r="R330" s="310"/>
    </row>
    <row r="331" spans="1:18" s="291" customFormat="1" ht="48">
      <c r="A331" s="467"/>
      <c r="B331" s="468"/>
      <c r="C331" s="343" t="s">
        <v>191</v>
      </c>
      <c r="D331" s="347"/>
      <c r="E331" s="348"/>
      <c r="F331" s="398">
        <f>H331*DobMont</f>
        <v>0</v>
      </c>
      <c r="G331" s="398">
        <f>E331*F331</f>
        <v>0</v>
      </c>
      <c r="H331" s="398"/>
      <c r="I331" s="400"/>
      <c r="J331" s="401"/>
      <c r="K331" s="399"/>
      <c r="L331" s="310"/>
      <c r="M331" s="310"/>
      <c r="N331" s="310"/>
      <c r="O331" s="310"/>
      <c r="P331" s="310"/>
      <c r="Q331" s="310"/>
      <c r="R331" s="310"/>
    </row>
    <row r="332" spans="1:18" s="291" customFormat="1" ht="12">
      <c r="A332" s="467"/>
      <c r="B332" s="468"/>
      <c r="C332" s="199"/>
      <c r="D332" s="347"/>
      <c r="E332" s="348"/>
      <c r="F332" s="398">
        <f>H332*DobMont</f>
        <v>0</v>
      </c>
      <c r="G332" s="398">
        <f>E332*F332</f>
        <v>0</v>
      </c>
      <c r="H332" s="398"/>
      <c r="I332" s="400"/>
      <c r="J332" s="401"/>
      <c r="K332" s="399"/>
      <c r="L332" s="310"/>
      <c r="M332" s="310"/>
      <c r="N332" s="310"/>
      <c r="O332" s="310"/>
      <c r="P332" s="310"/>
      <c r="Q332" s="310"/>
      <c r="R332" s="310"/>
    </row>
    <row r="333" spans="1:18" s="291" customFormat="1" ht="12">
      <c r="A333" s="467" t="str">
        <f>$B$252</f>
        <v>IV.</v>
      </c>
      <c r="B333" s="468">
        <f>COUNT($A$254:B329)+1</f>
        <v>12</v>
      </c>
      <c r="C333" s="371" t="s">
        <v>199</v>
      </c>
      <c r="D333" s="345" t="s">
        <v>134</v>
      </c>
      <c r="E333" s="403">
        <f>SUM(J257:J264)*1.2</f>
        <v>0</v>
      </c>
      <c r="F333" s="398">
        <f>H333*DobMont</f>
        <v>0</v>
      </c>
      <c r="G333" s="398">
        <f>E333*F333</f>
        <v>0</v>
      </c>
      <c r="H333" s="398"/>
      <c r="I333" s="400"/>
      <c r="J333" s="401"/>
      <c r="K333" s="399"/>
      <c r="L333" s="310"/>
      <c r="M333" s="310"/>
      <c r="N333" s="310"/>
      <c r="O333" s="310"/>
      <c r="P333" s="310"/>
      <c r="Q333" s="310"/>
      <c r="R333" s="310"/>
    </row>
    <row r="334" spans="1:18" s="291" customFormat="1" ht="24">
      <c r="A334" s="467"/>
      <c r="B334" s="468"/>
      <c r="C334" s="199" t="s">
        <v>200</v>
      </c>
      <c r="D334" s="347"/>
      <c r="E334" s="348"/>
      <c r="F334" s="398"/>
      <c r="G334" s="398"/>
      <c r="H334" s="398"/>
      <c r="I334" s="400"/>
      <c r="J334" s="401"/>
      <c r="K334" s="399"/>
      <c r="L334" s="310"/>
      <c r="M334" s="310"/>
      <c r="N334" s="310"/>
      <c r="O334" s="310"/>
      <c r="P334" s="310"/>
      <c r="Q334" s="310"/>
      <c r="R334" s="310"/>
    </row>
    <row r="335" spans="1:18" s="291" customFormat="1" ht="12">
      <c r="A335" s="467"/>
      <c r="B335" s="468"/>
      <c r="C335" s="199"/>
      <c r="D335" s="347"/>
      <c r="E335" s="348"/>
      <c r="F335" s="398"/>
      <c r="G335" s="398"/>
      <c r="H335" s="398"/>
      <c r="I335" s="400"/>
      <c r="J335" s="401"/>
      <c r="K335" s="399"/>
      <c r="L335" s="310"/>
      <c r="M335" s="310"/>
      <c r="N335" s="310"/>
      <c r="O335" s="310"/>
      <c r="P335" s="310"/>
      <c r="Q335" s="310"/>
      <c r="R335" s="310"/>
    </row>
    <row r="336" spans="1:18" s="291" customFormat="1" ht="12">
      <c r="A336" s="467" t="str">
        <f>$B$252</f>
        <v>IV.</v>
      </c>
      <c r="B336" s="468">
        <f>COUNT($A$254:B330)+1</f>
        <v>13</v>
      </c>
      <c r="C336" s="222" t="s">
        <v>180</v>
      </c>
      <c r="D336" s="345" t="s">
        <v>134</v>
      </c>
      <c r="E336" s="403">
        <v>22</v>
      </c>
      <c r="F336" s="398">
        <f>H336*DobMont</f>
        <v>0</v>
      </c>
      <c r="G336" s="398">
        <f>E336*F336</f>
        <v>0</v>
      </c>
      <c r="H336" s="276"/>
      <c r="I336" s="387"/>
      <c r="J336" s="401"/>
      <c r="K336" s="399"/>
      <c r="L336" s="310"/>
      <c r="M336" s="310"/>
      <c r="N336" s="310"/>
      <c r="O336" s="310"/>
      <c r="P336" s="310"/>
      <c r="Q336" s="310"/>
      <c r="R336" s="310"/>
    </row>
    <row r="337" spans="1:18" s="291" customFormat="1" ht="96">
      <c r="A337" s="467"/>
      <c r="B337" s="468"/>
      <c r="C337" s="215" t="s">
        <v>794</v>
      </c>
      <c r="D337" s="345"/>
      <c r="E337" s="346"/>
      <c r="F337" s="398">
        <f aca="true" t="shared" si="28" ref="F337:F344">H337*DobMont</f>
        <v>0</v>
      </c>
      <c r="G337" s="398">
        <f aca="true" t="shared" si="29" ref="G337:G344">E337*F337</f>
        <v>0</v>
      </c>
      <c r="H337" s="276"/>
      <c r="I337" s="387"/>
      <c r="J337" s="401"/>
      <c r="K337" s="399"/>
      <c r="L337" s="310"/>
      <c r="M337" s="310"/>
      <c r="N337" s="310"/>
      <c r="O337" s="310"/>
      <c r="P337" s="310"/>
      <c r="Q337" s="310"/>
      <c r="R337" s="310"/>
    </row>
    <row r="338" spans="1:18" s="291" customFormat="1" ht="12">
      <c r="A338" s="467"/>
      <c r="B338" s="468"/>
      <c r="C338" s="204" t="s">
        <v>795</v>
      </c>
      <c r="D338" s="345"/>
      <c r="E338" s="346"/>
      <c r="F338" s="398">
        <f t="shared" si="28"/>
        <v>0</v>
      </c>
      <c r="G338" s="398">
        <f t="shared" si="29"/>
        <v>0</v>
      </c>
      <c r="H338" s="276"/>
      <c r="I338" s="387"/>
      <c r="J338" s="401"/>
      <c r="K338" s="399"/>
      <c r="L338" s="310"/>
      <c r="M338" s="310"/>
      <c r="N338" s="310"/>
      <c r="O338" s="310"/>
      <c r="P338" s="310"/>
      <c r="Q338" s="310"/>
      <c r="R338" s="310"/>
    </row>
    <row r="339" spans="1:18" s="291" customFormat="1" ht="12">
      <c r="A339" s="467"/>
      <c r="B339" s="468"/>
      <c r="C339" s="199"/>
      <c r="D339" s="347"/>
      <c r="E339" s="348"/>
      <c r="F339" s="398">
        <f t="shared" si="28"/>
        <v>0</v>
      </c>
      <c r="G339" s="398">
        <f t="shared" si="29"/>
        <v>0</v>
      </c>
      <c r="H339" s="398"/>
      <c r="I339" s="400"/>
      <c r="J339" s="401"/>
      <c r="K339" s="399"/>
      <c r="L339" s="310"/>
      <c r="M339" s="310"/>
      <c r="N339" s="310"/>
      <c r="O339" s="310"/>
      <c r="P339" s="310"/>
      <c r="Q339" s="310"/>
      <c r="R339" s="310"/>
    </row>
    <row r="340" spans="1:18" s="291" customFormat="1" ht="12">
      <c r="A340" s="467" t="str">
        <f>$B$252</f>
        <v>IV.</v>
      </c>
      <c r="B340" s="468">
        <f>COUNT($A$254:B338)+1</f>
        <v>15</v>
      </c>
      <c r="C340" s="222" t="s">
        <v>166</v>
      </c>
      <c r="D340" s="345" t="s">
        <v>6</v>
      </c>
      <c r="E340" s="346">
        <v>1</v>
      </c>
      <c r="F340" s="398">
        <f t="shared" si="28"/>
        <v>0</v>
      </c>
      <c r="G340" s="398">
        <f t="shared" si="29"/>
        <v>0</v>
      </c>
      <c r="H340" s="398"/>
      <c r="I340" s="400"/>
      <c r="J340" s="401"/>
      <c r="K340" s="399"/>
      <c r="L340" s="310"/>
      <c r="M340" s="310"/>
      <c r="N340" s="310"/>
      <c r="O340" s="310"/>
      <c r="P340" s="310"/>
      <c r="Q340" s="310"/>
      <c r="R340" s="310"/>
    </row>
    <row r="341" spans="1:18" s="291" customFormat="1" ht="48">
      <c r="A341" s="467"/>
      <c r="B341" s="468"/>
      <c r="C341" s="199" t="s">
        <v>194</v>
      </c>
      <c r="D341" s="345"/>
      <c r="E341" s="346"/>
      <c r="F341" s="398">
        <f t="shared" si="28"/>
        <v>0</v>
      </c>
      <c r="G341" s="398">
        <f t="shared" si="29"/>
        <v>0</v>
      </c>
      <c r="H341" s="398"/>
      <c r="I341" s="400"/>
      <c r="J341" s="401"/>
      <c r="K341" s="399"/>
      <c r="L341" s="310"/>
      <c r="M341" s="310"/>
      <c r="N341" s="310"/>
      <c r="O341" s="310"/>
      <c r="P341" s="310"/>
      <c r="Q341" s="310"/>
      <c r="R341" s="310"/>
    </row>
    <row r="342" spans="1:18" s="291" customFormat="1" ht="24">
      <c r="A342" s="467"/>
      <c r="B342" s="468"/>
      <c r="C342" s="199" t="s">
        <v>195</v>
      </c>
      <c r="D342" s="347"/>
      <c r="E342" s="348"/>
      <c r="F342" s="398">
        <f t="shared" si="28"/>
        <v>0</v>
      </c>
      <c r="G342" s="398">
        <f t="shared" si="29"/>
        <v>0</v>
      </c>
      <c r="H342" s="398"/>
      <c r="I342" s="400"/>
      <c r="J342" s="401"/>
      <c r="K342" s="399"/>
      <c r="L342" s="310"/>
      <c r="M342" s="310"/>
      <c r="N342" s="310"/>
      <c r="O342" s="310"/>
      <c r="P342" s="310"/>
      <c r="Q342" s="310"/>
      <c r="R342" s="310"/>
    </row>
    <row r="343" spans="1:18" s="291" customFormat="1" ht="12">
      <c r="A343" s="467"/>
      <c r="B343" s="468"/>
      <c r="C343" s="199"/>
      <c r="D343" s="347"/>
      <c r="E343" s="348"/>
      <c r="F343" s="398">
        <f t="shared" si="28"/>
        <v>0</v>
      </c>
      <c r="G343" s="398">
        <f t="shared" si="29"/>
        <v>0</v>
      </c>
      <c r="H343" s="398"/>
      <c r="I343" s="400"/>
      <c r="J343" s="401"/>
      <c r="K343" s="399"/>
      <c r="L343" s="310"/>
      <c r="M343" s="310"/>
      <c r="N343" s="310"/>
      <c r="O343" s="310"/>
      <c r="P343" s="310"/>
      <c r="Q343" s="310"/>
      <c r="R343" s="310"/>
    </row>
    <row r="344" spans="1:18" s="291" customFormat="1" ht="12">
      <c r="A344" s="467" t="str">
        <f>$B$252</f>
        <v>IV.</v>
      </c>
      <c r="B344" s="468">
        <f>COUNT($A$254:B343)+1</f>
        <v>16</v>
      </c>
      <c r="C344" s="222" t="s">
        <v>172</v>
      </c>
      <c r="D344" s="345" t="s">
        <v>98</v>
      </c>
      <c r="E344" s="346">
        <v>1</v>
      </c>
      <c r="F344" s="398">
        <f t="shared" si="28"/>
        <v>0</v>
      </c>
      <c r="G344" s="398">
        <f t="shared" si="29"/>
        <v>0</v>
      </c>
      <c r="H344" s="398"/>
      <c r="I344" s="400"/>
      <c r="J344" s="401"/>
      <c r="K344" s="399"/>
      <c r="L344" s="310"/>
      <c r="M344" s="310"/>
      <c r="N344" s="310"/>
      <c r="O344" s="310"/>
      <c r="P344" s="310"/>
      <c r="Q344" s="310"/>
      <c r="R344" s="310"/>
    </row>
    <row r="345" spans="1:18" s="291" customFormat="1" ht="36">
      <c r="A345" s="467"/>
      <c r="B345" s="468"/>
      <c r="C345" s="199" t="s">
        <v>244</v>
      </c>
      <c r="D345" s="345"/>
      <c r="E345" s="346"/>
      <c r="F345" s="398">
        <f aca="true" t="shared" si="30" ref="F345:F350">H345*DobMont</f>
        <v>0</v>
      </c>
      <c r="G345" s="398">
        <f aca="true" t="shared" si="31" ref="G345:G350">E345*F345</f>
        <v>0</v>
      </c>
      <c r="H345" s="398"/>
      <c r="I345" s="400"/>
      <c r="J345" s="401"/>
      <c r="K345" s="399"/>
      <c r="L345" s="310"/>
      <c r="M345" s="310"/>
      <c r="N345" s="310"/>
      <c r="O345" s="310"/>
      <c r="P345" s="310"/>
      <c r="Q345" s="310"/>
      <c r="R345" s="310"/>
    </row>
    <row r="346" spans="1:18" s="291" customFormat="1" ht="12">
      <c r="A346" s="467"/>
      <c r="B346" s="468"/>
      <c r="C346" s="199"/>
      <c r="D346" s="347"/>
      <c r="E346" s="348"/>
      <c r="F346" s="398">
        <f t="shared" si="30"/>
        <v>0</v>
      </c>
      <c r="G346" s="398">
        <f t="shared" si="31"/>
        <v>0</v>
      </c>
      <c r="H346" s="398"/>
      <c r="I346" s="400"/>
      <c r="J346" s="401"/>
      <c r="K346" s="399"/>
      <c r="L346" s="310"/>
      <c r="M346" s="310"/>
      <c r="N346" s="310"/>
      <c r="O346" s="310"/>
      <c r="P346" s="310"/>
      <c r="Q346" s="310"/>
      <c r="R346" s="310"/>
    </row>
    <row r="347" spans="1:18" s="291" customFormat="1" ht="12">
      <c r="A347" s="467" t="str">
        <f>$B$252</f>
        <v>IV.</v>
      </c>
      <c r="B347" s="468">
        <f>COUNT($A$254:B346)+1</f>
        <v>17</v>
      </c>
      <c r="C347" s="222" t="s">
        <v>135</v>
      </c>
      <c r="D347" s="345" t="s">
        <v>5</v>
      </c>
      <c r="E347" s="346">
        <v>185</v>
      </c>
      <c r="F347" s="398">
        <f t="shared" si="30"/>
        <v>0</v>
      </c>
      <c r="G347" s="398">
        <f t="shared" si="31"/>
        <v>0</v>
      </c>
      <c r="H347" s="398"/>
      <c r="I347" s="400"/>
      <c r="J347" s="401"/>
      <c r="K347" s="399"/>
      <c r="L347" s="310"/>
      <c r="M347" s="310"/>
      <c r="N347" s="310"/>
      <c r="O347" s="310"/>
      <c r="P347" s="310"/>
      <c r="Q347" s="310"/>
      <c r="R347" s="310"/>
    </row>
    <row r="348" spans="1:18" s="291" customFormat="1" ht="84">
      <c r="A348" s="467"/>
      <c r="B348" s="468"/>
      <c r="C348" s="215" t="s">
        <v>174</v>
      </c>
      <c r="D348" s="349"/>
      <c r="E348" s="351"/>
      <c r="F348" s="398">
        <f t="shared" si="30"/>
        <v>0</v>
      </c>
      <c r="G348" s="398">
        <f t="shared" si="31"/>
        <v>0</v>
      </c>
      <c r="H348" s="398"/>
      <c r="I348" s="400"/>
      <c r="J348" s="401"/>
      <c r="K348" s="399"/>
      <c r="L348" s="310"/>
      <c r="M348" s="310"/>
      <c r="N348" s="310"/>
      <c r="O348" s="310"/>
      <c r="P348" s="310"/>
      <c r="Q348" s="310"/>
      <c r="R348" s="310"/>
    </row>
    <row r="349" spans="1:18" s="291" customFormat="1" ht="12">
      <c r="A349" s="467"/>
      <c r="B349" s="468"/>
      <c r="C349" s="204" t="s">
        <v>175</v>
      </c>
      <c r="D349" s="345"/>
      <c r="E349" s="346"/>
      <c r="F349" s="398">
        <f t="shared" si="30"/>
        <v>0</v>
      </c>
      <c r="G349" s="398">
        <f t="shared" si="31"/>
        <v>0</v>
      </c>
      <c r="H349" s="398"/>
      <c r="I349" s="400"/>
      <c r="J349" s="401"/>
      <c r="K349" s="399"/>
      <c r="L349" s="310"/>
      <c r="M349" s="310"/>
      <c r="N349" s="310"/>
      <c r="O349" s="310"/>
      <c r="P349" s="310"/>
      <c r="Q349" s="310"/>
      <c r="R349" s="310"/>
    </row>
    <row r="350" spans="1:18" s="291" customFormat="1" ht="12">
      <c r="A350" s="467"/>
      <c r="B350" s="468"/>
      <c r="C350" s="198"/>
      <c r="D350" s="347"/>
      <c r="E350" s="348"/>
      <c r="F350" s="398">
        <f t="shared" si="30"/>
        <v>0</v>
      </c>
      <c r="G350" s="398">
        <f t="shared" si="31"/>
        <v>0</v>
      </c>
      <c r="H350" s="398"/>
      <c r="I350" s="400"/>
      <c r="J350" s="401"/>
      <c r="K350" s="399"/>
      <c r="L350" s="310"/>
      <c r="M350" s="310"/>
      <c r="N350" s="310"/>
      <c r="O350" s="310"/>
      <c r="P350" s="310"/>
      <c r="Q350" s="310"/>
      <c r="R350" s="310"/>
    </row>
    <row r="351" spans="1:18" s="291" customFormat="1" ht="12">
      <c r="A351" s="467" t="str">
        <f>$B$252</f>
        <v>IV.</v>
      </c>
      <c r="B351" s="468">
        <f>COUNT($A$254:B349)+1</f>
        <v>18</v>
      </c>
      <c r="C351" s="215" t="s">
        <v>136</v>
      </c>
      <c r="D351" s="345" t="s">
        <v>130</v>
      </c>
      <c r="E351" s="346">
        <v>4</v>
      </c>
      <c r="F351" s="398"/>
      <c r="G351" s="398">
        <f>SUM(G254:G349)*E351/100</f>
        <v>0</v>
      </c>
      <c r="H351" s="398"/>
      <c r="I351" s="400"/>
      <c r="J351" s="401"/>
      <c r="K351" s="399"/>
      <c r="L351" s="310"/>
      <c r="M351" s="310"/>
      <c r="N351" s="310"/>
      <c r="O351" s="310"/>
      <c r="P351" s="310"/>
      <c r="Q351" s="310"/>
      <c r="R351" s="310"/>
    </row>
    <row r="352" spans="1:18" s="291" customFormat="1" ht="12.75">
      <c r="A352" s="467"/>
      <c r="B352" s="468"/>
      <c r="C352" s="407"/>
      <c r="D352" s="345"/>
      <c r="E352" s="346"/>
      <c r="F352" s="398"/>
      <c r="G352" s="406"/>
      <c r="H352" s="398"/>
      <c r="I352" s="400"/>
      <c r="J352" s="401"/>
      <c r="K352" s="399"/>
      <c r="L352" s="310"/>
      <c r="M352" s="310"/>
      <c r="N352" s="310"/>
      <c r="O352" s="310"/>
      <c r="P352" s="310"/>
      <c r="Q352" s="310"/>
      <c r="R352" s="310"/>
    </row>
    <row r="353" spans="1:18" s="291" customFormat="1" ht="12">
      <c r="A353" s="467" t="str">
        <f>$B$252</f>
        <v>IV.</v>
      </c>
      <c r="B353" s="468">
        <f>COUNT($A$254:B351)+1</f>
        <v>19</v>
      </c>
      <c r="C353" s="279" t="s">
        <v>772</v>
      </c>
      <c r="D353" s="345" t="s">
        <v>130</v>
      </c>
      <c r="E353" s="346">
        <v>5</v>
      </c>
      <c r="F353" s="398"/>
      <c r="G353" s="398">
        <f>SUM(G254:G274)*E353/100</f>
        <v>0</v>
      </c>
      <c r="H353" s="398"/>
      <c r="I353" s="400"/>
      <c r="J353" s="401"/>
      <c r="K353" s="399"/>
      <c r="L353" s="310"/>
      <c r="M353" s="310"/>
      <c r="N353" s="310"/>
      <c r="O353" s="310"/>
      <c r="P353" s="310"/>
      <c r="Q353" s="310"/>
      <c r="R353" s="310"/>
    </row>
    <row r="354" spans="1:18" s="291" customFormat="1" ht="12">
      <c r="A354" s="469"/>
      <c r="B354" s="470"/>
      <c r="C354" s="200"/>
      <c r="D354" s="404"/>
      <c r="E354" s="405"/>
      <c r="F354" s="398">
        <f>H354*DobMont</f>
        <v>0</v>
      </c>
      <c r="G354" s="399"/>
      <c r="H354" s="274"/>
      <c r="I354" s="408"/>
      <c r="J354" s="326"/>
      <c r="K354" s="399"/>
      <c r="L354" s="310"/>
      <c r="M354" s="310"/>
      <c r="N354" s="310"/>
      <c r="O354" s="310"/>
      <c r="P354" s="310"/>
      <c r="Q354" s="310"/>
      <c r="R354" s="310"/>
    </row>
    <row r="355" spans="1:18" s="291" customFormat="1" ht="13.5" thickBot="1">
      <c r="A355" s="471"/>
      <c r="B355" s="471"/>
      <c r="C355" s="409" t="str">
        <f>CONCATENATE(B252,"",C252," - SKUPAJ:")</f>
        <v>IV.RAZVODI - SKUPAJ:</v>
      </c>
      <c r="D355" s="246"/>
      <c r="E355" s="246"/>
      <c r="F355" s="305"/>
      <c r="G355" s="248">
        <f>SUM(G253:G353)</f>
        <v>0</v>
      </c>
      <c r="H355" s="410"/>
      <c r="I355" s="411"/>
      <c r="J355" s="412"/>
      <c r="K355" s="399"/>
      <c r="L355" s="310"/>
      <c r="M355" s="310"/>
      <c r="N355" s="310"/>
      <c r="O355" s="310"/>
      <c r="P355" s="310"/>
      <c r="Q355" s="310"/>
      <c r="R355" s="310"/>
    </row>
    <row r="356" spans="1:18" s="189" customFormat="1" ht="15">
      <c r="A356" s="472"/>
      <c r="B356" s="473"/>
      <c r="C356" s="260"/>
      <c r="D356" s="236"/>
      <c r="E356" s="236"/>
      <c r="F356" s="398">
        <f>H356*DobMont</f>
        <v>0</v>
      </c>
      <c r="G356" s="238"/>
      <c r="H356" s="276"/>
      <c r="I356" s="387"/>
      <c r="J356" s="316"/>
      <c r="K356" s="413"/>
      <c r="L356" s="414"/>
      <c r="M356" s="414"/>
      <c r="N356" s="414"/>
      <c r="O356" s="414"/>
      <c r="P356" s="414"/>
      <c r="Q356" s="414"/>
      <c r="R356" s="414"/>
    </row>
    <row r="357" spans="1:18" ht="13.5" thickBot="1">
      <c r="A357" s="751"/>
      <c r="B357" s="752" t="s">
        <v>277</v>
      </c>
      <c r="C357" s="753" t="s">
        <v>278</v>
      </c>
      <c r="D357" s="205"/>
      <c r="E357" s="206"/>
      <c r="F357" s="208"/>
      <c r="G357" s="208"/>
      <c r="H357" s="786"/>
      <c r="I357" s="786"/>
      <c r="J357" s="787"/>
      <c r="K357" s="522"/>
      <c r="L357" s="788"/>
      <c r="M357" s="395"/>
      <c r="N357" s="783"/>
      <c r="O357" s="789"/>
      <c r="Q357" s="132"/>
      <c r="R357" s="132"/>
    </row>
    <row r="358" spans="1:16" s="291" customFormat="1" ht="12.75">
      <c r="A358" s="465"/>
      <c r="B358" s="474"/>
      <c r="C358" s="397"/>
      <c r="D358" s="117"/>
      <c r="E358" s="337"/>
      <c r="F358" s="398"/>
      <c r="G358" s="399"/>
      <c r="H358" s="271"/>
      <c r="I358" s="271"/>
      <c r="J358" s="334"/>
      <c r="K358" s="399"/>
      <c r="L358" s="415"/>
      <c r="M358" s="416"/>
      <c r="N358" s="274"/>
      <c r="O358" s="417"/>
      <c r="P358" s="310"/>
    </row>
    <row r="359" spans="1:16" s="291" customFormat="1" ht="12">
      <c r="A359" s="467" t="str">
        <f>$B$357</f>
        <v>V.</v>
      </c>
      <c r="B359" s="468">
        <f>COUNT(#REF!)+1</f>
        <v>1</v>
      </c>
      <c r="C359" s="222" t="s">
        <v>240</v>
      </c>
      <c r="D359" s="402"/>
      <c r="E359" s="403"/>
      <c r="F359" s="398"/>
      <c r="G359" s="399"/>
      <c r="H359" s="271"/>
      <c r="I359" s="400"/>
      <c r="J359" s="401"/>
      <c r="K359" s="399"/>
      <c r="L359" s="415"/>
      <c r="M359" s="416"/>
      <c r="N359" s="274"/>
      <c r="O359" s="417"/>
      <c r="P359" s="310"/>
    </row>
    <row r="360" spans="1:16" s="291" customFormat="1" ht="84">
      <c r="A360" s="467"/>
      <c r="B360" s="468"/>
      <c r="C360" s="445" t="s">
        <v>239</v>
      </c>
      <c r="D360" s="404"/>
      <c r="E360" s="405"/>
      <c r="F360" s="398">
        <f aca="true" t="shared" si="32" ref="F360:F371">H360*DobMont</f>
        <v>0</v>
      </c>
      <c r="G360" s="399">
        <f aca="true" t="shared" si="33" ref="G360:G371">E360*F360</f>
        <v>0</v>
      </c>
      <c r="H360" s="271"/>
      <c r="I360" s="400"/>
      <c r="J360" s="401"/>
      <c r="K360" s="399"/>
      <c r="L360" s="415"/>
      <c r="M360" s="416"/>
      <c r="N360" s="274"/>
      <c r="O360" s="417"/>
      <c r="P360" s="310"/>
    </row>
    <row r="361" spans="1:16" s="291" customFormat="1" ht="12">
      <c r="A361" s="467"/>
      <c r="B361" s="468"/>
      <c r="C361" s="385" t="s">
        <v>241</v>
      </c>
      <c r="D361" s="404"/>
      <c r="E361" s="405"/>
      <c r="F361" s="398">
        <f t="shared" si="32"/>
        <v>0</v>
      </c>
      <c r="G361" s="399">
        <f t="shared" si="33"/>
        <v>0</v>
      </c>
      <c r="H361" s="271"/>
      <c r="I361" s="400"/>
      <c r="J361" s="401"/>
      <c r="K361" s="399"/>
      <c r="L361" s="415"/>
      <c r="M361" s="416"/>
      <c r="N361" s="274"/>
      <c r="O361" s="417"/>
      <c r="P361" s="310"/>
    </row>
    <row r="362" spans="1:16" s="291" customFormat="1" ht="12">
      <c r="A362" s="467"/>
      <c r="B362" s="468"/>
      <c r="C362" s="225" t="s">
        <v>304</v>
      </c>
      <c r="D362" s="600" t="s">
        <v>6</v>
      </c>
      <c r="E362" s="535">
        <v>13</v>
      </c>
      <c r="F362" s="398">
        <f t="shared" si="32"/>
        <v>0</v>
      </c>
      <c r="G362" s="399">
        <f t="shared" si="33"/>
        <v>0</v>
      </c>
      <c r="H362" s="271"/>
      <c r="I362" s="400"/>
      <c r="J362" s="401"/>
      <c r="K362" s="399"/>
      <c r="L362" s="415"/>
      <c r="M362" s="416"/>
      <c r="N362" s="274"/>
      <c r="O362" s="417"/>
      <c r="P362" s="310"/>
    </row>
    <row r="363" spans="1:16" s="291" customFormat="1" ht="12">
      <c r="A363" s="467"/>
      <c r="B363" s="468"/>
      <c r="C363" s="225" t="s">
        <v>306</v>
      </c>
      <c r="D363" s="600" t="s">
        <v>6</v>
      </c>
      <c r="E363" s="535">
        <v>5</v>
      </c>
      <c r="F363" s="398">
        <f t="shared" si="32"/>
        <v>0</v>
      </c>
      <c r="G363" s="399">
        <f t="shared" si="33"/>
        <v>0</v>
      </c>
      <c r="H363" s="271"/>
      <c r="I363" s="400"/>
      <c r="J363" s="401"/>
      <c r="K363" s="399"/>
      <c r="L363" s="415"/>
      <c r="M363" s="416"/>
      <c r="N363" s="274"/>
      <c r="O363" s="417"/>
      <c r="P363" s="310"/>
    </row>
    <row r="364" spans="1:16" s="291" customFormat="1" ht="12">
      <c r="A364" s="467"/>
      <c r="B364" s="468"/>
      <c r="C364" s="225" t="s">
        <v>307</v>
      </c>
      <c r="D364" s="600" t="s">
        <v>6</v>
      </c>
      <c r="E364" s="535">
        <v>8</v>
      </c>
      <c r="F364" s="398">
        <f t="shared" si="32"/>
        <v>0</v>
      </c>
      <c r="G364" s="399">
        <f t="shared" si="33"/>
        <v>0</v>
      </c>
      <c r="H364" s="271"/>
      <c r="I364" s="400"/>
      <c r="J364" s="401"/>
      <c r="K364" s="399"/>
      <c r="L364" s="415"/>
      <c r="M364" s="416"/>
      <c r="N364" s="274"/>
      <c r="O364" s="417"/>
      <c r="P364" s="310"/>
    </row>
    <row r="365" spans="1:16" s="291" customFormat="1" ht="12">
      <c r="A365" s="467"/>
      <c r="B365" s="468"/>
      <c r="C365" s="225" t="s">
        <v>381</v>
      </c>
      <c r="D365" s="600" t="s">
        <v>6</v>
      </c>
      <c r="E365" s="535">
        <v>26</v>
      </c>
      <c r="F365" s="398">
        <f t="shared" si="32"/>
        <v>0</v>
      </c>
      <c r="G365" s="399">
        <f t="shared" si="33"/>
        <v>0</v>
      </c>
      <c r="H365" s="271"/>
      <c r="I365" s="400"/>
      <c r="J365" s="401"/>
      <c r="K365" s="399"/>
      <c r="L365" s="415"/>
      <c r="M365" s="416"/>
      <c r="N365" s="274"/>
      <c r="O365" s="417"/>
      <c r="P365" s="310"/>
    </row>
    <row r="366" spans="1:16" s="291" customFormat="1" ht="12">
      <c r="A366" s="467"/>
      <c r="B366" s="468"/>
      <c r="C366" s="225" t="s">
        <v>308</v>
      </c>
      <c r="D366" s="600" t="s">
        <v>6</v>
      </c>
      <c r="E366" s="535">
        <v>18</v>
      </c>
      <c r="F366" s="398">
        <f t="shared" si="32"/>
        <v>0</v>
      </c>
      <c r="G366" s="399">
        <f t="shared" si="33"/>
        <v>0</v>
      </c>
      <c r="H366" s="271"/>
      <c r="I366" s="400"/>
      <c r="J366" s="401"/>
      <c r="K366" s="399"/>
      <c r="L366" s="415"/>
      <c r="M366" s="416"/>
      <c r="N366" s="274"/>
      <c r="O366" s="417"/>
      <c r="P366" s="310"/>
    </row>
    <row r="367" spans="1:16" s="291" customFormat="1" ht="12">
      <c r="A367" s="467"/>
      <c r="B367" s="468"/>
      <c r="C367" s="225" t="s">
        <v>309</v>
      </c>
      <c r="D367" s="600" t="s">
        <v>6</v>
      </c>
      <c r="E367" s="535">
        <v>6</v>
      </c>
      <c r="F367" s="398">
        <f t="shared" si="32"/>
        <v>0</v>
      </c>
      <c r="G367" s="399">
        <f t="shared" si="33"/>
        <v>0</v>
      </c>
      <c r="H367" s="271"/>
      <c r="I367" s="400"/>
      <c r="J367" s="401"/>
      <c r="K367" s="399"/>
      <c r="L367" s="415"/>
      <c r="M367" s="416"/>
      <c r="N367" s="274"/>
      <c r="O367" s="417"/>
      <c r="P367" s="310"/>
    </row>
    <row r="368" spans="1:16" s="291" customFormat="1" ht="12">
      <c r="A368" s="467"/>
      <c r="B368" s="468"/>
      <c r="C368" s="225" t="s">
        <v>305</v>
      </c>
      <c r="D368" s="600" t="s">
        <v>6</v>
      </c>
      <c r="E368" s="535">
        <v>6</v>
      </c>
      <c r="F368" s="398">
        <f t="shared" si="32"/>
        <v>0</v>
      </c>
      <c r="G368" s="399">
        <f t="shared" si="33"/>
        <v>0</v>
      </c>
      <c r="H368" s="271"/>
      <c r="I368" s="400"/>
      <c r="J368" s="401"/>
      <c r="K368" s="399"/>
      <c r="L368" s="415"/>
      <c r="M368" s="416"/>
      <c r="N368" s="274"/>
      <c r="O368" s="417"/>
      <c r="P368" s="310"/>
    </row>
    <row r="369" spans="1:16" s="291" customFormat="1" ht="12">
      <c r="A369" s="467"/>
      <c r="B369" s="468"/>
      <c r="C369" s="225" t="s">
        <v>382</v>
      </c>
      <c r="D369" s="600" t="s">
        <v>6</v>
      </c>
      <c r="E369" s="535">
        <v>8</v>
      </c>
      <c r="F369" s="398">
        <f t="shared" si="32"/>
        <v>0</v>
      </c>
      <c r="G369" s="399">
        <f t="shared" si="33"/>
        <v>0</v>
      </c>
      <c r="H369" s="271"/>
      <c r="I369" s="400"/>
      <c r="J369" s="401"/>
      <c r="K369" s="399"/>
      <c r="L369" s="415"/>
      <c r="M369" s="416"/>
      <c r="N369" s="274"/>
      <c r="O369" s="417"/>
      <c r="P369" s="310"/>
    </row>
    <row r="370" spans="1:16" s="291" customFormat="1" ht="12">
      <c r="A370" s="467"/>
      <c r="B370" s="468"/>
      <c r="C370" s="225" t="s">
        <v>383</v>
      </c>
      <c r="D370" s="600" t="s">
        <v>6</v>
      </c>
      <c r="E370" s="535">
        <v>1</v>
      </c>
      <c r="F370" s="398">
        <f t="shared" si="32"/>
        <v>0</v>
      </c>
      <c r="G370" s="399">
        <f t="shared" si="33"/>
        <v>0</v>
      </c>
      <c r="H370" s="271"/>
      <c r="I370" s="400"/>
      <c r="J370" s="401"/>
      <c r="K370" s="399"/>
      <c r="L370" s="415"/>
      <c r="M370" s="416"/>
      <c r="N370" s="274"/>
      <c r="O370" s="417"/>
      <c r="P370" s="310"/>
    </row>
    <row r="371" spans="1:16" s="291" customFormat="1" ht="12">
      <c r="A371" s="467"/>
      <c r="B371" s="468"/>
      <c r="C371" s="225" t="s">
        <v>384</v>
      </c>
      <c r="D371" s="600" t="s">
        <v>6</v>
      </c>
      <c r="E371" s="535">
        <v>3</v>
      </c>
      <c r="F371" s="398">
        <f t="shared" si="32"/>
        <v>0</v>
      </c>
      <c r="G371" s="399">
        <f t="shared" si="33"/>
        <v>0</v>
      </c>
      <c r="H371" s="271"/>
      <c r="I371" s="400"/>
      <c r="J371" s="401"/>
      <c r="K371" s="399"/>
      <c r="L371" s="415"/>
      <c r="M371" s="416"/>
      <c r="N371" s="274"/>
      <c r="O371" s="417"/>
      <c r="P371" s="310"/>
    </row>
    <row r="372" spans="1:16" s="291" customFormat="1" ht="12">
      <c r="A372" s="469"/>
      <c r="B372" s="470"/>
      <c r="C372" s="250"/>
      <c r="D372" s="223"/>
      <c r="E372" s="224"/>
      <c r="F372" s="274"/>
      <c r="G372" s="399"/>
      <c r="H372" s="399"/>
      <c r="I372" s="399"/>
      <c r="J372" s="436"/>
      <c r="K372" s="399"/>
      <c r="L372" s="415"/>
      <c r="M372" s="416"/>
      <c r="N372" s="274"/>
      <c r="O372" s="417"/>
      <c r="P372" s="310"/>
    </row>
    <row r="373" spans="1:16" s="291" customFormat="1" ht="12">
      <c r="A373" s="467" t="str">
        <f>$B$357</f>
        <v>V.</v>
      </c>
      <c r="B373" s="468">
        <f>COUNT($A359:B$371)+1</f>
        <v>2</v>
      </c>
      <c r="C373" s="222" t="s">
        <v>242</v>
      </c>
      <c r="D373" s="345"/>
      <c r="E373" s="346"/>
      <c r="F373" s="398">
        <f aca="true" t="shared" si="34" ref="F373:F381">H373*DobMont</f>
        <v>0</v>
      </c>
      <c r="G373" s="399">
        <f aca="true" t="shared" si="35" ref="G373:G381">E373*F373</f>
        <v>0</v>
      </c>
      <c r="H373" s="276"/>
      <c r="I373" s="271"/>
      <c r="J373" s="334"/>
      <c r="K373" s="399"/>
      <c r="L373" s="415"/>
      <c r="M373" s="416"/>
      <c r="N373" s="274"/>
      <c r="O373" s="417"/>
      <c r="P373" s="310"/>
    </row>
    <row r="374" spans="1:16" s="291" customFormat="1" ht="72">
      <c r="A374" s="467"/>
      <c r="B374" s="468"/>
      <c r="C374" s="199" t="s">
        <v>529</v>
      </c>
      <c r="D374" s="345"/>
      <c r="E374" s="346"/>
      <c r="F374" s="398">
        <f t="shared" si="34"/>
        <v>0</v>
      </c>
      <c r="G374" s="399">
        <f t="shared" si="35"/>
        <v>0</v>
      </c>
      <c r="H374" s="276"/>
      <c r="I374" s="271"/>
      <c r="J374" s="334"/>
      <c r="K374" s="399"/>
      <c r="L374" s="415"/>
      <c r="M374" s="416"/>
      <c r="N374" s="274"/>
      <c r="O374" s="417"/>
      <c r="P374" s="310"/>
    </row>
    <row r="375" spans="1:16" s="291" customFormat="1" ht="12">
      <c r="A375" s="467"/>
      <c r="B375" s="468"/>
      <c r="C375" s="250" t="s">
        <v>243</v>
      </c>
      <c r="D375" s="345"/>
      <c r="E375" s="346"/>
      <c r="F375" s="398">
        <f t="shared" si="34"/>
        <v>0</v>
      </c>
      <c r="G375" s="399">
        <f t="shared" si="35"/>
        <v>0</v>
      </c>
      <c r="H375" s="276"/>
      <c r="I375" s="271"/>
      <c r="J375" s="334"/>
      <c r="K375" s="399"/>
      <c r="L375" s="415"/>
      <c r="M375" s="416"/>
      <c r="N375" s="274"/>
      <c r="O375" s="417"/>
      <c r="P375" s="310"/>
    </row>
    <row r="376" spans="1:16" s="291" customFormat="1" ht="12">
      <c r="A376" s="467"/>
      <c r="B376" s="468"/>
      <c r="C376" s="221" t="s">
        <v>181</v>
      </c>
      <c r="D376" s="402" t="s">
        <v>98</v>
      </c>
      <c r="E376" s="403">
        <f>SUM(E362:E371)</f>
        <v>94</v>
      </c>
      <c r="F376" s="398">
        <f t="shared" si="34"/>
        <v>0</v>
      </c>
      <c r="G376" s="399">
        <f t="shared" si="35"/>
        <v>0</v>
      </c>
      <c r="H376" s="271"/>
      <c r="I376" s="271"/>
      <c r="J376" s="334"/>
      <c r="K376" s="399"/>
      <c r="L376" s="415"/>
      <c r="M376" s="416"/>
      <c r="N376" s="274"/>
      <c r="O376" s="417"/>
      <c r="P376" s="310"/>
    </row>
    <row r="377" spans="1:16" s="291" customFormat="1" ht="12">
      <c r="A377" s="475"/>
      <c r="B377" s="476"/>
      <c r="C377" s="221"/>
      <c r="D377" s="223"/>
      <c r="E377" s="224"/>
      <c r="F377" s="398">
        <f t="shared" si="34"/>
        <v>0</v>
      </c>
      <c r="G377" s="399">
        <f t="shared" si="35"/>
        <v>0</v>
      </c>
      <c r="H377" s="271"/>
      <c r="I377" s="271"/>
      <c r="J377" s="334"/>
      <c r="K377" s="399"/>
      <c r="L377" s="415"/>
      <c r="M377" s="416"/>
      <c r="N377" s="274"/>
      <c r="O377" s="417"/>
      <c r="P377" s="310"/>
    </row>
    <row r="378" spans="1:16" s="291" customFormat="1" ht="12">
      <c r="A378" s="469" t="str">
        <f>$B$357</f>
        <v>V.</v>
      </c>
      <c r="B378" s="470">
        <f>COUNT($A$359:B377)+1</f>
        <v>3</v>
      </c>
      <c r="C378" s="222" t="s">
        <v>172</v>
      </c>
      <c r="D378" s="345" t="s">
        <v>6</v>
      </c>
      <c r="E378" s="346">
        <v>1</v>
      </c>
      <c r="F378" s="398">
        <f t="shared" si="34"/>
        <v>0</v>
      </c>
      <c r="G378" s="399">
        <f t="shared" si="35"/>
        <v>0</v>
      </c>
      <c r="H378" s="398"/>
      <c r="I378" s="271"/>
      <c r="J378" s="334"/>
      <c r="K378" s="399"/>
      <c r="L378" s="415"/>
      <c r="M378" s="416"/>
      <c r="N378" s="274"/>
      <c r="O378" s="417"/>
      <c r="P378" s="310"/>
    </row>
    <row r="379" spans="1:16" s="291" customFormat="1" ht="24.75" customHeight="1">
      <c r="A379" s="467"/>
      <c r="B379" s="468"/>
      <c r="C379" s="199" t="s">
        <v>530</v>
      </c>
      <c r="D379" s="345"/>
      <c r="E379" s="346"/>
      <c r="F379" s="398">
        <f t="shared" si="34"/>
        <v>0</v>
      </c>
      <c r="G379" s="398">
        <f t="shared" si="35"/>
        <v>0</v>
      </c>
      <c r="H379" s="398"/>
      <c r="I379" s="271"/>
      <c r="J379" s="334"/>
      <c r="K379" s="399"/>
      <c r="L379" s="415"/>
      <c r="M379" s="416"/>
      <c r="N379" s="274"/>
      <c r="O379" s="417"/>
      <c r="P379" s="310"/>
    </row>
    <row r="380" spans="1:16" s="291" customFormat="1" ht="12">
      <c r="A380" s="475"/>
      <c r="B380" s="476"/>
      <c r="C380" s="199"/>
      <c r="D380" s="347"/>
      <c r="E380" s="348"/>
      <c r="F380" s="398">
        <f t="shared" si="34"/>
        <v>0</v>
      </c>
      <c r="G380" s="398">
        <f t="shared" si="35"/>
        <v>0</v>
      </c>
      <c r="H380" s="398"/>
      <c r="I380" s="271"/>
      <c r="J380" s="334"/>
      <c r="K380" s="399"/>
      <c r="L380" s="415"/>
      <c r="M380" s="416"/>
      <c r="N380" s="274"/>
      <c r="O380" s="417"/>
      <c r="P380" s="310"/>
    </row>
    <row r="381" spans="1:16" s="291" customFormat="1" ht="12">
      <c r="A381" s="467" t="str">
        <f>$B$357</f>
        <v>V.</v>
      </c>
      <c r="B381" s="468">
        <f>COUNT($A$359:B380)+1</f>
        <v>4</v>
      </c>
      <c r="C381" s="222" t="s">
        <v>135</v>
      </c>
      <c r="D381" s="345" t="s">
        <v>5</v>
      </c>
      <c r="E381" s="346">
        <v>68</v>
      </c>
      <c r="F381" s="398">
        <f t="shared" si="34"/>
        <v>0</v>
      </c>
      <c r="G381" s="398">
        <f t="shared" si="35"/>
        <v>0</v>
      </c>
      <c r="H381" s="271"/>
      <c r="I381" s="271"/>
      <c r="J381" s="334"/>
      <c r="K381" s="399"/>
      <c r="L381" s="415"/>
      <c r="M381" s="416"/>
      <c r="N381" s="274"/>
      <c r="O381" s="417"/>
      <c r="P381" s="310"/>
    </row>
    <row r="382" spans="1:16" s="291" customFormat="1" ht="84">
      <c r="A382" s="467"/>
      <c r="B382" s="468"/>
      <c r="C382" s="215" t="s">
        <v>174</v>
      </c>
      <c r="D382" s="349"/>
      <c r="E382" s="351"/>
      <c r="F382" s="398"/>
      <c r="G382" s="399"/>
      <c r="H382" s="271"/>
      <c r="I382" s="271"/>
      <c r="J382" s="334"/>
      <c r="K382" s="399"/>
      <c r="L382" s="415"/>
      <c r="M382" s="416"/>
      <c r="N382" s="274"/>
      <c r="O382" s="417"/>
      <c r="P382" s="310"/>
    </row>
    <row r="383" spans="1:16" s="291" customFormat="1" ht="12">
      <c r="A383" s="467"/>
      <c r="B383" s="468"/>
      <c r="C383" s="204" t="s">
        <v>175</v>
      </c>
      <c r="D383" s="345"/>
      <c r="E383" s="346"/>
      <c r="F383" s="398"/>
      <c r="G383" s="399"/>
      <c r="H383" s="271"/>
      <c r="I383" s="271"/>
      <c r="J383" s="334"/>
      <c r="K383" s="399"/>
      <c r="L383" s="415"/>
      <c r="M383" s="416"/>
      <c r="N383" s="274"/>
      <c r="O383" s="417"/>
      <c r="P383" s="310"/>
    </row>
    <row r="384" spans="1:16" s="291" customFormat="1" ht="12">
      <c r="A384" s="475"/>
      <c r="B384" s="468"/>
      <c r="C384" s="418"/>
      <c r="D384" s="349"/>
      <c r="E384" s="350"/>
      <c r="F384" s="419"/>
      <c r="G384" s="398"/>
      <c r="H384" s="271"/>
      <c r="I384" s="271"/>
      <c r="J384" s="334"/>
      <c r="K384" s="399"/>
      <c r="L384" s="415"/>
      <c r="M384" s="416"/>
      <c r="N384" s="274"/>
      <c r="O384" s="417"/>
      <c r="P384" s="310"/>
    </row>
    <row r="385" spans="1:16" s="291" customFormat="1" ht="13.5" thickBot="1">
      <c r="A385" s="479"/>
      <c r="B385" s="471"/>
      <c r="C385" s="409" t="str">
        <f>CONCATENATE(B357," ",C357," - SKUPAJ:")</f>
        <v>V. RADIATORJI - SKUPAJ:</v>
      </c>
      <c r="D385" s="246"/>
      <c r="E385" s="246"/>
      <c r="F385" s="247"/>
      <c r="G385" s="248">
        <f>SUM(G358:G384)</f>
        <v>0</v>
      </c>
      <c r="H385" s="271"/>
      <c r="I385" s="271"/>
      <c r="J385" s="334"/>
      <c r="K385" s="399"/>
      <c r="L385" s="415"/>
      <c r="M385" s="416"/>
      <c r="N385" s="274"/>
      <c r="O385" s="417"/>
      <c r="P385" s="310"/>
    </row>
    <row r="386" spans="1:16" s="291" customFormat="1" ht="12">
      <c r="A386" s="290"/>
      <c r="B386" s="290"/>
      <c r="C386" s="420"/>
      <c r="D386" s="347"/>
      <c r="E386" s="353"/>
      <c r="F386" s="391"/>
      <c r="G386" s="406"/>
      <c r="H386" s="271"/>
      <c r="I386" s="271"/>
      <c r="J386" s="334"/>
      <c r="K386" s="399"/>
      <c r="L386" s="415"/>
      <c r="M386" s="416"/>
      <c r="N386" s="274"/>
      <c r="O386" s="417"/>
      <c r="P386" s="310"/>
    </row>
    <row r="387" spans="1:16" s="132" customFormat="1" ht="13.5" thickBot="1">
      <c r="A387" s="751"/>
      <c r="B387" s="752" t="s">
        <v>379</v>
      </c>
      <c r="C387" s="753" t="s">
        <v>279</v>
      </c>
      <c r="D387" s="205"/>
      <c r="E387" s="206"/>
      <c r="F387" s="208"/>
      <c r="G387" s="208"/>
      <c r="H387" s="786"/>
      <c r="I387" s="786"/>
      <c r="J387" s="787"/>
      <c r="K387" s="522"/>
      <c r="L387" s="788"/>
      <c r="M387" s="395"/>
      <c r="N387" s="783"/>
      <c r="O387" s="789"/>
      <c r="P387" s="311"/>
    </row>
    <row r="388" spans="1:16" s="291" customFormat="1" ht="12.75">
      <c r="A388" s="465"/>
      <c r="B388" s="474"/>
      <c r="C388" s="397"/>
      <c r="D388" s="117"/>
      <c r="E388" s="337"/>
      <c r="F388" s="398"/>
      <c r="G388" s="399"/>
      <c r="H388" s="271"/>
      <c r="I388" s="271"/>
      <c r="J388" s="334"/>
      <c r="K388" s="399"/>
      <c r="L388" s="415"/>
      <c r="M388" s="416"/>
      <c r="N388" s="274"/>
      <c r="O388" s="417"/>
      <c r="P388" s="310"/>
    </row>
    <row r="389" spans="1:16" s="291" customFormat="1" ht="12.75">
      <c r="A389" s="465"/>
      <c r="B389" s="474"/>
      <c r="C389" s="432" t="s">
        <v>110</v>
      </c>
      <c r="D389" s="117"/>
      <c r="E389" s="337"/>
      <c r="F389" s="398"/>
      <c r="G389" s="399"/>
      <c r="H389" s="271"/>
      <c r="I389" s="271"/>
      <c r="J389" s="334"/>
      <c r="K389" s="399"/>
      <c r="L389" s="415"/>
      <c r="M389" s="416"/>
      <c r="N389" s="274"/>
      <c r="O389" s="417"/>
      <c r="P389" s="310"/>
    </row>
    <row r="390" spans="1:16" s="291" customFormat="1" ht="38.25">
      <c r="A390" s="465"/>
      <c r="B390" s="474"/>
      <c r="C390" s="432" t="s">
        <v>440</v>
      </c>
      <c r="D390" s="117"/>
      <c r="E390" s="337"/>
      <c r="F390" s="398"/>
      <c r="G390" s="399"/>
      <c r="H390" s="271"/>
      <c r="I390" s="271"/>
      <c r="J390" s="334"/>
      <c r="K390" s="399"/>
      <c r="L390" s="415"/>
      <c r="M390" s="416"/>
      <c r="N390" s="274"/>
      <c r="O390" s="417"/>
      <c r="P390" s="310"/>
    </row>
    <row r="391" spans="1:16" s="291" customFormat="1" ht="12.75">
      <c r="A391" s="465"/>
      <c r="B391" s="474"/>
      <c r="C391" s="397"/>
      <c r="D391" s="117"/>
      <c r="E391" s="337"/>
      <c r="F391" s="398"/>
      <c r="G391" s="399"/>
      <c r="H391" s="271"/>
      <c r="I391" s="271"/>
      <c r="J391" s="334"/>
      <c r="K391" s="399"/>
      <c r="L391" s="415"/>
      <c r="M391" s="416"/>
      <c r="N391" s="274"/>
      <c r="O391" s="417"/>
      <c r="P391" s="310"/>
    </row>
    <row r="392" spans="1:16" s="291" customFormat="1" ht="12">
      <c r="A392" s="467" t="str">
        <f>$B$387</f>
        <v>VI.</v>
      </c>
      <c r="B392" s="468">
        <f>COUNT($A$387:B388)+1</f>
        <v>1</v>
      </c>
      <c r="C392" s="222" t="s">
        <v>282</v>
      </c>
      <c r="D392" s="402"/>
      <c r="E392" s="403"/>
      <c r="F392" s="398">
        <f aca="true" t="shared" si="36" ref="F392:F426">H392*DobMont</f>
        <v>0</v>
      </c>
      <c r="G392" s="398">
        <f aca="true" t="shared" si="37" ref="G392:G426">E392*F392</f>
        <v>0</v>
      </c>
      <c r="H392" s="271"/>
      <c r="I392" s="400"/>
      <c r="J392" s="401"/>
      <c r="K392" s="399"/>
      <c r="L392" s="415"/>
      <c r="M392" s="416"/>
      <c r="N392" s="274"/>
      <c r="O392" s="417"/>
      <c r="P392" s="310"/>
    </row>
    <row r="393" spans="1:16" s="291" customFormat="1" ht="120">
      <c r="A393" s="475"/>
      <c r="B393" s="476"/>
      <c r="C393" s="202" t="s">
        <v>290</v>
      </c>
      <c r="D393" s="404"/>
      <c r="E393" s="405"/>
      <c r="F393" s="398">
        <f t="shared" si="36"/>
        <v>0</v>
      </c>
      <c r="G393" s="398">
        <f t="shared" si="37"/>
        <v>0</v>
      </c>
      <c r="H393" s="271"/>
      <c r="I393" s="400"/>
      <c r="J393" s="401"/>
      <c r="K393" s="399"/>
      <c r="L393" s="415"/>
      <c r="M393" s="416"/>
      <c r="N393" s="274"/>
      <c r="O393" s="417"/>
      <c r="P393" s="310"/>
    </row>
    <row r="394" spans="1:16" s="291" customFormat="1" ht="12">
      <c r="A394" s="475"/>
      <c r="B394" s="476"/>
      <c r="C394" s="386" t="s">
        <v>187</v>
      </c>
      <c r="D394" s="404"/>
      <c r="E394" s="405"/>
      <c r="F394" s="398">
        <f t="shared" si="36"/>
        <v>0</v>
      </c>
      <c r="G394" s="398">
        <f t="shared" si="37"/>
        <v>0</v>
      </c>
      <c r="H394" s="271"/>
      <c r="I394" s="400"/>
      <c r="J394" s="401"/>
      <c r="K394" s="399"/>
      <c r="L394" s="415"/>
      <c r="M394" s="416"/>
      <c r="N394" s="274"/>
      <c r="O394" s="417"/>
      <c r="P394" s="310"/>
    </row>
    <row r="395" spans="1:16" s="291" customFormat="1" ht="12">
      <c r="A395" s="475"/>
      <c r="B395" s="476"/>
      <c r="C395" s="201" t="s">
        <v>181</v>
      </c>
      <c r="D395" s="402" t="s">
        <v>6</v>
      </c>
      <c r="E395" s="403">
        <v>2</v>
      </c>
      <c r="F395" s="398">
        <f>H395*DobMont</f>
        <v>0</v>
      </c>
      <c r="G395" s="398">
        <f>E395*F395</f>
        <v>0</v>
      </c>
      <c r="H395" s="278"/>
      <c r="I395" s="400"/>
      <c r="J395" s="401"/>
      <c r="K395" s="399"/>
      <c r="L395" s="415"/>
      <c r="M395" s="416"/>
      <c r="N395" s="274"/>
      <c r="O395" s="417"/>
      <c r="P395" s="310"/>
    </row>
    <row r="396" spans="1:16" s="291" customFormat="1" ht="12">
      <c r="A396" s="475"/>
      <c r="B396" s="476"/>
      <c r="C396" s="201" t="s">
        <v>182</v>
      </c>
      <c r="D396" s="402" t="s">
        <v>6</v>
      </c>
      <c r="E396" s="403">
        <v>5</v>
      </c>
      <c r="F396" s="398">
        <f>H396*DobMont</f>
        <v>0</v>
      </c>
      <c r="G396" s="398">
        <f>E396*F396</f>
        <v>0</v>
      </c>
      <c r="H396" s="278"/>
      <c r="I396" s="400"/>
      <c r="J396" s="401"/>
      <c r="K396" s="399"/>
      <c r="L396" s="415"/>
      <c r="M396" s="416"/>
      <c r="N396" s="274"/>
      <c r="O396" s="417"/>
      <c r="P396" s="310"/>
    </row>
    <row r="397" spans="1:16" s="291" customFormat="1" ht="12">
      <c r="A397" s="475"/>
      <c r="B397" s="476"/>
      <c r="C397" s="201" t="s">
        <v>154</v>
      </c>
      <c r="D397" s="402" t="s">
        <v>6</v>
      </c>
      <c r="E397" s="403">
        <v>3</v>
      </c>
      <c r="F397" s="398">
        <f t="shared" si="36"/>
        <v>0</v>
      </c>
      <c r="G397" s="398">
        <f t="shared" si="37"/>
        <v>0</v>
      </c>
      <c r="H397" s="278"/>
      <c r="I397" s="400"/>
      <c r="J397" s="401"/>
      <c r="K397" s="399"/>
      <c r="L397" s="415"/>
      <c r="M397" s="416"/>
      <c r="N397" s="274"/>
      <c r="O397" s="417"/>
      <c r="P397" s="310"/>
    </row>
    <row r="398" spans="1:16" s="291" customFormat="1" ht="12">
      <c r="A398" s="475"/>
      <c r="B398" s="476"/>
      <c r="C398" s="201" t="s">
        <v>183</v>
      </c>
      <c r="D398" s="402" t="s">
        <v>6</v>
      </c>
      <c r="E398" s="403">
        <v>1</v>
      </c>
      <c r="F398" s="398">
        <f t="shared" si="36"/>
        <v>0</v>
      </c>
      <c r="G398" s="398">
        <f t="shared" si="37"/>
        <v>0</v>
      </c>
      <c r="H398" s="278"/>
      <c r="I398" s="400"/>
      <c r="J398" s="401"/>
      <c r="K398" s="399"/>
      <c r="L398" s="415"/>
      <c r="M398" s="416"/>
      <c r="N398" s="274"/>
      <c r="O398" s="417"/>
      <c r="P398" s="310"/>
    </row>
    <row r="399" spans="1:16" s="291" customFormat="1" ht="12">
      <c r="A399" s="475"/>
      <c r="B399" s="476"/>
      <c r="C399" s="201" t="s">
        <v>184</v>
      </c>
      <c r="D399" s="402" t="s">
        <v>6</v>
      </c>
      <c r="E399" s="403">
        <v>1</v>
      </c>
      <c r="F399" s="398">
        <f t="shared" si="36"/>
        <v>0</v>
      </c>
      <c r="G399" s="398">
        <f t="shared" si="37"/>
        <v>0</v>
      </c>
      <c r="H399" s="278"/>
      <c r="I399" s="400"/>
      <c r="J399" s="401"/>
      <c r="K399" s="399"/>
      <c r="L399" s="415"/>
      <c r="M399" s="416"/>
      <c r="N399" s="274"/>
      <c r="O399" s="417"/>
      <c r="P399" s="310"/>
    </row>
    <row r="400" spans="1:16" s="291" customFormat="1" ht="12">
      <c r="A400" s="475"/>
      <c r="B400" s="476"/>
      <c r="C400" s="250"/>
      <c r="D400" s="223"/>
      <c r="E400" s="224"/>
      <c r="F400" s="398">
        <f t="shared" si="36"/>
        <v>0</v>
      </c>
      <c r="G400" s="398">
        <f t="shared" si="37"/>
        <v>0</v>
      </c>
      <c r="H400" s="278"/>
      <c r="I400" s="400"/>
      <c r="J400" s="401"/>
      <c r="K400" s="399"/>
      <c r="L400" s="415"/>
      <c r="M400" s="416"/>
      <c r="N400" s="274"/>
      <c r="O400" s="417"/>
      <c r="P400" s="310"/>
    </row>
    <row r="401" spans="1:16" s="291" customFormat="1" ht="12">
      <c r="A401" s="467" t="str">
        <f>$B$387</f>
        <v>VI.</v>
      </c>
      <c r="B401" s="468">
        <f>COUNT($A$387:B400)+1</f>
        <v>2</v>
      </c>
      <c r="C401" s="222" t="s">
        <v>769</v>
      </c>
      <c r="D401" s="402"/>
      <c r="E401" s="403"/>
      <c r="F401" s="398">
        <f t="shared" si="36"/>
        <v>0</v>
      </c>
      <c r="G401" s="398">
        <f t="shared" si="37"/>
        <v>0</v>
      </c>
      <c r="H401" s="278"/>
      <c r="I401" s="400"/>
      <c r="J401" s="401"/>
      <c r="K401" s="399"/>
      <c r="L401" s="415"/>
      <c r="M401" s="416"/>
      <c r="N401" s="274"/>
      <c r="O401" s="417"/>
      <c r="P401" s="310"/>
    </row>
    <row r="402" spans="1:16" s="291" customFormat="1" ht="36">
      <c r="A402" s="475"/>
      <c r="B402" s="476"/>
      <c r="C402" s="385" t="s">
        <v>768</v>
      </c>
      <c r="D402" s="404"/>
      <c r="E402" s="405"/>
      <c r="F402" s="398">
        <f t="shared" si="36"/>
        <v>0</v>
      </c>
      <c r="G402" s="398">
        <f t="shared" si="37"/>
        <v>0</v>
      </c>
      <c r="H402" s="278"/>
      <c r="I402" s="400"/>
      <c r="J402" s="401"/>
      <c r="K402" s="399"/>
      <c r="L402" s="415"/>
      <c r="M402" s="416"/>
      <c r="N402" s="274"/>
      <c r="O402" s="417"/>
      <c r="P402" s="310"/>
    </row>
    <row r="403" spans="1:16" s="291" customFormat="1" ht="12">
      <c r="A403" s="475"/>
      <c r="B403" s="476"/>
      <c r="C403" s="386" t="s">
        <v>782</v>
      </c>
      <c r="D403" s="404"/>
      <c r="E403" s="405"/>
      <c r="F403" s="398">
        <f t="shared" si="36"/>
        <v>0</v>
      </c>
      <c r="G403" s="398">
        <f t="shared" si="37"/>
        <v>0</v>
      </c>
      <c r="H403" s="278"/>
      <c r="I403" s="400"/>
      <c r="J403" s="401"/>
      <c r="K403" s="399"/>
      <c r="L403" s="415"/>
      <c r="M403" s="416"/>
      <c r="N403" s="274"/>
      <c r="O403" s="417"/>
      <c r="P403" s="310"/>
    </row>
    <row r="404" spans="1:16" s="291" customFormat="1" ht="12">
      <c r="A404" s="475"/>
      <c r="B404" s="476"/>
      <c r="C404" s="201" t="s">
        <v>154</v>
      </c>
      <c r="D404" s="402" t="s">
        <v>6</v>
      </c>
      <c r="E404" s="403">
        <v>2</v>
      </c>
      <c r="F404" s="398">
        <f t="shared" si="36"/>
        <v>0</v>
      </c>
      <c r="G404" s="398">
        <f t="shared" si="37"/>
        <v>0</v>
      </c>
      <c r="H404" s="278"/>
      <c r="I404" s="400"/>
      <c r="J404" s="401"/>
      <c r="K404" s="399"/>
      <c r="L404" s="415"/>
      <c r="M404" s="416"/>
      <c r="N404" s="274"/>
      <c r="O404" s="417"/>
      <c r="P404" s="310"/>
    </row>
    <row r="405" spans="1:16" s="291" customFormat="1" ht="12">
      <c r="A405" s="475"/>
      <c r="B405" s="476"/>
      <c r="C405" s="201"/>
      <c r="D405" s="402"/>
      <c r="E405" s="403"/>
      <c r="F405" s="398">
        <f t="shared" si="36"/>
        <v>0</v>
      </c>
      <c r="G405" s="398">
        <f t="shared" si="37"/>
        <v>0</v>
      </c>
      <c r="H405" s="278"/>
      <c r="I405" s="400"/>
      <c r="J405" s="401"/>
      <c r="K405" s="399"/>
      <c r="L405" s="415"/>
      <c r="M405" s="416"/>
      <c r="N405" s="274"/>
      <c r="O405" s="417"/>
      <c r="P405" s="310"/>
    </row>
    <row r="406" spans="1:16" s="291" customFormat="1" ht="12">
      <c r="A406" s="467" t="str">
        <f>$B$387</f>
        <v>VI.</v>
      </c>
      <c r="B406" s="468">
        <f>COUNT($A$387:B405)+1</f>
        <v>3</v>
      </c>
      <c r="C406" s="222" t="s">
        <v>283</v>
      </c>
      <c r="D406" s="402"/>
      <c r="E406" s="403"/>
      <c r="F406" s="398">
        <f aca="true" t="shared" si="38" ref="F406:F411">H406*DobMont</f>
        <v>0</v>
      </c>
      <c r="G406" s="398">
        <f aca="true" t="shared" si="39" ref="G406:G411">E406*F406</f>
        <v>0</v>
      </c>
      <c r="H406" s="278"/>
      <c r="I406" s="400"/>
      <c r="J406" s="401"/>
      <c r="K406" s="399"/>
      <c r="L406" s="415"/>
      <c r="M406" s="416"/>
      <c r="N406" s="274"/>
      <c r="O406" s="417"/>
      <c r="P406" s="310"/>
    </row>
    <row r="407" spans="1:16" s="291" customFormat="1" ht="36">
      <c r="A407" s="475"/>
      <c r="B407" s="476"/>
      <c r="C407" s="385" t="s">
        <v>298</v>
      </c>
      <c r="D407" s="404"/>
      <c r="E407" s="405"/>
      <c r="F407" s="398">
        <f t="shared" si="38"/>
        <v>0</v>
      </c>
      <c r="G407" s="398">
        <f t="shared" si="39"/>
        <v>0</v>
      </c>
      <c r="H407" s="278"/>
      <c r="I407" s="400"/>
      <c r="J407" s="401"/>
      <c r="K407" s="399"/>
      <c r="L407" s="415"/>
      <c r="M407" s="416"/>
      <c r="N407" s="274"/>
      <c r="O407" s="417"/>
      <c r="P407" s="310"/>
    </row>
    <row r="408" spans="1:16" s="291" customFormat="1" ht="12">
      <c r="A408" s="475"/>
      <c r="B408" s="476"/>
      <c r="C408" s="250" t="s">
        <v>169</v>
      </c>
      <c r="D408" s="404"/>
      <c r="E408" s="405"/>
      <c r="F408" s="398">
        <f t="shared" si="38"/>
        <v>0</v>
      </c>
      <c r="G408" s="398">
        <f t="shared" si="39"/>
        <v>0</v>
      </c>
      <c r="H408" s="278"/>
      <c r="I408" s="400"/>
      <c r="J408" s="401"/>
      <c r="K408" s="399"/>
      <c r="L408" s="415"/>
      <c r="M408" s="416"/>
      <c r="N408" s="274"/>
      <c r="O408" s="417"/>
      <c r="P408" s="310"/>
    </row>
    <row r="409" spans="1:16" s="291" customFormat="1" ht="12">
      <c r="A409" s="475"/>
      <c r="B409" s="476"/>
      <c r="C409" s="201" t="s">
        <v>182</v>
      </c>
      <c r="D409" s="402" t="s">
        <v>6</v>
      </c>
      <c r="E409" s="403">
        <v>4</v>
      </c>
      <c r="F409" s="398">
        <f t="shared" si="38"/>
        <v>0</v>
      </c>
      <c r="G409" s="398">
        <f t="shared" si="39"/>
        <v>0</v>
      </c>
      <c r="H409" s="278"/>
      <c r="I409" s="400"/>
      <c r="J409" s="401"/>
      <c r="K409" s="399"/>
      <c r="L409" s="415"/>
      <c r="M409" s="416"/>
      <c r="N409" s="274"/>
      <c r="O409" s="417"/>
      <c r="P409" s="310"/>
    </row>
    <row r="410" spans="1:16" s="291" customFormat="1" ht="12">
      <c r="A410" s="475"/>
      <c r="B410" s="476"/>
      <c r="C410" s="201" t="s">
        <v>154</v>
      </c>
      <c r="D410" s="402" t="s">
        <v>6</v>
      </c>
      <c r="E410" s="403">
        <v>6</v>
      </c>
      <c r="F410" s="398">
        <f t="shared" si="38"/>
        <v>0</v>
      </c>
      <c r="G410" s="398">
        <f t="shared" si="39"/>
        <v>0</v>
      </c>
      <c r="H410" s="278"/>
      <c r="I410" s="400"/>
      <c r="J410" s="401"/>
      <c r="K410" s="399"/>
      <c r="L410" s="415"/>
      <c r="M410" s="416"/>
      <c r="N410" s="274"/>
      <c r="O410" s="417"/>
      <c r="P410" s="310"/>
    </row>
    <row r="411" spans="1:16" s="291" customFormat="1" ht="12">
      <c r="A411" s="475"/>
      <c r="B411" s="476"/>
      <c r="C411" s="201" t="s">
        <v>184</v>
      </c>
      <c r="D411" s="402" t="s">
        <v>6</v>
      </c>
      <c r="E411" s="403">
        <v>2</v>
      </c>
      <c r="F411" s="398">
        <f t="shared" si="38"/>
        <v>0</v>
      </c>
      <c r="G411" s="398">
        <f t="shared" si="39"/>
        <v>0</v>
      </c>
      <c r="H411" s="278"/>
      <c r="I411" s="400"/>
      <c r="J411" s="401"/>
      <c r="K411" s="399"/>
      <c r="L411" s="415"/>
      <c r="M411" s="416"/>
      <c r="N411" s="274"/>
      <c r="O411" s="417"/>
      <c r="P411" s="310"/>
    </row>
    <row r="412" spans="1:16" s="291" customFormat="1" ht="12">
      <c r="A412" s="475"/>
      <c r="B412" s="476"/>
      <c r="C412" s="201"/>
      <c r="D412" s="402"/>
      <c r="E412" s="403"/>
      <c r="F412" s="398"/>
      <c r="G412" s="398"/>
      <c r="H412" s="278"/>
      <c r="I412" s="400"/>
      <c r="J412" s="401"/>
      <c r="K412" s="399"/>
      <c r="L412" s="415"/>
      <c r="M412" s="416"/>
      <c r="N412" s="274"/>
      <c r="O412" s="417"/>
      <c r="P412" s="310"/>
    </row>
    <row r="413" spans="1:16" s="291" customFormat="1" ht="12">
      <c r="A413" s="467" t="str">
        <f>$B$387</f>
        <v>VI.</v>
      </c>
      <c r="B413" s="468">
        <f>COUNT($A$387:B405)+1</f>
        <v>3</v>
      </c>
      <c r="C413" s="222" t="s">
        <v>292</v>
      </c>
      <c r="D413" s="345"/>
      <c r="E413" s="403"/>
      <c r="F413" s="398">
        <f t="shared" si="36"/>
        <v>0</v>
      </c>
      <c r="G413" s="398">
        <f t="shared" si="37"/>
        <v>0</v>
      </c>
      <c r="H413" s="278"/>
      <c r="I413" s="400"/>
      <c r="J413" s="401"/>
      <c r="K413" s="399"/>
      <c r="L413" s="415"/>
      <c r="M413" s="416"/>
      <c r="N413" s="274"/>
      <c r="O413" s="417"/>
      <c r="P413" s="310"/>
    </row>
    <row r="414" spans="1:16" s="291" customFormat="1" ht="36">
      <c r="A414" s="475"/>
      <c r="B414" s="476"/>
      <c r="C414" s="199" t="s">
        <v>293</v>
      </c>
      <c r="D414" s="345"/>
      <c r="E414" s="403"/>
      <c r="F414" s="398">
        <f t="shared" si="36"/>
        <v>0</v>
      </c>
      <c r="G414" s="398">
        <f t="shared" si="37"/>
        <v>0</v>
      </c>
      <c r="H414" s="278"/>
      <c r="I414" s="400"/>
      <c r="J414" s="401"/>
      <c r="K414" s="399"/>
      <c r="L414" s="415"/>
      <c r="M414" s="416"/>
      <c r="N414" s="274"/>
      <c r="O414" s="417"/>
      <c r="P414" s="310"/>
    </row>
    <row r="415" spans="1:16" s="291" customFormat="1" ht="12">
      <c r="A415" s="475"/>
      <c r="B415" s="476"/>
      <c r="C415" s="250" t="s">
        <v>291</v>
      </c>
      <c r="D415" s="345"/>
      <c r="E415" s="403"/>
      <c r="F415" s="398">
        <f t="shared" si="36"/>
        <v>0</v>
      </c>
      <c r="G415" s="398">
        <f t="shared" si="37"/>
        <v>0</v>
      </c>
      <c r="H415" s="278"/>
      <c r="I415" s="400"/>
      <c r="J415" s="401"/>
      <c r="K415" s="399"/>
      <c r="L415" s="415"/>
      <c r="M415" s="416"/>
      <c r="N415" s="274"/>
      <c r="O415" s="417"/>
      <c r="P415" s="310"/>
    </row>
    <row r="416" spans="1:16" s="291" customFormat="1" ht="12">
      <c r="A416" s="475"/>
      <c r="B416" s="476"/>
      <c r="C416" s="201" t="s">
        <v>182</v>
      </c>
      <c r="D416" s="402" t="s">
        <v>6</v>
      </c>
      <c r="E416" s="403">
        <v>4</v>
      </c>
      <c r="F416" s="398">
        <f t="shared" si="36"/>
        <v>0</v>
      </c>
      <c r="G416" s="398">
        <f t="shared" si="37"/>
        <v>0</v>
      </c>
      <c r="H416" s="278"/>
      <c r="I416" s="400"/>
      <c r="J416" s="401"/>
      <c r="K416" s="399"/>
      <c r="L416" s="415"/>
      <c r="M416" s="416"/>
      <c r="N416" s="274"/>
      <c r="O416" s="417"/>
      <c r="P416" s="310"/>
    </row>
    <row r="417" spans="1:16" s="291" customFormat="1" ht="12">
      <c r="A417" s="475"/>
      <c r="B417" s="476"/>
      <c r="C417" s="201" t="s">
        <v>154</v>
      </c>
      <c r="D417" s="402" t="s">
        <v>6</v>
      </c>
      <c r="E417" s="403">
        <v>6</v>
      </c>
      <c r="F417" s="398">
        <f>H417*DobMont</f>
        <v>0</v>
      </c>
      <c r="G417" s="398">
        <f>E417*F417</f>
        <v>0</v>
      </c>
      <c r="H417" s="278"/>
      <c r="I417" s="400"/>
      <c r="J417" s="401"/>
      <c r="K417" s="399"/>
      <c r="L417" s="415"/>
      <c r="M417" s="416"/>
      <c r="N417" s="274"/>
      <c r="O417" s="417"/>
      <c r="P417" s="310"/>
    </row>
    <row r="418" spans="1:16" s="291" customFormat="1" ht="12">
      <c r="A418" s="475"/>
      <c r="B418" s="476"/>
      <c r="C418" s="201" t="s">
        <v>184</v>
      </c>
      <c r="D418" s="402" t="s">
        <v>6</v>
      </c>
      <c r="E418" s="403">
        <v>2</v>
      </c>
      <c r="F418" s="398">
        <f t="shared" si="36"/>
        <v>0</v>
      </c>
      <c r="G418" s="398">
        <f t="shared" si="37"/>
        <v>0</v>
      </c>
      <c r="H418" s="278"/>
      <c r="I418" s="400"/>
      <c r="J418" s="401"/>
      <c r="K418" s="399"/>
      <c r="L418" s="415"/>
      <c r="M418" s="416"/>
      <c r="N418" s="274"/>
      <c r="O418" s="417"/>
      <c r="P418" s="310"/>
    </row>
    <row r="419" spans="1:16" s="291" customFormat="1" ht="12">
      <c r="A419" s="475"/>
      <c r="B419" s="476"/>
      <c r="C419" s="201"/>
      <c r="D419" s="402"/>
      <c r="E419" s="403"/>
      <c r="F419" s="398">
        <f t="shared" si="36"/>
        <v>0</v>
      </c>
      <c r="G419" s="398">
        <f t="shared" si="37"/>
        <v>0</v>
      </c>
      <c r="H419" s="278"/>
      <c r="I419" s="400"/>
      <c r="J419" s="401"/>
      <c r="K419" s="399"/>
      <c r="L419" s="415"/>
      <c r="M419" s="416"/>
      <c r="N419" s="274"/>
      <c r="O419" s="417"/>
      <c r="P419" s="310"/>
    </row>
    <row r="420" spans="1:16" s="291" customFormat="1" ht="12">
      <c r="A420" s="467" t="str">
        <f>$B$387</f>
        <v>VI.</v>
      </c>
      <c r="B420" s="468">
        <f>COUNT($A$387:B419)+1</f>
        <v>5</v>
      </c>
      <c r="C420" s="371" t="s">
        <v>294</v>
      </c>
      <c r="D420" s="347"/>
      <c r="E420" s="405"/>
      <c r="F420" s="398">
        <f t="shared" si="36"/>
        <v>0</v>
      </c>
      <c r="G420" s="398">
        <f t="shared" si="37"/>
        <v>0</v>
      </c>
      <c r="H420" s="278"/>
      <c r="I420" s="400"/>
      <c r="J420" s="401"/>
      <c r="K420" s="399"/>
      <c r="L420" s="415"/>
      <c r="M420" s="416"/>
      <c r="N420" s="274"/>
      <c r="O420" s="417"/>
      <c r="P420" s="310"/>
    </row>
    <row r="421" spans="1:16" s="291" customFormat="1" ht="36">
      <c r="A421" s="475"/>
      <c r="B421" s="476"/>
      <c r="C421" s="343" t="s">
        <v>295</v>
      </c>
      <c r="D421" s="347"/>
      <c r="E421" s="405"/>
      <c r="F421" s="398">
        <f t="shared" si="36"/>
        <v>0</v>
      </c>
      <c r="G421" s="398">
        <f t="shared" si="37"/>
        <v>0</v>
      </c>
      <c r="H421" s="278"/>
      <c r="I421" s="400"/>
      <c r="J421" s="401"/>
      <c r="K421" s="399"/>
      <c r="L421" s="415"/>
      <c r="M421" s="416"/>
      <c r="N421" s="274"/>
      <c r="O421" s="417"/>
      <c r="P421" s="310"/>
    </row>
    <row r="422" spans="1:16" s="291" customFormat="1" ht="12">
      <c r="A422" s="475"/>
      <c r="B422" s="476"/>
      <c r="C422" s="201" t="s">
        <v>182</v>
      </c>
      <c r="D422" s="402" t="s">
        <v>6</v>
      </c>
      <c r="E422" s="403">
        <v>4</v>
      </c>
      <c r="F422" s="398">
        <f t="shared" si="36"/>
        <v>0</v>
      </c>
      <c r="G422" s="398">
        <f t="shared" si="37"/>
        <v>0</v>
      </c>
      <c r="H422" s="278"/>
      <c r="I422" s="400"/>
      <c r="J422" s="401"/>
      <c r="K422" s="399"/>
      <c r="L422" s="415"/>
      <c r="M422" s="416"/>
      <c r="N422" s="274"/>
      <c r="O422" s="417"/>
      <c r="P422" s="310"/>
    </row>
    <row r="423" spans="1:16" s="291" customFormat="1" ht="12">
      <c r="A423" s="475"/>
      <c r="B423" s="476"/>
      <c r="C423" s="201" t="s">
        <v>154</v>
      </c>
      <c r="D423" s="402" t="s">
        <v>6</v>
      </c>
      <c r="E423" s="403">
        <v>6</v>
      </c>
      <c r="F423" s="398">
        <f t="shared" si="36"/>
        <v>0</v>
      </c>
      <c r="G423" s="398">
        <f t="shared" si="37"/>
        <v>0</v>
      </c>
      <c r="H423" s="278"/>
      <c r="I423" s="400"/>
      <c r="J423" s="401"/>
      <c r="K423" s="399"/>
      <c r="L423" s="415"/>
      <c r="M423" s="416"/>
      <c r="N423" s="274"/>
      <c r="O423" s="417"/>
      <c r="P423" s="310"/>
    </row>
    <row r="424" spans="1:16" s="291" customFormat="1" ht="12">
      <c r="A424" s="475"/>
      <c r="B424" s="476"/>
      <c r="C424" s="201" t="s">
        <v>184</v>
      </c>
      <c r="D424" s="402" t="s">
        <v>6</v>
      </c>
      <c r="E424" s="403">
        <v>2</v>
      </c>
      <c r="F424" s="398"/>
      <c r="G424" s="398"/>
      <c r="H424" s="278"/>
      <c r="I424" s="400"/>
      <c r="J424" s="401"/>
      <c r="K424" s="399"/>
      <c r="L424" s="415"/>
      <c r="M424" s="416"/>
      <c r="N424" s="274"/>
      <c r="O424" s="417"/>
      <c r="P424" s="310"/>
    </row>
    <row r="425" spans="1:16" s="291" customFormat="1" ht="12">
      <c r="A425" s="475"/>
      <c r="B425" s="476"/>
      <c r="C425" s="201"/>
      <c r="D425" s="402"/>
      <c r="E425" s="403"/>
      <c r="F425" s="398">
        <f t="shared" si="36"/>
        <v>0</v>
      </c>
      <c r="G425" s="398">
        <f t="shared" si="37"/>
        <v>0</v>
      </c>
      <c r="H425" s="278"/>
      <c r="I425" s="400"/>
      <c r="J425" s="401"/>
      <c r="K425" s="399"/>
      <c r="L425" s="415"/>
      <c r="M425" s="416"/>
      <c r="N425" s="274"/>
      <c r="O425" s="417"/>
      <c r="P425" s="310"/>
    </row>
    <row r="426" spans="1:16" s="291" customFormat="1" ht="12">
      <c r="A426" s="467" t="str">
        <f>$B$387</f>
        <v>VI.</v>
      </c>
      <c r="B426" s="468">
        <f>COUNT($A$387:B425)+1</f>
        <v>6</v>
      </c>
      <c r="C426" s="222" t="s">
        <v>284</v>
      </c>
      <c r="D426" s="402"/>
      <c r="E426" s="403"/>
      <c r="F426" s="398">
        <f t="shared" si="36"/>
        <v>0</v>
      </c>
      <c r="G426" s="398">
        <f t="shared" si="37"/>
        <v>0</v>
      </c>
      <c r="H426" s="278"/>
      <c r="I426" s="400"/>
      <c r="J426" s="401"/>
      <c r="K426" s="399"/>
      <c r="L426" s="415"/>
      <c r="M426" s="416"/>
      <c r="N426" s="274"/>
      <c r="O426" s="417"/>
      <c r="P426" s="310"/>
    </row>
    <row r="427" spans="1:16" s="291" customFormat="1" ht="36">
      <c r="A427" s="475"/>
      <c r="B427" s="476"/>
      <c r="C427" s="199" t="s">
        <v>299</v>
      </c>
      <c r="D427" s="404"/>
      <c r="E427" s="405"/>
      <c r="F427" s="398">
        <f>H427*DobMont</f>
        <v>0</v>
      </c>
      <c r="G427" s="398">
        <f>E427*F427</f>
        <v>0</v>
      </c>
      <c r="H427" s="278"/>
      <c r="I427" s="400"/>
      <c r="J427" s="401"/>
      <c r="K427" s="399"/>
      <c r="L427" s="415"/>
      <c r="M427" s="416"/>
      <c r="N427" s="274"/>
      <c r="O427" s="417"/>
      <c r="P427" s="310"/>
    </row>
    <row r="428" spans="1:16" s="291" customFormat="1" ht="12">
      <c r="A428" s="475"/>
      <c r="B428" s="476"/>
      <c r="C428" s="250" t="s">
        <v>291</v>
      </c>
      <c r="D428" s="404"/>
      <c r="E428" s="405"/>
      <c r="F428" s="398">
        <f>H428*DobMont</f>
        <v>0</v>
      </c>
      <c r="G428" s="398">
        <f>E428*F428</f>
        <v>0</v>
      </c>
      <c r="H428" s="278"/>
      <c r="I428" s="400"/>
      <c r="J428" s="401"/>
      <c r="K428" s="399"/>
      <c r="L428" s="415"/>
      <c r="M428" s="416"/>
      <c r="N428" s="274"/>
      <c r="O428" s="417"/>
      <c r="P428" s="310"/>
    </row>
    <row r="429" spans="1:16" s="291" customFormat="1" ht="12">
      <c r="A429" s="475"/>
      <c r="B429" s="476"/>
      <c r="C429" s="201" t="s">
        <v>182</v>
      </c>
      <c r="D429" s="402" t="s">
        <v>6</v>
      </c>
      <c r="E429" s="403">
        <v>4</v>
      </c>
      <c r="F429" s="398">
        <f>H429*DobMont</f>
        <v>0</v>
      </c>
      <c r="G429" s="398">
        <f>E429*F429</f>
        <v>0</v>
      </c>
      <c r="H429" s="278"/>
      <c r="I429" s="400"/>
      <c r="J429" s="401"/>
      <c r="K429" s="399"/>
      <c r="L429" s="415"/>
      <c r="M429" s="416"/>
      <c r="N429" s="274"/>
      <c r="O429" s="417"/>
      <c r="P429" s="310"/>
    </row>
    <row r="430" spans="1:16" s="291" customFormat="1" ht="12">
      <c r="A430" s="475"/>
      <c r="B430" s="476"/>
      <c r="C430" s="201" t="s">
        <v>154</v>
      </c>
      <c r="D430" s="402" t="s">
        <v>6</v>
      </c>
      <c r="E430" s="403">
        <v>6</v>
      </c>
      <c r="F430" s="398"/>
      <c r="G430" s="398"/>
      <c r="H430" s="278"/>
      <c r="I430" s="400"/>
      <c r="J430" s="401"/>
      <c r="K430" s="399"/>
      <c r="L430" s="415"/>
      <c r="M430" s="416"/>
      <c r="N430" s="274"/>
      <c r="O430" s="417"/>
      <c r="P430" s="310"/>
    </row>
    <row r="431" spans="1:16" s="291" customFormat="1" ht="12">
      <c r="A431" s="475"/>
      <c r="B431" s="476"/>
      <c r="C431" s="201" t="s">
        <v>184</v>
      </c>
      <c r="D431" s="402" t="s">
        <v>6</v>
      </c>
      <c r="E431" s="403">
        <v>2</v>
      </c>
      <c r="F431" s="398"/>
      <c r="G431" s="398"/>
      <c r="H431" s="278"/>
      <c r="I431" s="400"/>
      <c r="J431" s="401"/>
      <c r="K431" s="399"/>
      <c r="L431" s="415"/>
      <c r="M431" s="416"/>
      <c r="N431" s="274"/>
      <c r="O431" s="417"/>
      <c r="P431" s="310"/>
    </row>
    <row r="432" spans="1:16" s="291" customFormat="1" ht="12">
      <c r="A432" s="475"/>
      <c r="B432" s="476"/>
      <c r="C432" s="250"/>
      <c r="D432" s="223"/>
      <c r="E432" s="224"/>
      <c r="F432" s="398">
        <f>H432*DobMont</f>
        <v>0</v>
      </c>
      <c r="G432" s="398">
        <f>E432*F432</f>
        <v>0</v>
      </c>
      <c r="H432" s="278"/>
      <c r="I432" s="400"/>
      <c r="J432" s="401"/>
      <c r="K432" s="399"/>
      <c r="L432" s="415"/>
      <c r="M432" s="416"/>
      <c r="N432" s="274"/>
      <c r="O432" s="417"/>
      <c r="P432" s="310"/>
    </row>
    <row r="433" spans="1:16" s="291" customFormat="1" ht="12">
      <c r="A433" s="467" t="str">
        <f>$B$387</f>
        <v>VI.</v>
      </c>
      <c r="B433" s="468">
        <f>COUNT($A$387:B432)+1</f>
        <v>7</v>
      </c>
      <c r="C433" s="222" t="s">
        <v>167</v>
      </c>
      <c r="D433" s="345" t="s">
        <v>6</v>
      </c>
      <c r="E433" s="403">
        <v>14</v>
      </c>
      <c r="F433" s="398">
        <f aca="true" t="shared" si="40" ref="F433:F440">H433*DobMont</f>
        <v>0</v>
      </c>
      <c r="G433" s="398">
        <f aca="true" t="shared" si="41" ref="G433:G440">E433*F433</f>
        <v>0</v>
      </c>
      <c r="H433" s="398"/>
      <c r="I433" s="400"/>
      <c r="J433" s="334"/>
      <c r="K433" s="399"/>
      <c r="L433" s="415"/>
      <c r="M433" s="416"/>
      <c r="N433" s="274"/>
      <c r="O433" s="417"/>
      <c r="P433" s="310"/>
    </row>
    <row r="434" spans="1:16" s="291" customFormat="1" ht="36">
      <c r="A434" s="475"/>
      <c r="B434" s="476"/>
      <c r="C434" s="202" t="s">
        <v>196</v>
      </c>
      <c r="D434" s="345"/>
      <c r="E434" s="403"/>
      <c r="F434" s="398">
        <f t="shared" si="40"/>
        <v>0</v>
      </c>
      <c r="G434" s="398">
        <f t="shared" si="41"/>
        <v>0</v>
      </c>
      <c r="H434" s="398"/>
      <c r="I434" s="400"/>
      <c r="J434" s="334"/>
      <c r="K434" s="399"/>
      <c r="L434" s="415"/>
      <c r="M434" s="416"/>
      <c r="N434" s="274"/>
      <c r="O434" s="417"/>
      <c r="P434" s="310"/>
    </row>
    <row r="435" spans="1:16" s="291" customFormat="1" ht="12">
      <c r="A435" s="475"/>
      <c r="B435" s="476"/>
      <c r="C435" s="386" t="s">
        <v>197</v>
      </c>
      <c r="D435" s="345"/>
      <c r="E435" s="403"/>
      <c r="F435" s="398">
        <f t="shared" si="40"/>
        <v>0</v>
      </c>
      <c r="G435" s="398">
        <f t="shared" si="41"/>
        <v>0</v>
      </c>
      <c r="H435" s="398"/>
      <c r="I435" s="400"/>
      <c r="J435" s="334"/>
      <c r="K435" s="399"/>
      <c r="L435" s="415"/>
      <c r="M435" s="416"/>
      <c r="N435" s="274"/>
      <c r="O435" s="417"/>
      <c r="P435" s="310"/>
    </row>
    <row r="436" spans="1:16" s="291" customFormat="1" ht="12">
      <c r="A436" s="475"/>
      <c r="B436" s="476"/>
      <c r="C436" s="199"/>
      <c r="D436" s="347"/>
      <c r="E436" s="405"/>
      <c r="F436" s="398">
        <f t="shared" si="40"/>
        <v>0</v>
      </c>
      <c r="G436" s="398">
        <f t="shared" si="41"/>
        <v>0</v>
      </c>
      <c r="H436" s="398"/>
      <c r="I436" s="400"/>
      <c r="J436" s="334"/>
      <c r="K436" s="399"/>
      <c r="L436" s="415"/>
      <c r="M436" s="416"/>
      <c r="N436" s="274"/>
      <c r="O436" s="417"/>
      <c r="P436" s="310"/>
    </row>
    <row r="437" spans="1:16" s="291" customFormat="1" ht="12">
      <c r="A437" s="467" t="str">
        <f>$B$387</f>
        <v>VI.</v>
      </c>
      <c r="B437" s="468">
        <f>COUNT($A$387:B436)+1</f>
        <v>8</v>
      </c>
      <c r="C437" s="222" t="s">
        <v>168</v>
      </c>
      <c r="D437" s="345" t="s">
        <v>6</v>
      </c>
      <c r="E437" s="403">
        <v>14</v>
      </c>
      <c r="F437" s="398">
        <f t="shared" si="40"/>
        <v>0</v>
      </c>
      <c r="G437" s="398">
        <f t="shared" si="41"/>
        <v>0</v>
      </c>
      <c r="H437" s="398"/>
      <c r="I437" s="400"/>
      <c r="J437" s="334"/>
      <c r="K437" s="399"/>
      <c r="L437" s="415"/>
      <c r="M437" s="416"/>
      <c r="N437" s="274"/>
      <c r="O437" s="417"/>
      <c r="P437" s="310"/>
    </row>
    <row r="438" spans="1:16" s="291" customFormat="1" ht="36">
      <c r="A438" s="475"/>
      <c r="B438" s="476"/>
      <c r="C438" s="202" t="s">
        <v>192</v>
      </c>
      <c r="D438" s="345"/>
      <c r="E438" s="403"/>
      <c r="F438" s="398">
        <f t="shared" si="40"/>
        <v>0</v>
      </c>
      <c r="G438" s="398">
        <f t="shared" si="41"/>
        <v>0</v>
      </c>
      <c r="H438" s="398"/>
      <c r="I438" s="400"/>
      <c r="J438" s="334"/>
      <c r="K438" s="399"/>
      <c r="L438" s="415"/>
      <c r="M438" s="416"/>
      <c r="N438" s="274"/>
      <c r="O438" s="417"/>
      <c r="P438" s="310"/>
    </row>
    <row r="439" spans="1:16" s="291" customFormat="1" ht="12">
      <c r="A439" s="475"/>
      <c r="B439" s="476"/>
      <c r="C439" s="386" t="s">
        <v>193</v>
      </c>
      <c r="D439" s="345"/>
      <c r="E439" s="403"/>
      <c r="F439" s="398">
        <f t="shared" si="40"/>
        <v>0</v>
      </c>
      <c r="G439" s="398">
        <f t="shared" si="41"/>
        <v>0</v>
      </c>
      <c r="H439" s="398"/>
      <c r="I439" s="400"/>
      <c r="J439" s="334"/>
      <c r="K439" s="399"/>
      <c r="L439" s="415"/>
      <c r="M439" s="416"/>
      <c r="N439" s="274"/>
      <c r="O439" s="417"/>
      <c r="P439" s="310"/>
    </row>
    <row r="440" spans="1:16" s="291" customFormat="1" ht="12">
      <c r="A440" s="475"/>
      <c r="B440" s="476"/>
      <c r="C440" s="199"/>
      <c r="D440" s="347"/>
      <c r="E440" s="405"/>
      <c r="F440" s="398">
        <f t="shared" si="40"/>
        <v>0</v>
      </c>
      <c r="G440" s="398">
        <f t="shared" si="41"/>
        <v>0</v>
      </c>
      <c r="H440" s="398"/>
      <c r="I440" s="400"/>
      <c r="J440" s="334"/>
      <c r="K440" s="399"/>
      <c r="L440" s="415"/>
      <c r="M440" s="416"/>
      <c r="N440" s="274"/>
      <c r="O440" s="417"/>
      <c r="P440" s="310"/>
    </row>
    <row r="441" spans="1:16" s="291" customFormat="1" ht="12">
      <c r="A441" s="467" t="str">
        <f>$B$387</f>
        <v>VI.</v>
      </c>
      <c r="B441" s="468">
        <f>COUNT($A$387:B440)+1</f>
        <v>9</v>
      </c>
      <c r="C441" s="222" t="s">
        <v>170</v>
      </c>
      <c r="D441" s="345" t="s">
        <v>6</v>
      </c>
      <c r="E441" s="403">
        <v>14</v>
      </c>
      <c r="F441" s="398">
        <f aca="true" t="shared" si="42" ref="F441:F447">H441*DobMont</f>
        <v>0</v>
      </c>
      <c r="G441" s="398">
        <f aca="true" t="shared" si="43" ref="G441:G447">E441*F441</f>
        <v>0</v>
      </c>
      <c r="H441" s="398"/>
      <c r="I441" s="400"/>
      <c r="J441" s="334"/>
      <c r="K441" s="399"/>
      <c r="L441" s="415"/>
      <c r="M441" s="416"/>
      <c r="N441" s="274"/>
      <c r="O441" s="417"/>
      <c r="P441" s="310"/>
    </row>
    <row r="442" spans="1:16" s="291" customFormat="1" ht="36">
      <c r="A442" s="475"/>
      <c r="B442" s="476"/>
      <c r="C442" s="343" t="s">
        <v>188</v>
      </c>
      <c r="D442" s="345"/>
      <c r="E442" s="403"/>
      <c r="F442" s="398">
        <f t="shared" si="42"/>
        <v>0</v>
      </c>
      <c r="G442" s="398">
        <f t="shared" si="43"/>
        <v>0</v>
      </c>
      <c r="H442" s="398"/>
      <c r="I442" s="400"/>
      <c r="J442" s="334"/>
      <c r="K442" s="399"/>
      <c r="L442" s="415"/>
      <c r="M442" s="416"/>
      <c r="N442" s="274"/>
      <c r="O442" s="417"/>
      <c r="P442" s="310"/>
    </row>
    <row r="443" spans="1:16" s="291" customFormat="1" ht="12">
      <c r="A443" s="475"/>
      <c r="B443" s="476"/>
      <c r="C443" s="250" t="s">
        <v>173</v>
      </c>
      <c r="D443" s="345"/>
      <c r="E443" s="403"/>
      <c r="F443" s="398">
        <f t="shared" si="42"/>
        <v>0</v>
      </c>
      <c r="G443" s="398">
        <f t="shared" si="43"/>
        <v>0</v>
      </c>
      <c r="H443" s="398"/>
      <c r="I443" s="400"/>
      <c r="J443" s="334"/>
      <c r="K443" s="399"/>
      <c r="L443" s="415"/>
      <c r="M443" s="416"/>
      <c r="N443" s="274"/>
      <c r="O443" s="417"/>
      <c r="P443" s="310"/>
    </row>
    <row r="444" spans="1:16" s="291" customFormat="1" ht="12">
      <c r="A444" s="475"/>
      <c r="B444" s="476"/>
      <c r="C444" s="199"/>
      <c r="D444" s="347"/>
      <c r="E444" s="405"/>
      <c r="F444" s="398">
        <f t="shared" si="42"/>
        <v>0</v>
      </c>
      <c r="G444" s="398">
        <f t="shared" si="43"/>
        <v>0</v>
      </c>
      <c r="H444" s="398"/>
      <c r="I444" s="400"/>
      <c r="J444" s="334"/>
      <c r="K444" s="399"/>
      <c r="L444" s="415"/>
      <c r="M444" s="416"/>
      <c r="N444" s="274"/>
      <c r="O444" s="417"/>
      <c r="P444" s="310"/>
    </row>
    <row r="445" spans="1:16" s="291" customFormat="1" ht="12">
      <c r="A445" s="467" t="str">
        <f>$B$387</f>
        <v>VI.</v>
      </c>
      <c r="B445" s="468">
        <f>COUNT($A$387:B444)+1</f>
        <v>10</v>
      </c>
      <c r="C445" s="222" t="s">
        <v>171</v>
      </c>
      <c r="D445" s="345" t="s">
        <v>6</v>
      </c>
      <c r="E445" s="403">
        <v>7</v>
      </c>
      <c r="F445" s="398">
        <f t="shared" si="42"/>
        <v>0</v>
      </c>
      <c r="G445" s="398">
        <f t="shared" si="43"/>
        <v>0</v>
      </c>
      <c r="H445" s="398"/>
      <c r="I445" s="400"/>
      <c r="J445" s="334"/>
      <c r="K445" s="399"/>
      <c r="L445" s="415"/>
      <c r="M445" s="416"/>
      <c r="N445" s="274"/>
      <c r="O445" s="417"/>
      <c r="P445" s="310"/>
    </row>
    <row r="446" spans="1:16" s="291" customFormat="1" ht="48">
      <c r="A446" s="475"/>
      <c r="B446" s="476"/>
      <c r="C446" s="343" t="s">
        <v>189</v>
      </c>
      <c r="D446" s="345"/>
      <c r="E446" s="403"/>
      <c r="F446" s="398">
        <f t="shared" si="42"/>
        <v>0</v>
      </c>
      <c r="G446" s="398">
        <f t="shared" si="43"/>
        <v>0</v>
      </c>
      <c r="H446" s="398"/>
      <c r="I446" s="400"/>
      <c r="J446" s="334"/>
      <c r="K446" s="399"/>
      <c r="L446" s="415"/>
      <c r="M446" s="416"/>
      <c r="N446" s="274"/>
      <c r="O446" s="417"/>
      <c r="P446" s="310"/>
    </row>
    <row r="447" spans="1:16" s="291" customFormat="1" ht="12">
      <c r="A447" s="475"/>
      <c r="B447" s="476"/>
      <c r="C447" s="250" t="s">
        <v>173</v>
      </c>
      <c r="D447" s="345"/>
      <c r="E447" s="403"/>
      <c r="F447" s="398">
        <f t="shared" si="42"/>
        <v>0</v>
      </c>
      <c r="G447" s="398">
        <f t="shared" si="43"/>
        <v>0</v>
      </c>
      <c r="H447" s="398"/>
      <c r="I447" s="400"/>
      <c r="J447" s="334"/>
      <c r="K447" s="399"/>
      <c r="L447" s="415"/>
      <c r="M447" s="416"/>
      <c r="N447" s="274"/>
      <c r="O447" s="417"/>
      <c r="P447" s="310"/>
    </row>
    <row r="448" spans="1:16" s="291" customFormat="1" ht="12">
      <c r="A448" s="475"/>
      <c r="B448" s="476"/>
      <c r="C448" s="199"/>
      <c r="D448" s="347"/>
      <c r="E448" s="405"/>
      <c r="F448" s="398">
        <f>H448*DobMont</f>
        <v>0</v>
      </c>
      <c r="G448" s="398">
        <f>E448*F448</f>
        <v>0</v>
      </c>
      <c r="H448" s="398"/>
      <c r="I448" s="400"/>
      <c r="J448" s="334"/>
      <c r="K448" s="399"/>
      <c r="L448" s="415"/>
      <c r="M448" s="416"/>
      <c r="N448" s="274"/>
      <c r="O448" s="417"/>
      <c r="P448" s="310"/>
    </row>
    <row r="449" spans="1:16" s="291" customFormat="1" ht="12">
      <c r="A449" s="467" t="str">
        <f>$B$387</f>
        <v>VI.</v>
      </c>
      <c r="B449" s="468">
        <f>COUNT($A$387:B448)+1</f>
        <v>11</v>
      </c>
      <c r="C449" s="371" t="s">
        <v>199</v>
      </c>
      <c r="D449" s="345" t="s">
        <v>134</v>
      </c>
      <c r="E449" s="403">
        <v>6</v>
      </c>
      <c r="F449" s="398">
        <f>H449*DobMont</f>
        <v>0</v>
      </c>
      <c r="G449" s="398">
        <f>E449*F449</f>
        <v>0</v>
      </c>
      <c r="H449" s="398"/>
      <c r="I449" s="400"/>
      <c r="J449" s="334"/>
      <c r="K449" s="399"/>
      <c r="L449" s="415"/>
      <c r="M449" s="416"/>
      <c r="N449" s="274"/>
      <c r="O449" s="417"/>
      <c r="P449" s="310"/>
    </row>
    <row r="450" spans="1:16" s="291" customFormat="1" ht="24">
      <c r="A450" s="475"/>
      <c r="B450" s="476"/>
      <c r="C450" s="199" t="s">
        <v>200</v>
      </c>
      <c r="D450" s="347"/>
      <c r="E450" s="405"/>
      <c r="F450" s="398"/>
      <c r="G450" s="398"/>
      <c r="H450" s="398"/>
      <c r="I450" s="400"/>
      <c r="J450" s="334"/>
      <c r="K450" s="399"/>
      <c r="L450" s="415"/>
      <c r="M450" s="416"/>
      <c r="N450" s="274"/>
      <c r="O450" s="417"/>
      <c r="P450" s="310"/>
    </row>
    <row r="451" spans="1:16" s="291" customFormat="1" ht="12">
      <c r="A451" s="467"/>
      <c r="B451" s="468"/>
      <c r="C451" s="199"/>
      <c r="D451" s="347"/>
      <c r="E451" s="405"/>
      <c r="F451" s="398"/>
      <c r="G451" s="398"/>
      <c r="H451" s="398"/>
      <c r="I451" s="400"/>
      <c r="J451" s="334"/>
      <c r="K451" s="399"/>
      <c r="L451" s="415"/>
      <c r="M451" s="416"/>
      <c r="N451" s="274"/>
      <c r="O451" s="417"/>
      <c r="P451" s="310"/>
    </row>
    <row r="452" spans="1:16" s="291" customFormat="1" ht="12">
      <c r="A452" s="467" t="str">
        <f>$B$387</f>
        <v>VI.</v>
      </c>
      <c r="B452" s="468">
        <f>COUNT($A$387:B451)+1</f>
        <v>12</v>
      </c>
      <c r="C452" s="222" t="s">
        <v>180</v>
      </c>
      <c r="D452" s="345" t="s">
        <v>134</v>
      </c>
      <c r="E452" s="403">
        <v>10</v>
      </c>
      <c r="F452" s="398">
        <f>H452*DobMont</f>
        <v>0</v>
      </c>
      <c r="G452" s="398">
        <f>E452*F452</f>
        <v>0</v>
      </c>
      <c r="H452" s="276"/>
      <c r="I452" s="387"/>
      <c r="J452" s="334"/>
      <c r="K452" s="399"/>
      <c r="L452" s="415"/>
      <c r="M452" s="416"/>
      <c r="N452" s="274"/>
      <c r="O452" s="417"/>
      <c r="P452" s="310"/>
    </row>
    <row r="453" spans="1:16" s="291" customFormat="1" ht="96">
      <c r="A453" s="475"/>
      <c r="B453" s="476"/>
      <c r="C453" s="215" t="s">
        <v>794</v>
      </c>
      <c r="D453" s="345"/>
      <c r="E453" s="403"/>
      <c r="F453" s="398">
        <f aca="true" t="shared" si="44" ref="F453:F462">H453*DobMont</f>
        <v>0</v>
      </c>
      <c r="G453" s="398">
        <f aca="true" t="shared" si="45" ref="G453:G462">E453*F453</f>
        <v>0</v>
      </c>
      <c r="H453" s="276"/>
      <c r="I453" s="387"/>
      <c r="J453" s="334"/>
      <c r="K453" s="399"/>
      <c r="L453" s="415"/>
      <c r="M453" s="416"/>
      <c r="N453" s="274"/>
      <c r="O453" s="417"/>
      <c r="P453" s="310"/>
    </row>
    <row r="454" spans="1:16" s="291" customFormat="1" ht="12">
      <c r="A454" s="475"/>
      <c r="B454" s="476"/>
      <c r="C454" s="204" t="s">
        <v>795</v>
      </c>
      <c r="D454" s="345"/>
      <c r="E454" s="403"/>
      <c r="F454" s="398">
        <f t="shared" si="44"/>
        <v>0</v>
      </c>
      <c r="G454" s="398">
        <f t="shared" si="45"/>
        <v>0</v>
      </c>
      <c r="H454" s="276"/>
      <c r="I454" s="387"/>
      <c r="J454" s="334"/>
      <c r="K454" s="399"/>
      <c r="L454" s="415"/>
      <c r="M454" s="416"/>
      <c r="N454" s="274"/>
      <c r="O454" s="417"/>
      <c r="P454" s="310"/>
    </row>
    <row r="455" spans="1:16" s="291" customFormat="1" ht="12">
      <c r="A455" s="467"/>
      <c r="B455" s="468"/>
      <c r="C455" s="199"/>
      <c r="D455" s="347"/>
      <c r="E455" s="405"/>
      <c r="F455" s="398">
        <f t="shared" si="44"/>
        <v>0</v>
      </c>
      <c r="G455" s="398">
        <f t="shared" si="45"/>
        <v>0</v>
      </c>
      <c r="H455" s="398"/>
      <c r="I455" s="400"/>
      <c r="J455" s="334"/>
      <c r="K455" s="399"/>
      <c r="L455" s="415"/>
      <c r="M455" s="416"/>
      <c r="N455" s="274"/>
      <c r="O455" s="417"/>
      <c r="P455" s="310"/>
    </row>
    <row r="456" spans="1:16" s="291" customFormat="1" ht="12">
      <c r="A456" s="467" t="str">
        <f>$B$387</f>
        <v>VI.</v>
      </c>
      <c r="B456" s="468">
        <f>COUNT($A$387:B455)+1</f>
        <v>13</v>
      </c>
      <c r="C456" s="222" t="s">
        <v>166</v>
      </c>
      <c r="D456" s="345" t="s">
        <v>6</v>
      </c>
      <c r="E456" s="403">
        <v>1</v>
      </c>
      <c r="F456" s="398">
        <f t="shared" si="44"/>
        <v>0</v>
      </c>
      <c r="G456" s="398">
        <f t="shared" si="45"/>
        <v>0</v>
      </c>
      <c r="H456" s="398"/>
      <c r="I456" s="400"/>
      <c r="J456" s="334"/>
      <c r="K456" s="399"/>
      <c r="L456" s="415"/>
      <c r="M456" s="416"/>
      <c r="N456" s="274"/>
      <c r="O456" s="417"/>
      <c r="P456" s="310"/>
    </row>
    <row r="457" spans="1:16" s="291" customFormat="1" ht="48">
      <c r="A457" s="475"/>
      <c r="B457" s="476"/>
      <c r="C457" s="199" t="s">
        <v>194</v>
      </c>
      <c r="D457" s="345"/>
      <c r="E457" s="403"/>
      <c r="F457" s="398">
        <f t="shared" si="44"/>
        <v>0</v>
      </c>
      <c r="G457" s="398">
        <f t="shared" si="45"/>
        <v>0</v>
      </c>
      <c r="H457" s="398"/>
      <c r="I457" s="400"/>
      <c r="J457" s="334"/>
      <c r="K457" s="399"/>
      <c r="L457" s="415"/>
      <c r="M457" s="416"/>
      <c r="N457" s="274"/>
      <c r="O457" s="417"/>
      <c r="P457" s="310"/>
    </row>
    <row r="458" spans="1:16" s="291" customFormat="1" ht="24">
      <c r="A458" s="467"/>
      <c r="B458" s="468"/>
      <c r="C458" s="199" t="s">
        <v>195</v>
      </c>
      <c r="D458" s="347"/>
      <c r="E458" s="405"/>
      <c r="F458" s="398">
        <f t="shared" si="44"/>
        <v>0</v>
      </c>
      <c r="G458" s="398">
        <f t="shared" si="45"/>
        <v>0</v>
      </c>
      <c r="H458" s="398"/>
      <c r="I458" s="400"/>
      <c r="J458" s="334"/>
      <c r="K458" s="399"/>
      <c r="L458" s="415"/>
      <c r="M458" s="416"/>
      <c r="N458" s="274"/>
      <c r="O458" s="417"/>
      <c r="P458" s="310"/>
    </row>
    <row r="459" spans="1:16" s="291" customFormat="1" ht="12">
      <c r="A459" s="467"/>
      <c r="B459" s="468"/>
      <c r="C459" s="199"/>
      <c r="D459" s="347"/>
      <c r="E459" s="405"/>
      <c r="F459" s="398">
        <f t="shared" si="44"/>
        <v>0</v>
      </c>
      <c r="G459" s="398">
        <f t="shared" si="45"/>
        <v>0</v>
      </c>
      <c r="H459" s="398"/>
      <c r="I459" s="400"/>
      <c r="J459" s="334"/>
      <c r="K459" s="399"/>
      <c r="L459" s="415"/>
      <c r="M459" s="416"/>
      <c r="N459" s="274"/>
      <c r="O459" s="417"/>
      <c r="P459" s="310"/>
    </row>
    <row r="460" spans="1:16" s="291" customFormat="1" ht="12">
      <c r="A460" s="467" t="str">
        <f>$B$387</f>
        <v>VI.</v>
      </c>
      <c r="B460" s="468">
        <f>COUNT($A$387:B459)+1</f>
        <v>14</v>
      </c>
      <c r="C460" s="222" t="s">
        <v>172</v>
      </c>
      <c r="D460" s="345" t="s">
        <v>98</v>
      </c>
      <c r="E460" s="403">
        <v>1</v>
      </c>
      <c r="F460" s="398">
        <f t="shared" si="44"/>
        <v>0</v>
      </c>
      <c r="G460" s="398">
        <f t="shared" si="45"/>
        <v>0</v>
      </c>
      <c r="H460" s="398"/>
      <c r="I460" s="400"/>
      <c r="J460" s="334"/>
      <c r="K460" s="399"/>
      <c r="L460" s="415"/>
      <c r="M460" s="416"/>
      <c r="N460" s="274"/>
      <c r="O460" s="417"/>
      <c r="P460" s="310"/>
    </row>
    <row r="461" spans="1:16" s="291" customFormat="1" ht="36">
      <c r="A461" s="467"/>
      <c r="B461" s="476"/>
      <c r="C461" s="199" t="s">
        <v>244</v>
      </c>
      <c r="D461" s="345"/>
      <c r="E461" s="403"/>
      <c r="F461" s="398">
        <f t="shared" si="44"/>
        <v>0</v>
      </c>
      <c r="G461" s="398">
        <f t="shared" si="45"/>
        <v>0</v>
      </c>
      <c r="H461" s="398"/>
      <c r="I461" s="400"/>
      <c r="J461" s="334"/>
      <c r="K461" s="399"/>
      <c r="L461" s="415"/>
      <c r="M461" s="416"/>
      <c r="N461" s="274"/>
      <c r="O461" s="417"/>
      <c r="P461" s="310"/>
    </row>
    <row r="462" spans="1:16" s="291" customFormat="1" ht="12">
      <c r="A462" s="467"/>
      <c r="B462" s="468"/>
      <c r="C462" s="199"/>
      <c r="D462" s="347"/>
      <c r="E462" s="405"/>
      <c r="F462" s="398">
        <f t="shared" si="44"/>
        <v>0</v>
      </c>
      <c r="G462" s="398">
        <f t="shared" si="45"/>
        <v>0</v>
      </c>
      <c r="H462" s="398"/>
      <c r="I462" s="400"/>
      <c r="J462" s="334"/>
      <c r="K462" s="399"/>
      <c r="L462" s="415"/>
      <c r="M462" s="416"/>
      <c r="N462" s="274"/>
      <c r="O462" s="417"/>
      <c r="P462" s="310"/>
    </row>
    <row r="463" spans="1:16" s="291" customFormat="1" ht="12">
      <c r="A463" s="467" t="str">
        <f>$B$387</f>
        <v>VI.</v>
      </c>
      <c r="B463" s="468">
        <f>COUNT($A$387:B462)+1</f>
        <v>15</v>
      </c>
      <c r="C463" s="222" t="s">
        <v>135</v>
      </c>
      <c r="D463" s="345" t="s">
        <v>5</v>
      </c>
      <c r="E463" s="346">
        <v>26</v>
      </c>
      <c r="F463" s="398">
        <f>H463*DobMont</f>
        <v>0</v>
      </c>
      <c r="G463" s="398">
        <f>E463*F463</f>
        <v>0</v>
      </c>
      <c r="H463" s="271"/>
      <c r="I463" s="271"/>
      <c r="J463" s="334"/>
      <c r="K463" s="399"/>
      <c r="L463" s="415"/>
      <c r="M463" s="416"/>
      <c r="N463" s="274"/>
      <c r="O463" s="417"/>
      <c r="P463" s="310"/>
    </row>
    <row r="464" spans="1:16" s="291" customFormat="1" ht="84">
      <c r="A464" s="467"/>
      <c r="B464" s="476"/>
      <c r="C464" s="215" t="s">
        <v>174</v>
      </c>
      <c r="D464" s="349"/>
      <c r="E464" s="351"/>
      <c r="F464" s="398"/>
      <c r="G464" s="399"/>
      <c r="H464" s="271"/>
      <c r="I464" s="271"/>
      <c r="J464" s="334"/>
      <c r="K464" s="399"/>
      <c r="L464" s="415"/>
      <c r="M464" s="416"/>
      <c r="N464" s="274"/>
      <c r="O464" s="417"/>
      <c r="P464" s="310"/>
    </row>
    <row r="465" spans="1:16" s="291" customFormat="1" ht="12">
      <c r="A465" s="467"/>
      <c r="B465" s="476"/>
      <c r="C465" s="204" t="s">
        <v>175</v>
      </c>
      <c r="D465" s="345"/>
      <c r="E465" s="346"/>
      <c r="F465" s="398"/>
      <c r="G465" s="399"/>
      <c r="H465" s="271"/>
      <c r="I465" s="271"/>
      <c r="J465" s="334"/>
      <c r="K465" s="399"/>
      <c r="L465" s="415"/>
      <c r="M465" s="416"/>
      <c r="N465" s="274"/>
      <c r="O465" s="417"/>
      <c r="P465" s="310"/>
    </row>
    <row r="466" spans="1:16" s="291" customFormat="1" ht="12">
      <c r="A466" s="475"/>
      <c r="B466" s="468"/>
      <c r="C466" s="418"/>
      <c r="D466" s="349"/>
      <c r="E466" s="350"/>
      <c r="F466" s="419"/>
      <c r="G466" s="398"/>
      <c r="H466" s="271"/>
      <c r="I466" s="271"/>
      <c r="J466" s="334"/>
      <c r="K466" s="399"/>
      <c r="L466" s="415"/>
      <c r="M466" s="416"/>
      <c r="N466" s="274"/>
      <c r="O466" s="417"/>
      <c r="P466" s="310"/>
    </row>
    <row r="467" spans="1:16" s="291" customFormat="1" ht="13.5" thickBot="1">
      <c r="A467" s="479"/>
      <c r="B467" s="471"/>
      <c r="C467" s="409" t="str">
        <f>CONCATENATE(B387," ",C387," - SKUPAJ:")</f>
        <v>VI. HIDRAVLIKA KLIMATI - SKUPAJ:</v>
      </c>
      <c r="D467" s="246"/>
      <c r="E467" s="246"/>
      <c r="F467" s="247"/>
      <c r="G467" s="248">
        <f>SUM(G388:G466)</f>
        <v>0</v>
      </c>
      <c r="H467" s="271"/>
      <c r="I467" s="271"/>
      <c r="J467" s="334"/>
      <c r="K467" s="399"/>
      <c r="L467" s="415"/>
      <c r="M467" s="416"/>
      <c r="N467" s="274"/>
      <c r="O467" s="417"/>
      <c r="P467" s="310"/>
    </row>
    <row r="468" spans="1:16" s="291" customFormat="1" ht="12">
      <c r="A468" s="290"/>
      <c r="B468" s="290"/>
      <c r="C468" s="420"/>
      <c r="D468" s="347"/>
      <c r="E468" s="353"/>
      <c r="F468" s="391"/>
      <c r="G468" s="406"/>
      <c r="H468" s="271"/>
      <c r="I468" s="271"/>
      <c r="J468" s="334"/>
      <c r="K468" s="399"/>
      <c r="L468" s="415"/>
      <c r="M468" s="416"/>
      <c r="N468" s="274"/>
      <c r="O468" s="417"/>
      <c r="P468" s="310"/>
    </row>
    <row r="469" spans="1:16" s="132" customFormat="1" ht="13.5" thickBot="1">
      <c r="A469" s="751"/>
      <c r="B469" s="752" t="s">
        <v>380</v>
      </c>
      <c r="C469" s="753" t="s">
        <v>375</v>
      </c>
      <c r="D469" s="205"/>
      <c r="E469" s="206"/>
      <c r="F469" s="208"/>
      <c r="G469" s="208"/>
      <c r="H469" s="786"/>
      <c r="I469" s="786"/>
      <c r="J469" s="787"/>
      <c r="K469" s="522"/>
      <c r="L469" s="788"/>
      <c r="M469" s="395"/>
      <c r="N469" s="783"/>
      <c r="O469" s="789"/>
      <c r="P469" s="311"/>
    </row>
    <row r="470" spans="1:16" s="291" customFormat="1" ht="12.75">
      <c r="A470" s="465"/>
      <c r="B470" s="474"/>
      <c r="C470" s="397"/>
      <c r="D470" s="117"/>
      <c r="E470" s="337"/>
      <c r="F470" s="398"/>
      <c r="G470" s="399"/>
      <c r="H470" s="271"/>
      <c r="I470" s="271"/>
      <c r="J470" s="334"/>
      <c r="K470" s="399"/>
      <c r="L470" s="415"/>
      <c r="M470" s="416"/>
      <c r="N470" s="274"/>
      <c r="O470" s="417"/>
      <c r="P470" s="310"/>
    </row>
    <row r="471" spans="1:16" s="291" customFormat="1" ht="12">
      <c r="A471" s="469" t="str">
        <f>$B$469</f>
        <v>VII.</v>
      </c>
      <c r="B471" s="470">
        <f>COUNT(#REF!)+1</f>
        <v>1</v>
      </c>
      <c r="C471" s="222" t="s">
        <v>433</v>
      </c>
      <c r="D471" s="402"/>
      <c r="E471" s="403"/>
      <c r="F471" s="274"/>
      <c r="G471" s="399"/>
      <c r="H471" s="399"/>
      <c r="I471" s="408"/>
      <c r="J471" s="326"/>
      <c r="K471" s="399"/>
      <c r="L471" s="415"/>
      <c r="M471" s="416"/>
      <c r="N471" s="274"/>
      <c r="O471" s="417"/>
      <c r="P471" s="310"/>
    </row>
    <row r="472" spans="1:16" s="291" customFormat="1" ht="129" customHeight="1">
      <c r="A472" s="469"/>
      <c r="B472" s="470"/>
      <c r="C472" s="199" t="s">
        <v>792</v>
      </c>
      <c r="D472" s="404"/>
      <c r="E472" s="405"/>
      <c r="F472" s="274">
        <f>H472*DobMont</f>
        <v>0</v>
      </c>
      <c r="G472" s="399">
        <f>E472*F472</f>
        <v>0</v>
      </c>
      <c r="H472" s="399"/>
      <c r="I472" s="408"/>
      <c r="J472" s="326"/>
      <c r="K472" s="399"/>
      <c r="L472" s="415"/>
      <c r="M472" s="416"/>
      <c r="N472" s="274"/>
      <c r="O472" s="417"/>
      <c r="P472" s="310"/>
    </row>
    <row r="473" spans="1:16" s="291" customFormat="1" ht="12">
      <c r="A473" s="469"/>
      <c r="B473" s="470"/>
      <c r="C473" s="250" t="s">
        <v>545</v>
      </c>
      <c r="D473" s="402" t="s">
        <v>6</v>
      </c>
      <c r="E473" s="403">
        <v>5</v>
      </c>
      <c r="F473" s="274">
        <f>H473*DobMont</f>
        <v>0</v>
      </c>
      <c r="G473" s="399">
        <f>E473*F473</f>
        <v>0</v>
      </c>
      <c r="H473" s="399"/>
      <c r="I473" s="408"/>
      <c r="J473" s="326"/>
      <c r="K473" s="399"/>
      <c r="L473" s="415"/>
      <c r="M473" s="416"/>
      <c r="N473" s="274"/>
      <c r="O473" s="417"/>
      <c r="P473" s="310"/>
    </row>
    <row r="474" spans="1:16" s="291" customFormat="1" ht="12">
      <c r="A474" s="469"/>
      <c r="B474" s="470"/>
      <c r="C474" s="250"/>
      <c r="D474" s="223"/>
      <c r="E474" s="224"/>
      <c r="F474" s="274">
        <f>H474*DobMont</f>
        <v>0</v>
      </c>
      <c r="G474" s="399">
        <f>E474*F474</f>
        <v>0</v>
      </c>
      <c r="H474" s="399"/>
      <c r="I474" s="399"/>
      <c r="J474" s="436"/>
      <c r="K474" s="399"/>
      <c r="L474" s="415"/>
      <c r="M474" s="416"/>
      <c r="N474" s="274"/>
      <c r="O474" s="417"/>
      <c r="P474" s="310"/>
    </row>
    <row r="475" spans="1:16" s="291" customFormat="1" ht="12">
      <c r="A475" s="469" t="str">
        <f>$B$469</f>
        <v>VII.</v>
      </c>
      <c r="B475" s="470">
        <f>COUNT($A$471:B474)+1</f>
        <v>2</v>
      </c>
      <c r="C475" s="222" t="s">
        <v>434</v>
      </c>
      <c r="D475" s="402"/>
      <c r="E475" s="403"/>
      <c r="F475" s="274"/>
      <c r="G475" s="399"/>
      <c r="H475" s="399"/>
      <c r="I475" s="399"/>
      <c r="J475" s="436"/>
      <c r="K475" s="399"/>
      <c r="L475" s="415"/>
      <c r="M475" s="416"/>
      <c r="N475" s="274"/>
      <c r="O475" s="417"/>
      <c r="P475" s="310"/>
    </row>
    <row r="476" spans="1:16" s="291" customFormat="1" ht="68.25" customHeight="1">
      <c r="A476" s="469"/>
      <c r="B476" s="470"/>
      <c r="C476" s="199" t="s">
        <v>791</v>
      </c>
      <c r="D476" s="404"/>
      <c r="E476" s="405"/>
      <c r="F476" s="274">
        <f>H476*DobMont</f>
        <v>0</v>
      </c>
      <c r="G476" s="399">
        <f>E476*F476</f>
        <v>0</v>
      </c>
      <c r="H476" s="399"/>
      <c r="I476" s="399"/>
      <c r="J476" s="436"/>
      <c r="K476" s="399"/>
      <c r="L476" s="415"/>
      <c r="M476" s="416"/>
      <c r="N476" s="274"/>
      <c r="O476" s="417"/>
      <c r="P476" s="310"/>
    </row>
    <row r="477" spans="1:16" s="291" customFormat="1" ht="12">
      <c r="A477" s="469"/>
      <c r="B477" s="470"/>
      <c r="C477" s="250" t="s">
        <v>761</v>
      </c>
      <c r="D477" s="402" t="s">
        <v>6</v>
      </c>
      <c r="E477" s="403">
        <v>8</v>
      </c>
      <c r="F477" s="274">
        <f>H477*DobMont</f>
        <v>0</v>
      </c>
      <c r="G477" s="399">
        <f>E477*F477</f>
        <v>0</v>
      </c>
      <c r="H477" s="399"/>
      <c r="I477" s="399"/>
      <c r="J477" s="436"/>
      <c r="K477" s="399"/>
      <c r="L477" s="415"/>
      <c r="M477" s="416"/>
      <c r="N477" s="274"/>
      <c r="O477" s="417"/>
      <c r="P477" s="310"/>
    </row>
    <row r="478" spans="1:16" s="291" customFormat="1" ht="12">
      <c r="A478" s="477"/>
      <c r="B478" s="478"/>
      <c r="C478" s="225"/>
      <c r="D478" s="223"/>
      <c r="E478" s="224"/>
      <c r="F478" s="274">
        <f>H478*DobMont</f>
        <v>0</v>
      </c>
      <c r="G478" s="399">
        <f>E478*F478</f>
        <v>0</v>
      </c>
      <c r="H478" s="399"/>
      <c r="I478" s="399"/>
      <c r="J478" s="436"/>
      <c r="K478" s="399"/>
      <c r="L478" s="415"/>
      <c r="M478" s="416"/>
      <c r="N478" s="274"/>
      <c r="O478" s="417"/>
      <c r="P478" s="310"/>
    </row>
    <row r="479" spans="1:16" s="291" customFormat="1" ht="12">
      <c r="A479" s="469" t="str">
        <f>$B$357</f>
        <v>V.</v>
      </c>
      <c r="B479" s="470">
        <f>COUNT($A$471:B474)+1</f>
        <v>2</v>
      </c>
      <c r="C479" s="222" t="s">
        <v>435</v>
      </c>
      <c r="D479" s="402"/>
      <c r="E479" s="403"/>
      <c r="F479" s="274"/>
      <c r="G479" s="399"/>
      <c r="H479" s="399"/>
      <c r="I479" s="399"/>
      <c r="J479" s="436"/>
      <c r="K479" s="399"/>
      <c r="L479" s="415"/>
      <c r="M479" s="416"/>
      <c r="N479" s="274"/>
      <c r="O479" s="417"/>
      <c r="P479" s="310"/>
    </row>
    <row r="480" spans="1:16" s="291" customFormat="1" ht="105" customHeight="1">
      <c r="A480" s="477"/>
      <c r="B480" s="478"/>
      <c r="C480" s="199" t="s">
        <v>789</v>
      </c>
      <c r="D480" s="404"/>
      <c r="E480" s="405"/>
      <c r="F480" s="274">
        <f aca="true" t="shared" si="46" ref="F480:F485">H480*DobMont</f>
        <v>0</v>
      </c>
      <c r="G480" s="399">
        <f aca="true" t="shared" si="47" ref="G480:G485">E480*F480</f>
        <v>0</v>
      </c>
      <c r="H480" s="399"/>
      <c r="I480" s="399"/>
      <c r="J480" s="436"/>
      <c r="K480" s="399"/>
      <c r="L480" s="415"/>
      <c r="M480" s="416"/>
      <c r="N480" s="274"/>
      <c r="O480" s="417"/>
      <c r="P480" s="310"/>
    </row>
    <row r="481" spans="1:16" s="291" customFormat="1" ht="12">
      <c r="A481" s="477"/>
      <c r="B481" s="478"/>
      <c r="C481" s="250" t="s">
        <v>762</v>
      </c>
      <c r="D481" s="402" t="s">
        <v>6</v>
      </c>
      <c r="E481" s="403">
        <v>5</v>
      </c>
      <c r="F481" s="274">
        <f t="shared" si="46"/>
        <v>0</v>
      </c>
      <c r="G481" s="399">
        <f t="shared" si="47"/>
        <v>0</v>
      </c>
      <c r="H481" s="399"/>
      <c r="I481" s="399"/>
      <c r="J481" s="436"/>
      <c r="K481" s="399"/>
      <c r="L481" s="415"/>
      <c r="M481" s="416"/>
      <c r="N481" s="274"/>
      <c r="O481" s="417"/>
      <c r="P481" s="310"/>
    </row>
    <row r="482" spans="1:16" s="291" customFormat="1" ht="12">
      <c r="A482" s="477"/>
      <c r="B482" s="478"/>
      <c r="C482" s="250" t="s">
        <v>763</v>
      </c>
      <c r="D482" s="402" t="s">
        <v>6</v>
      </c>
      <c r="E482" s="403">
        <v>8</v>
      </c>
      <c r="F482" s="274">
        <f t="shared" si="46"/>
        <v>0</v>
      </c>
      <c r="G482" s="399">
        <f t="shared" si="47"/>
        <v>0</v>
      </c>
      <c r="H482" s="399"/>
      <c r="I482" s="399"/>
      <c r="J482" s="436"/>
      <c r="K482" s="399"/>
      <c r="L482" s="415"/>
      <c r="M482" s="416"/>
      <c r="N482" s="274"/>
      <c r="O482" s="417"/>
      <c r="P482" s="310"/>
    </row>
    <row r="483" spans="1:16" s="291" customFormat="1" ht="12">
      <c r="A483" s="477"/>
      <c r="B483" s="478"/>
      <c r="C483" s="250" t="s">
        <v>787</v>
      </c>
      <c r="D483" s="402" t="s">
        <v>6</v>
      </c>
      <c r="E483" s="403">
        <v>1</v>
      </c>
      <c r="F483" s="274">
        <f t="shared" si="46"/>
        <v>0</v>
      </c>
      <c r="G483" s="399">
        <f t="shared" si="47"/>
        <v>0</v>
      </c>
      <c r="H483" s="399"/>
      <c r="I483" s="399"/>
      <c r="J483" s="436"/>
      <c r="K483" s="399"/>
      <c r="L483" s="415"/>
      <c r="M483" s="416"/>
      <c r="N483" s="274"/>
      <c r="O483" s="417"/>
      <c r="P483" s="310"/>
    </row>
    <row r="484" spans="1:16" s="291" customFormat="1" ht="12">
      <c r="A484" s="477"/>
      <c r="B484" s="478"/>
      <c r="C484" s="250" t="s">
        <v>788</v>
      </c>
      <c r="D484" s="402" t="s">
        <v>6</v>
      </c>
      <c r="E484" s="403">
        <v>2</v>
      </c>
      <c r="F484" s="274">
        <f t="shared" si="46"/>
        <v>0</v>
      </c>
      <c r="G484" s="399">
        <f t="shared" si="47"/>
        <v>0</v>
      </c>
      <c r="H484" s="399"/>
      <c r="I484" s="399"/>
      <c r="J484" s="436"/>
      <c r="K484" s="399"/>
      <c r="L484" s="415"/>
      <c r="M484" s="416"/>
      <c r="N484" s="274"/>
      <c r="O484" s="417"/>
      <c r="P484" s="310"/>
    </row>
    <row r="485" spans="1:16" s="291" customFormat="1" ht="12">
      <c r="A485" s="477"/>
      <c r="B485" s="478"/>
      <c r="C485" s="225"/>
      <c r="D485" s="223"/>
      <c r="E485" s="224"/>
      <c r="F485" s="274">
        <f t="shared" si="46"/>
        <v>0</v>
      </c>
      <c r="G485" s="399">
        <f t="shared" si="47"/>
        <v>0</v>
      </c>
      <c r="H485" s="399"/>
      <c r="I485" s="399"/>
      <c r="J485" s="436"/>
      <c r="K485" s="399"/>
      <c r="L485" s="415"/>
      <c r="M485" s="416"/>
      <c r="N485" s="274"/>
      <c r="O485" s="417"/>
      <c r="P485" s="310"/>
    </row>
    <row r="486" spans="1:16" s="291" customFormat="1" ht="12">
      <c r="A486" s="469" t="str">
        <f>$B$357</f>
        <v>V.</v>
      </c>
      <c r="B486" s="470">
        <f>COUNT($A$471:B479)+1</f>
        <v>4</v>
      </c>
      <c r="C486" s="222" t="s">
        <v>546</v>
      </c>
      <c r="D486" s="402"/>
      <c r="E486" s="403"/>
      <c r="F486" s="274"/>
      <c r="G486" s="399"/>
      <c r="H486" s="399"/>
      <c r="I486" s="399"/>
      <c r="J486" s="436"/>
      <c r="K486" s="399"/>
      <c r="L486" s="415"/>
      <c r="M486" s="416"/>
      <c r="N486" s="274"/>
      <c r="O486" s="417"/>
      <c r="P486" s="310"/>
    </row>
    <row r="487" spans="1:16" s="291" customFormat="1" ht="67.5" customHeight="1">
      <c r="A487" s="477"/>
      <c r="B487" s="478"/>
      <c r="C487" s="199" t="s">
        <v>790</v>
      </c>
      <c r="D487" s="404"/>
      <c r="E487" s="405"/>
      <c r="F487" s="274">
        <f>H487*DobMont</f>
        <v>0</v>
      </c>
      <c r="G487" s="399">
        <f>E487*F487</f>
        <v>0</v>
      </c>
      <c r="H487" s="399"/>
      <c r="I487" s="399"/>
      <c r="J487" s="436"/>
      <c r="K487" s="399"/>
      <c r="L487" s="415"/>
      <c r="M487" s="416"/>
      <c r="N487" s="274"/>
      <c r="O487" s="417"/>
      <c r="P487" s="310"/>
    </row>
    <row r="488" spans="1:16" s="291" customFormat="1" ht="12">
      <c r="A488" s="477"/>
      <c r="B488" s="478"/>
      <c r="C488" s="250" t="s">
        <v>766</v>
      </c>
      <c r="D488" s="402" t="s">
        <v>6</v>
      </c>
      <c r="E488" s="403">
        <v>2</v>
      </c>
      <c r="F488" s="274">
        <f>H488*DobMont</f>
        <v>0</v>
      </c>
      <c r="G488" s="399">
        <f>E488*F488</f>
        <v>0</v>
      </c>
      <c r="H488" s="399"/>
      <c r="I488" s="399"/>
      <c r="J488" s="436"/>
      <c r="K488" s="399"/>
      <c r="L488" s="415"/>
      <c r="M488" s="416"/>
      <c r="N488" s="274"/>
      <c r="O488" s="417"/>
      <c r="P488" s="310"/>
    </row>
    <row r="489" spans="1:16" s="291" customFormat="1" ht="12">
      <c r="A489" s="477"/>
      <c r="B489" s="478"/>
      <c r="C489" s="250" t="s">
        <v>767</v>
      </c>
      <c r="D489" s="402" t="s">
        <v>6</v>
      </c>
      <c r="E489" s="403">
        <v>10</v>
      </c>
      <c r="F489" s="274">
        <f>H489*DobMont</f>
        <v>0</v>
      </c>
      <c r="G489" s="399">
        <f>E489*F489</f>
        <v>0</v>
      </c>
      <c r="H489" s="399"/>
      <c r="I489" s="399"/>
      <c r="J489" s="436"/>
      <c r="K489" s="399"/>
      <c r="L489" s="415"/>
      <c r="M489" s="416"/>
      <c r="N489" s="274"/>
      <c r="O489" s="417"/>
      <c r="P489" s="310"/>
    </row>
    <row r="490" spans="1:16" s="291" customFormat="1" ht="12">
      <c r="A490" s="477"/>
      <c r="B490" s="478"/>
      <c r="C490" s="225"/>
      <c r="D490" s="223"/>
      <c r="E490" s="224"/>
      <c r="F490" s="274"/>
      <c r="G490" s="399"/>
      <c r="H490" s="399"/>
      <c r="I490" s="399"/>
      <c r="J490" s="436"/>
      <c r="K490" s="399"/>
      <c r="L490" s="415"/>
      <c r="M490" s="416"/>
      <c r="N490" s="274"/>
      <c r="O490" s="417"/>
      <c r="P490" s="310"/>
    </row>
    <row r="491" spans="1:16" s="291" customFormat="1" ht="12">
      <c r="A491" s="469" t="str">
        <f>$B$357</f>
        <v>V.</v>
      </c>
      <c r="B491" s="470">
        <f>COUNT($A$471:B478)+1</f>
        <v>3</v>
      </c>
      <c r="C491" s="222" t="s">
        <v>765</v>
      </c>
      <c r="D491" s="402"/>
      <c r="E491" s="403"/>
      <c r="F491" s="274"/>
      <c r="G491" s="399"/>
      <c r="H491" s="399"/>
      <c r="I491" s="399"/>
      <c r="J491" s="436"/>
      <c r="K491" s="399"/>
      <c r="L491" s="415"/>
      <c r="M491" s="416"/>
      <c r="N491" s="274"/>
      <c r="O491" s="417"/>
      <c r="P491" s="310"/>
    </row>
    <row r="492" spans="1:16" s="291" customFormat="1" ht="53.25" customHeight="1">
      <c r="A492" s="477"/>
      <c r="B492" s="478"/>
      <c r="C492" s="199" t="s">
        <v>793</v>
      </c>
      <c r="D492" s="404"/>
      <c r="E492" s="405"/>
      <c r="F492" s="274">
        <f aca="true" t="shared" si="48" ref="F492:F498">H492*DobMont</f>
        <v>0</v>
      </c>
      <c r="G492" s="399">
        <f aca="true" t="shared" si="49" ref="G492:G498">E492*F492</f>
        <v>0</v>
      </c>
      <c r="H492" s="399"/>
      <c r="I492" s="399"/>
      <c r="J492" s="436"/>
      <c r="K492" s="399"/>
      <c r="L492" s="415"/>
      <c r="M492" s="416"/>
      <c r="N492" s="274"/>
      <c r="O492" s="417"/>
      <c r="P492" s="310"/>
    </row>
    <row r="493" spans="1:16" s="291" customFormat="1" ht="12">
      <c r="A493" s="477"/>
      <c r="B493" s="478"/>
      <c r="C493" s="250" t="s">
        <v>764</v>
      </c>
      <c r="D493" s="402" t="s">
        <v>6</v>
      </c>
      <c r="E493" s="403">
        <v>3</v>
      </c>
      <c r="F493" s="274">
        <f t="shared" si="48"/>
        <v>0</v>
      </c>
      <c r="G493" s="399">
        <f t="shared" si="49"/>
        <v>0</v>
      </c>
      <c r="H493" s="399"/>
      <c r="I493" s="399"/>
      <c r="J493" s="436"/>
      <c r="K493" s="399"/>
      <c r="L493" s="415"/>
      <c r="M493" s="416"/>
      <c r="N493" s="274"/>
      <c r="O493" s="417"/>
      <c r="P493" s="310"/>
    </row>
    <row r="494" spans="1:16" s="291" customFormat="1" ht="12">
      <c r="A494" s="477"/>
      <c r="B494" s="478"/>
      <c r="C494" s="225"/>
      <c r="D494" s="223"/>
      <c r="E494" s="224"/>
      <c r="F494" s="274">
        <f t="shared" si="48"/>
        <v>0</v>
      </c>
      <c r="G494" s="399">
        <f t="shared" si="49"/>
        <v>0</v>
      </c>
      <c r="H494" s="399"/>
      <c r="I494" s="399"/>
      <c r="J494" s="436"/>
      <c r="K494" s="399"/>
      <c r="L494" s="415"/>
      <c r="M494" s="416"/>
      <c r="N494" s="274"/>
      <c r="O494" s="417"/>
      <c r="P494" s="310"/>
    </row>
    <row r="495" spans="1:16" s="291" customFormat="1" ht="12">
      <c r="A495" s="469" t="str">
        <f>$B$357</f>
        <v>V.</v>
      </c>
      <c r="B495" s="470">
        <f>COUNT($A$471:B494)+1</f>
        <v>6</v>
      </c>
      <c r="C495" s="371" t="s">
        <v>436</v>
      </c>
      <c r="D495" s="402" t="s">
        <v>6</v>
      </c>
      <c r="E495" s="403">
        <v>31</v>
      </c>
      <c r="F495" s="274">
        <f t="shared" si="48"/>
        <v>0</v>
      </c>
      <c r="G495" s="399">
        <f t="shared" si="49"/>
        <v>0</v>
      </c>
      <c r="H495" s="399"/>
      <c r="I495" s="399"/>
      <c r="J495" s="436"/>
      <c r="K495" s="399"/>
      <c r="L495" s="415"/>
      <c r="M495" s="416"/>
      <c r="N495" s="274"/>
      <c r="O495" s="417"/>
      <c r="P495" s="310"/>
    </row>
    <row r="496" spans="1:16" s="291" customFormat="1" ht="72">
      <c r="A496" s="477"/>
      <c r="B496" s="478"/>
      <c r="C496" s="199" t="s">
        <v>780</v>
      </c>
      <c r="D496" s="223"/>
      <c r="E496" s="224"/>
      <c r="F496" s="274">
        <f t="shared" si="48"/>
        <v>0</v>
      </c>
      <c r="G496" s="399">
        <f t="shared" si="49"/>
        <v>0</v>
      </c>
      <c r="H496" s="399"/>
      <c r="I496" s="399"/>
      <c r="J496" s="436"/>
      <c r="K496" s="399"/>
      <c r="L496" s="415"/>
      <c r="M496" s="416"/>
      <c r="N496" s="274"/>
      <c r="O496" s="417"/>
      <c r="P496" s="310"/>
    </row>
    <row r="497" spans="1:16" s="291" customFormat="1" ht="24">
      <c r="A497" s="477"/>
      <c r="B497" s="478"/>
      <c r="C497" s="385" t="s">
        <v>439</v>
      </c>
      <c r="D497" s="223"/>
      <c r="E497" s="224"/>
      <c r="F497" s="274">
        <f t="shared" si="48"/>
        <v>0</v>
      </c>
      <c r="G497" s="399">
        <f t="shared" si="49"/>
        <v>0</v>
      </c>
      <c r="H497" s="399"/>
      <c r="I497" s="399"/>
      <c r="J497" s="436"/>
      <c r="K497" s="399"/>
      <c r="L497" s="415"/>
      <c r="M497" s="416"/>
      <c r="N497" s="274"/>
      <c r="O497" s="417"/>
      <c r="P497" s="310"/>
    </row>
    <row r="498" spans="1:16" s="291" customFormat="1" ht="12">
      <c r="A498" s="477"/>
      <c r="B498" s="478"/>
      <c r="C498" s="225"/>
      <c r="D498" s="223"/>
      <c r="E498" s="224"/>
      <c r="F498" s="274">
        <f t="shared" si="48"/>
        <v>0</v>
      </c>
      <c r="G498" s="399">
        <f t="shared" si="49"/>
        <v>0</v>
      </c>
      <c r="H498" s="399"/>
      <c r="I498" s="399"/>
      <c r="J498" s="436"/>
      <c r="K498" s="399"/>
      <c r="L498" s="415"/>
      <c r="M498" s="416"/>
      <c r="N498" s="274"/>
      <c r="O498" s="417"/>
      <c r="P498" s="310"/>
    </row>
    <row r="499" spans="1:16" s="291" customFormat="1" ht="12">
      <c r="A499" s="469" t="str">
        <f>$B$357</f>
        <v>V.</v>
      </c>
      <c r="B499" s="470">
        <f>COUNT($A$471:B498)+1</f>
        <v>7</v>
      </c>
      <c r="C499" s="200" t="s">
        <v>437</v>
      </c>
      <c r="D499" s="402" t="s">
        <v>4</v>
      </c>
      <c r="E499" s="403">
        <f>SUM(E473:E494)*0.8</f>
        <v>35</v>
      </c>
      <c r="F499" s="274">
        <f>H499*DobMont</f>
        <v>0</v>
      </c>
      <c r="G499" s="399">
        <f>E499*F499</f>
        <v>0</v>
      </c>
      <c r="H499" s="399"/>
      <c r="I499" s="399"/>
      <c r="J499" s="436"/>
      <c r="K499" s="399"/>
      <c r="L499" s="415"/>
      <c r="M499" s="416"/>
      <c r="N499" s="274"/>
      <c r="O499" s="417"/>
      <c r="P499" s="310"/>
    </row>
    <row r="500" spans="1:16" s="291" customFormat="1" ht="24">
      <c r="A500" s="477"/>
      <c r="B500" s="478"/>
      <c r="C500" s="199" t="s">
        <v>438</v>
      </c>
      <c r="D500" s="223"/>
      <c r="E500" s="224"/>
      <c r="F500" s="274">
        <f>H500*DobMont</f>
        <v>0</v>
      </c>
      <c r="G500" s="399">
        <f>E500*F500</f>
        <v>0</v>
      </c>
      <c r="H500" s="399"/>
      <c r="I500" s="399"/>
      <c r="J500" s="436"/>
      <c r="K500" s="399"/>
      <c r="L500" s="415"/>
      <c r="M500" s="416"/>
      <c r="N500" s="274"/>
      <c r="O500" s="417"/>
      <c r="P500" s="310"/>
    </row>
    <row r="501" spans="1:16" s="291" customFormat="1" ht="12">
      <c r="A501" s="477"/>
      <c r="B501" s="478"/>
      <c r="C501" s="199"/>
      <c r="D501" s="402"/>
      <c r="E501" s="403"/>
      <c r="F501" s="274"/>
      <c r="G501" s="399"/>
      <c r="H501" s="399"/>
      <c r="I501" s="399"/>
      <c r="J501" s="436"/>
      <c r="K501" s="399"/>
      <c r="L501" s="415"/>
      <c r="M501" s="416"/>
      <c r="N501" s="274"/>
      <c r="O501" s="417"/>
      <c r="P501" s="310"/>
    </row>
    <row r="502" spans="1:16" s="291" customFormat="1" ht="12">
      <c r="A502" s="469" t="str">
        <f>$B$357</f>
        <v>V.</v>
      </c>
      <c r="B502" s="470">
        <f>COUNT($A$471:B501)+1</f>
        <v>8</v>
      </c>
      <c r="C502" s="222" t="s">
        <v>135</v>
      </c>
      <c r="D502" s="402" t="s">
        <v>5</v>
      </c>
      <c r="E502" s="403">
        <f>SUM(E473:E494)*1.8</f>
        <v>79</v>
      </c>
      <c r="F502" s="274">
        <f>H502*DobMont</f>
        <v>0</v>
      </c>
      <c r="G502" s="399">
        <f>E502*F502</f>
        <v>0</v>
      </c>
      <c r="H502" s="399"/>
      <c r="I502" s="399"/>
      <c r="J502" s="436"/>
      <c r="K502" s="399"/>
      <c r="L502" s="415"/>
      <c r="M502" s="416"/>
      <c r="N502" s="274"/>
      <c r="O502" s="417"/>
      <c r="P502" s="310"/>
    </row>
    <row r="503" spans="1:16" s="291" customFormat="1" ht="84">
      <c r="A503" s="469"/>
      <c r="B503" s="470"/>
      <c r="C503" s="199" t="s">
        <v>174</v>
      </c>
      <c r="D503" s="523"/>
      <c r="E503" s="524"/>
      <c r="F503" s="274"/>
      <c r="G503" s="399"/>
      <c r="H503" s="399"/>
      <c r="I503" s="399"/>
      <c r="J503" s="436"/>
      <c r="K503" s="399"/>
      <c r="L503" s="415"/>
      <c r="M503" s="416"/>
      <c r="N503" s="274"/>
      <c r="O503" s="417"/>
      <c r="P503" s="310"/>
    </row>
    <row r="504" spans="1:16" s="291" customFormat="1" ht="12">
      <c r="A504" s="469"/>
      <c r="B504" s="470"/>
      <c r="C504" s="250" t="s">
        <v>175</v>
      </c>
      <c r="D504" s="402"/>
      <c r="E504" s="403"/>
      <c r="F504" s="274"/>
      <c r="G504" s="399"/>
      <c r="H504" s="399"/>
      <c r="I504" s="399"/>
      <c r="J504" s="436"/>
      <c r="K504" s="399"/>
      <c r="L504" s="415"/>
      <c r="M504" s="416"/>
      <c r="N504" s="274"/>
      <c r="O504" s="417"/>
      <c r="P504" s="310"/>
    </row>
    <row r="505" spans="1:16" s="291" customFormat="1" ht="12">
      <c r="A505" s="475"/>
      <c r="B505" s="468"/>
      <c r="C505" s="418"/>
      <c r="D505" s="349"/>
      <c r="E505" s="350"/>
      <c r="F505" s="419"/>
      <c r="G505" s="398"/>
      <c r="H505" s="271"/>
      <c r="I505" s="271"/>
      <c r="J505" s="334"/>
      <c r="K505" s="399"/>
      <c r="L505" s="415"/>
      <c r="M505" s="416"/>
      <c r="N505" s="274"/>
      <c r="O505" s="417"/>
      <c r="P505" s="310"/>
    </row>
    <row r="506" spans="1:16" s="291" customFormat="1" ht="13.5" thickBot="1">
      <c r="A506" s="479"/>
      <c r="B506" s="471"/>
      <c r="C506" s="409" t="str">
        <f>CONCATENATE(B469," ",C469," - SKUPAJ:")</f>
        <v>VII. KONVEKTORJI - SKUPAJ:</v>
      </c>
      <c r="D506" s="246"/>
      <c r="E506" s="246"/>
      <c r="F506" s="247"/>
      <c r="G506" s="248">
        <f>SUM(G470:G505)</f>
        <v>0</v>
      </c>
      <c r="H506" s="271"/>
      <c r="I506" s="271"/>
      <c r="J506" s="334"/>
      <c r="K506" s="399"/>
      <c r="L506" s="415"/>
      <c r="M506" s="416"/>
      <c r="N506" s="274"/>
      <c r="O506" s="417"/>
      <c r="P506" s="310"/>
    </row>
    <row r="507" spans="1:16" s="291" customFormat="1" ht="12">
      <c r="A507" s="290"/>
      <c r="B507" s="290"/>
      <c r="C507" s="420"/>
      <c r="D507" s="347"/>
      <c r="E507" s="353"/>
      <c r="F507" s="391"/>
      <c r="G507" s="406"/>
      <c r="H507" s="271"/>
      <c r="I507" s="271"/>
      <c r="J507" s="334"/>
      <c r="K507" s="399"/>
      <c r="L507" s="415"/>
      <c r="M507" s="416"/>
      <c r="N507" s="274"/>
      <c r="O507" s="417"/>
      <c r="P507" s="310"/>
    </row>
    <row r="508" spans="1:16" s="132" customFormat="1" ht="13.5" thickBot="1">
      <c r="A508" s="471" t="str">
        <f>CONCATENATE("DELNA REKAPITULACIJA - ",A3,C3)</f>
        <v>DELNA REKAPITULACIJA - S4.OGREVANJE IN HLAJENJE</v>
      </c>
      <c r="B508" s="471"/>
      <c r="C508" s="770"/>
      <c r="D508" s="790"/>
      <c r="E508" s="771"/>
      <c r="F508" s="247"/>
      <c r="G508" s="248"/>
      <c r="H508" s="786"/>
      <c r="I508" s="786"/>
      <c r="J508" s="787"/>
      <c r="K508" s="522"/>
      <c r="L508" s="788"/>
      <c r="M508" s="395"/>
      <c r="N508" s="783"/>
      <c r="O508" s="789"/>
      <c r="P508" s="311"/>
    </row>
    <row r="509" spans="1:16" s="291" customFormat="1" ht="12.75">
      <c r="A509" s="480"/>
      <c r="B509" s="480"/>
      <c r="C509" s="421"/>
      <c r="D509" s="422"/>
      <c r="E509" s="357"/>
      <c r="F509" s="423"/>
      <c r="G509" s="424"/>
      <c r="H509" s="271"/>
      <c r="I509" s="271"/>
      <c r="J509" s="334"/>
      <c r="K509" s="399"/>
      <c r="L509" s="415"/>
      <c r="M509" s="416"/>
      <c r="N509" s="274"/>
      <c r="O509" s="417"/>
      <c r="P509" s="310"/>
    </row>
    <row r="510" spans="1:16" s="291" customFormat="1" ht="12">
      <c r="A510" s="425" t="s">
        <v>99</v>
      </c>
      <c r="B510" s="425"/>
      <c r="C510" s="426"/>
      <c r="D510" s="427"/>
      <c r="E510" s="427"/>
      <c r="F510" s="419"/>
      <c r="G510" s="398"/>
      <c r="H510" s="271"/>
      <c r="I510" s="271"/>
      <c r="J510" s="334"/>
      <c r="K510" s="399"/>
      <c r="L510" s="415"/>
      <c r="M510" s="416"/>
      <c r="N510" s="274"/>
      <c r="O510" s="417"/>
      <c r="P510" s="310"/>
    </row>
    <row r="511" spans="1:16" s="291" customFormat="1" ht="12.75">
      <c r="A511" s="481"/>
      <c r="B511" s="481"/>
      <c r="C511" s="186"/>
      <c r="D511" s="282"/>
      <c r="E511" s="283"/>
      <c r="F511" s="428"/>
      <c r="G511" s="428"/>
      <c r="H511" s="271"/>
      <c r="I511" s="271"/>
      <c r="J511" s="334"/>
      <c r="K511" s="399"/>
      <c r="L511" s="415"/>
      <c r="M511" s="416"/>
      <c r="N511" s="274"/>
      <c r="O511" s="417"/>
      <c r="P511" s="310"/>
    </row>
    <row r="512" spans="1:16" s="291" customFormat="1" ht="12.75">
      <c r="A512" s="482"/>
      <c r="B512" s="482"/>
      <c r="C512" s="429"/>
      <c r="D512" s="430"/>
      <c r="E512" s="356"/>
      <c r="F512" s="431"/>
      <c r="G512" s="431"/>
      <c r="H512" s="271"/>
      <c r="I512" s="271"/>
      <c r="J512" s="334"/>
      <c r="K512" s="399"/>
      <c r="L512" s="415"/>
      <c r="M512" s="416"/>
      <c r="N512" s="274"/>
      <c r="O512" s="417"/>
      <c r="P512" s="310"/>
    </row>
    <row r="513" spans="1:16" s="291" customFormat="1" ht="12.75">
      <c r="A513" s="482"/>
      <c r="B513" s="341" t="str">
        <f>B9</f>
        <v>I.</v>
      </c>
      <c r="C513" s="234" t="str">
        <f>C9</f>
        <v>TOPLOTNA ČRPALKA</v>
      </c>
      <c r="D513" s="235"/>
      <c r="E513" s="236"/>
      <c r="F513" s="237"/>
      <c r="G513" s="238">
        <f>G351</f>
        <v>0</v>
      </c>
      <c r="H513" s="271"/>
      <c r="I513" s="271"/>
      <c r="J513" s="334"/>
      <c r="K513" s="399"/>
      <c r="L513" s="415"/>
      <c r="M513" s="416"/>
      <c r="N513" s="274"/>
      <c r="O513" s="417"/>
      <c r="P513" s="310"/>
    </row>
    <row r="514" spans="1:16" s="291" customFormat="1" ht="12.75">
      <c r="A514" s="482"/>
      <c r="B514" s="482"/>
      <c r="C514" s="429"/>
      <c r="D514" s="430"/>
      <c r="E514" s="356"/>
      <c r="F514" s="431"/>
      <c r="G514" s="431"/>
      <c r="H514" s="271"/>
      <c r="I514" s="271"/>
      <c r="J514" s="334"/>
      <c r="K514" s="399"/>
      <c r="L514" s="415"/>
      <c r="M514" s="416"/>
      <c r="N514" s="274"/>
      <c r="O514" s="417"/>
      <c r="P514" s="310"/>
    </row>
    <row r="515" spans="1:16" s="291" customFormat="1" ht="12.75">
      <c r="A515" s="482"/>
      <c r="B515" s="341" t="str">
        <f>B26</f>
        <v>II.</v>
      </c>
      <c r="C515" s="234" t="str">
        <f>C26</f>
        <v>PLINSKI KOTEL</v>
      </c>
      <c r="D515" s="235"/>
      <c r="E515" s="236"/>
      <c r="F515" s="237"/>
      <c r="G515" s="238">
        <f>G71</f>
        <v>0</v>
      </c>
      <c r="H515" s="271"/>
      <c r="I515" s="271"/>
      <c r="J515" s="334"/>
      <c r="K515" s="399"/>
      <c r="L515" s="415"/>
      <c r="M515" s="416"/>
      <c r="N515" s="274"/>
      <c r="O515" s="417"/>
      <c r="P515" s="310"/>
    </row>
    <row r="516" spans="1:16" s="291" customFormat="1" ht="12.75">
      <c r="A516" s="482"/>
      <c r="B516" s="482"/>
      <c r="C516" s="429"/>
      <c r="D516" s="430"/>
      <c r="E516" s="356"/>
      <c r="F516" s="431"/>
      <c r="G516" s="431"/>
      <c r="H516" s="271"/>
      <c r="I516" s="271"/>
      <c r="J516" s="334"/>
      <c r="K516" s="399"/>
      <c r="L516" s="415"/>
      <c r="M516" s="416"/>
      <c r="N516" s="274"/>
      <c r="O516" s="417"/>
      <c r="P516" s="310"/>
    </row>
    <row r="517" spans="1:16" s="291" customFormat="1" ht="12.75">
      <c r="A517" s="482"/>
      <c r="B517" s="341" t="str">
        <f>B73</f>
        <v>III.</v>
      </c>
      <c r="C517" s="234" t="str">
        <f>C73</f>
        <v>TOPLOTNA POSTAJA</v>
      </c>
      <c r="D517" s="235"/>
      <c r="E517" s="236"/>
      <c r="F517" s="237"/>
      <c r="G517" s="238">
        <f>G353</f>
        <v>0</v>
      </c>
      <c r="H517" s="271"/>
      <c r="I517" s="271"/>
      <c r="J517" s="334"/>
      <c r="K517" s="399"/>
      <c r="L517" s="415"/>
      <c r="M517" s="416"/>
      <c r="N517" s="274"/>
      <c r="O517" s="417"/>
      <c r="P517" s="310"/>
    </row>
    <row r="518" spans="1:16" s="291" customFormat="1" ht="12.75">
      <c r="A518" s="482"/>
      <c r="B518" s="482"/>
      <c r="C518" s="429"/>
      <c r="D518" s="430"/>
      <c r="E518" s="356"/>
      <c r="F518" s="431"/>
      <c r="G518" s="431"/>
      <c r="H518" s="271"/>
      <c r="I518" s="271"/>
      <c r="J518" s="334"/>
      <c r="K518" s="399"/>
      <c r="L518" s="415"/>
      <c r="M518" s="416"/>
      <c r="N518" s="274"/>
      <c r="O518" s="417"/>
      <c r="P518" s="310"/>
    </row>
    <row r="519" spans="1:16" s="291" customFormat="1" ht="12.75">
      <c r="A519" s="341"/>
      <c r="B519" s="341" t="str">
        <f>$B$252</f>
        <v>IV.</v>
      </c>
      <c r="C519" s="234" t="str">
        <f>C252</f>
        <v>RAZVODI</v>
      </c>
      <c r="D519" s="235"/>
      <c r="E519" s="236"/>
      <c r="F519" s="237"/>
      <c r="G519" s="238">
        <f>G355</f>
        <v>0</v>
      </c>
      <c r="H519" s="271"/>
      <c r="I519" s="271"/>
      <c r="J519" s="334"/>
      <c r="K519" s="399"/>
      <c r="L519" s="415"/>
      <c r="M519" s="416"/>
      <c r="N519" s="274"/>
      <c r="O519" s="417"/>
      <c r="P519" s="310"/>
    </row>
    <row r="520" spans="1:16" s="291" customFormat="1" ht="12.75">
      <c r="A520" s="483"/>
      <c r="B520" s="483"/>
      <c r="C520" s="432"/>
      <c r="D520" s="433"/>
      <c r="E520" s="358"/>
      <c r="F520" s="434"/>
      <c r="G520" s="435"/>
      <c r="H520" s="271"/>
      <c r="I520" s="271"/>
      <c r="J520" s="334"/>
      <c r="K520" s="399"/>
      <c r="L520" s="415"/>
      <c r="M520" s="416"/>
      <c r="N520" s="274"/>
      <c r="O520" s="417"/>
      <c r="P520" s="310"/>
    </row>
    <row r="521" spans="1:16" s="291" customFormat="1" ht="12.75">
      <c r="A521" s="341"/>
      <c r="B521" s="341" t="str">
        <f>$B$357</f>
        <v>V.</v>
      </c>
      <c r="C521" s="234" t="str">
        <f>C357</f>
        <v>RADIATORJI</v>
      </c>
      <c r="D521" s="235"/>
      <c r="E521" s="236"/>
      <c r="F521" s="237"/>
      <c r="G521" s="238">
        <f>G385</f>
        <v>0</v>
      </c>
      <c r="H521" s="271"/>
      <c r="I521" s="271"/>
      <c r="J521" s="334"/>
      <c r="K521" s="399"/>
      <c r="L521" s="415"/>
      <c r="M521" s="416"/>
      <c r="N521" s="274"/>
      <c r="O521" s="417"/>
      <c r="P521" s="310"/>
    </row>
    <row r="522" spans="1:16" s="291" customFormat="1" ht="12.75">
      <c r="A522" s="341"/>
      <c r="B522" s="341"/>
      <c r="C522" s="234"/>
      <c r="D522" s="235"/>
      <c r="E522" s="236"/>
      <c r="F522" s="237"/>
      <c r="G522" s="238"/>
      <c r="H522" s="271"/>
      <c r="I522" s="271"/>
      <c r="J522" s="334"/>
      <c r="K522" s="399"/>
      <c r="L522" s="415"/>
      <c r="M522" s="416"/>
      <c r="N522" s="274"/>
      <c r="O522" s="417"/>
      <c r="P522" s="310"/>
    </row>
    <row r="523" spans="1:16" s="291" customFormat="1" ht="12.75">
      <c r="A523" s="341"/>
      <c r="B523" s="341" t="str">
        <f>B387</f>
        <v>VI.</v>
      </c>
      <c r="C523" s="234" t="str">
        <f>C387</f>
        <v>HIDRAVLIKA KLIMATI</v>
      </c>
      <c r="D523" s="235"/>
      <c r="E523" s="236"/>
      <c r="F523" s="237"/>
      <c r="G523" s="238">
        <f>G467</f>
        <v>0</v>
      </c>
      <c r="H523" s="271"/>
      <c r="I523" s="271"/>
      <c r="J523" s="334"/>
      <c r="K523" s="399"/>
      <c r="L523" s="415"/>
      <c r="M523" s="416"/>
      <c r="N523" s="274"/>
      <c r="O523" s="417"/>
      <c r="P523" s="310"/>
    </row>
    <row r="524" spans="1:16" s="291" customFormat="1" ht="12.75">
      <c r="A524" s="341"/>
      <c r="B524" s="341"/>
      <c r="C524" s="234"/>
      <c r="D524" s="235"/>
      <c r="E524" s="236"/>
      <c r="F524" s="237"/>
      <c r="G524" s="238"/>
      <c r="H524" s="271"/>
      <c r="I524" s="271"/>
      <c r="J524" s="334"/>
      <c r="K524" s="399"/>
      <c r="L524" s="415"/>
      <c r="M524" s="416"/>
      <c r="N524" s="274"/>
      <c r="O524" s="417"/>
      <c r="P524" s="310"/>
    </row>
    <row r="525" spans="1:16" s="291" customFormat="1" ht="12.75">
      <c r="A525" s="341"/>
      <c r="B525" s="341" t="str">
        <f>B469</f>
        <v>VII.</v>
      </c>
      <c r="C525" s="234" t="str">
        <f>C469</f>
        <v>KONVEKTORJI</v>
      </c>
      <c r="D525" s="235"/>
      <c r="E525" s="236"/>
      <c r="F525" s="237"/>
      <c r="G525" s="238">
        <f>G506</f>
        <v>0</v>
      </c>
      <c r="H525" s="271"/>
      <c r="I525" s="271"/>
      <c r="J525" s="334"/>
      <c r="K525" s="399"/>
      <c r="L525" s="415"/>
      <c r="M525" s="416"/>
      <c r="N525" s="274"/>
      <c r="O525" s="417"/>
      <c r="P525" s="310"/>
    </row>
    <row r="526" spans="1:16" s="291" customFormat="1" ht="13.5" thickBot="1">
      <c r="A526" s="484"/>
      <c r="B526" s="484"/>
      <c r="C526" s="241"/>
      <c r="D526" s="242"/>
      <c r="E526" s="243"/>
      <c r="F526" s="244"/>
      <c r="G526" s="245"/>
      <c r="H526" s="271"/>
      <c r="I526" s="271"/>
      <c r="J526" s="334"/>
      <c r="K526" s="399"/>
      <c r="L526" s="415"/>
      <c r="M526" s="416"/>
      <c r="N526" s="274"/>
      <c r="O526" s="417"/>
      <c r="P526" s="310"/>
    </row>
    <row r="527" spans="1:16" s="291" customFormat="1" ht="12.75" thickTop="1">
      <c r="A527" s="475"/>
      <c r="B527" s="468"/>
      <c r="C527" s="418"/>
      <c r="D527" s="349"/>
      <c r="E527" s="350"/>
      <c r="F527" s="419"/>
      <c r="G527" s="398"/>
      <c r="H527" s="271"/>
      <c r="I527" s="271"/>
      <c r="J527" s="334"/>
      <c r="K527" s="399"/>
      <c r="L527" s="415"/>
      <c r="M527" s="416"/>
      <c r="N527" s="274"/>
      <c r="O527" s="417"/>
      <c r="P527" s="310"/>
    </row>
    <row r="528" spans="1:16" s="291" customFormat="1" ht="13.5" thickBot="1">
      <c r="A528" s="471"/>
      <c r="B528" s="471"/>
      <c r="C528" s="409" t="str">
        <f>CONCATENATE(A3,"",C3," - SKUPAJ:")</f>
        <v>S4.OGREVANJE IN HLAJENJE - SKUPAJ:</v>
      </c>
      <c r="D528" s="246"/>
      <c r="E528" s="246"/>
      <c r="F528" s="247"/>
      <c r="G528" s="248">
        <f>SUM(G512:G526)</f>
        <v>0</v>
      </c>
      <c r="H528" s="271"/>
      <c r="I528" s="271"/>
      <c r="J528" s="334"/>
      <c r="K528" s="399"/>
      <c r="L528" s="415"/>
      <c r="M528" s="416"/>
      <c r="N528" s="274"/>
      <c r="O528" s="417"/>
      <c r="P528" s="310"/>
    </row>
    <row r="529" spans="1:18" s="291" customFormat="1" ht="12">
      <c r="A529" s="290"/>
      <c r="B529" s="290"/>
      <c r="C529" s="292"/>
      <c r="D529" s="347"/>
      <c r="E529" s="353"/>
      <c r="F529" s="398">
        <f>H529*DobMont</f>
        <v>0</v>
      </c>
      <c r="G529" s="391"/>
      <c r="H529" s="276"/>
      <c r="I529" s="387"/>
      <c r="J529" s="316"/>
      <c r="K529" s="310"/>
      <c r="L529" s="310"/>
      <c r="M529" s="310"/>
      <c r="N529" s="310"/>
      <c r="O529" s="310"/>
      <c r="P529" s="310"/>
      <c r="Q529" s="310"/>
      <c r="R529" s="310"/>
    </row>
    <row r="530" spans="1:18" s="291" customFormat="1" ht="12">
      <c r="A530" s="290"/>
      <c r="B530" s="290"/>
      <c r="C530" s="292"/>
      <c r="D530" s="347"/>
      <c r="E530" s="353"/>
      <c r="F530" s="398">
        <f>H530*DobMont</f>
        <v>0</v>
      </c>
      <c r="G530" s="391"/>
      <c r="H530" s="276"/>
      <c r="I530" s="387"/>
      <c r="J530" s="316"/>
      <c r="K530" s="310"/>
      <c r="L530" s="310"/>
      <c r="M530" s="310"/>
      <c r="N530" s="310"/>
      <c r="O530" s="310"/>
      <c r="P530" s="310"/>
      <c r="Q530" s="310"/>
      <c r="R530" s="310"/>
    </row>
    <row r="531" spans="1:18" s="291" customFormat="1" ht="12">
      <c r="A531" s="290"/>
      <c r="B531" s="290"/>
      <c r="C531" s="292"/>
      <c r="D531" s="347"/>
      <c r="E531" s="353"/>
      <c r="F531" s="398">
        <f aca="true" t="shared" si="50" ref="F531:F562">H531*DobMont</f>
        <v>0</v>
      </c>
      <c r="G531" s="391"/>
      <c r="H531" s="276"/>
      <c r="I531" s="387"/>
      <c r="J531" s="316"/>
      <c r="K531" s="310"/>
      <c r="L531" s="310"/>
      <c r="M531" s="310"/>
      <c r="N531" s="310"/>
      <c r="O531" s="310"/>
      <c r="P531" s="310"/>
      <c r="Q531" s="310"/>
      <c r="R531" s="310"/>
    </row>
    <row r="532" spans="1:18" s="291" customFormat="1" ht="12">
      <c r="A532" s="290"/>
      <c r="B532" s="290"/>
      <c r="C532" s="292"/>
      <c r="D532" s="347"/>
      <c r="E532" s="353"/>
      <c r="F532" s="398">
        <f t="shared" si="50"/>
        <v>0</v>
      </c>
      <c r="G532" s="391"/>
      <c r="H532" s="276"/>
      <c r="I532" s="387"/>
      <c r="J532" s="316"/>
      <c r="K532" s="310"/>
      <c r="L532" s="310"/>
      <c r="M532" s="310"/>
      <c r="N532" s="310"/>
      <c r="O532" s="310"/>
      <c r="P532" s="310"/>
      <c r="Q532" s="310"/>
      <c r="R532" s="310"/>
    </row>
    <row r="533" spans="1:18" s="291" customFormat="1" ht="12">
      <c r="A533" s="290"/>
      <c r="B533" s="290"/>
      <c r="C533" s="292"/>
      <c r="D533" s="347"/>
      <c r="E533" s="353"/>
      <c r="F533" s="398">
        <f t="shared" si="50"/>
        <v>0</v>
      </c>
      <c r="G533" s="391"/>
      <c r="H533" s="276"/>
      <c r="I533" s="387"/>
      <c r="J533" s="316"/>
      <c r="K533" s="310"/>
      <c r="L533" s="310"/>
      <c r="M533" s="310"/>
      <c r="N533" s="310"/>
      <c r="O533" s="310"/>
      <c r="P533" s="310"/>
      <c r="Q533" s="310"/>
      <c r="R533" s="310"/>
    </row>
    <row r="534" spans="1:18" s="291" customFormat="1" ht="12">
      <c r="A534" s="290"/>
      <c r="B534" s="290"/>
      <c r="C534" s="292"/>
      <c r="D534" s="347"/>
      <c r="E534" s="353"/>
      <c r="F534" s="398">
        <f t="shared" si="50"/>
        <v>0</v>
      </c>
      <c r="G534" s="391"/>
      <c r="H534" s="276"/>
      <c r="I534" s="387"/>
      <c r="J534" s="316"/>
      <c r="K534" s="310"/>
      <c r="L534" s="310"/>
      <c r="M534" s="310"/>
      <c r="N534" s="310"/>
      <c r="O534" s="310"/>
      <c r="P534" s="310"/>
      <c r="Q534" s="310"/>
      <c r="R534" s="310"/>
    </row>
    <row r="535" spans="1:18" s="291" customFormat="1" ht="12">
      <c r="A535" s="290"/>
      <c r="B535" s="290"/>
      <c r="C535" s="292"/>
      <c r="D535" s="347"/>
      <c r="E535" s="353"/>
      <c r="F535" s="398">
        <f t="shared" si="50"/>
        <v>0</v>
      </c>
      <c r="G535" s="391"/>
      <c r="H535" s="276"/>
      <c r="I535" s="387"/>
      <c r="J535" s="316"/>
      <c r="K535" s="310"/>
      <c r="L535" s="310"/>
      <c r="M535" s="310"/>
      <c r="N535" s="310"/>
      <c r="O535" s="310"/>
      <c r="P535" s="310"/>
      <c r="Q535" s="310"/>
      <c r="R535" s="310"/>
    </row>
    <row r="536" spans="1:18" s="291" customFormat="1" ht="12">
      <c r="A536" s="290"/>
      <c r="B536" s="290"/>
      <c r="C536" s="292"/>
      <c r="D536" s="347"/>
      <c r="E536" s="353"/>
      <c r="F536" s="398">
        <f t="shared" si="50"/>
        <v>0</v>
      </c>
      <c r="G536" s="391"/>
      <c r="H536" s="276"/>
      <c r="I536" s="387"/>
      <c r="J536" s="316"/>
      <c r="K536" s="310"/>
      <c r="L536" s="310"/>
      <c r="M536" s="310"/>
      <c r="N536" s="310"/>
      <c r="O536" s="310"/>
      <c r="P536" s="310"/>
      <c r="Q536" s="310"/>
      <c r="R536" s="310"/>
    </row>
    <row r="537" spans="1:18" s="291" customFormat="1" ht="12">
      <c r="A537" s="290"/>
      <c r="B537" s="290"/>
      <c r="C537" s="292"/>
      <c r="D537" s="347"/>
      <c r="E537" s="353"/>
      <c r="F537" s="398">
        <f t="shared" si="50"/>
        <v>0</v>
      </c>
      <c r="G537" s="391"/>
      <c r="H537" s="276"/>
      <c r="I537" s="387"/>
      <c r="J537" s="316"/>
      <c r="K537" s="310"/>
      <c r="L537" s="310"/>
      <c r="M537" s="310"/>
      <c r="N537" s="310"/>
      <c r="O537" s="310"/>
      <c r="P537" s="310"/>
      <c r="Q537" s="310"/>
      <c r="R537" s="310"/>
    </row>
    <row r="538" spans="1:18" s="291" customFormat="1" ht="12">
      <c r="A538" s="290"/>
      <c r="B538" s="290"/>
      <c r="C538" s="292"/>
      <c r="D538" s="347"/>
      <c r="E538" s="353"/>
      <c r="F538" s="398">
        <f t="shared" si="50"/>
        <v>0</v>
      </c>
      <c r="G538" s="391"/>
      <c r="H538" s="276"/>
      <c r="I538" s="387"/>
      <c r="J538" s="316"/>
      <c r="K538" s="310"/>
      <c r="L538" s="310"/>
      <c r="M538" s="310"/>
      <c r="N538" s="310"/>
      <c r="O538" s="310"/>
      <c r="P538" s="310"/>
      <c r="Q538" s="310"/>
      <c r="R538" s="310"/>
    </row>
    <row r="539" spans="1:18" s="291" customFormat="1" ht="12">
      <c r="A539" s="290"/>
      <c r="B539" s="290"/>
      <c r="C539" s="292"/>
      <c r="D539" s="347"/>
      <c r="E539" s="353"/>
      <c r="F539" s="398">
        <f t="shared" si="50"/>
        <v>0</v>
      </c>
      <c r="G539" s="391"/>
      <c r="H539" s="276"/>
      <c r="I539" s="387"/>
      <c r="J539" s="316"/>
      <c r="K539" s="310"/>
      <c r="L539" s="310"/>
      <c r="M539" s="310"/>
      <c r="N539" s="310"/>
      <c r="O539" s="310"/>
      <c r="P539" s="310"/>
      <c r="Q539" s="310"/>
      <c r="R539" s="310"/>
    </row>
    <row r="540" spans="1:7" ht="12.75">
      <c r="A540" s="290"/>
      <c r="B540" s="290"/>
      <c r="C540" s="292"/>
      <c r="D540" s="347"/>
      <c r="E540" s="353"/>
      <c r="F540" s="398">
        <f t="shared" si="50"/>
        <v>0</v>
      </c>
      <c r="G540" s="391"/>
    </row>
    <row r="541" spans="1:7" ht="12.75">
      <c r="A541" s="290"/>
      <c r="B541" s="290"/>
      <c r="C541" s="292"/>
      <c r="D541" s="347"/>
      <c r="E541" s="353"/>
      <c r="F541" s="398">
        <f t="shared" si="50"/>
        <v>0</v>
      </c>
      <c r="G541" s="391"/>
    </row>
    <row r="542" spans="1:7" ht="12.75">
      <c r="A542" s="290"/>
      <c r="B542" s="290"/>
      <c r="C542" s="292"/>
      <c r="D542" s="347"/>
      <c r="E542" s="353"/>
      <c r="F542" s="398">
        <f t="shared" si="50"/>
        <v>0</v>
      </c>
      <c r="G542" s="391"/>
    </row>
    <row r="543" spans="1:7" ht="12.75">
      <c r="A543" s="290"/>
      <c r="B543" s="290"/>
      <c r="C543" s="292"/>
      <c r="D543" s="347"/>
      <c r="E543" s="353"/>
      <c r="F543" s="398">
        <f t="shared" si="50"/>
        <v>0</v>
      </c>
      <c r="G543" s="391"/>
    </row>
    <row r="544" spans="1:7" ht="12.75">
      <c r="A544" s="290"/>
      <c r="B544" s="290"/>
      <c r="C544" s="292"/>
      <c r="D544" s="347"/>
      <c r="E544" s="353"/>
      <c r="F544" s="398">
        <f t="shared" si="50"/>
        <v>0</v>
      </c>
      <c r="G544" s="391"/>
    </row>
    <row r="545" spans="1:7" ht="12.75">
      <c r="A545" s="290"/>
      <c r="B545" s="290"/>
      <c r="C545" s="292"/>
      <c r="D545" s="347"/>
      <c r="E545" s="353"/>
      <c r="F545" s="398">
        <f t="shared" si="50"/>
        <v>0</v>
      </c>
      <c r="G545" s="391"/>
    </row>
    <row r="546" spans="1:7" ht="12.75">
      <c r="A546" s="290"/>
      <c r="B546" s="290"/>
      <c r="C546" s="292"/>
      <c r="D546" s="347"/>
      <c r="E546" s="353"/>
      <c r="F546" s="398">
        <f t="shared" si="50"/>
        <v>0</v>
      </c>
      <c r="G546" s="391"/>
    </row>
    <row r="547" spans="1:18" ht="12.75">
      <c r="A547" s="290"/>
      <c r="B547" s="290"/>
      <c r="C547" s="292"/>
      <c r="D547" s="347"/>
      <c r="E547" s="353"/>
      <c r="F547" s="398">
        <f t="shared" si="50"/>
        <v>0</v>
      </c>
      <c r="G547" s="391"/>
      <c r="H547" s="132"/>
      <c r="I547" s="132"/>
      <c r="J547" s="132"/>
      <c r="K547" s="132"/>
      <c r="L547" s="132"/>
      <c r="M547" s="132"/>
      <c r="N547" s="132"/>
      <c r="O547" s="132"/>
      <c r="P547" s="132"/>
      <c r="Q547" s="132"/>
      <c r="R547" s="132"/>
    </row>
    <row r="548" spans="1:18" ht="12.75">
      <c r="A548" s="290"/>
      <c r="B548" s="290"/>
      <c r="C548" s="292"/>
      <c r="D548" s="347"/>
      <c r="E548" s="353"/>
      <c r="F548" s="398">
        <f t="shared" si="50"/>
        <v>0</v>
      </c>
      <c r="G548" s="391"/>
      <c r="H548" s="132"/>
      <c r="I548" s="132"/>
      <c r="J548" s="132"/>
      <c r="K548" s="132"/>
      <c r="L548" s="132"/>
      <c r="M548" s="132"/>
      <c r="N548" s="132"/>
      <c r="O548" s="132"/>
      <c r="P548" s="132"/>
      <c r="Q548" s="132"/>
      <c r="R548" s="132"/>
    </row>
    <row r="549" spans="1:18" ht="12.75">
      <c r="A549" s="290"/>
      <c r="B549" s="290"/>
      <c r="C549" s="292"/>
      <c r="D549" s="347"/>
      <c r="E549" s="353"/>
      <c r="F549" s="398">
        <f t="shared" si="50"/>
        <v>0</v>
      </c>
      <c r="G549" s="391"/>
      <c r="H549" s="132"/>
      <c r="I549" s="132"/>
      <c r="J549" s="132"/>
      <c r="K549" s="132"/>
      <c r="L549" s="132"/>
      <c r="M549" s="132"/>
      <c r="N549" s="132"/>
      <c r="O549" s="132"/>
      <c r="P549" s="132"/>
      <c r="Q549" s="132"/>
      <c r="R549" s="132"/>
    </row>
    <row r="550" spans="1:18" ht="12.75">
      <c r="A550" s="290"/>
      <c r="B550" s="290"/>
      <c r="C550" s="292"/>
      <c r="D550" s="347"/>
      <c r="E550" s="353"/>
      <c r="F550" s="398">
        <f t="shared" si="50"/>
        <v>0</v>
      </c>
      <c r="G550" s="391"/>
      <c r="H550" s="132"/>
      <c r="I550" s="132"/>
      <c r="J550" s="132"/>
      <c r="K550" s="132"/>
      <c r="L550" s="132"/>
      <c r="M550" s="132"/>
      <c r="N550" s="132"/>
      <c r="O550" s="132"/>
      <c r="P550" s="132"/>
      <c r="Q550" s="132"/>
      <c r="R550" s="132"/>
    </row>
    <row r="551" spans="1:18" ht="12.75">
      <c r="A551" s="290"/>
      <c r="B551" s="290"/>
      <c r="C551" s="292"/>
      <c r="D551" s="347"/>
      <c r="E551" s="353"/>
      <c r="F551" s="398">
        <f t="shared" si="50"/>
        <v>0</v>
      </c>
      <c r="G551" s="391"/>
      <c r="H551" s="132"/>
      <c r="I551" s="132"/>
      <c r="J551" s="132"/>
      <c r="K551" s="132"/>
      <c r="L551" s="132"/>
      <c r="M551" s="132"/>
      <c r="N551" s="132"/>
      <c r="O551" s="132"/>
      <c r="P551" s="132"/>
      <c r="Q551" s="132"/>
      <c r="R551" s="132"/>
    </row>
    <row r="552" spans="1:18" ht="12.75">
      <c r="A552" s="290"/>
      <c r="B552" s="290"/>
      <c r="C552" s="292"/>
      <c r="D552" s="347"/>
      <c r="E552" s="353"/>
      <c r="F552" s="398">
        <f t="shared" si="50"/>
        <v>0</v>
      </c>
      <c r="G552" s="391"/>
      <c r="H552" s="132"/>
      <c r="I552" s="132"/>
      <c r="J552" s="132"/>
      <c r="K552" s="132"/>
      <c r="L552" s="132"/>
      <c r="M552" s="132"/>
      <c r="N552" s="132"/>
      <c r="O552" s="132"/>
      <c r="P552" s="132"/>
      <c r="Q552" s="132"/>
      <c r="R552" s="132"/>
    </row>
    <row r="553" spans="1:18" ht="12.75">
      <c r="A553" s="290"/>
      <c r="B553" s="290"/>
      <c r="C553" s="292"/>
      <c r="D553" s="347"/>
      <c r="E553" s="353"/>
      <c r="F553" s="398">
        <f t="shared" si="50"/>
        <v>0</v>
      </c>
      <c r="G553" s="391"/>
      <c r="H553" s="132"/>
      <c r="I553" s="132"/>
      <c r="J553" s="132"/>
      <c r="K553" s="132"/>
      <c r="L553" s="132"/>
      <c r="M553" s="132"/>
      <c r="N553" s="132"/>
      <c r="O553" s="132"/>
      <c r="P553" s="132"/>
      <c r="Q553" s="132"/>
      <c r="R553" s="132"/>
    </row>
    <row r="554" spans="1:18" ht="12.75">
      <c r="A554" s="290"/>
      <c r="B554" s="290"/>
      <c r="C554" s="292"/>
      <c r="D554" s="347"/>
      <c r="E554" s="353"/>
      <c r="F554" s="398">
        <f t="shared" si="50"/>
        <v>0</v>
      </c>
      <c r="G554" s="391"/>
      <c r="H554" s="132"/>
      <c r="I554" s="132"/>
      <c r="J554" s="132"/>
      <c r="K554" s="132"/>
      <c r="L554" s="132"/>
      <c r="M554" s="132"/>
      <c r="N554" s="132"/>
      <c r="O554" s="132"/>
      <c r="P554" s="132"/>
      <c r="Q554" s="132"/>
      <c r="R554" s="132"/>
    </row>
    <row r="555" spans="1:18" ht="12.75">
      <c r="A555" s="290"/>
      <c r="B555" s="290"/>
      <c r="C555" s="292"/>
      <c r="D555" s="347"/>
      <c r="E555" s="353"/>
      <c r="F555" s="398">
        <f t="shared" si="50"/>
        <v>0</v>
      </c>
      <c r="G555" s="391"/>
      <c r="H555" s="132"/>
      <c r="I555" s="132"/>
      <c r="J555" s="132"/>
      <c r="K555" s="132"/>
      <c r="L555" s="132"/>
      <c r="M555" s="132"/>
      <c r="N555" s="132"/>
      <c r="O555" s="132"/>
      <c r="P555" s="132"/>
      <c r="Q555" s="132"/>
      <c r="R555" s="132"/>
    </row>
    <row r="556" spans="1:18" ht="12.75">
      <c r="A556" s="290"/>
      <c r="B556" s="290"/>
      <c r="C556" s="292"/>
      <c r="D556" s="347"/>
      <c r="E556" s="353"/>
      <c r="F556" s="398">
        <f t="shared" si="50"/>
        <v>0</v>
      </c>
      <c r="G556" s="391"/>
      <c r="H556" s="132"/>
      <c r="I556" s="132"/>
      <c r="J556" s="132"/>
      <c r="K556" s="132"/>
      <c r="L556" s="132"/>
      <c r="M556" s="132"/>
      <c r="N556" s="132"/>
      <c r="O556" s="132"/>
      <c r="P556" s="132"/>
      <c r="Q556" s="132"/>
      <c r="R556" s="132"/>
    </row>
    <row r="557" spans="1:18" ht="12.75">
      <c r="A557" s="290"/>
      <c r="B557" s="290"/>
      <c r="C557" s="292"/>
      <c r="D557" s="347"/>
      <c r="E557" s="353"/>
      <c r="F557" s="398">
        <f t="shared" si="50"/>
        <v>0</v>
      </c>
      <c r="G557" s="391"/>
      <c r="H557" s="132"/>
      <c r="I557" s="132"/>
      <c r="J557" s="132"/>
      <c r="K557" s="132"/>
      <c r="L557" s="132"/>
      <c r="M557" s="132"/>
      <c r="N557" s="132"/>
      <c r="O557" s="132"/>
      <c r="P557" s="132"/>
      <c r="Q557" s="132"/>
      <c r="R557" s="132"/>
    </row>
    <row r="558" spans="1:18" ht="12.75">
      <c r="A558" s="290"/>
      <c r="B558" s="290"/>
      <c r="C558" s="292"/>
      <c r="D558" s="347"/>
      <c r="E558" s="353"/>
      <c r="F558" s="398">
        <f t="shared" si="50"/>
        <v>0</v>
      </c>
      <c r="G558" s="391"/>
      <c r="H558" s="132"/>
      <c r="I558" s="132"/>
      <c r="J558" s="132"/>
      <c r="K558" s="132"/>
      <c r="L558" s="132"/>
      <c r="M558" s="132"/>
      <c r="N558" s="132"/>
      <c r="O558" s="132"/>
      <c r="P558" s="132"/>
      <c r="Q558" s="132"/>
      <c r="R558" s="132"/>
    </row>
    <row r="559" spans="1:18" ht="12.75">
      <c r="A559" s="290"/>
      <c r="B559" s="290"/>
      <c r="C559" s="292"/>
      <c r="D559" s="347"/>
      <c r="E559" s="353"/>
      <c r="F559" s="398">
        <f t="shared" si="50"/>
        <v>0</v>
      </c>
      <c r="G559" s="391"/>
      <c r="H559" s="132"/>
      <c r="I559" s="132"/>
      <c r="J559" s="132"/>
      <c r="K559" s="132"/>
      <c r="L559" s="132"/>
      <c r="M559" s="132"/>
      <c r="N559" s="132"/>
      <c r="O559" s="132"/>
      <c r="P559" s="132"/>
      <c r="Q559" s="132"/>
      <c r="R559" s="132"/>
    </row>
    <row r="560" spans="1:18" ht="12.75">
      <c r="A560" s="290"/>
      <c r="B560" s="290"/>
      <c r="C560" s="292"/>
      <c r="D560" s="347"/>
      <c r="E560" s="353"/>
      <c r="F560" s="398">
        <f t="shared" si="50"/>
        <v>0</v>
      </c>
      <c r="G560" s="391"/>
      <c r="H560" s="132"/>
      <c r="I560" s="132"/>
      <c r="J560" s="132"/>
      <c r="K560" s="132"/>
      <c r="L560" s="132"/>
      <c r="M560" s="132"/>
      <c r="N560" s="132"/>
      <c r="O560" s="132"/>
      <c r="P560" s="132"/>
      <c r="Q560" s="132"/>
      <c r="R560" s="132"/>
    </row>
    <row r="561" spans="1:18" ht="12.75">
      <c r="A561" s="290"/>
      <c r="B561" s="290"/>
      <c r="C561" s="292"/>
      <c r="D561" s="347"/>
      <c r="E561" s="353"/>
      <c r="F561" s="398">
        <f t="shared" si="50"/>
        <v>0</v>
      </c>
      <c r="G561" s="391"/>
      <c r="H561" s="132"/>
      <c r="I561" s="132"/>
      <c r="J561" s="132"/>
      <c r="K561" s="132"/>
      <c r="L561" s="132"/>
      <c r="M561" s="132"/>
      <c r="N561" s="132"/>
      <c r="O561" s="132"/>
      <c r="P561" s="132"/>
      <c r="Q561" s="132"/>
      <c r="R561" s="132"/>
    </row>
    <row r="562" spans="1:18" ht="12.75">
      <c r="A562" s="290"/>
      <c r="B562" s="290"/>
      <c r="C562" s="292"/>
      <c r="D562" s="347"/>
      <c r="E562" s="353"/>
      <c r="F562" s="398">
        <f t="shared" si="50"/>
        <v>0</v>
      </c>
      <c r="G562" s="391"/>
      <c r="H562" s="132"/>
      <c r="I562" s="132"/>
      <c r="J562" s="132"/>
      <c r="K562" s="132"/>
      <c r="L562" s="132"/>
      <c r="M562" s="132"/>
      <c r="N562" s="132"/>
      <c r="O562" s="132"/>
      <c r="P562" s="132"/>
      <c r="Q562" s="132"/>
      <c r="R562" s="132"/>
    </row>
    <row r="563" spans="1:18" ht="12.75">
      <c r="A563" s="290"/>
      <c r="B563" s="290"/>
      <c r="C563" s="292"/>
      <c r="D563" s="347"/>
      <c r="E563" s="353"/>
      <c r="F563" s="398">
        <f aca="true" t="shared" si="51" ref="F563:F570">H563*DobMont</f>
        <v>0</v>
      </c>
      <c r="G563" s="391"/>
      <c r="H563" s="132"/>
      <c r="I563" s="132"/>
      <c r="J563" s="132"/>
      <c r="K563" s="132"/>
      <c r="L563" s="132"/>
      <c r="M563" s="132"/>
      <c r="N563" s="132"/>
      <c r="O563" s="132"/>
      <c r="P563" s="132"/>
      <c r="Q563" s="132"/>
      <c r="R563" s="132"/>
    </row>
    <row r="564" spans="1:18" ht="12.75">
      <c r="A564" s="290"/>
      <c r="B564" s="290"/>
      <c r="C564" s="292"/>
      <c r="D564" s="347"/>
      <c r="E564" s="353"/>
      <c r="F564" s="398">
        <f t="shared" si="51"/>
        <v>0</v>
      </c>
      <c r="G564" s="391"/>
      <c r="H564" s="132"/>
      <c r="I564" s="132"/>
      <c r="J564" s="132"/>
      <c r="K564" s="132"/>
      <c r="L564" s="132"/>
      <c r="M564" s="132"/>
      <c r="N564" s="132"/>
      <c r="O564" s="132"/>
      <c r="P564" s="132"/>
      <c r="Q564" s="132"/>
      <c r="R564" s="132"/>
    </row>
    <row r="565" spans="1:18" ht="12.75">
      <c r="A565" s="290"/>
      <c r="B565" s="290"/>
      <c r="C565" s="292"/>
      <c r="D565" s="347"/>
      <c r="E565" s="353"/>
      <c r="F565" s="398">
        <f t="shared" si="51"/>
        <v>0</v>
      </c>
      <c r="G565" s="391"/>
      <c r="H565" s="132"/>
      <c r="I565" s="132"/>
      <c r="J565" s="132"/>
      <c r="K565" s="132"/>
      <c r="L565" s="132"/>
      <c r="M565" s="132"/>
      <c r="N565" s="132"/>
      <c r="O565" s="132"/>
      <c r="P565" s="132"/>
      <c r="Q565" s="132"/>
      <c r="R565" s="132"/>
    </row>
    <row r="566" spans="1:18" ht="12.75">
      <c r="A566" s="290"/>
      <c r="B566" s="290"/>
      <c r="C566" s="292"/>
      <c r="D566" s="347"/>
      <c r="E566" s="353"/>
      <c r="F566" s="398">
        <f t="shared" si="51"/>
        <v>0</v>
      </c>
      <c r="G566" s="391"/>
      <c r="H566" s="132"/>
      <c r="I566" s="132"/>
      <c r="J566" s="132"/>
      <c r="K566" s="132"/>
      <c r="L566" s="132"/>
      <c r="M566" s="132"/>
      <c r="N566" s="132"/>
      <c r="O566" s="132"/>
      <c r="P566" s="132"/>
      <c r="Q566" s="132"/>
      <c r="R566" s="132"/>
    </row>
    <row r="567" spans="1:18" ht="12.75">
      <c r="A567" s="290"/>
      <c r="B567" s="290"/>
      <c r="C567" s="292"/>
      <c r="D567" s="347"/>
      <c r="E567" s="353"/>
      <c r="F567" s="398">
        <f t="shared" si="51"/>
        <v>0</v>
      </c>
      <c r="G567" s="391"/>
      <c r="H567" s="132"/>
      <c r="I567" s="132"/>
      <c r="J567" s="132"/>
      <c r="K567" s="132"/>
      <c r="L567" s="132"/>
      <c r="M567" s="132"/>
      <c r="N567" s="132"/>
      <c r="O567" s="132"/>
      <c r="P567" s="132"/>
      <c r="Q567" s="132"/>
      <c r="R567" s="132"/>
    </row>
    <row r="568" spans="1:18" ht="12.75">
      <c r="A568" s="290"/>
      <c r="B568" s="290"/>
      <c r="C568" s="292"/>
      <c r="D568" s="347"/>
      <c r="E568" s="353"/>
      <c r="F568" s="398">
        <f t="shared" si="51"/>
        <v>0</v>
      </c>
      <c r="G568" s="391"/>
      <c r="H568" s="132"/>
      <c r="I568" s="132"/>
      <c r="J568" s="132"/>
      <c r="K568" s="132"/>
      <c r="L568" s="132"/>
      <c r="M568" s="132"/>
      <c r="N568" s="132"/>
      <c r="O568" s="132"/>
      <c r="P568" s="132"/>
      <c r="Q568" s="132"/>
      <c r="R568" s="132"/>
    </row>
    <row r="569" spans="1:18" ht="12.75">
      <c r="A569" s="290"/>
      <c r="B569" s="290"/>
      <c r="C569" s="292"/>
      <c r="D569" s="347"/>
      <c r="E569" s="353"/>
      <c r="F569" s="398">
        <f t="shared" si="51"/>
        <v>0</v>
      </c>
      <c r="G569" s="391"/>
      <c r="H569" s="132"/>
      <c r="I569" s="132"/>
      <c r="J569" s="132"/>
      <c r="K569" s="132"/>
      <c r="L569" s="132"/>
      <c r="M569" s="132"/>
      <c r="N569" s="132"/>
      <c r="O569" s="132"/>
      <c r="P569" s="132"/>
      <c r="Q569" s="132"/>
      <c r="R569" s="132"/>
    </row>
    <row r="570" spans="1:18" ht="12.75">
      <c r="A570" s="290"/>
      <c r="B570" s="290"/>
      <c r="C570" s="292"/>
      <c r="D570" s="347"/>
      <c r="E570" s="353"/>
      <c r="F570" s="398">
        <f t="shared" si="51"/>
        <v>0</v>
      </c>
      <c r="G570" s="391"/>
      <c r="H570" s="132"/>
      <c r="I570" s="132"/>
      <c r="J570" s="132"/>
      <c r="K570" s="132"/>
      <c r="L570" s="132"/>
      <c r="M570" s="132"/>
      <c r="N570" s="132"/>
      <c r="O570" s="132"/>
      <c r="P570" s="132"/>
      <c r="Q570" s="132"/>
      <c r="R570" s="132"/>
    </row>
    <row r="571" spans="1:18" ht="12.75">
      <c r="A571" s="290"/>
      <c r="B571" s="290"/>
      <c r="C571" s="292"/>
      <c r="D571" s="347"/>
      <c r="E571" s="353"/>
      <c r="F571" s="391"/>
      <c r="G571" s="391"/>
      <c r="H571" s="132"/>
      <c r="I571" s="132"/>
      <c r="J571" s="132"/>
      <c r="K571" s="132"/>
      <c r="L571" s="132"/>
      <c r="M571" s="132"/>
      <c r="N571" s="132"/>
      <c r="O571" s="132"/>
      <c r="P571" s="132"/>
      <c r="Q571" s="132"/>
      <c r="R571" s="132"/>
    </row>
    <row r="572" spans="1:18" ht="12.75">
      <c r="A572" s="290"/>
      <c r="B572" s="290"/>
      <c r="C572" s="292"/>
      <c r="D572" s="347"/>
      <c r="E572" s="353"/>
      <c r="F572" s="391"/>
      <c r="G572" s="391"/>
      <c r="H572" s="132"/>
      <c r="I572" s="132"/>
      <c r="J572" s="132"/>
      <c r="K572" s="132"/>
      <c r="L572" s="132"/>
      <c r="M572" s="132"/>
      <c r="N572" s="132"/>
      <c r="O572" s="132"/>
      <c r="P572" s="132"/>
      <c r="Q572" s="132"/>
      <c r="R572" s="132"/>
    </row>
    <row r="573" spans="1:18" ht="12.75">
      <c r="A573" s="290"/>
      <c r="B573" s="290"/>
      <c r="C573" s="292"/>
      <c r="D573" s="347"/>
      <c r="E573" s="353"/>
      <c r="F573" s="391"/>
      <c r="G573" s="391"/>
      <c r="H573" s="132"/>
      <c r="I573" s="132"/>
      <c r="J573" s="132"/>
      <c r="K573" s="132"/>
      <c r="L573" s="132"/>
      <c r="M573" s="132"/>
      <c r="N573" s="132"/>
      <c r="O573" s="132"/>
      <c r="P573" s="132"/>
      <c r="Q573" s="132"/>
      <c r="R573" s="132"/>
    </row>
  </sheetData>
  <sheetProtection/>
  <mergeCells count="1">
    <mergeCell ref="K4:K6"/>
  </mergeCells>
  <printOptions/>
  <pageMargins left="0.984251968503937" right="0.3937007874015748" top="0.984251968503937" bottom="0.7480314960629921" header="0.4330708661417323" footer="0.3937007874015748"/>
  <pageSetup horizontalDpi="300" verticalDpi="300" orientation="portrait" paperSize="9" r:id="rId1"/>
  <headerFooter alignWithMargins="0">
    <oddHeader xml:space="preserve">&amp;L
&amp;R&amp;"Projekt,Običajno"&amp;72p&amp;"Cambria,Običajno" &amp;"ProArc,Navadno"&amp;18  </oddHeader>
    <oddFooter>&amp;L&amp;9&amp;C&amp;6 &amp; List: &amp;A&amp;R &amp; &amp;9 &amp; Stran: &amp;P</oddFooter>
  </headerFooter>
  <rowBreaks count="21" manualBreakCount="21">
    <brk id="19" max="255" man="1"/>
    <brk id="25" max="255" man="1"/>
    <brk id="53" max="255" man="1"/>
    <brk id="72" max="255" man="1"/>
    <brk id="100" max="255" man="1"/>
    <brk id="116" max="255" man="1"/>
    <brk id="137" max="255" man="1"/>
    <brk id="155" max="255" man="1"/>
    <brk id="169" max="255" man="1"/>
    <brk id="207" max="255" man="1"/>
    <brk id="242" max="255" man="1"/>
    <brk id="251" max="255" man="1"/>
    <brk id="293" max="255" man="1"/>
    <brk id="329" max="255" man="1"/>
    <brk id="356" max="255" man="1"/>
    <brk id="386" max="255" man="1"/>
    <brk id="425" max="255" man="1"/>
    <brk id="462" max="255" man="1"/>
    <brk id="468" max="255" man="1"/>
    <brk id="494" max="255" man="1"/>
    <brk id="507" max="255" man="1"/>
  </rowBreaks>
</worksheet>
</file>

<file path=xl/worksheets/sheet8.xml><?xml version="1.0" encoding="utf-8"?>
<worksheet xmlns="http://schemas.openxmlformats.org/spreadsheetml/2006/main" xmlns:r="http://schemas.openxmlformats.org/officeDocument/2006/relationships">
  <sheetPr codeName="List27"/>
  <dimension ref="A1:IV499"/>
  <sheetViews>
    <sheetView view="pageBreakPreview" zoomScaleSheetLayoutView="100" workbookViewId="0" topLeftCell="A1">
      <selection activeCell="A7" sqref="A7:G7"/>
    </sheetView>
  </sheetViews>
  <sheetFormatPr defaultColWidth="9.00390625" defaultRowHeight="12.75"/>
  <cols>
    <col min="1" max="1" width="3.25390625" style="100" customWidth="1"/>
    <col min="2" max="2" width="4.375" style="100" customWidth="1"/>
    <col min="3" max="3" width="43.75390625" style="99" customWidth="1"/>
    <col min="4" max="4" width="6.25390625" style="359" customWidth="1"/>
    <col min="5" max="5" width="7.625" style="359" customWidth="1"/>
    <col min="6" max="6" width="10.00390625" style="210" customWidth="1"/>
    <col min="7" max="7" width="13.25390625" style="210" customWidth="1"/>
    <col min="8" max="8" width="21.00390625" style="275" customWidth="1"/>
    <col min="9" max="9" width="21.00390625" style="314" customWidth="1"/>
    <col min="10" max="10" width="21.00390625" style="313" customWidth="1"/>
    <col min="11" max="11" width="21.00390625" style="301" customWidth="1"/>
    <col min="12" max="12" width="21.00390625" style="298" customWidth="1"/>
    <col min="13" max="18" width="21.00390625" style="309" customWidth="1"/>
    <col min="19" max="30" width="21.00390625" style="104" customWidth="1"/>
    <col min="31" max="16384" width="9.125" style="104" customWidth="1"/>
  </cols>
  <sheetData>
    <row r="1" spans="1:18" s="105" customFormat="1" ht="18">
      <c r="A1" s="748" t="s">
        <v>845</v>
      </c>
      <c r="B1" s="494"/>
      <c r="C1" s="96"/>
      <c r="D1" s="254"/>
      <c r="E1" s="254"/>
      <c r="F1" s="263"/>
      <c r="G1" s="263"/>
      <c r="H1" s="275"/>
      <c r="I1" s="314"/>
      <c r="J1" s="313"/>
      <c r="K1" s="315"/>
      <c r="L1" s="297"/>
      <c r="M1" s="307"/>
      <c r="N1" s="307"/>
      <c r="O1" s="307"/>
      <c r="P1" s="307"/>
      <c r="Q1" s="307"/>
      <c r="R1" s="307"/>
    </row>
    <row r="2" spans="1:18" s="105" customFormat="1" ht="12.75" customHeight="1">
      <c r="A2" s="493"/>
      <c r="B2" s="494"/>
      <c r="C2" s="96"/>
      <c r="D2" s="254"/>
      <c r="E2" s="254"/>
      <c r="F2" s="263"/>
      <c r="G2" s="263"/>
      <c r="H2" s="275"/>
      <c r="I2" s="314"/>
      <c r="J2" s="313"/>
      <c r="K2" s="315"/>
      <c r="L2" s="297"/>
      <c r="M2" s="307"/>
      <c r="N2" s="307"/>
      <c r="O2" s="307"/>
      <c r="P2" s="307"/>
      <c r="Q2" s="307"/>
      <c r="R2" s="307"/>
    </row>
    <row r="3" spans="1:18" s="396" customFormat="1" ht="12.75">
      <c r="A3" s="749" t="str">
        <f>OSNOVA!D37</f>
        <v>S5.</v>
      </c>
      <c r="B3" s="750"/>
      <c r="C3" s="729" t="str">
        <f>OSNOVA!E37</f>
        <v>PREZRAČEVANJE</v>
      </c>
      <c r="D3" s="359"/>
      <c r="E3" s="359"/>
      <c r="F3" s="730"/>
      <c r="G3" s="730"/>
      <c r="H3" s="731"/>
      <c r="I3" s="732"/>
      <c r="J3" s="733"/>
      <c r="K3" s="734"/>
      <c r="L3" s="735"/>
      <c r="M3" s="395"/>
      <c r="N3" s="395"/>
      <c r="O3" s="395"/>
      <c r="P3" s="395"/>
      <c r="Q3" s="395"/>
      <c r="R3" s="395"/>
    </row>
    <row r="4" spans="1:11" ht="14.25" customHeight="1">
      <c r="A4" s="89" t="s">
        <v>117</v>
      </c>
      <c r="B4" s="89"/>
      <c r="K4" s="682"/>
    </row>
    <row r="5" spans="3:11" ht="173.25" customHeight="1">
      <c r="C5" s="101" t="s">
        <v>127</v>
      </c>
      <c r="D5" s="360"/>
      <c r="E5" s="360"/>
      <c r="F5" s="214"/>
      <c r="G5" s="214"/>
      <c r="I5" s="265"/>
      <c r="J5" s="302"/>
      <c r="K5" s="682"/>
    </row>
    <row r="6" spans="1:11" ht="12.75" customHeight="1">
      <c r="A6" s="89" t="s">
        <v>123</v>
      </c>
      <c r="B6" s="89"/>
      <c r="C6" s="101"/>
      <c r="D6" s="360"/>
      <c r="E6" s="360"/>
      <c r="F6" s="214"/>
      <c r="G6" s="214"/>
      <c r="K6" s="682"/>
    </row>
    <row r="7" spans="1:18" s="102" customFormat="1" ht="12.75">
      <c r="A7" s="744" t="s">
        <v>848</v>
      </c>
      <c r="B7" s="744"/>
      <c r="C7" s="745" t="s">
        <v>849</v>
      </c>
      <c r="D7" s="746" t="s">
        <v>850</v>
      </c>
      <c r="E7" s="746" t="s">
        <v>851</v>
      </c>
      <c r="F7" s="747" t="s">
        <v>852</v>
      </c>
      <c r="G7" s="747" t="s">
        <v>853</v>
      </c>
      <c r="H7" s="295"/>
      <c r="I7" s="318"/>
      <c r="J7" s="318"/>
      <c r="K7" s="301"/>
      <c r="L7" s="295"/>
      <c r="M7" s="268"/>
      <c r="N7" s="268"/>
      <c r="O7" s="268"/>
      <c r="P7" s="268"/>
      <c r="Q7" s="268"/>
      <c r="R7" s="268"/>
    </row>
    <row r="8" spans="3:7" ht="12.75">
      <c r="C8" s="107"/>
      <c r="E8" s="361"/>
      <c r="G8" s="211"/>
    </row>
    <row r="9" spans="1:18" s="132" customFormat="1" ht="13.5" thickBot="1">
      <c r="A9" s="751"/>
      <c r="B9" s="752" t="s">
        <v>111</v>
      </c>
      <c r="C9" s="743" t="s">
        <v>403</v>
      </c>
      <c r="D9" s="362"/>
      <c r="E9" s="363"/>
      <c r="F9" s="208"/>
      <c r="G9" s="208"/>
      <c r="H9" s="731"/>
      <c r="I9" s="732"/>
      <c r="J9" s="733"/>
      <c r="K9" s="300"/>
      <c r="L9" s="300"/>
      <c r="M9" s="311"/>
      <c r="N9" s="311"/>
      <c r="O9" s="311"/>
      <c r="P9" s="311"/>
      <c r="Q9" s="311"/>
      <c r="R9" s="311"/>
    </row>
    <row r="10" spans="1:18" s="132" customFormat="1" ht="15" customHeight="1">
      <c r="A10" s="529"/>
      <c r="B10" s="288"/>
      <c r="C10" s="287"/>
      <c r="D10" s="359"/>
      <c r="E10" s="361"/>
      <c r="F10" s="338"/>
      <c r="G10" s="338"/>
      <c r="H10" s="276"/>
      <c r="I10" s="317"/>
      <c r="J10" s="316"/>
      <c r="K10" s="319"/>
      <c r="L10" s="300"/>
      <c r="M10" s="311"/>
      <c r="N10" s="311"/>
      <c r="O10" s="311"/>
      <c r="P10" s="311"/>
      <c r="Q10" s="311"/>
      <c r="R10" s="311"/>
    </row>
    <row r="11" spans="1:18" s="80" customFormat="1" ht="15" customHeight="1">
      <c r="A11" s="497" t="str">
        <f>$B$9</f>
        <v>I.</v>
      </c>
      <c r="B11" s="176">
        <f>COUNT(#REF!)+1</f>
        <v>1</v>
      </c>
      <c r="C11" s="203" t="s">
        <v>285</v>
      </c>
      <c r="D11" s="345" t="s">
        <v>6</v>
      </c>
      <c r="E11" s="346">
        <v>1</v>
      </c>
      <c r="F11" s="212">
        <f>H11*DobMont</f>
        <v>0</v>
      </c>
      <c r="G11" s="212">
        <f>IF(OSNOVA!$B$40=1,E11*F11,"")</f>
        <v>0</v>
      </c>
      <c r="H11" s="212"/>
      <c r="I11" s="322"/>
      <c r="J11" s="321"/>
      <c r="K11" s="320"/>
      <c r="L11" s="303"/>
      <c r="M11" s="330"/>
      <c r="N11" s="330"/>
      <c r="O11" s="330"/>
      <c r="P11" s="330"/>
      <c r="Q11" s="330"/>
      <c r="R11" s="330"/>
    </row>
    <row r="12" spans="1:18" s="80" customFormat="1" ht="144">
      <c r="A12" s="497"/>
      <c r="B12" s="176"/>
      <c r="C12" s="199" t="s">
        <v>585</v>
      </c>
      <c r="D12" s="345"/>
      <c r="E12" s="346"/>
      <c r="F12" s="212">
        <f>H12*DobMont</f>
        <v>0</v>
      </c>
      <c r="G12" s="212">
        <f>IF(OSNOVA!$B$40=1,E12*F12,"")</f>
        <v>0</v>
      </c>
      <c r="H12" s="212"/>
      <c r="I12" s="322"/>
      <c r="J12" s="321"/>
      <c r="K12" s="320"/>
      <c r="L12" s="303"/>
      <c r="M12" s="330"/>
      <c r="N12" s="330"/>
      <c r="O12" s="330"/>
      <c r="P12" s="330"/>
      <c r="Q12" s="330"/>
      <c r="R12" s="330"/>
    </row>
    <row r="13" spans="1:18" s="80" customFormat="1" ht="228">
      <c r="A13" s="497"/>
      <c r="B13" s="176"/>
      <c r="C13" s="199" t="s">
        <v>424</v>
      </c>
      <c r="D13" s="345"/>
      <c r="E13" s="346"/>
      <c r="F13" s="212"/>
      <c r="G13" s="212"/>
      <c r="H13" s="212"/>
      <c r="I13" s="322"/>
      <c r="J13" s="321"/>
      <c r="K13" s="320"/>
      <c r="L13" s="303"/>
      <c r="M13" s="330"/>
      <c r="N13" s="330"/>
      <c r="O13" s="330"/>
      <c r="P13" s="330"/>
      <c r="Q13" s="330"/>
      <c r="R13" s="330"/>
    </row>
    <row r="14" spans="1:18" s="80" customFormat="1" ht="180">
      <c r="A14" s="497"/>
      <c r="B14" s="176"/>
      <c r="C14" s="199" t="s">
        <v>423</v>
      </c>
      <c r="D14" s="345"/>
      <c r="E14" s="346"/>
      <c r="F14" s="212"/>
      <c r="G14" s="212"/>
      <c r="H14" s="212"/>
      <c r="I14" s="322"/>
      <c r="J14" s="321"/>
      <c r="K14" s="320"/>
      <c r="L14" s="303"/>
      <c r="M14" s="330"/>
      <c r="N14" s="330"/>
      <c r="O14" s="330"/>
      <c r="P14" s="330"/>
      <c r="Q14" s="330"/>
      <c r="R14" s="330"/>
    </row>
    <row r="15" spans="1:18" s="80" customFormat="1" ht="84">
      <c r="A15" s="497"/>
      <c r="B15" s="176"/>
      <c r="C15" s="199" t="s">
        <v>289</v>
      </c>
      <c r="D15" s="345"/>
      <c r="E15" s="346"/>
      <c r="F15" s="212"/>
      <c r="G15" s="212"/>
      <c r="H15" s="212"/>
      <c r="I15" s="322"/>
      <c r="J15" s="321"/>
      <c r="K15" s="320"/>
      <c r="L15" s="303"/>
      <c r="M15" s="330"/>
      <c r="N15" s="330"/>
      <c r="O15" s="330"/>
      <c r="P15" s="330"/>
      <c r="Q15" s="330"/>
      <c r="R15" s="330"/>
    </row>
    <row r="16" spans="1:18" s="80" customFormat="1" ht="60">
      <c r="A16" s="497"/>
      <c r="B16" s="176"/>
      <c r="C16" s="444" t="s">
        <v>574</v>
      </c>
      <c r="D16" s="364"/>
      <c r="E16" s="344"/>
      <c r="F16" s="212">
        <f>H16*DobMont</f>
        <v>0</v>
      </c>
      <c r="G16" s="212">
        <f>IF(OSNOVA!$B$40=1,E16*F16,"")</f>
        <v>0</v>
      </c>
      <c r="H16" s="212"/>
      <c r="I16" s="322"/>
      <c r="J16" s="321"/>
      <c r="K16" s="320"/>
      <c r="L16" s="303"/>
      <c r="M16" s="330"/>
      <c r="N16" s="330"/>
      <c r="O16" s="330"/>
      <c r="P16" s="330"/>
      <c r="Q16" s="330"/>
      <c r="R16" s="330"/>
    </row>
    <row r="17" spans="1:18" s="80" customFormat="1" ht="12">
      <c r="A17" s="497"/>
      <c r="B17" s="176"/>
      <c r="C17" s="200"/>
      <c r="D17" s="365"/>
      <c r="E17" s="346"/>
      <c r="F17" s="212"/>
      <c r="G17" s="212"/>
      <c r="H17" s="212"/>
      <c r="I17" s="322"/>
      <c r="J17" s="321"/>
      <c r="K17" s="320"/>
      <c r="L17" s="303"/>
      <c r="M17" s="330"/>
      <c r="N17" s="330"/>
      <c r="O17" s="330"/>
      <c r="P17" s="330"/>
      <c r="Q17" s="330"/>
      <c r="R17" s="330"/>
    </row>
    <row r="18" spans="1:18" s="80" customFormat="1" ht="12">
      <c r="A18" s="497" t="str">
        <f>$B$9</f>
        <v>I.</v>
      </c>
      <c r="B18" s="176">
        <f>COUNT($A$11:B16)+1</f>
        <v>2</v>
      </c>
      <c r="C18" s="222" t="s">
        <v>259</v>
      </c>
      <c r="D18" s="456" t="s">
        <v>5</v>
      </c>
      <c r="E18" s="224">
        <v>1100</v>
      </c>
      <c r="F18" s="212">
        <f aca="true" t="shared" si="0" ref="F18:F36">H18*DobMont</f>
        <v>0</v>
      </c>
      <c r="G18" s="212">
        <f>IF(OSNOVA!$B$40=1,E18*F18,"")</f>
        <v>0</v>
      </c>
      <c r="H18" s="212"/>
      <c r="I18" s="322"/>
      <c r="J18" s="321"/>
      <c r="K18" s="320"/>
      <c r="L18" s="303"/>
      <c r="M18" s="330"/>
      <c r="N18" s="330"/>
      <c r="O18" s="330"/>
      <c r="P18" s="330"/>
      <c r="Q18" s="330"/>
      <c r="R18" s="330"/>
    </row>
    <row r="19" spans="1:18" s="80" customFormat="1" ht="48">
      <c r="A19" s="497"/>
      <c r="B19" s="176"/>
      <c r="C19" s="215" t="s">
        <v>260</v>
      </c>
      <c r="D19" s="456"/>
      <c r="E19" s="224"/>
      <c r="F19" s="212">
        <f t="shared" si="0"/>
        <v>0</v>
      </c>
      <c r="G19" s="212">
        <f>IF(OSNOVA!$B$40=1,E19*F19,"")</f>
        <v>0</v>
      </c>
      <c r="H19" s="212"/>
      <c r="I19" s="322"/>
      <c r="J19" s="321"/>
      <c r="K19" s="320"/>
      <c r="L19" s="303"/>
      <c r="M19" s="330"/>
      <c r="N19" s="330"/>
      <c r="O19" s="330"/>
      <c r="P19" s="330"/>
      <c r="Q19" s="330"/>
      <c r="R19" s="330"/>
    </row>
    <row r="20" spans="1:18" s="80" customFormat="1" ht="12">
      <c r="A20" s="497"/>
      <c r="B20" s="176"/>
      <c r="C20" s="225"/>
      <c r="D20" s="223"/>
      <c r="E20" s="224"/>
      <c r="F20" s="212">
        <f t="shared" si="0"/>
        <v>0</v>
      </c>
      <c r="G20" s="212">
        <f>IF(OSNOVA!$B$40=1,E20*F20,"")</f>
        <v>0</v>
      </c>
      <c r="H20" s="212"/>
      <c r="I20" s="322"/>
      <c r="J20" s="321"/>
      <c r="K20" s="320"/>
      <c r="L20" s="303"/>
      <c r="M20" s="330"/>
      <c r="N20" s="330"/>
      <c r="O20" s="330"/>
      <c r="P20" s="330"/>
      <c r="Q20" s="330"/>
      <c r="R20" s="330"/>
    </row>
    <row r="21" spans="1:18" s="80" customFormat="1" ht="12">
      <c r="A21" s="497" t="str">
        <f>$B$9</f>
        <v>I.</v>
      </c>
      <c r="B21" s="176">
        <f>COUNT($A$11:B20)+1</f>
        <v>3</v>
      </c>
      <c r="C21" s="222" t="s">
        <v>132</v>
      </c>
      <c r="D21" s="223"/>
      <c r="E21" s="224"/>
      <c r="F21" s="212">
        <f t="shared" si="0"/>
        <v>0</v>
      </c>
      <c r="G21" s="212">
        <f>IF(OSNOVA!$B$40=1,E21*F21,"")</f>
        <v>0</v>
      </c>
      <c r="H21" s="212"/>
      <c r="I21" s="322"/>
      <c r="J21" s="321"/>
      <c r="K21" s="320"/>
      <c r="L21" s="303"/>
      <c r="M21" s="330"/>
      <c r="N21" s="330"/>
      <c r="O21" s="330"/>
      <c r="P21" s="330"/>
      <c r="Q21" s="330"/>
      <c r="R21" s="330"/>
    </row>
    <row r="22" spans="1:18" s="80" customFormat="1" ht="72">
      <c r="A22" s="497"/>
      <c r="B22" s="176"/>
      <c r="C22" s="201" t="s">
        <v>133</v>
      </c>
      <c r="D22" s="223"/>
      <c r="E22" s="224"/>
      <c r="F22" s="212">
        <f t="shared" si="0"/>
        <v>0</v>
      </c>
      <c r="G22" s="212">
        <f>IF(OSNOVA!$B$40=1,E22*F22,"")</f>
        <v>0</v>
      </c>
      <c r="H22" s="212"/>
      <c r="I22" s="322"/>
      <c r="J22" s="321"/>
      <c r="K22" s="320"/>
      <c r="L22" s="303"/>
      <c r="M22" s="330"/>
      <c r="N22" s="330"/>
      <c r="O22" s="330"/>
      <c r="P22" s="330"/>
      <c r="Q22" s="330"/>
      <c r="R22" s="330"/>
    </row>
    <row r="23" spans="1:18" s="80" customFormat="1" ht="12">
      <c r="A23" s="497"/>
      <c r="B23" s="176"/>
      <c r="C23" s="199" t="s">
        <v>264</v>
      </c>
      <c r="D23" s="223" t="s">
        <v>4</v>
      </c>
      <c r="E23" s="224">
        <v>10</v>
      </c>
      <c r="F23" s="212">
        <f t="shared" si="0"/>
        <v>0</v>
      </c>
      <c r="G23" s="212">
        <f>IF(OSNOVA!$B$40=1,E23*F23,"")</f>
        <v>0</v>
      </c>
      <c r="H23" s="212"/>
      <c r="I23" s="322"/>
      <c r="J23" s="321"/>
      <c r="K23" s="320"/>
      <c r="L23" s="303"/>
      <c r="M23" s="330"/>
      <c r="N23" s="330"/>
      <c r="O23" s="330"/>
      <c r="P23" s="330"/>
      <c r="Q23" s="330"/>
      <c r="R23" s="330"/>
    </row>
    <row r="24" spans="1:18" s="80" customFormat="1" ht="12">
      <c r="A24" s="497"/>
      <c r="B24" s="176"/>
      <c r="C24" s="225"/>
      <c r="D24" s="223"/>
      <c r="E24" s="224"/>
      <c r="F24" s="212">
        <f t="shared" si="0"/>
        <v>0</v>
      </c>
      <c r="G24" s="212">
        <f>IF(OSNOVA!$B$40=1,E24*F24,"")</f>
        <v>0</v>
      </c>
      <c r="H24" s="212"/>
      <c r="I24" s="322"/>
      <c r="J24" s="321"/>
      <c r="K24" s="320"/>
      <c r="L24" s="303"/>
      <c r="M24" s="330"/>
      <c r="N24" s="330"/>
      <c r="O24" s="330"/>
      <c r="P24" s="330"/>
      <c r="Q24" s="330"/>
      <c r="R24" s="330"/>
    </row>
    <row r="25" spans="1:18" s="80" customFormat="1" ht="12">
      <c r="A25" s="497" t="str">
        <f>$B$9</f>
        <v>I.</v>
      </c>
      <c r="B25" s="176">
        <f>COUNT($A$11:B24)+1</f>
        <v>4</v>
      </c>
      <c r="C25" s="457" t="s">
        <v>265</v>
      </c>
      <c r="D25" s="456" t="s">
        <v>134</v>
      </c>
      <c r="E25" s="224">
        <v>50</v>
      </c>
      <c r="F25" s="212">
        <f t="shared" si="0"/>
        <v>0</v>
      </c>
      <c r="G25" s="212">
        <f>IF(OSNOVA!$B$40=1,E25*F25,"")</f>
        <v>0</v>
      </c>
      <c r="H25" s="212"/>
      <c r="I25" s="322"/>
      <c r="J25" s="321"/>
      <c r="K25" s="320"/>
      <c r="L25" s="303"/>
      <c r="M25" s="330"/>
      <c r="N25" s="330"/>
      <c r="O25" s="330"/>
      <c r="P25" s="330"/>
      <c r="Q25" s="330"/>
      <c r="R25" s="330"/>
    </row>
    <row r="26" spans="1:18" s="80" customFormat="1" ht="72">
      <c r="A26" s="497"/>
      <c r="B26" s="176"/>
      <c r="C26" s="221" t="s">
        <v>266</v>
      </c>
      <c r="D26" s="459"/>
      <c r="E26" s="459"/>
      <c r="F26" s="212">
        <f t="shared" si="0"/>
        <v>0</v>
      </c>
      <c r="G26" s="212">
        <f>IF(OSNOVA!$B$40=1,E26*F26,"")</f>
        <v>0</v>
      </c>
      <c r="H26" s="212"/>
      <c r="I26" s="322"/>
      <c r="J26" s="321"/>
      <c r="K26" s="320"/>
      <c r="L26" s="303"/>
      <c r="M26" s="330"/>
      <c r="N26" s="330"/>
      <c r="O26" s="330"/>
      <c r="P26" s="330"/>
      <c r="Q26" s="330"/>
      <c r="R26" s="330"/>
    </row>
    <row r="27" spans="1:18" s="80" customFormat="1" ht="12">
      <c r="A27" s="497"/>
      <c r="B27" s="176"/>
      <c r="C27" s="460" t="s">
        <v>267</v>
      </c>
      <c r="D27" s="456"/>
      <c r="E27" s="458"/>
      <c r="F27" s="212">
        <f t="shared" si="0"/>
        <v>0</v>
      </c>
      <c r="G27" s="212">
        <f>IF(OSNOVA!$B$40=1,E27*F27,"")</f>
        <v>0</v>
      </c>
      <c r="H27" s="212"/>
      <c r="I27" s="322"/>
      <c r="J27" s="321"/>
      <c r="K27" s="320"/>
      <c r="L27" s="303"/>
      <c r="M27" s="330"/>
      <c r="N27" s="330"/>
      <c r="O27" s="330"/>
      <c r="P27" s="330"/>
      <c r="Q27" s="330"/>
      <c r="R27" s="330"/>
    </row>
    <row r="28" spans="1:18" s="80" customFormat="1" ht="12">
      <c r="A28" s="497"/>
      <c r="B28" s="176"/>
      <c r="C28" s="221"/>
      <c r="D28" s="456"/>
      <c r="E28" s="458"/>
      <c r="F28" s="212">
        <f t="shared" si="0"/>
        <v>0</v>
      </c>
      <c r="G28" s="212">
        <f>IF(OSNOVA!$B$40=1,E28*F28,"")</f>
        <v>0</v>
      </c>
      <c r="H28" s="212"/>
      <c r="I28" s="322"/>
      <c r="J28" s="321"/>
      <c r="K28" s="320"/>
      <c r="L28" s="303"/>
      <c r="M28" s="330"/>
      <c r="N28" s="330"/>
      <c r="O28" s="330"/>
      <c r="P28" s="330"/>
      <c r="Q28" s="330"/>
      <c r="R28" s="330"/>
    </row>
    <row r="29" spans="1:18" s="80" customFormat="1" ht="12">
      <c r="A29" s="497" t="str">
        <f>$B$9</f>
        <v>I.</v>
      </c>
      <c r="B29" s="176">
        <f>COUNT($A$11:B28)+1</f>
        <v>5</v>
      </c>
      <c r="C29" s="203" t="s">
        <v>268</v>
      </c>
      <c r="D29" s="223"/>
      <c r="E29" s="224"/>
      <c r="F29" s="212">
        <f t="shared" si="0"/>
        <v>0</v>
      </c>
      <c r="G29" s="212">
        <f>IF(OSNOVA!$B$40=1,E29*F29,"")</f>
        <v>0</v>
      </c>
      <c r="H29" s="212"/>
      <c r="I29" s="322"/>
      <c r="J29" s="321"/>
      <c r="K29" s="320"/>
      <c r="L29" s="303"/>
      <c r="M29" s="330"/>
      <c r="N29" s="330"/>
      <c r="O29" s="330"/>
      <c r="P29" s="330"/>
      <c r="Q29" s="330"/>
      <c r="R29" s="330"/>
    </row>
    <row r="30" spans="1:18" s="80" customFormat="1" ht="36">
      <c r="A30" s="497"/>
      <c r="B30" s="176"/>
      <c r="C30" s="197" t="s">
        <v>269</v>
      </c>
      <c r="D30" s="223"/>
      <c r="E30" s="224"/>
      <c r="F30" s="212">
        <f t="shared" si="0"/>
        <v>0</v>
      </c>
      <c r="G30" s="212">
        <f>IF(OSNOVA!$B$40=1,E30*F30,"")</f>
        <v>0</v>
      </c>
      <c r="H30" s="212"/>
      <c r="I30" s="322"/>
      <c r="J30" s="321"/>
      <c r="K30" s="320"/>
      <c r="L30" s="303"/>
      <c r="M30" s="330"/>
      <c r="N30" s="330"/>
      <c r="O30" s="330"/>
      <c r="P30" s="330"/>
      <c r="Q30" s="330"/>
      <c r="R30" s="330"/>
    </row>
    <row r="31" spans="1:18" s="80" customFormat="1" ht="12">
      <c r="A31" s="497"/>
      <c r="B31" s="176"/>
      <c r="C31" s="250" t="s">
        <v>412</v>
      </c>
      <c r="D31" s="218"/>
      <c r="E31" s="218"/>
      <c r="F31" s="212">
        <f t="shared" si="0"/>
        <v>0</v>
      </c>
      <c r="G31" s="212">
        <f>IF(OSNOVA!$B$40=1,E31*F31,"")</f>
        <v>0</v>
      </c>
      <c r="H31" s="212"/>
      <c r="I31" s="322"/>
      <c r="J31" s="321"/>
      <c r="K31" s="320"/>
      <c r="L31" s="303"/>
      <c r="M31" s="330"/>
      <c r="N31" s="330"/>
      <c r="O31" s="330"/>
      <c r="P31" s="330"/>
      <c r="Q31" s="330"/>
      <c r="R31" s="330"/>
    </row>
    <row r="32" spans="1:18" s="80" customFormat="1" ht="12">
      <c r="A32" s="497"/>
      <c r="B32" s="176"/>
      <c r="C32" s="199" t="s">
        <v>614</v>
      </c>
      <c r="D32" s="223" t="s">
        <v>6</v>
      </c>
      <c r="E32" s="224">
        <v>2</v>
      </c>
      <c r="F32" s="249">
        <f t="shared" si="0"/>
        <v>0</v>
      </c>
      <c r="G32" s="212">
        <f>IF(OSNOVA!$B$40=1,E32*F32,"")</f>
        <v>0</v>
      </c>
      <c r="H32" s="212"/>
      <c r="I32" s="322"/>
      <c r="J32" s="321"/>
      <c r="K32" s="320"/>
      <c r="L32" s="303"/>
      <c r="M32" s="330"/>
      <c r="N32" s="330"/>
      <c r="O32" s="330"/>
      <c r="P32" s="330"/>
      <c r="Q32" s="330"/>
      <c r="R32" s="330"/>
    </row>
    <row r="33" spans="1:18" s="80" customFormat="1" ht="12">
      <c r="A33" s="497"/>
      <c r="B33" s="176"/>
      <c r="C33" s="250"/>
      <c r="D33" s="218"/>
      <c r="E33" s="218"/>
      <c r="F33" s="212">
        <f t="shared" si="0"/>
        <v>0</v>
      </c>
      <c r="G33" s="212">
        <f>IF(OSNOVA!$B$40=1,E33*F33,"")</f>
        <v>0</v>
      </c>
      <c r="H33" s="212"/>
      <c r="I33" s="322"/>
      <c r="J33" s="321"/>
      <c r="K33" s="320"/>
      <c r="L33" s="303"/>
      <c r="M33" s="330"/>
      <c r="N33" s="330"/>
      <c r="O33" s="330"/>
      <c r="P33" s="330"/>
      <c r="Q33" s="330"/>
      <c r="R33" s="330"/>
    </row>
    <row r="34" spans="1:18" s="80" customFormat="1" ht="12">
      <c r="A34" s="497" t="str">
        <f>$B$9</f>
        <v>I.</v>
      </c>
      <c r="B34" s="176">
        <f>COUNT($A$11:B33)+1</f>
        <v>6</v>
      </c>
      <c r="C34" s="203" t="s">
        <v>588</v>
      </c>
      <c r="D34" s="223" t="s">
        <v>6</v>
      </c>
      <c r="E34" s="224">
        <v>45</v>
      </c>
      <c r="F34" s="212">
        <f>H34*DobMont</f>
        <v>0</v>
      </c>
      <c r="G34" s="212">
        <f>IF(OSNOVA!$B$40=1,E34*F34,"")</f>
        <v>0</v>
      </c>
      <c r="H34" s="212"/>
      <c r="I34" s="322"/>
      <c r="J34" s="321"/>
      <c r="K34" s="320"/>
      <c r="L34" s="303"/>
      <c r="M34" s="330"/>
      <c r="N34" s="330"/>
      <c r="O34" s="330"/>
      <c r="P34" s="330"/>
      <c r="Q34" s="330"/>
      <c r="R34" s="330"/>
    </row>
    <row r="35" spans="1:18" s="80" customFormat="1" ht="60">
      <c r="A35" s="497"/>
      <c r="B35" s="176"/>
      <c r="C35" s="199" t="s">
        <v>590</v>
      </c>
      <c r="D35" s="223"/>
      <c r="E35" s="224"/>
      <c r="F35" s="212">
        <f t="shared" si="0"/>
        <v>0</v>
      </c>
      <c r="G35" s="212">
        <f>IF(OSNOVA!$B$40=1,E35*F35,"")</f>
        <v>0</v>
      </c>
      <c r="H35" s="212"/>
      <c r="I35" s="322"/>
      <c r="J35" s="321"/>
      <c r="K35" s="320"/>
      <c r="L35" s="303"/>
      <c r="M35" s="330"/>
      <c r="N35" s="330"/>
      <c r="O35" s="330"/>
      <c r="P35" s="330"/>
      <c r="Q35" s="330"/>
      <c r="R35" s="330"/>
    </row>
    <row r="36" spans="1:18" s="80" customFormat="1" ht="24" customHeight="1">
      <c r="A36" s="497"/>
      <c r="B36" s="176"/>
      <c r="C36" s="250" t="s">
        <v>587</v>
      </c>
      <c r="D36" s="223"/>
      <c r="E36" s="224"/>
      <c r="F36" s="212">
        <f t="shared" si="0"/>
        <v>0</v>
      </c>
      <c r="G36" s="212">
        <f>IF(OSNOVA!$B$40=1,E36*F36,"")</f>
        <v>0</v>
      </c>
      <c r="H36" s="212"/>
      <c r="I36" s="322"/>
      <c r="J36" s="321"/>
      <c r="K36" s="320"/>
      <c r="L36" s="303"/>
      <c r="M36" s="330"/>
      <c r="N36" s="330"/>
      <c r="O36" s="330"/>
      <c r="P36" s="330"/>
      <c r="Q36" s="330"/>
      <c r="R36" s="330"/>
    </row>
    <row r="37" spans="1:18" s="80" customFormat="1" ht="12">
      <c r="A37" s="497"/>
      <c r="B37" s="176"/>
      <c r="C37" s="250"/>
      <c r="D37" s="218"/>
      <c r="E37" s="218"/>
      <c r="F37" s="212"/>
      <c r="G37" s="212"/>
      <c r="H37" s="212"/>
      <c r="I37" s="322"/>
      <c r="J37" s="321"/>
      <c r="K37" s="320"/>
      <c r="L37" s="303"/>
      <c r="M37" s="330"/>
      <c r="N37" s="330"/>
      <c r="O37" s="330"/>
      <c r="P37" s="330"/>
      <c r="Q37" s="330"/>
      <c r="R37" s="330"/>
    </row>
    <row r="38" spans="1:18" s="80" customFormat="1" ht="12">
      <c r="A38" s="497" t="str">
        <f>$B$9</f>
        <v>I.</v>
      </c>
      <c r="B38" s="176">
        <f>COUNT($A$11:B37)+1</f>
        <v>7</v>
      </c>
      <c r="C38" s="203" t="s">
        <v>411</v>
      </c>
      <c r="D38" s="223"/>
      <c r="E38" s="224"/>
      <c r="F38" s="212">
        <f>H38*DobMont</f>
        <v>0</v>
      </c>
      <c r="G38" s="212">
        <f>IF(OSNOVA!$B$40=1,E38*F38,"")</f>
        <v>0</v>
      </c>
      <c r="H38" s="212"/>
      <c r="I38" s="322"/>
      <c r="J38" s="321"/>
      <c r="K38" s="320"/>
      <c r="L38" s="303"/>
      <c r="M38" s="330"/>
      <c r="N38" s="330"/>
      <c r="O38" s="330"/>
      <c r="P38" s="330"/>
      <c r="Q38" s="330"/>
      <c r="R38" s="330"/>
    </row>
    <row r="39" spans="1:18" s="80" customFormat="1" ht="84">
      <c r="A39" s="497"/>
      <c r="B39" s="176"/>
      <c r="C39" s="462" t="s">
        <v>366</v>
      </c>
      <c r="D39" s="223"/>
      <c r="E39" s="224"/>
      <c r="F39" s="212">
        <f>H39*DobMont</f>
        <v>0</v>
      </c>
      <c r="G39" s="212">
        <f>IF(OSNOVA!$B$40=1,E39*F39,"")</f>
        <v>0</v>
      </c>
      <c r="H39" s="212"/>
      <c r="I39" s="322"/>
      <c r="J39" s="321"/>
      <c r="K39" s="320"/>
      <c r="L39" s="303"/>
      <c r="M39" s="330"/>
      <c r="N39" s="330"/>
      <c r="O39" s="330"/>
      <c r="P39" s="330"/>
      <c r="Q39" s="330"/>
      <c r="R39" s="330"/>
    </row>
    <row r="40" spans="1:18" s="80" customFormat="1" ht="12">
      <c r="A40" s="497"/>
      <c r="B40" s="176"/>
      <c r="C40" s="250" t="s">
        <v>412</v>
      </c>
      <c r="D40" s="223"/>
      <c r="E40" s="224"/>
      <c r="F40" s="212">
        <f>H40*DobMont</f>
        <v>0</v>
      </c>
      <c r="G40" s="212">
        <f>IF(OSNOVA!$B$40=1,E40*F40,"")</f>
        <v>0</v>
      </c>
      <c r="H40" s="212"/>
      <c r="I40" s="322"/>
      <c r="J40" s="321"/>
      <c r="K40" s="320"/>
      <c r="L40" s="303"/>
      <c r="M40" s="330"/>
      <c r="N40" s="330"/>
      <c r="O40" s="330"/>
      <c r="P40" s="330"/>
      <c r="Q40" s="330"/>
      <c r="R40" s="330"/>
    </row>
    <row r="41" spans="1:18" s="80" customFormat="1" ht="12">
      <c r="A41" s="497"/>
      <c r="B41" s="176"/>
      <c r="C41" s="666" t="s">
        <v>613</v>
      </c>
      <c r="D41" s="223" t="s">
        <v>6</v>
      </c>
      <c r="E41" s="224">
        <v>6</v>
      </c>
      <c r="F41" s="212">
        <f>H41*DobMont</f>
        <v>0</v>
      </c>
      <c r="G41" s="212">
        <f>IF(OSNOVA!$B$40=1,E41*F41,"")</f>
        <v>0</v>
      </c>
      <c r="H41" s="212"/>
      <c r="I41" s="322"/>
      <c r="J41" s="321"/>
      <c r="K41" s="320"/>
      <c r="L41" s="303"/>
      <c r="M41" s="330"/>
      <c r="N41" s="330"/>
      <c r="O41" s="330"/>
      <c r="P41" s="330"/>
      <c r="Q41" s="330"/>
      <c r="R41" s="330"/>
    </row>
    <row r="42" spans="1:18" s="80" customFormat="1" ht="12">
      <c r="A42" s="497"/>
      <c r="B42" s="176"/>
      <c r="C42" s="250"/>
      <c r="D42" s="218"/>
      <c r="E42" s="218"/>
      <c r="F42" s="212"/>
      <c r="G42" s="212"/>
      <c r="H42" s="212"/>
      <c r="I42" s="322"/>
      <c r="J42" s="321"/>
      <c r="K42" s="320"/>
      <c r="L42" s="303"/>
      <c r="M42" s="330"/>
      <c r="N42" s="330"/>
      <c r="O42" s="330"/>
      <c r="P42" s="330"/>
      <c r="Q42" s="330"/>
      <c r="R42" s="330"/>
    </row>
    <row r="43" spans="1:18" s="80" customFormat="1" ht="12">
      <c r="A43" s="497" t="str">
        <f>$B$9</f>
        <v>I.</v>
      </c>
      <c r="B43" s="176">
        <f>COUNT($A$11:B42)+1</f>
        <v>8</v>
      </c>
      <c r="C43" s="461" t="s">
        <v>271</v>
      </c>
      <c r="D43" s="456"/>
      <c r="E43" s="224"/>
      <c r="F43" s="212">
        <f>H43*DobMont</f>
        <v>0</v>
      </c>
      <c r="G43" s="212">
        <f>IF(OSNOVA!$B$40=1,E43*F43,"")</f>
        <v>0</v>
      </c>
      <c r="H43" s="212"/>
      <c r="I43" s="322"/>
      <c r="J43" s="321"/>
      <c r="K43" s="320"/>
      <c r="L43" s="303"/>
      <c r="M43" s="330"/>
      <c r="N43" s="330"/>
      <c r="O43" s="330"/>
      <c r="P43" s="330"/>
      <c r="Q43" s="330"/>
      <c r="R43" s="330"/>
    </row>
    <row r="44" spans="1:18" s="80" customFormat="1" ht="24">
      <c r="A44" s="497"/>
      <c r="B44" s="176"/>
      <c r="C44" s="201" t="s">
        <v>773</v>
      </c>
      <c r="D44" s="456"/>
      <c r="E44" s="224"/>
      <c r="F44" s="212">
        <f>H44*DobMont</f>
        <v>0</v>
      </c>
      <c r="G44" s="212">
        <f>IF(OSNOVA!$B$40=1,E44*F44,"")</f>
        <v>0</v>
      </c>
      <c r="H44" s="212"/>
      <c r="I44" s="322"/>
      <c r="J44" s="321"/>
      <c r="K44" s="320"/>
      <c r="L44" s="303"/>
      <c r="M44" s="330"/>
      <c r="N44" s="330"/>
      <c r="O44" s="330"/>
      <c r="P44" s="330"/>
      <c r="Q44" s="330"/>
      <c r="R44" s="330"/>
    </row>
    <row r="45" spans="1:18" s="80" customFormat="1" ht="12">
      <c r="A45" s="497"/>
      <c r="B45" s="176"/>
      <c r="C45" s="226" t="s">
        <v>273</v>
      </c>
      <c r="D45" s="456"/>
      <c r="E45" s="224"/>
      <c r="F45" s="212">
        <f>H45*DobMont</f>
        <v>0</v>
      </c>
      <c r="G45" s="212">
        <f>IF(OSNOVA!$B$40=1,E45*F45,"")</f>
        <v>0</v>
      </c>
      <c r="H45" s="212"/>
      <c r="I45" s="322"/>
      <c r="J45" s="321"/>
      <c r="K45" s="320"/>
      <c r="L45" s="303"/>
      <c r="M45" s="330"/>
      <c r="N45" s="330"/>
      <c r="O45" s="330"/>
      <c r="P45" s="330"/>
      <c r="Q45" s="330"/>
      <c r="R45" s="330"/>
    </row>
    <row r="46" spans="1:18" s="80" customFormat="1" ht="12">
      <c r="A46" s="497"/>
      <c r="B46" s="176"/>
      <c r="C46" s="199" t="s">
        <v>264</v>
      </c>
      <c r="D46" s="223" t="s">
        <v>4</v>
      </c>
      <c r="E46" s="224">
        <v>50</v>
      </c>
      <c r="F46" s="212">
        <f>H46*DobMont</f>
        <v>0</v>
      </c>
      <c r="G46" s="212">
        <f>IF(OSNOVA!$B$40=1,E46*F46,"")</f>
        <v>0</v>
      </c>
      <c r="H46" s="212"/>
      <c r="I46" s="322"/>
      <c r="J46" s="321"/>
      <c r="K46" s="320"/>
      <c r="L46" s="303"/>
      <c r="M46" s="330"/>
      <c r="N46" s="330"/>
      <c r="O46" s="330"/>
      <c r="P46" s="330"/>
      <c r="Q46" s="330"/>
      <c r="R46" s="330"/>
    </row>
    <row r="47" spans="1:18" s="80" customFormat="1" ht="12">
      <c r="A47" s="497"/>
      <c r="B47" s="176"/>
      <c r="C47" s="225"/>
      <c r="D47" s="223"/>
      <c r="E47" s="224"/>
      <c r="F47" s="212">
        <f aca="true" t="shared" si="1" ref="F47:F67">H47*DobMont</f>
        <v>0</v>
      </c>
      <c r="G47" s="212">
        <f>IF(OSNOVA!$B$40=1,E47*F47,"")</f>
        <v>0</v>
      </c>
      <c r="H47" s="212"/>
      <c r="I47" s="322"/>
      <c r="J47" s="321"/>
      <c r="K47" s="320"/>
      <c r="L47" s="303"/>
      <c r="M47" s="330"/>
      <c r="N47" s="330"/>
      <c r="O47" s="330"/>
      <c r="P47" s="330"/>
      <c r="Q47" s="330"/>
      <c r="R47" s="330"/>
    </row>
    <row r="48" spans="1:18" s="80" customFormat="1" ht="12">
      <c r="A48" s="497" t="str">
        <f>$B$9</f>
        <v>I.</v>
      </c>
      <c r="B48" s="176">
        <f>COUNT($A$11:B47)+1</f>
        <v>9</v>
      </c>
      <c r="C48" s="371" t="s">
        <v>615</v>
      </c>
      <c r="D48" s="456" t="s">
        <v>134</v>
      </c>
      <c r="E48" s="224">
        <v>10</v>
      </c>
      <c r="F48" s="212">
        <f t="shared" si="1"/>
        <v>0</v>
      </c>
      <c r="G48" s="212">
        <f>IF(OSNOVA!$B$40=1,E48*F48,"")</f>
        <v>0</v>
      </c>
      <c r="H48" s="212"/>
      <c r="I48" s="322"/>
      <c r="J48" s="321"/>
      <c r="K48" s="320"/>
      <c r="L48" s="303"/>
      <c r="M48" s="330"/>
      <c r="N48" s="330"/>
      <c r="O48" s="330"/>
      <c r="P48" s="330"/>
      <c r="Q48" s="330"/>
      <c r="R48" s="330"/>
    </row>
    <row r="49" spans="1:18" s="80" customFormat="1" ht="36">
      <c r="A49" s="497"/>
      <c r="B49" s="176"/>
      <c r="C49" s="445" t="s">
        <v>616</v>
      </c>
      <c r="D49" s="456"/>
      <c r="E49" s="224"/>
      <c r="F49" s="212">
        <f t="shared" si="1"/>
        <v>0</v>
      </c>
      <c r="G49" s="212">
        <f>IF(OSNOVA!$B$40=1,E49*F49,"")</f>
        <v>0</v>
      </c>
      <c r="H49" s="212"/>
      <c r="I49" s="322"/>
      <c r="J49" s="321"/>
      <c r="K49" s="320"/>
      <c r="L49" s="303"/>
      <c r="M49" s="330"/>
      <c r="N49" s="330"/>
      <c r="O49" s="330"/>
      <c r="P49" s="330"/>
      <c r="Q49" s="330"/>
      <c r="R49" s="330"/>
    </row>
    <row r="50" spans="1:18" s="80" customFormat="1" ht="12">
      <c r="A50" s="497"/>
      <c r="B50" s="176"/>
      <c r="C50" s="384" t="s">
        <v>300</v>
      </c>
      <c r="D50" s="216"/>
      <c r="E50" s="218"/>
      <c r="F50" s="212">
        <f t="shared" si="1"/>
        <v>0</v>
      </c>
      <c r="G50" s="212">
        <f>IF(OSNOVA!$B$40=1,E50*F50,"")</f>
        <v>0</v>
      </c>
      <c r="H50" s="212"/>
      <c r="I50" s="322"/>
      <c r="J50" s="321"/>
      <c r="K50" s="320"/>
      <c r="L50" s="303"/>
      <c r="M50" s="330"/>
      <c r="N50" s="330"/>
      <c r="O50" s="330"/>
      <c r="P50" s="330"/>
      <c r="Q50" s="330"/>
      <c r="R50" s="330"/>
    </row>
    <row r="51" spans="1:18" s="80" customFormat="1" ht="12">
      <c r="A51" s="497"/>
      <c r="B51" s="176"/>
      <c r="C51" s="225"/>
      <c r="D51" s="223"/>
      <c r="E51" s="224"/>
      <c r="F51" s="212">
        <f t="shared" si="1"/>
        <v>0</v>
      </c>
      <c r="G51" s="212">
        <f>IF(OSNOVA!$B$40=1,E51*F51,"")</f>
        <v>0</v>
      </c>
      <c r="H51" s="212"/>
      <c r="I51" s="322"/>
      <c r="J51" s="321"/>
      <c r="K51" s="320"/>
      <c r="L51" s="303"/>
      <c r="M51" s="330"/>
      <c r="N51" s="330"/>
      <c r="O51" s="330"/>
      <c r="P51" s="330"/>
      <c r="Q51" s="330"/>
      <c r="R51" s="330"/>
    </row>
    <row r="52" spans="1:18" s="80" customFormat="1" ht="12">
      <c r="A52" s="497" t="str">
        <f>$B$9</f>
        <v>I.</v>
      </c>
      <c r="B52" s="176">
        <f>COUNT($A$11:B51)+1</f>
        <v>10</v>
      </c>
      <c r="C52" s="371" t="s">
        <v>415</v>
      </c>
      <c r="D52" s="456"/>
      <c r="E52" s="224"/>
      <c r="F52" s="212"/>
      <c r="G52" s="212"/>
      <c r="H52" s="212"/>
      <c r="I52" s="322"/>
      <c r="J52" s="321"/>
      <c r="K52" s="320"/>
      <c r="L52" s="303"/>
      <c r="M52" s="330"/>
      <c r="N52" s="330"/>
      <c r="O52" s="330"/>
      <c r="P52" s="330"/>
      <c r="Q52" s="330"/>
      <c r="R52" s="330"/>
    </row>
    <row r="53" spans="1:18" s="80" customFormat="1" ht="72">
      <c r="A53" s="497"/>
      <c r="B53" s="176"/>
      <c r="C53" s="445" t="s">
        <v>275</v>
      </c>
      <c r="D53" s="456"/>
      <c r="E53" s="224"/>
      <c r="F53" s="212"/>
      <c r="G53" s="212"/>
      <c r="H53" s="212"/>
      <c r="I53" s="322"/>
      <c r="J53" s="321"/>
      <c r="K53" s="320"/>
      <c r="L53" s="303"/>
      <c r="M53" s="330"/>
      <c r="N53" s="330"/>
      <c r="O53" s="330"/>
      <c r="P53" s="330"/>
      <c r="Q53" s="330"/>
      <c r="R53" s="330"/>
    </row>
    <row r="54" spans="1:18" s="80" customFormat="1" ht="12">
      <c r="A54" s="497"/>
      <c r="B54" s="176"/>
      <c r="C54" s="384" t="s">
        <v>414</v>
      </c>
      <c r="D54" s="216"/>
      <c r="E54" s="218"/>
      <c r="F54" s="212">
        <f t="shared" si="1"/>
        <v>0</v>
      </c>
      <c r="G54" s="212">
        <f>IF(OSNOVA!$B$40=1,E54*F54,"")</f>
        <v>0</v>
      </c>
      <c r="H54" s="212"/>
      <c r="I54" s="322"/>
      <c r="J54" s="321"/>
      <c r="K54" s="320"/>
      <c r="L54" s="303"/>
      <c r="M54" s="330"/>
      <c r="N54" s="330"/>
      <c r="O54" s="330"/>
      <c r="P54" s="330"/>
      <c r="Q54" s="330"/>
      <c r="R54" s="330"/>
    </row>
    <row r="55" spans="1:18" s="80" customFormat="1" ht="12">
      <c r="A55" s="497"/>
      <c r="B55" s="176"/>
      <c r="C55" s="225" t="s">
        <v>617</v>
      </c>
      <c r="D55" s="456" t="s">
        <v>6</v>
      </c>
      <c r="E55" s="224">
        <v>1</v>
      </c>
      <c r="F55" s="212">
        <f>H55*DobMont</f>
        <v>0</v>
      </c>
      <c r="G55" s="212">
        <f>IF(OSNOVA!$B$40=1,E55*F55,"")</f>
        <v>0</v>
      </c>
      <c r="H55" s="212"/>
      <c r="I55" s="322"/>
      <c r="J55" s="321"/>
      <c r="K55" s="320"/>
      <c r="L55" s="303"/>
      <c r="M55" s="330"/>
      <c r="N55" s="330"/>
      <c r="O55" s="330"/>
      <c r="P55" s="330"/>
      <c r="Q55" s="330"/>
      <c r="R55" s="330"/>
    </row>
    <row r="56" spans="1:18" s="80" customFormat="1" ht="12">
      <c r="A56" s="497"/>
      <c r="B56" s="176"/>
      <c r="C56" s="225"/>
      <c r="D56" s="456"/>
      <c r="E56" s="224"/>
      <c r="F56" s="212"/>
      <c r="G56" s="212"/>
      <c r="H56" s="212"/>
      <c r="I56" s="322"/>
      <c r="J56" s="321"/>
      <c r="K56" s="320"/>
      <c r="L56" s="303"/>
      <c r="M56" s="330"/>
      <c r="N56" s="330"/>
      <c r="O56" s="330"/>
      <c r="P56" s="330"/>
      <c r="Q56" s="330"/>
      <c r="R56" s="330"/>
    </row>
    <row r="57" spans="1:18" s="80" customFormat="1" ht="12">
      <c r="A57" s="497" t="str">
        <f>$B$9</f>
        <v>I.</v>
      </c>
      <c r="B57" s="176">
        <f>COUNT($A$11:B55)+1</f>
        <v>11</v>
      </c>
      <c r="C57" s="203" t="s">
        <v>618</v>
      </c>
      <c r="D57" s="456" t="s">
        <v>134</v>
      </c>
      <c r="E57" s="224">
        <v>25</v>
      </c>
      <c r="F57" s="212">
        <f>H57*DobMont</f>
        <v>0</v>
      </c>
      <c r="G57" s="212">
        <f>IF(OSNOVA!$B$40=1,E57*F57,"")</f>
        <v>0</v>
      </c>
      <c r="H57" s="212"/>
      <c r="I57" s="322"/>
      <c r="J57" s="321"/>
      <c r="K57" s="320"/>
      <c r="L57" s="303"/>
      <c r="M57" s="330"/>
      <c r="N57" s="330"/>
      <c r="O57" s="330"/>
      <c r="P57" s="330"/>
      <c r="Q57" s="330"/>
      <c r="R57" s="330"/>
    </row>
    <row r="58" spans="1:18" s="80" customFormat="1" ht="144">
      <c r="A58" s="497"/>
      <c r="B58" s="176"/>
      <c r="C58" s="197" t="s">
        <v>619</v>
      </c>
      <c r="D58" s="456"/>
      <c r="E58" s="224"/>
      <c r="F58" s="212"/>
      <c r="G58" s="212"/>
      <c r="H58" s="212"/>
      <c r="I58" s="322"/>
      <c r="J58" s="321"/>
      <c r="K58" s="320"/>
      <c r="L58" s="303"/>
      <c r="M58" s="330"/>
      <c r="N58" s="330"/>
      <c r="O58" s="330"/>
      <c r="P58" s="330"/>
      <c r="Q58" s="330"/>
      <c r="R58" s="330"/>
    </row>
    <row r="59" spans="1:18" s="80" customFormat="1" ht="48">
      <c r="A59" s="497"/>
      <c r="B59" s="176"/>
      <c r="C59" s="250" t="s">
        <v>620</v>
      </c>
      <c r="D59" s="216"/>
      <c r="E59" s="218"/>
      <c r="F59" s="212">
        <f>H59*DobMont</f>
        <v>0</v>
      </c>
      <c r="G59" s="212">
        <f>IF(OSNOVA!$B$40=1,E59*F59,"")</f>
        <v>0</v>
      </c>
      <c r="H59" s="212"/>
      <c r="I59" s="322"/>
      <c r="J59" s="321"/>
      <c r="K59" s="320"/>
      <c r="L59" s="303"/>
      <c r="M59" s="330"/>
      <c r="N59" s="330"/>
      <c r="O59" s="330"/>
      <c r="P59" s="330"/>
      <c r="Q59" s="330"/>
      <c r="R59" s="330"/>
    </row>
    <row r="60" spans="1:18" s="80" customFormat="1" ht="12">
      <c r="A60" s="497"/>
      <c r="B60" s="176"/>
      <c r="C60" s="225"/>
      <c r="D60" s="223"/>
      <c r="E60" s="224"/>
      <c r="F60" s="212"/>
      <c r="G60" s="212"/>
      <c r="H60" s="212"/>
      <c r="I60" s="322"/>
      <c r="J60" s="321"/>
      <c r="K60" s="320"/>
      <c r="L60" s="303"/>
      <c r="M60" s="330"/>
      <c r="N60" s="330"/>
      <c r="O60" s="330"/>
      <c r="P60" s="330"/>
      <c r="Q60" s="330"/>
      <c r="R60" s="330"/>
    </row>
    <row r="61" spans="1:18" s="80" customFormat="1" ht="12">
      <c r="A61" s="497" t="str">
        <f>$B$9</f>
        <v>I.</v>
      </c>
      <c r="B61" s="176">
        <f>COUNT($A$11:B59)+1</f>
        <v>12</v>
      </c>
      <c r="C61" s="203" t="s">
        <v>151</v>
      </c>
      <c r="D61" s="438" t="s">
        <v>98</v>
      </c>
      <c r="E61" s="257">
        <v>1</v>
      </c>
      <c r="F61" s="212">
        <f t="shared" si="1"/>
        <v>0</v>
      </c>
      <c r="G61" s="212">
        <f>IF(OSNOVA!$B$40=1,E61*F61,"")</f>
        <v>0</v>
      </c>
      <c r="H61" s="212"/>
      <c r="I61" s="322"/>
      <c r="J61" s="321"/>
      <c r="K61" s="320"/>
      <c r="L61" s="303"/>
      <c r="M61" s="330"/>
      <c r="N61" s="330"/>
      <c r="O61" s="330"/>
      <c r="P61" s="330"/>
      <c r="Q61" s="330"/>
      <c r="R61" s="330"/>
    </row>
    <row r="62" spans="1:18" s="80" customFormat="1" ht="24">
      <c r="A62" s="497"/>
      <c r="B62" s="176"/>
      <c r="C62" s="197" t="s">
        <v>276</v>
      </c>
      <c r="D62" s="438"/>
      <c r="E62" s="257"/>
      <c r="F62" s="212">
        <f t="shared" si="1"/>
        <v>0</v>
      </c>
      <c r="G62" s="212">
        <f>IF(OSNOVA!$B$40=1,E62*F62,"")</f>
        <v>0</v>
      </c>
      <c r="H62" s="212"/>
      <c r="I62" s="322"/>
      <c r="J62" s="321"/>
      <c r="K62" s="320"/>
      <c r="L62" s="303"/>
      <c r="M62" s="330"/>
      <c r="N62" s="330"/>
      <c r="O62" s="330"/>
      <c r="P62" s="330"/>
      <c r="Q62" s="330"/>
      <c r="R62" s="330"/>
    </row>
    <row r="63" spans="1:18" s="80" customFormat="1" ht="12">
      <c r="A63" s="497"/>
      <c r="B63" s="176"/>
      <c r="C63" s="197"/>
      <c r="D63" s="364"/>
      <c r="E63" s="344"/>
      <c r="F63" s="212">
        <f t="shared" si="1"/>
        <v>0</v>
      </c>
      <c r="G63" s="212">
        <f>IF(OSNOVA!$B$40=1,E63*F63,"")</f>
        <v>0</v>
      </c>
      <c r="H63" s="212"/>
      <c r="I63" s="322"/>
      <c r="J63" s="321"/>
      <c r="K63" s="320"/>
      <c r="L63" s="303"/>
      <c r="M63" s="330"/>
      <c r="N63" s="330"/>
      <c r="O63" s="330"/>
      <c r="P63" s="330"/>
      <c r="Q63" s="330"/>
      <c r="R63" s="330"/>
    </row>
    <row r="64" spans="1:18" s="80" customFormat="1" ht="12">
      <c r="A64" s="497" t="str">
        <f>$B$9</f>
        <v>I.</v>
      </c>
      <c r="B64" s="176">
        <f>COUNT($A$11:B63)+1</f>
        <v>13</v>
      </c>
      <c r="C64" s="203" t="s">
        <v>364</v>
      </c>
      <c r="D64" s="438" t="s">
        <v>6</v>
      </c>
      <c r="E64" s="257">
        <v>1</v>
      </c>
      <c r="F64" s="212">
        <f t="shared" si="1"/>
        <v>0</v>
      </c>
      <c r="G64" s="212">
        <f>IF(OSNOVA!$B$40=1,E64*F64,"")</f>
        <v>0</v>
      </c>
      <c r="H64" s="212"/>
      <c r="I64" s="322"/>
      <c r="J64" s="321"/>
      <c r="K64" s="320"/>
      <c r="L64" s="303"/>
      <c r="M64" s="330"/>
      <c r="N64" s="330"/>
      <c r="O64" s="330"/>
      <c r="P64" s="330"/>
      <c r="Q64" s="330"/>
      <c r="R64" s="330"/>
    </row>
    <row r="65" spans="1:18" s="80" customFormat="1" ht="96">
      <c r="A65" s="497"/>
      <c r="B65" s="176"/>
      <c r="C65" s="197" t="s">
        <v>365</v>
      </c>
      <c r="D65" s="438"/>
      <c r="E65" s="257"/>
      <c r="F65" s="212">
        <f t="shared" si="1"/>
        <v>0</v>
      </c>
      <c r="G65" s="212">
        <f>IF(OSNOVA!$B$40=1,E65*F65,"")</f>
        <v>0</v>
      </c>
      <c r="H65" s="212"/>
      <c r="I65" s="322"/>
      <c r="J65" s="321"/>
      <c r="K65" s="320"/>
      <c r="L65" s="303"/>
      <c r="M65" s="330"/>
      <c r="N65" s="330"/>
      <c r="O65" s="330"/>
      <c r="P65" s="330"/>
      <c r="Q65" s="330"/>
      <c r="R65" s="330"/>
    </row>
    <row r="66" spans="1:18" s="80" customFormat="1" ht="12">
      <c r="A66" s="497"/>
      <c r="B66" s="176"/>
      <c r="C66" s="197"/>
      <c r="D66" s="364"/>
      <c r="E66" s="344"/>
      <c r="F66" s="212"/>
      <c r="G66" s="212"/>
      <c r="H66" s="212"/>
      <c r="I66" s="322"/>
      <c r="J66" s="321"/>
      <c r="K66" s="320"/>
      <c r="L66" s="303"/>
      <c r="M66" s="330"/>
      <c r="N66" s="330"/>
      <c r="O66" s="330"/>
      <c r="P66" s="330"/>
      <c r="Q66" s="330"/>
      <c r="R66" s="330"/>
    </row>
    <row r="67" spans="1:18" s="80" customFormat="1" ht="12">
      <c r="A67" s="497" t="str">
        <f>$B$9</f>
        <v>I.</v>
      </c>
      <c r="B67" s="176">
        <f>COUNT($A$11:B66)+1</f>
        <v>14</v>
      </c>
      <c r="C67" s="203" t="s">
        <v>135</v>
      </c>
      <c r="D67" s="345" t="s">
        <v>5</v>
      </c>
      <c r="E67" s="346">
        <v>50</v>
      </c>
      <c r="F67" s="212">
        <f t="shared" si="1"/>
        <v>0</v>
      </c>
      <c r="G67" s="212">
        <f>IF(OSNOVA!$B$40=1,E67*F67,"")</f>
        <v>0</v>
      </c>
      <c r="H67" s="212"/>
      <c r="I67" s="322"/>
      <c r="J67" s="321"/>
      <c r="K67" s="320"/>
      <c r="L67" s="303"/>
      <c r="M67" s="330"/>
      <c r="N67" s="330"/>
      <c r="O67" s="330"/>
      <c r="P67" s="330"/>
      <c r="Q67" s="330"/>
      <c r="R67" s="330"/>
    </row>
    <row r="68" spans="1:18" s="80" customFormat="1" ht="72">
      <c r="A68" s="497"/>
      <c r="B68" s="176"/>
      <c r="C68" s="94" t="s">
        <v>221</v>
      </c>
      <c r="D68" s="365"/>
      <c r="E68" s="346"/>
      <c r="F68" s="212">
        <f>H68*DobMont</f>
        <v>0</v>
      </c>
      <c r="G68" s="212">
        <f>IF(OSNOVA!$B$40=1,E68*F68,"")</f>
        <v>0</v>
      </c>
      <c r="H68" s="212"/>
      <c r="I68" s="322"/>
      <c r="J68" s="321"/>
      <c r="K68" s="320"/>
      <c r="L68" s="303"/>
      <c r="M68" s="330"/>
      <c r="N68" s="330"/>
      <c r="O68" s="330"/>
      <c r="P68" s="330"/>
      <c r="Q68" s="330"/>
      <c r="R68" s="330"/>
    </row>
    <row r="69" spans="1:18" s="78" customFormat="1" ht="12">
      <c r="A69" s="497"/>
      <c r="B69" s="176"/>
      <c r="C69" s="204" t="s">
        <v>175</v>
      </c>
      <c r="D69" s="345"/>
      <c r="E69" s="346"/>
      <c r="F69" s="212">
        <f>H69*DobMont</f>
        <v>0</v>
      </c>
      <c r="G69" s="212">
        <f>IF(OSNOVA!$B$40=1,E69*F69,"")</f>
        <v>0</v>
      </c>
      <c r="H69" s="212"/>
      <c r="I69" s="322"/>
      <c r="J69" s="321"/>
      <c r="K69" s="320"/>
      <c r="L69" s="301"/>
      <c r="M69" s="306"/>
      <c r="N69" s="306"/>
      <c r="O69" s="306"/>
      <c r="P69" s="306"/>
      <c r="Q69" s="306"/>
      <c r="R69" s="306"/>
    </row>
    <row r="70" spans="1:18" s="78" customFormat="1" ht="12">
      <c r="A70" s="498"/>
      <c r="B70" s="176"/>
      <c r="C70" s="84"/>
      <c r="D70" s="365"/>
      <c r="E70" s="346"/>
      <c r="F70" s="212">
        <f>H70*DobMont</f>
        <v>0</v>
      </c>
      <c r="G70" s="212">
        <f>IF(OSNOVA!$B$40=1,E70*F70,"")</f>
        <v>0</v>
      </c>
      <c r="H70" s="212"/>
      <c r="I70" s="324"/>
      <c r="J70" s="323"/>
      <c r="K70" s="320"/>
      <c r="L70" s="301"/>
      <c r="M70" s="306"/>
      <c r="N70" s="306"/>
      <c r="O70" s="306"/>
      <c r="P70" s="306"/>
      <c r="Q70" s="306"/>
      <c r="R70" s="306"/>
    </row>
    <row r="71" spans="1:18" s="78" customFormat="1" ht="13.5" thickBot="1">
      <c r="A71" s="500"/>
      <c r="B71" s="500"/>
      <c r="C71" s="121" t="str">
        <f>CONCATENATE(A3,"",C9," - SKUPAJ:")</f>
        <v>S5.KN1 DVORANA - SKUPAJ:</v>
      </c>
      <c r="D71" s="354"/>
      <c r="E71" s="354"/>
      <c r="F71" s="305"/>
      <c r="G71" s="248">
        <f>SUM(G9:G69)</f>
        <v>0</v>
      </c>
      <c r="H71" s="277"/>
      <c r="I71" s="324"/>
      <c r="J71" s="323"/>
      <c r="K71" s="320"/>
      <c r="L71" s="301"/>
      <c r="M71" s="306"/>
      <c r="N71" s="306"/>
      <c r="O71" s="306"/>
      <c r="P71" s="306"/>
      <c r="Q71" s="306"/>
      <c r="R71" s="306"/>
    </row>
    <row r="72" spans="1:18" s="135" customFormat="1" ht="15">
      <c r="A72" s="501"/>
      <c r="B72" s="502"/>
      <c r="C72" s="260"/>
      <c r="D72" s="356"/>
      <c r="E72" s="356"/>
      <c r="F72" s="212"/>
      <c r="G72" s="267"/>
      <c r="H72" s="275"/>
      <c r="I72" s="314"/>
      <c r="J72" s="313"/>
      <c r="K72" s="303"/>
      <c r="L72" s="304"/>
      <c r="M72" s="331"/>
      <c r="N72" s="331"/>
      <c r="O72" s="331"/>
      <c r="P72" s="331"/>
      <c r="Q72" s="331"/>
      <c r="R72" s="331"/>
    </row>
    <row r="73" spans="1:18" ht="13.5" thickBot="1">
      <c r="A73" s="751"/>
      <c r="B73" s="752" t="s">
        <v>131</v>
      </c>
      <c r="C73" s="753" t="s">
        <v>404</v>
      </c>
      <c r="D73" s="362"/>
      <c r="E73" s="363"/>
      <c r="F73" s="208"/>
      <c r="G73" s="208"/>
      <c r="H73" s="754"/>
      <c r="I73" s="755"/>
      <c r="J73" s="755"/>
      <c r="K73" s="553"/>
      <c r="L73" s="756"/>
      <c r="M73" s="268"/>
      <c r="N73" s="757"/>
      <c r="O73" s="758"/>
      <c r="Q73" s="104"/>
      <c r="R73" s="104"/>
    </row>
    <row r="74" spans="1:16" s="78" customFormat="1" ht="12.75">
      <c r="A74" s="495"/>
      <c r="B74" s="496"/>
      <c r="C74" s="107"/>
      <c r="D74" s="359"/>
      <c r="E74" s="361"/>
      <c r="F74" s="212"/>
      <c r="G74" s="266"/>
      <c r="H74" s="272"/>
      <c r="I74" s="328"/>
      <c r="J74" s="328"/>
      <c r="K74" s="266"/>
      <c r="L74" s="269"/>
      <c r="M74" s="270"/>
      <c r="N74" s="249"/>
      <c r="O74" s="312"/>
      <c r="P74" s="306"/>
    </row>
    <row r="75" spans="1:16" s="78" customFormat="1" ht="12">
      <c r="A75" s="497" t="str">
        <f>$B$73</f>
        <v>II.</v>
      </c>
      <c r="B75" s="176">
        <f>COUNT(#REF!)+1</f>
        <v>1</v>
      </c>
      <c r="C75" s="203" t="s">
        <v>286</v>
      </c>
      <c r="D75" s="345" t="s">
        <v>6</v>
      </c>
      <c r="E75" s="346">
        <v>1</v>
      </c>
      <c r="F75" s="212">
        <f>H75*DobMont</f>
        <v>0</v>
      </c>
      <c r="G75" s="212">
        <f>IF(OSNOVA!$B$40=1,E75*F75,"")</f>
        <v>0</v>
      </c>
      <c r="H75" s="212"/>
      <c r="I75" s="328"/>
      <c r="J75" s="328"/>
      <c r="K75" s="266"/>
      <c r="L75" s="269"/>
      <c r="M75" s="270"/>
      <c r="N75" s="249"/>
      <c r="O75" s="312"/>
      <c r="P75" s="306"/>
    </row>
    <row r="76" spans="1:16" s="78" customFormat="1" ht="144">
      <c r="A76" s="498"/>
      <c r="B76" s="176"/>
      <c r="C76" s="199" t="s">
        <v>585</v>
      </c>
      <c r="D76" s="345"/>
      <c r="E76" s="346"/>
      <c r="F76" s="212">
        <f>H76*DobMont</f>
        <v>0</v>
      </c>
      <c r="G76" s="212">
        <f>IF(OSNOVA!$B$40=1,E76*F76,"")</f>
        <v>0</v>
      </c>
      <c r="H76" s="212"/>
      <c r="I76" s="328"/>
      <c r="J76" s="328"/>
      <c r="K76" s="266"/>
      <c r="L76" s="269"/>
      <c r="M76" s="270"/>
      <c r="N76" s="249"/>
      <c r="O76" s="312"/>
      <c r="P76" s="306"/>
    </row>
    <row r="77" spans="1:16" s="78" customFormat="1" ht="216">
      <c r="A77" s="498"/>
      <c r="B77" s="176"/>
      <c r="C77" s="199" t="s">
        <v>425</v>
      </c>
      <c r="D77" s="345"/>
      <c r="E77" s="346"/>
      <c r="F77" s="212"/>
      <c r="G77" s="212"/>
      <c r="H77" s="212"/>
      <c r="I77" s="328"/>
      <c r="J77" s="328"/>
      <c r="K77" s="266"/>
      <c r="L77" s="269"/>
      <c r="M77" s="270"/>
      <c r="N77" s="249"/>
      <c r="O77" s="312"/>
      <c r="P77" s="306"/>
    </row>
    <row r="78" spans="1:16" s="78" customFormat="1" ht="180">
      <c r="A78" s="498"/>
      <c r="B78" s="176"/>
      <c r="C78" s="199" t="s">
        <v>426</v>
      </c>
      <c r="D78" s="345"/>
      <c r="E78" s="346"/>
      <c r="F78" s="212"/>
      <c r="G78" s="212"/>
      <c r="H78" s="212"/>
      <c r="I78" s="328"/>
      <c r="J78" s="328"/>
      <c r="K78" s="266"/>
      <c r="L78" s="269"/>
      <c r="M78" s="270"/>
      <c r="N78" s="249"/>
      <c r="O78" s="312"/>
      <c r="P78" s="306"/>
    </row>
    <row r="79" spans="1:16" s="78" customFormat="1" ht="84">
      <c r="A79" s="498"/>
      <c r="B79" s="176"/>
      <c r="C79" s="199" t="s">
        <v>289</v>
      </c>
      <c r="D79" s="345"/>
      <c r="E79" s="346"/>
      <c r="F79" s="212"/>
      <c r="G79" s="212"/>
      <c r="H79" s="212"/>
      <c r="I79" s="328"/>
      <c r="J79" s="328"/>
      <c r="K79" s="266"/>
      <c r="L79" s="269"/>
      <c r="M79" s="270"/>
      <c r="N79" s="249"/>
      <c r="O79" s="312"/>
      <c r="P79" s="306"/>
    </row>
    <row r="80" spans="1:16" s="78" customFormat="1" ht="60">
      <c r="A80" s="498"/>
      <c r="B80" s="176"/>
      <c r="C80" s="444" t="s">
        <v>575</v>
      </c>
      <c r="D80" s="364"/>
      <c r="E80" s="344"/>
      <c r="F80" s="212">
        <f>H80*DobMont</f>
        <v>0</v>
      </c>
      <c r="G80" s="212">
        <f>IF(OSNOVA!$B$40=1,E80*F80,"")</f>
        <v>0</v>
      </c>
      <c r="H80" s="212"/>
      <c r="I80" s="328"/>
      <c r="J80" s="328"/>
      <c r="K80" s="266"/>
      <c r="L80" s="269"/>
      <c r="M80" s="270"/>
      <c r="N80" s="249"/>
      <c r="O80" s="312"/>
      <c r="P80" s="306"/>
    </row>
    <row r="81" spans="1:16" s="78" customFormat="1" ht="12">
      <c r="A81" s="498"/>
      <c r="B81" s="176"/>
      <c r="C81" s="200"/>
      <c r="D81" s="365"/>
      <c r="E81" s="346"/>
      <c r="F81" s="212"/>
      <c r="G81" s="212"/>
      <c r="H81" s="212"/>
      <c r="I81" s="328"/>
      <c r="J81" s="328"/>
      <c r="K81" s="266"/>
      <c r="L81" s="269"/>
      <c r="M81" s="270"/>
      <c r="N81" s="249"/>
      <c r="O81" s="312"/>
      <c r="P81" s="306"/>
    </row>
    <row r="82" spans="1:16" s="78" customFormat="1" ht="12">
      <c r="A82" s="497" t="str">
        <f>$B$73</f>
        <v>II.</v>
      </c>
      <c r="B82" s="176">
        <f>COUNT($A$75:$B81)+1</f>
        <v>2</v>
      </c>
      <c r="C82" s="222" t="s">
        <v>259</v>
      </c>
      <c r="D82" s="456" t="s">
        <v>5</v>
      </c>
      <c r="E82" s="224">
        <v>350</v>
      </c>
      <c r="F82" s="212">
        <f aca="true" t="shared" si="2" ref="F82:F92">H82*DobMont</f>
        <v>0</v>
      </c>
      <c r="G82" s="212">
        <f>IF(OSNOVA!$B$40=1,E82*F82,"")</f>
        <v>0</v>
      </c>
      <c r="H82" s="212"/>
      <c r="I82" s="328"/>
      <c r="J82" s="328"/>
      <c r="K82" s="266"/>
      <c r="L82" s="269"/>
      <c r="M82" s="270"/>
      <c r="N82" s="249"/>
      <c r="O82" s="312"/>
      <c r="P82" s="306"/>
    </row>
    <row r="83" spans="1:16" s="78" customFormat="1" ht="48">
      <c r="A83" s="498"/>
      <c r="B83" s="176"/>
      <c r="C83" s="215" t="s">
        <v>260</v>
      </c>
      <c r="D83" s="456"/>
      <c r="E83" s="224"/>
      <c r="F83" s="212">
        <f t="shared" si="2"/>
        <v>0</v>
      </c>
      <c r="G83" s="212">
        <f>IF(OSNOVA!$B$40=1,E83*F83,"")</f>
        <v>0</v>
      </c>
      <c r="H83" s="212"/>
      <c r="I83" s="328"/>
      <c r="J83" s="328"/>
      <c r="K83" s="266"/>
      <c r="L83" s="269"/>
      <c r="M83" s="270"/>
      <c r="N83" s="249"/>
      <c r="O83" s="312"/>
      <c r="P83" s="306"/>
    </row>
    <row r="84" spans="1:16" s="78" customFormat="1" ht="12">
      <c r="A84" s="498"/>
      <c r="B84" s="176"/>
      <c r="C84" s="225"/>
      <c r="D84" s="223"/>
      <c r="E84" s="224"/>
      <c r="F84" s="212">
        <f t="shared" si="2"/>
        <v>0</v>
      </c>
      <c r="G84" s="212">
        <f>IF(OSNOVA!$B$40=1,E84*F84,"")</f>
        <v>0</v>
      </c>
      <c r="H84" s="212"/>
      <c r="I84" s="328"/>
      <c r="J84" s="328"/>
      <c r="K84" s="266"/>
      <c r="L84" s="269"/>
      <c r="M84" s="270"/>
      <c r="N84" s="249"/>
      <c r="O84" s="312"/>
      <c r="P84" s="306"/>
    </row>
    <row r="85" spans="1:16" s="78" customFormat="1" ht="12">
      <c r="A85" s="497" t="str">
        <f>$B$73</f>
        <v>II.</v>
      </c>
      <c r="B85" s="176">
        <f>COUNT($A$75:$B84)+1</f>
        <v>3</v>
      </c>
      <c r="C85" s="222" t="s">
        <v>132</v>
      </c>
      <c r="D85" s="223"/>
      <c r="E85" s="224"/>
      <c r="F85" s="212">
        <f t="shared" si="2"/>
        <v>0</v>
      </c>
      <c r="G85" s="212">
        <f>IF(OSNOVA!$B$40=1,E85*F85,"")</f>
        <v>0</v>
      </c>
      <c r="H85" s="212"/>
      <c r="I85" s="328"/>
      <c r="J85" s="328"/>
      <c r="K85" s="266"/>
      <c r="L85" s="269"/>
      <c r="M85" s="270"/>
      <c r="N85" s="249"/>
      <c r="O85" s="312"/>
      <c r="P85" s="306"/>
    </row>
    <row r="86" spans="1:16" s="78" customFormat="1" ht="72">
      <c r="A86" s="498"/>
      <c r="B86" s="176"/>
      <c r="C86" s="201" t="s">
        <v>133</v>
      </c>
      <c r="D86" s="223"/>
      <c r="E86" s="224"/>
      <c r="F86" s="212">
        <f t="shared" si="2"/>
        <v>0</v>
      </c>
      <c r="G86" s="212">
        <f>IF(OSNOVA!$B$40=1,E86*F86,"")</f>
        <v>0</v>
      </c>
      <c r="H86" s="212"/>
      <c r="I86" s="328"/>
      <c r="J86" s="328"/>
      <c r="K86" s="266"/>
      <c r="L86" s="269"/>
      <c r="M86" s="270"/>
      <c r="N86" s="249"/>
      <c r="O86" s="312"/>
      <c r="P86" s="306"/>
    </row>
    <row r="87" spans="1:16" s="78" customFormat="1" ht="12">
      <c r="A87" s="498"/>
      <c r="B87" s="176"/>
      <c r="C87" s="199" t="s">
        <v>596</v>
      </c>
      <c r="D87" s="223" t="s">
        <v>4</v>
      </c>
      <c r="E87" s="224">
        <v>5</v>
      </c>
      <c r="F87" s="212">
        <f t="shared" si="2"/>
        <v>0</v>
      </c>
      <c r="G87" s="212">
        <f>IF(OSNOVA!$B$40=1,E87*F87,"")</f>
        <v>0</v>
      </c>
      <c r="H87" s="212"/>
      <c r="I87" s="328"/>
      <c r="J87" s="328"/>
      <c r="K87" s="266"/>
      <c r="L87" s="269"/>
      <c r="M87" s="270"/>
      <c r="N87" s="249"/>
      <c r="O87" s="312"/>
      <c r="P87" s="306"/>
    </row>
    <row r="88" spans="1:16" s="78" customFormat="1" ht="12">
      <c r="A88" s="498"/>
      <c r="B88" s="176"/>
      <c r="C88" s="225"/>
      <c r="D88" s="223"/>
      <c r="E88" s="224"/>
      <c r="F88" s="212">
        <f t="shared" si="2"/>
        <v>0</v>
      </c>
      <c r="G88" s="212">
        <f>IF(OSNOVA!$B$40=1,E88*F88,"")</f>
        <v>0</v>
      </c>
      <c r="H88" s="212"/>
      <c r="I88" s="328"/>
      <c r="J88" s="328"/>
      <c r="K88" s="266"/>
      <c r="L88" s="269"/>
      <c r="M88" s="270"/>
      <c r="N88" s="249"/>
      <c r="O88" s="312"/>
      <c r="P88" s="306"/>
    </row>
    <row r="89" spans="1:16" s="78" customFormat="1" ht="12">
      <c r="A89" s="497" t="str">
        <f>$B$73</f>
        <v>II.</v>
      </c>
      <c r="B89" s="176">
        <f>COUNT($A$75:$B88)+1</f>
        <v>4</v>
      </c>
      <c r="C89" s="457" t="s">
        <v>265</v>
      </c>
      <c r="D89" s="456" t="s">
        <v>134</v>
      </c>
      <c r="E89" s="224">
        <v>20</v>
      </c>
      <c r="F89" s="212">
        <f t="shared" si="2"/>
        <v>0</v>
      </c>
      <c r="G89" s="212">
        <f>IF(OSNOVA!$B$40=1,E89*F89,"")</f>
        <v>0</v>
      </c>
      <c r="H89" s="212"/>
      <c r="I89" s="328"/>
      <c r="J89" s="328"/>
      <c r="K89" s="266"/>
      <c r="L89" s="269"/>
      <c r="M89" s="270"/>
      <c r="N89" s="249"/>
      <c r="O89" s="312"/>
      <c r="P89" s="306"/>
    </row>
    <row r="90" spans="1:16" s="78" customFormat="1" ht="72">
      <c r="A90" s="498"/>
      <c r="B90" s="176"/>
      <c r="C90" s="221" t="s">
        <v>266</v>
      </c>
      <c r="D90" s="459"/>
      <c r="E90" s="459"/>
      <c r="F90" s="212">
        <f t="shared" si="2"/>
        <v>0</v>
      </c>
      <c r="G90" s="212">
        <f>IF(OSNOVA!$B$40=1,E90*F90,"")</f>
        <v>0</v>
      </c>
      <c r="H90" s="212"/>
      <c r="I90" s="328"/>
      <c r="J90" s="328"/>
      <c r="K90" s="266"/>
      <c r="L90" s="269"/>
      <c r="M90" s="270"/>
      <c r="N90" s="249"/>
      <c r="O90" s="312"/>
      <c r="P90" s="306"/>
    </row>
    <row r="91" spans="1:16" s="78" customFormat="1" ht="12">
      <c r="A91" s="498"/>
      <c r="B91" s="176"/>
      <c r="C91" s="460" t="s">
        <v>267</v>
      </c>
      <c r="D91" s="456"/>
      <c r="E91" s="458"/>
      <c r="F91" s="212">
        <f t="shared" si="2"/>
        <v>0</v>
      </c>
      <c r="G91" s="212">
        <f>IF(OSNOVA!$B$40=1,E91*F91,"")</f>
        <v>0</v>
      </c>
      <c r="H91" s="212"/>
      <c r="I91" s="328"/>
      <c r="J91" s="328"/>
      <c r="K91" s="266"/>
      <c r="L91" s="269"/>
      <c r="M91" s="270"/>
      <c r="N91" s="249"/>
      <c r="O91" s="312"/>
      <c r="P91" s="306"/>
    </row>
    <row r="92" spans="1:16" s="78" customFormat="1" ht="12">
      <c r="A92" s="498"/>
      <c r="B92" s="176"/>
      <c r="C92" s="221"/>
      <c r="D92" s="456"/>
      <c r="E92" s="458"/>
      <c r="F92" s="212">
        <f t="shared" si="2"/>
        <v>0</v>
      </c>
      <c r="G92" s="212">
        <f>IF(OSNOVA!$B$40=1,E92*F92,"")</f>
        <v>0</v>
      </c>
      <c r="H92" s="212"/>
      <c r="I92" s="328"/>
      <c r="J92" s="328"/>
      <c r="K92" s="266"/>
      <c r="L92" s="269"/>
      <c r="M92" s="270"/>
      <c r="N92" s="249"/>
      <c r="O92" s="312"/>
      <c r="P92" s="306"/>
    </row>
    <row r="93" spans="1:16" s="78" customFormat="1" ht="12">
      <c r="A93" s="497" t="str">
        <f>$B$73</f>
        <v>II.</v>
      </c>
      <c r="B93" s="176">
        <f>COUNT($A$75:$B92)+1</f>
        <v>5</v>
      </c>
      <c r="C93" s="203" t="s">
        <v>270</v>
      </c>
      <c r="D93" s="223"/>
      <c r="E93" s="224"/>
      <c r="F93" s="212">
        <f>H93*DobMont</f>
        <v>0</v>
      </c>
      <c r="G93" s="212">
        <f>IF(OSNOVA!$B$40=1,E93*F93,"")</f>
        <v>0</v>
      </c>
      <c r="H93" s="212"/>
      <c r="I93" s="328"/>
      <c r="J93" s="328"/>
      <c r="K93" s="266"/>
      <c r="L93" s="269"/>
      <c r="M93" s="270"/>
      <c r="N93" s="249"/>
      <c r="O93" s="312"/>
      <c r="P93" s="306"/>
    </row>
    <row r="94" spans="1:16" s="78" customFormat="1" ht="96">
      <c r="A94" s="498"/>
      <c r="B94" s="176"/>
      <c r="C94" s="199" t="s">
        <v>589</v>
      </c>
      <c r="D94" s="223"/>
      <c r="E94" s="224"/>
      <c r="F94" s="212">
        <f>H94*DobMont</f>
        <v>0</v>
      </c>
      <c r="G94" s="212">
        <f>IF(OSNOVA!$B$40=1,E94*F94,"")</f>
        <v>0</v>
      </c>
      <c r="H94" s="212"/>
      <c r="I94" s="328"/>
      <c r="J94" s="328"/>
      <c r="K94" s="266"/>
      <c r="L94" s="269"/>
      <c r="M94" s="270"/>
      <c r="N94" s="249"/>
      <c r="O94" s="312"/>
      <c r="P94" s="306"/>
    </row>
    <row r="95" spans="1:16" s="78" customFormat="1" ht="12">
      <c r="A95" s="498"/>
      <c r="B95" s="176"/>
      <c r="C95" s="250" t="s">
        <v>594</v>
      </c>
      <c r="D95" s="223"/>
      <c r="E95" s="224"/>
      <c r="F95" s="212">
        <f>H95*DobMont</f>
        <v>0</v>
      </c>
      <c r="G95" s="212">
        <f>IF(OSNOVA!$B$40=1,E95*F95,"")</f>
        <v>0</v>
      </c>
      <c r="H95" s="212"/>
      <c r="I95" s="328"/>
      <c r="J95" s="328"/>
      <c r="K95" s="266"/>
      <c r="L95" s="269"/>
      <c r="M95" s="270"/>
      <c r="N95" s="249"/>
      <c r="O95" s="312"/>
      <c r="P95" s="306"/>
    </row>
    <row r="96" spans="1:16" s="78" customFormat="1" ht="12">
      <c r="A96" s="498"/>
      <c r="B96" s="176"/>
      <c r="C96" s="199" t="s">
        <v>607</v>
      </c>
      <c r="D96" s="223" t="s">
        <v>6</v>
      </c>
      <c r="E96" s="224">
        <v>4</v>
      </c>
      <c r="F96" s="212">
        <f>H96*DobMont</f>
        <v>0</v>
      </c>
      <c r="G96" s="212">
        <f>IF(OSNOVA!$B$40=1,E96*F96,"")</f>
        <v>0</v>
      </c>
      <c r="H96" s="212"/>
      <c r="I96" s="328"/>
      <c r="J96" s="328"/>
      <c r="K96" s="266"/>
      <c r="L96" s="269"/>
      <c r="M96" s="270"/>
      <c r="N96" s="249"/>
      <c r="O96" s="312"/>
      <c r="P96" s="306"/>
    </row>
    <row r="97" spans="1:16" s="78" customFormat="1" ht="12">
      <c r="A97" s="498"/>
      <c r="B97" s="176"/>
      <c r="C97" s="250"/>
      <c r="D97" s="218"/>
      <c r="E97" s="218"/>
      <c r="F97" s="212"/>
      <c r="G97" s="212"/>
      <c r="H97" s="212"/>
      <c r="I97" s="328"/>
      <c r="J97" s="328"/>
      <c r="K97" s="266"/>
      <c r="L97" s="269"/>
      <c r="M97" s="270"/>
      <c r="N97" s="249"/>
      <c r="O97" s="312"/>
      <c r="P97" s="306"/>
    </row>
    <row r="98" spans="1:16" s="78" customFormat="1" ht="12">
      <c r="A98" s="497" t="str">
        <f>$B$73</f>
        <v>II.</v>
      </c>
      <c r="B98" s="176">
        <f>COUNT($A$75:$B97)+1</f>
        <v>6</v>
      </c>
      <c r="C98" s="203" t="s">
        <v>411</v>
      </c>
      <c r="D98" s="223"/>
      <c r="E98" s="224"/>
      <c r="F98" s="212">
        <f>H98*DobMont</f>
        <v>0</v>
      </c>
      <c r="G98" s="212">
        <f>IF(OSNOVA!$B$40=1,E98*F98,"")</f>
        <v>0</v>
      </c>
      <c r="H98" s="212"/>
      <c r="I98" s="328"/>
      <c r="J98" s="328"/>
      <c r="K98" s="266"/>
      <c r="L98" s="269"/>
      <c r="M98" s="270"/>
      <c r="N98" s="249"/>
      <c r="O98" s="312"/>
      <c r="P98" s="306"/>
    </row>
    <row r="99" spans="1:16" s="78" customFormat="1" ht="84">
      <c r="A99" s="498"/>
      <c r="B99" s="176"/>
      <c r="C99" s="462" t="s">
        <v>366</v>
      </c>
      <c r="D99" s="223"/>
      <c r="E99" s="224"/>
      <c r="F99" s="212">
        <f>H99*DobMont</f>
        <v>0</v>
      </c>
      <c r="G99" s="212">
        <f>IF(OSNOVA!$B$40=1,E99*F99,"")</f>
        <v>0</v>
      </c>
      <c r="H99" s="212"/>
      <c r="I99" s="328"/>
      <c r="J99" s="328"/>
      <c r="K99" s="266"/>
      <c r="L99" s="269"/>
      <c r="M99" s="270"/>
      <c r="N99" s="249"/>
      <c r="O99" s="312"/>
      <c r="P99" s="306"/>
    </row>
    <row r="100" spans="1:16" s="78" customFormat="1" ht="12">
      <c r="A100" s="498"/>
      <c r="B100" s="176"/>
      <c r="C100" s="250" t="s">
        <v>412</v>
      </c>
      <c r="D100" s="223"/>
      <c r="E100" s="224"/>
      <c r="F100" s="212">
        <f>H100*DobMont</f>
        <v>0</v>
      </c>
      <c r="G100" s="212">
        <f>IF(OSNOVA!$B$40=1,E100*F100,"")</f>
        <v>0</v>
      </c>
      <c r="H100" s="212"/>
      <c r="I100" s="328"/>
      <c r="J100" s="328"/>
      <c r="K100" s="266"/>
      <c r="L100" s="269"/>
      <c r="M100" s="270"/>
      <c r="N100" s="249"/>
      <c r="O100" s="312"/>
      <c r="P100" s="306"/>
    </row>
    <row r="101" spans="1:16" s="78" customFormat="1" ht="12">
      <c r="A101" s="498"/>
      <c r="B101" s="176"/>
      <c r="C101" s="666" t="s">
        <v>595</v>
      </c>
      <c r="D101" s="223" t="s">
        <v>6</v>
      </c>
      <c r="E101" s="224">
        <v>2</v>
      </c>
      <c r="F101" s="212">
        <f>H101*DobMont</f>
        <v>0</v>
      </c>
      <c r="G101" s="212">
        <f>IF(OSNOVA!$B$40=1,E101*F101,"")</f>
        <v>0</v>
      </c>
      <c r="H101" s="212"/>
      <c r="I101" s="328"/>
      <c r="J101" s="328"/>
      <c r="K101" s="266"/>
      <c r="L101" s="269"/>
      <c r="M101" s="270"/>
      <c r="N101" s="249"/>
      <c r="O101" s="312"/>
      <c r="P101" s="306"/>
    </row>
    <row r="102" spans="1:16" s="78" customFormat="1" ht="12">
      <c r="A102" s="498"/>
      <c r="B102" s="176"/>
      <c r="C102" s="250"/>
      <c r="D102" s="218"/>
      <c r="E102" s="218"/>
      <c r="F102" s="212"/>
      <c r="G102" s="212"/>
      <c r="H102" s="212"/>
      <c r="I102" s="328"/>
      <c r="J102" s="328"/>
      <c r="K102" s="266"/>
      <c r="L102" s="269"/>
      <c r="M102" s="270"/>
      <c r="N102" s="249"/>
      <c r="O102" s="312"/>
      <c r="P102" s="306"/>
    </row>
    <row r="103" spans="1:16" s="78" customFormat="1" ht="12">
      <c r="A103" s="497" t="str">
        <f>$B$73</f>
        <v>II.</v>
      </c>
      <c r="B103" s="176">
        <f>COUNT($A$75:$B102)+1</f>
        <v>7</v>
      </c>
      <c r="C103" s="461" t="s">
        <v>271</v>
      </c>
      <c r="D103" s="456"/>
      <c r="E103" s="224"/>
      <c r="F103" s="212">
        <f aca="true" t="shared" si="3" ref="F103:F110">H103*DobMont</f>
        <v>0</v>
      </c>
      <c r="G103" s="212">
        <f>IF(OSNOVA!$B$40=1,E103*F103,"")</f>
        <v>0</v>
      </c>
      <c r="H103" s="212"/>
      <c r="I103" s="328"/>
      <c r="J103" s="328"/>
      <c r="K103" s="266"/>
      <c r="L103" s="269"/>
      <c r="M103" s="270"/>
      <c r="N103" s="249"/>
      <c r="O103" s="312"/>
      <c r="P103" s="306"/>
    </row>
    <row r="104" spans="1:16" s="78" customFormat="1" ht="24">
      <c r="A104" s="498"/>
      <c r="B104" s="176"/>
      <c r="C104" s="201" t="s">
        <v>773</v>
      </c>
      <c r="D104" s="456"/>
      <c r="E104" s="224"/>
      <c r="F104" s="212">
        <f t="shared" si="3"/>
        <v>0</v>
      </c>
      <c r="G104" s="212">
        <f>IF(OSNOVA!$B$40=1,E104*F104,"")</f>
        <v>0</v>
      </c>
      <c r="H104" s="212"/>
      <c r="I104" s="328"/>
      <c r="J104" s="328"/>
      <c r="K104" s="266"/>
      <c r="L104" s="269"/>
      <c r="M104" s="270"/>
      <c r="N104" s="249"/>
      <c r="O104" s="312"/>
      <c r="P104" s="306"/>
    </row>
    <row r="105" spans="1:16" s="78" customFormat="1" ht="12">
      <c r="A105" s="498"/>
      <c r="B105" s="176"/>
      <c r="C105" s="226" t="s">
        <v>273</v>
      </c>
      <c r="D105" s="456"/>
      <c r="E105" s="224"/>
      <c r="F105" s="212">
        <f t="shared" si="3"/>
        <v>0</v>
      </c>
      <c r="G105" s="212">
        <f>IF(OSNOVA!$B$40=1,E105*F105,"")</f>
        <v>0</v>
      </c>
      <c r="H105" s="212"/>
      <c r="I105" s="328"/>
      <c r="J105" s="328"/>
      <c r="K105" s="266"/>
      <c r="L105" s="269"/>
      <c r="M105" s="270"/>
      <c r="N105" s="249"/>
      <c r="O105" s="312"/>
      <c r="P105" s="306"/>
    </row>
    <row r="106" spans="1:16" s="78" customFormat="1" ht="12">
      <c r="A106" s="498"/>
      <c r="B106" s="176"/>
      <c r="C106" s="199" t="s">
        <v>263</v>
      </c>
      <c r="D106" s="223" t="s">
        <v>4</v>
      </c>
      <c r="E106" s="224">
        <v>12</v>
      </c>
      <c r="F106" s="212">
        <f t="shared" si="3"/>
        <v>0</v>
      </c>
      <c r="G106" s="212">
        <f>IF(OSNOVA!$B$40=1,E106*F106,"")</f>
        <v>0</v>
      </c>
      <c r="H106" s="212"/>
      <c r="I106" s="328"/>
      <c r="J106" s="328"/>
      <c r="K106" s="266"/>
      <c r="L106" s="269"/>
      <c r="M106" s="270"/>
      <c r="N106" s="249"/>
      <c r="O106" s="312"/>
      <c r="P106" s="306"/>
    </row>
    <row r="107" spans="1:16" s="78" customFormat="1" ht="12">
      <c r="A107" s="498"/>
      <c r="B107" s="176"/>
      <c r="C107" s="225"/>
      <c r="D107" s="223"/>
      <c r="E107" s="224"/>
      <c r="F107" s="212">
        <f t="shared" si="3"/>
        <v>0</v>
      </c>
      <c r="G107" s="212">
        <f>IF(OSNOVA!$B$40=1,E107*F107,"")</f>
        <v>0</v>
      </c>
      <c r="H107" s="212"/>
      <c r="I107" s="328"/>
      <c r="J107" s="328"/>
      <c r="K107" s="266"/>
      <c r="L107" s="269"/>
      <c r="M107" s="270"/>
      <c r="N107" s="249"/>
      <c r="O107" s="312"/>
      <c r="P107" s="306"/>
    </row>
    <row r="108" spans="1:16" s="78" customFormat="1" ht="12">
      <c r="A108" s="497" t="str">
        <f>$B$73</f>
        <v>II.</v>
      </c>
      <c r="B108" s="176">
        <f>COUNT($A$75:$B107)+1</f>
        <v>8</v>
      </c>
      <c r="C108" s="203" t="s">
        <v>597</v>
      </c>
      <c r="D108" s="223"/>
      <c r="E108" s="224"/>
      <c r="F108" s="212"/>
      <c r="G108" s="212"/>
      <c r="H108" s="212"/>
      <c r="I108" s="328"/>
      <c r="J108" s="328"/>
      <c r="K108" s="266"/>
      <c r="L108" s="269"/>
      <c r="M108" s="270"/>
      <c r="N108" s="249"/>
      <c r="O108" s="312"/>
      <c r="P108" s="306"/>
    </row>
    <row r="109" spans="1:16" s="78" customFormat="1" ht="24">
      <c r="A109" s="498"/>
      <c r="B109" s="176"/>
      <c r="C109" s="462" t="s">
        <v>599</v>
      </c>
      <c r="D109" s="223"/>
      <c r="E109" s="224"/>
      <c r="F109" s="212">
        <f t="shared" si="3"/>
        <v>0</v>
      </c>
      <c r="G109" s="212">
        <f>IF(OSNOVA!$B$40=1,E109*F109,"")</f>
        <v>0</v>
      </c>
      <c r="H109" s="212"/>
      <c r="I109" s="328"/>
      <c r="J109" s="328"/>
      <c r="K109" s="266"/>
      <c r="L109" s="269"/>
      <c r="M109" s="270"/>
      <c r="N109" s="249"/>
      <c r="O109" s="312"/>
      <c r="P109" s="306"/>
    </row>
    <row r="110" spans="1:16" s="78" customFormat="1" ht="12">
      <c r="A110" s="498"/>
      <c r="B110" s="176"/>
      <c r="C110" s="250" t="s">
        <v>412</v>
      </c>
      <c r="D110" s="438"/>
      <c r="E110" s="218"/>
      <c r="F110" s="212">
        <f t="shared" si="3"/>
        <v>0</v>
      </c>
      <c r="G110" s="212">
        <f>IF(OSNOVA!$B$40=1,E110*F110,"")</f>
        <v>0</v>
      </c>
      <c r="H110" s="212"/>
      <c r="I110" s="328"/>
      <c r="J110" s="328"/>
      <c r="K110" s="266"/>
      <c r="L110" s="269"/>
      <c r="M110" s="270"/>
      <c r="N110" s="249"/>
      <c r="O110" s="312"/>
      <c r="P110" s="306"/>
    </row>
    <row r="111" spans="1:16" s="78" customFormat="1" ht="12">
      <c r="A111" s="498"/>
      <c r="B111" s="176"/>
      <c r="C111" s="666" t="s">
        <v>612</v>
      </c>
      <c r="D111" s="223" t="s">
        <v>6</v>
      </c>
      <c r="E111" s="224">
        <v>2</v>
      </c>
      <c r="F111" s="212">
        <f>H111*DobMont</f>
        <v>0</v>
      </c>
      <c r="G111" s="212">
        <f>IF(OSNOVA!$B$40=1,E111*F111,"")</f>
        <v>0</v>
      </c>
      <c r="H111" s="212"/>
      <c r="I111" s="328"/>
      <c r="J111" s="328"/>
      <c r="K111" s="266"/>
      <c r="L111" s="269"/>
      <c r="M111" s="270"/>
      <c r="N111" s="249"/>
      <c r="O111" s="312"/>
      <c r="P111" s="306"/>
    </row>
    <row r="112" spans="1:16" s="78" customFormat="1" ht="12">
      <c r="A112" s="498"/>
      <c r="B112" s="176"/>
      <c r="C112" s="666"/>
      <c r="D112" s="223"/>
      <c r="E112" s="224"/>
      <c r="F112" s="212"/>
      <c r="G112" s="212"/>
      <c r="H112" s="212"/>
      <c r="I112" s="328"/>
      <c r="J112" s="328"/>
      <c r="K112" s="266"/>
      <c r="L112" s="269"/>
      <c r="M112" s="270"/>
      <c r="N112" s="249"/>
      <c r="O112" s="312"/>
      <c r="P112" s="306"/>
    </row>
    <row r="113" spans="1:16" s="78" customFormat="1" ht="12">
      <c r="A113" s="497" t="str">
        <f>$B$73</f>
        <v>II.</v>
      </c>
      <c r="B113" s="176">
        <f>COUNT($A$75:$B111)+1</f>
        <v>9</v>
      </c>
      <c r="C113" s="371" t="s">
        <v>611</v>
      </c>
      <c r="D113" s="456"/>
      <c r="E113" s="224"/>
      <c r="F113" s="212"/>
      <c r="G113" s="212"/>
      <c r="H113" s="212"/>
      <c r="I113" s="328"/>
      <c r="J113" s="328"/>
      <c r="K113" s="266"/>
      <c r="L113" s="269"/>
      <c r="M113" s="270"/>
      <c r="N113" s="249"/>
      <c r="O113" s="312"/>
      <c r="P113" s="306"/>
    </row>
    <row r="114" spans="1:16" s="78" customFormat="1" ht="101.25" customHeight="1">
      <c r="A114" s="497"/>
      <c r="B114" s="176"/>
      <c r="C114" s="198" t="s">
        <v>802</v>
      </c>
      <c r="D114" s="456"/>
      <c r="E114" s="224"/>
      <c r="F114" s="212"/>
      <c r="G114" s="212"/>
      <c r="H114" s="212"/>
      <c r="I114" s="328"/>
      <c r="J114" s="328"/>
      <c r="K114" s="266"/>
      <c r="L114" s="269"/>
      <c r="M114" s="270"/>
      <c r="N114" s="249"/>
      <c r="O114" s="312"/>
      <c r="P114" s="306"/>
    </row>
    <row r="115" spans="1:16" s="78" customFormat="1" ht="24">
      <c r="A115" s="498"/>
      <c r="B115" s="176"/>
      <c r="C115" s="250" t="s">
        <v>801</v>
      </c>
      <c r="D115" s="456"/>
      <c r="E115" s="224"/>
      <c r="F115" s="212"/>
      <c r="G115" s="212"/>
      <c r="H115" s="212"/>
      <c r="I115" s="328"/>
      <c r="J115" s="328"/>
      <c r="K115" s="266"/>
      <c r="L115" s="269"/>
      <c r="M115" s="270"/>
      <c r="N115" s="249"/>
      <c r="O115" s="312"/>
      <c r="P115" s="306"/>
    </row>
    <row r="116" spans="1:16" s="78" customFormat="1" ht="12">
      <c r="A116" s="498"/>
      <c r="B116" s="176"/>
      <c r="C116" s="226" t="s">
        <v>600</v>
      </c>
      <c r="D116" s="456" t="s">
        <v>6</v>
      </c>
      <c r="E116" s="224">
        <v>6</v>
      </c>
      <c r="F116" s="212">
        <f>H116*DobMont</f>
        <v>0</v>
      </c>
      <c r="G116" s="212">
        <f>IF(OSNOVA!$B$40=1,E116*F116,"")</f>
        <v>0</v>
      </c>
      <c r="H116" s="212"/>
      <c r="I116" s="328"/>
      <c r="J116" s="328"/>
      <c r="K116" s="266"/>
      <c r="L116" s="269"/>
      <c r="M116" s="270"/>
      <c r="N116" s="249"/>
      <c r="O116" s="312"/>
      <c r="P116" s="306"/>
    </row>
    <row r="117" spans="1:16" s="78" customFormat="1" ht="12">
      <c r="A117" s="498"/>
      <c r="B117" s="176"/>
      <c r="C117" s="226" t="s">
        <v>612</v>
      </c>
      <c r="D117" s="456" t="s">
        <v>6</v>
      </c>
      <c r="E117" s="224">
        <v>1</v>
      </c>
      <c r="F117" s="212">
        <f>H117*DobMont</f>
        <v>0</v>
      </c>
      <c r="G117" s="212">
        <f>IF(OSNOVA!$B$40=1,E117*F117,"")</f>
        <v>0</v>
      </c>
      <c r="H117" s="212"/>
      <c r="I117" s="328"/>
      <c r="J117" s="328"/>
      <c r="K117" s="266"/>
      <c r="L117" s="269"/>
      <c r="M117" s="270"/>
      <c r="N117" s="249"/>
      <c r="O117" s="312"/>
      <c r="P117" s="306"/>
    </row>
    <row r="118" spans="1:16" s="78" customFormat="1" ht="12">
      <c r="A118" s="498"/>
      <c r="B118" s="176"/>
      <c r="C118" s="225"/>
      <c r="D118" s="223"/>
      <c r="E118" s="224"/>
      <c r="F118" s="212"/>
      <c r="G118" s="212"/>
      <c r="H118" s="212"/>
      <c r="I118" s="328"/>
      <c r="J118" s="328"/>
      <c r="K118" s="266"/>
      <c r="L118" s="269"/>
      <c r="M118" s="270"/>
      <c r="N118" s="249"/>
      <c r="O118" s="312"/>
      <c r="P118" s="306"/>
    </row>
    <row r="119" spans="1:16" s="78" customFormat="1" ht="12">
      <c r="A119" s="497" t="str">
        <f>$B$73</f>
        <v>II.</v>
      </c>
      <c r="B119" s="176">
        <f>COUNT($A$75:$B118)+1</f>
        <v>10</v>
      </c>
      <c r="C119" s="203" t="s">
        <v>151</v>
      </c>
      <c r="D119" s="438" t="s">
        <v>98</v>
      </c>
      <c r="E119" s="257">
        <v>1</v>
      </c>
      <c r="F119" s="212">
        <f>H119*DobMont</f>
        <v>0</v>
      </c>
      <c r="G119" s="212">
        <f>IF(OSNOVA!$B$40=1,E119*F119,"")</f>
        <v>0</v>
      </c>
      <c r="H119" s="212"/>
      <c r="I119" s="328"/>
      <c r="J119" s="328"/>
      <c r="K119" s="266"/>
      <c r="L119" s="269"/>
      <c r="M119" s="270"/>
      <c r="N119" s="249"/>
      <c r="O119" s="312"/>
      <c r="P119" s="306"/>
    </row>
    <row r="120" spans="1:16" s="78" customFormat="1" ht="24">
      <c r="A120" s="498"/>
      <c r="B120" s="176"/>
      <c r="C120" s="197" t="s">
        <v>276</v>
      </c>
      <c r="D120" s="438"/>
      <c r="E120" s="257"/>
      <c r="F120" s="212">
        <f>H120*DobMont</f>
        <v>0</v>
      </c>
      <c r="G120" s="212">
        <f>IF(OSNOVA!$B$40=1,E120*F120,"")</f>
        <v>0</v>
      </c>
      <c r="H120" s="212"/>
      <c r="I120" s="328"/>
      <c r="J120" s="328"/>
      <c r="K120" s="266"/>
      <c r="L120" s="269"/>
      <c r="M120" s="270"/>
      <c r="N120" s="249"/>
      <c r="O120" s="312"/>
      <c r="P120" s="306"/>
    </row>
    <row r="121" spans="1:16" s="78" customFormat="1" ht="12">
      <c r="A121" s="498"/>
      <c r="B121" s="176"/>
      <c r="C121" s="197"/>
      <c r="D121" s="364"/>
      <c r="E121" s="344"/>
      <c r="F121" s="212">
        <f>H121*DobMont</f>
        <v>0</v>
      </c>
      <c r="G121" s="212">
        <f>IF(OSNOVA!$B$40=1,E121*F121,"")</f>
        <v>0</v>
      </c>
      <c r="H121" s="212"/>
      <c r="I121" s="328"/>
      <c r="J121" s="328"/>
      <c r="K121" s="266"/>
      <c r="L121" s="269"/>
      <c r="M121" s="270"/>
      <c r="N121" s="249"/>
      <c r="O121" s="312"/>
      <c r="P121" s="306"/>
    </row>
    <row r="122" spans="1:16" s="78" customFormat="1" ht="12">
      <c r="A122" s="498"/>
      <c r="B122" s="176"/>
      <c r="C122" s="203" t="s">
        <v>364</v>
      </c>
      <c r="D122" s="438" t="s">
        <v>6</v>
      </c>
      <c r="E122" s="257">
        <v>1</v>
      </c>
      <c r="F122" s="212">
        <f>H122*DobMont</f>
        <v>0</v>
      </c>
      <c r="G122" s="212">
        <f>IF(OSNOVA!$B$40=1,E122*F122,"")</f>
        <v>0</v>
      </c>
      <c r="H122" s="212"/>
      <c r="I122" s="328"/>
      <c r="J122" s="328"/>
      <c r="K122" s="266"/>
      <c r="L122" s="269"/>
      <c r="M122" s="270"/>
      <c r="N122" s="249"/>
      <c r="O122" s="312"/>
      <c r="P122" s="306"/>
    </row>
    <row r="123" spans="1:16" s="78" customFormat="1" ht="96">
      <c r="A123" s="498"/>
      <c r="B123" s="176"/>
      <c r="C123" s="197" t="s">
        <v>365</v>
      </c>
      <c r="D123" s="438"/>
      <c r="E123" s="257"/>
      <c r="F123" s="212">
        <f>H123*DobMont</f>
        <v>0</v>
      </c>
      <c r="G123" s="212">
        <f>IF(OSNOVA!$B$40=1,E123*F123,"")</f>
        <v>0</v>
      </c>
      <c r="H123" s="212"/>
      <c r="I123" s="328"/>
      <c r="J123" s="328"/>
      <c r="K123" s="266"/>
      <c r="L123" s="269"/>
      <c r="M123" s="270"/>
      <c r="N123" s="249"/>
      <c r="O123" s="312"/>
      <c r="P123" s="306"/>
    </row>
    <row r="124" spans="1:16" s="78" customFormat="1" ht="12">
      <c r="A124" s="498"/>
      <c r="B124" s="176"/>
      <c r="C124" s="250"/>
      <c r="D124" s="223"/>
      <c r="E124" s="224"/>
      <c r="F124" s="212"/>
      <c r="G124" s="266"/>
      <c r="H124" s="272"/>
      <c r="I124" s="328"/>
      <c r="J124" s="328"/>
      <c r="K124" s="266"/>
      <c r="L124" s="269"/>
      <c r="M124" s="270"/>
      <c r="N124" s="249"/>
      <c r="O124" s="312"/>
      <c r="P124" s="306"/>
    </row>
    <row r="125" spans="1:16" s="78" customFormat="1" ht="12">
      <c r="A125" s="497" t="str">
        <f>$B$73</f>
        <v>II.</v>
      </c>
      <c r="B125" s="176">
        <f>COUNT($A$75:$B124)+1</f>
        <v>11</v>
      </c>
      <c r="C125" s="203" t="s">
        <v>135</v>
      </c>
      <c r="D125" s="345" t="s">
        <v>5</v>
      </c>
      <c r="E125" s="346">
        <v>25</v>
      </c>
      <c r="F125" s="212">
        <f>H125*DobMont</f>
        <v>0</v>
      </c>
      <c r="G125" s="266">
        <f>IF(OSNOVA!$B$40=1,E125*F125,"")</f>
        <v>0</v>
      </c>
      <c r="H125" s="272"/>
      <c r="I125" s="328"/>
      <c r="J125" s="328"/>
      <c r="K125" s="266"/>
      <c r="L125" s="269"/>
      <c r="M125" s="270"/>
      <c r="N125" s="249"/>
      <c r="O125" s="312"/>
      <c r="P125" s="306"/>
    </row>
    <row r="126" spans="1:16" s="78" customFormat="1" ht="72">
      <c r="A126" s="497"/>
      <c r="B126" s="176"/>
      <c r="C126" s="94" t="s">
        <v>221</v>
      </c>
      <c r="D126" s="365"/>
      <c r="E126" s="346"/>
      <c r="F126" s="212"/>
      <c r="G126" s="266"/>
      <c r="H126" s="272"/>
      <c r="I126" s="328"/>
      <c r="J126" s="328"/>
      <c r="K126" s="266"/>
      <c r="L126" s="269"/>
      <c r="M126" s="270"/>
      <c r="N126" s="249"/>
      <c r="O126" s="312"/>
      <c r="P126" s="306"/>
    </row>
    <row r="127" spans="1:16" s="78" customFormat="1" ht="12">
      <c r="A127" s="497"/>
      <c r="B127" s="176"/>
      <c r="C127" s="204" t="s">
        <v>175</v>
      </c>
      <c r="D127" s="345"/>
      <c r="E127" s="346"/>
      <c r="F127" s="212"/>
      <c r="G127" s="266"/>
      <c r="H127" s="272"/>
      <c r="I127" s="328"/>
      <c r="J127" s="328"/>
      <c r="K127" s="266"/>
      <c r="L127" s="269"/>
      <c r="M127" s="270"/>
      <c r="N127" s="249"/>
      <c r="O127" s="312"/>
      <c r="P127" s="306"/>
    </row>
    <row r="128" spans="1:16" s="78" customFormat="1" ht="12">
      <c r="A128" s="498"/>
      <c r="B128" s="176"/>
      <c r="C128" s="84"/>
      <c r="D128" s="365"/>
      <c r="E128" s="346"/>
      <c r="F128" s="227"/>
      <c r="G128" s="212"/>
      <c r="H128" s="272"/>
      <c r="I128" s="328"/>
      <c r="J128" s="328"/>
      <c r="K128" s="266"/>
      <c r="L128" s="269"/>
      <c r="M128" s="270"/>
      <c r="N128" s="249"/>
      <c r="O128" s="312"/>
      <c r="P128" s="306"/>
    </row>
    <row r="129" spans="1:16" s="78" customFormat="1" ht="13.5" thickBot="1">
      <c r="A129" s="499"/>
      <c r="B129" s="500"/>
      <c r="C129" s="121" t="str">
        <f>CONCATENATE(B73," ",C73," - SKUPAJ:")</f>
        <v>II. KN2 ZBORNICA - SKUPAJ:</v>
      </c>
      <c r="D129" s="354"/>
      <c r="E129" s="354"/>
      <c r="F129" s="228"/>
      <c r="G129" s="229">
        <f>SUM(G74:G128)</f>
        <v>0</v>
      </c>
      <c r="H129" s="272"/>
      <c r="I129" s="328"/>
      <c r="J129" s="328"/>
      <c r="K129" s="266"/>
      <c r="L129" s="269"/>
      <c r="M129" s="270"/>
      <c r="N129" s="249"/>
      <c r="O129" s="312"/>
      <c r="P129" s="306"/>
    </row>
    <row r="130" spans="1:16" s="78" customFormat="1" ht="12.75">
      <c r="A130" s="501"/>
      <c r="B130" s="502"/>
      <c r="C130" s="339"/>
      <c r="D130" s="356"/>
      <c r="E130" s="356"/>
      <c r="F130" s="340"/>
      <c r="G130" s="267"/>
      <c r="H130" s="272"/>
      <c r="I130" s="328"/>
      <c r="J130" s="328"/>
      <c r="K130" s="266"/>
      <c r="L130" s="269"/>
      <c r="M130" s="270"/>
      <c r="N130" s="249"/>
      <c r="O130" s="312"/>
      <c r="P130" s="306"/>
    </row>
    <row r="131" spans="1:16" s="104" customFormat="1" ht="13.5" thickBot="1">
      <c r="A131" s="751"/>
      <c r="B131" s="752" t="s">
        <v>150</v>
      </c>
      <c r="C131" s="753" t="s">
        <v>405</v>
      </c>
      <c r="D131" s="362"/>
      <c r="E131" s="363"/>
      <c r="F131" s="208"/>
      <c r="G131" s="208"/>
      <c r="H131" s="754"/>
      <c r="I131" s="755"/>
      <c r="J131" s="755"/>
      <c r="K131" s="553"/>
      <c r="L131" s="756"/>
      <c r="M131" s="268"/>
      <c r="N131" s="757"/>
      <c r="O131" s="758"/>
      <c r="P131" s="309"/>
    </row>
    <row r="132" spans="1:16" s="78" customFormat="1" ht="12.75">
      <c r="A132" s="495"/>
      <c r="B132" s="496"/>
      <c r="C132" s="107"/>
      <c r="D132" s="359"/>
      <c r="E132" s="361"/>
      <c r="F132" s="212"/>
      <c r="G132" s="266"/>
      <c r="H132" s="272"/>
      <c r="I132" s="328"/>
      <c r="J132" s="328"/>
      <c r="K132" s="266"/>
      <c r="L132" s="269"/>
      <c r="M132" s="270"/>
      <c r="N132" s="249"/>
      <c r="O132" s="312"/>
      <c r="P132" s="306"/>
    </row>
    <row r="133" spans="1:16" s="78" customFormat="1" ht="12">
      <c r="A133" s="497" t="str">
        <f>$B$131</f>
        <v>III.</v>
      </c>
      <c r="B133" s="176">
        <f>COUNT(#REF!)+1</f>
        <v>1</v>
      </c>
      <c r="C133" s="203" t="s">
        <v>287</v>
      </c>
      <c r="D133" s="345" t="s">
        <v>6</v>
      </c>
      <c r="E133" s="346">
        <v>1</v>
      </c>
      <c r="F133" s="212">
        <f>H133*DobMont</f>
        <v>0</v>
      </c>
      <c r="G133" s="212">
        <f>IF(OSNOVA!$B$40=1,E133*F133,"")</f>
        <v>0</v>
      </c>
      <c r="H133" s="212"/>
      <c r="I133" s="328"/>
      <c r="J133" s="328"/>
      <c r="K133" s="266"/>
      <c r="L133" s="269"/>
      <c r="M133" s="270"/>
      <c r="N133" s="249"/>
      <c r="O133" s="312"/>
      <c r="P133" s="306"/>
    </row>
    <row r="134" spans="1:16" s="78" customFormat="1" ht="144">
      <c r="A134" s="497"/>
      <c r="B134" s="176"/>
      <c r="C134" s="199" t="s">
        <v>585</v>
      </c>
      <c r="D134" s="345"/>
      <c r="E134" s="346"/>
      <c r="F134" s="212">
        <f>H134*DobMont</f>
        <v>0</v>
      </c>
      <c r="G134" s="212">
        <f>IF(OSNOVA!$B$40=1,E134*F134,"")</f>
        <v>0</v>
      </c>
      <c r="H134" s="212"/>
      <c r="I134" s="328"/>
      <c r="J134" s="328"/>
      <c r="K134" s="266"/>
      <c r="L134" s="269"/>
      <c r="M134" s="270"/>
      <c r="N134" s="249"/>
      <c r="O134" s="312"/>
      <c r="P134" s="306"/>
    </row>
    <row r="135" spans="1:16" s="78" customFormat="1" ht="216">
      <c r="A135" s="497"/>
      <c r="B135" s="176"/>
      <c r="C135" s="199" t="s">
        <v>425</v>
      </c>
      <c r="D135" s="345"/>
      <c r="E135" s="346"/>
      <c r="F135" s="212"/>
      <c r="G135" s="212"/>
      <c r="H135" s="212"/>
      <c r="I135" s="328"/>
      <c r="J135" s="328"/>
      <c r="K135" s="266"/>
      <c r="L135" s="269"/>
      <c r="M135" s="270"/>
      <c r="N135" s="249"/>
      <c r="O135" s="312"/>
      <c r="P135" s="306"/>
    </row>
    <row r="136" spans="1:16" s="78" customFormat="1" ht="180">
      <c r="A136" s="497"/>
      <c r="B136" s="176"/>
      <c r="C136" s="199" t="s">
        <v>427</v>
      </c>
      <c r="D136" s="345"/>
      <c r="E136" s="346"/>
      <c r="F136" s="212"/>
      <c r="G136" s="212"/>
      <c r="H136" s="212"/>
      <c r="I136" s="328"/>
      <c r="J136" s="328"/>
      <c r="K136" s="266"/>
      <c r="L136" s="269"/>
      <c r="M136" s="270"/>
      <c r="N136" s="249"/>
      <c r="O136" s="312"/>
      <c r="P136" s="306"/>
    </row>
    <row r="137" spans="1:16" s="78" customFormat="1" ht="84">
      <c r="A137" s="497"/>
      <c r="B137" s="176"/>
      <c r="C137" s="199" t="s">
        <v>289</v>
      </c>
      <c r="D137" s="345"/>
      <c r="E137" s="346"/>
      <c r="F137" s="212"/>
      <c r="G137" s="212"/>
      <c r="H137" s="212"/>
      <c r="I137" s="328"/>
      <c r="J137" s="328"/>
      <c r="K137" s="266"/>
      <c r="L137" s="269"/>
      <c r="M137" s="270"/>
      <c r="N137" s="249"/>
      <c r="O137" s="312"/>
      <c r="P137" s="306"/>
    </row>
    <row r="138" spans="1:16" s="78" customFormat="1" ht="60">
      <c r="A138" s="497"/>
      <c r="B138" s="176"/>
      <c r="C138" s="444" t="s">
        <v>576</v>
      </c>
      <c r="D138" s="364"/>
      <c r="E138" s="344"/>
      <c r="F138" s="212">
        <f>H138*DobMont</f>
        <v>0</v>
      </c>
      <c r="G138" s="212">
        <f>IF(OSNOVA!$B$40=1,E138*F138,"")</f>
        <v>0</v>
      </c>
      <c r="H138" s="212"/>
      <c r="I138" s="328"/>
      <c r="J138" s="328"/>
      <c r="K138" s="266"/>
      <c r="L138" s="269"/>
      <c r="M138" s="270"/>
      <c r="N138" s="249"/>
      <c r="O138" s="312"/>
      <c r="P138" s="306"/>
    </row>
    <row r="139" spans="1:16" s="78" customFormat="1" ht="12">
      <c r="A139" s="497"/>
      <c r="B139" s="176"/>
      <c r="C139" s="200"/>
      <c r="D139" s="365"/>
      <c r="E139" s="346"/>
      <c r="F139" s="212"/>
      <c r="G139" s="212"/>
      <c r="H139" s="212"/>
      <c r="I139" s="328"/>
      <c r="J139" s="328"/>
      <c r="K139" s="266"/>
      <c r="L139" s="269"/>
      <c r="M139" s="270"/>
      <c r="N139" s="249"/>
      <c r="O139" s="312"/>
      <c r="P139" s="306"/>
    </row>
    <row r="140" spans="1:16" s="78" customFormat="1" ht="12">
      <c r="A140" s="497" t="str">
        <f>$B$131</f>
        <v>III.</v>
      </c>
      <c r="B140" s="176">
        <f>COUNT($A$133:$B139)+1</f>
        <v>2</v>
      </c>
      <c r="C140" s="222" t="s">
        <v>259</v>
      </c>
      <c r="D140" s="456" t="s">
        <v>5</v>
      </c>
      <c r="E140" s="224">
        <v>5</v>
      </c>
      <c r="F140" s="212">
        <f aca="true" t="shared" si="4" ref="F140:F151">H140*DobMont</f>
        <v>0</v>
      </c>
      <c r="G140" s="212">
        <f>IF(OSNOVA!$B$40=1,E140*F140,"")</f>
        <v>0</v>
      </c>
      <c r="H140" s="212"/>
      <c r="I140" s="328"/>
      <c r="J140" s="328"/>
      <c r="K140" s="266"/>
      <c r="L140" s="269"/>
      <c r="M140" s="270"/>
      <c r="N140" s="249"/>
      <c r="O140" s="312"/>
      <c r="P140" s="306"/>
    </row>
    <row r="141" spans="1:16" s="78" customFormat="1" ht="48">
      <c r="A141" s="497"/>
      <c r="B141" s="176"/>
      <c r="C141" s="215" t="s">
        <v>260</v>
      </c>
      <c r="D141" s="456"/>
      <c r="E141" s="224"/>
      <c r="F141" s="212">
        <f t="shared" si="4"/>
        <v>0</v>
      </c>
      <c r="G141" s="212">
        <f>IF(OSNOVA!$B$40=1,E141*F141,"")</f>
        <v>0</v>
      </c>
      <c r="H141" s="212"/>
      <c r="I141" s="328"/>
      <c r="J141" s="328"/>
      <c r="K141" s="266"/>
      <c r="L141" s="269"/>
      <c r="M141" s="270"/>
      <c r="N141" s="249"/>
      <c r="O141" s="312"/>
      <c r="P141" s="306"/>
    </row>
    <row r="142" spans="1:16" s="78" customFormat="1" ht="12">
      <c r="A142" s="497"/>
      <c r="B142" s="176"/>
      <c r="C142" s="225"/>
      <c r="D142" s="223"/>
      <c r="E142" s="224"/>
      <c r="F142" s="212">
        <f t="shared" si="4"/>
        <v>0</v>
      </c>
      <c r="G142" s="212">
        <f>IF(OSNOVA!$B$40=1,E142*F142,"")</f>
        <v>0</v>
      </c>
      <c r="H142" s="212"/>
      <c r="I142" s="328"/>
      <c r="J142" s="328"/>
      <c r="K142" s="266"/>
      <c r="L142" s="269"/>
      <c r="M142" s="270"/>
      <c r="N142" s="249"/>
      <c r="O142" s="312"/>
      <c r="P142" s="306"/>
    </row>
    <row r="143" spans="1:16" s="78" customFormat="1" ht="12">
      <c r="A143" s="497" t="str">
        <f>$B$131</f>
        <v>III.</v>
      </c>
      <c r="B143" s="176">
        <f>COUNT($A$133:$B142)+1</f>
        <v>3</v>
      </c>
      <c r="C143" s="222" t="s">
        <v>132</v>
      </c>
      <c r="D143" s="223"/>
      <c r="E143" s="224"/>
      <c r="F143" s="212">
        <f t="shared" si="4"/>
        <v>0</v>
      </c>
      <c r="G143" s="212">
        <f>IF(OSNOVA!$B$40=1,E143*F143,"")</f>
        <v>0</v>
      </c>
      <c r="H143" s="212"/>
      <c r="I143" s="328"/>
      <c r="J143" s="328"/>
      <c r="K143" s="266"/>
      <c r="L143" s="269"/>
      <c r="M143" s="270"/>
      <c r="N143" s="249"/>
      <c r="O143" s="312"/>
      <c r="P143" s="306"/>
    </row>
    <row r="144" spans="1:16" s="78" customFormat="1" ht="72">
      <c r="A144" s="497"/>
      <c r="B144" s="176"/>
      <c r="C144" s="201" t="s">
        <v>133</v>
      </c>
      <c r="D144" s="223"/>
      <c r="E144" s="224"/>
      <c r="F144" s="212">
        <f t="shared" si="4"/>
        <v>0</v>
      </c>
      <c r="G144" s="212">
        <f>IF(OSNOVA!$B$40=1,E144*F144,"")</f>
        <v>0</v>
      </c>
      <c r="H144" s="212"/>
      <c r="I144" s="328"/>
      <c r="J144" s="328"/>
      <c r="K144" s="266"/>
      <c r="L144" s="269"/>
      <c r="M144" s="270"/>
      <c r="N144" s="249"/>
      <c r="O144" s="312"/>
      <c r="P144" s="306"/>
    </row>
    <row r="145" spans="1:16" s="78" customFormat="1" ht="12">
      <c r="A145" s="497"/>
      <c r="B145" s="176"/>
      <c r="C145" s="199" t="s">
        <v>264</v>
      </c>
      <c r="D145" s="223" t="s">
        <v>4</v>
      </c>
      <c r="E145" s="224">
        <v>10</v>
      </c>
      <c r="F145" s="212">
        <f t="shared" si="4"/>
        <v>0</v>
      </c>
      <c r="G145" s="212">
        <f>IF(OSNOVA!$B$40=1,E145*F145,"")</f>
        <v>0</v>
      </c>
      <c r="H145" s="212"/>
      <c r="I145" s="328"/>
      <c r="J145" s="328"/>
      <c r="K145" s="266"/>
      <c r="L145" s="269"/>
      <c r="M145" s="270"/>
      <c r="N145" s="249"/>
      <c r="O145" s="312"/>
      <c r="P145" s="306"/>
    </row>
    <row r="146" spans="1:16" s="78" customFormat="1" ht="12">
      <c r="A146" s="497"/>
      <c r="B146" s="176"/>
      <c r="C146" s="199" t="s">
        <v>610</v>
      </c>
      <c r="D146" s="223" t="s">
        <v>4</v>
      </c>
      <c r="E146" s="224">
        <v>22</v>
      </c>
      <c r="F146" s="212">
        <f>H146*DobMont</f>
        <v>0</v>
      </c>
      <c r="G146" s="212">
        <f>IF(OSNOVA!$B$40=1,E146*F146,"")</f>
        <v>0</v>
      </c>
      <c r="H146" s="212"/>
      <c r="I146" s="328"/>
      <c r="J146" s="328"/>
      <c r="K146" s="266"/>
      <c r="L146" s="269"/>
      <c r="M146" s="270"/>
      <c r="N146" s="249"/>
      <c r="O146" s="312"/>
      <c r="P146" s="306"/>
    </row>
    <row r="147" spans="1:16" s="78" customFormat="1" ht="12">
      <c r="A147" s="497"/>
      <c r="B147" s="176"/>
      <c r="C147" s="199"/>
      <c r="D147" s="223"/>
      <c r="E147" s="224"/>
      <c r="F147" s="212"/>
      <c r="G147" s="212"/>
      <c r="H147" s="212"/>
      <c r="I147" s="328"/>
      <c r="J147" s="328"/>
      <c r="K147" s="266"/>
      <c r="L147" s="269"/>
      <c r="M147" s="270"/>
      <c r="N147" s="249"/>
      <c r="O147" s="312"/>
      <c r="P147" s="306"/>
    </row>
    <row r="148" spans="1:16" s="78" customFormat="1" ht="12">
      <c r="A148" s="497" t="str">
        <f>$B$131</f>
        <v>III.</v>
      </c>
      <c r="B148" s="176">
        <f>COUNT($A$133:$B146)+1</f>
        <v>4</v>
      </c>
      <c r="C148" s="457" t="s">
        <v>265</v>
      </c>
      <c r="D148" s="456" t="s">
        <v>134</v>
      </c>
      <c r="E148" s="224">
        <v>15</v>
      </c>
      <c r="F148" s="212">
        <f t="shared" si="4"/>
        <v>0</v>
      </c>
      <c r="G148" s="212">
        <f>IF(OSNOVA!$B$40=1,E148*F148,"")</f>
        <v>0</v>
      </c>
      <c r="H148" s="212"/>
      <c r="I148" s="328"/>
      <c r="J148" s="328"/>
      <c r="K148" s="266"/>
      <c r="L148" s="269"/>
      <c r="M148" s="270"/>
      <c r="N148" s="249"/>
      <c r="O148" s="312"/>
      <c r="P148" s="306"/>
    </row>
    <row r="149" spans="1:16" s="78" customFormat="1" ht="72">
      <c r="A149" s="497"/>
      <c r="B149" s="176"/>
      <c r="C149" s="221" t="s">
        <v>266</v>
      </c>
      <c r="D149" s="459"/>
      <c r="E149" s="459"/>
      <c r="F149" s="212">
        <f t="shared" si="4"/>
        <v>0</v>
      </c>
      <c r="G149" s="212">
        <f>IF(OSNOVA!$B$40=1,E149*F149,"")</f>
        <v>0</v>
      </c>
      <c r="H149" s="212"/>
      <c r="I149" s="328"/>
      <c r="J149" s="328"/>
      <c r="K149" s="266"/>
      <c r="L149" s="269"/>
      <c r="M149" s="270"/>
      <c r="N149" s="249"/>
      <c r="O149" s="312"/>
      <c r="P149" s="306"/>
    </row>
    <row r="150" spans="1:16" s="78" customFormat="1" ht="12">
      <c r="A150" s="497"/>
      <c r="B150" s="176"/>
      <c r="C150" s="460" t="s">
        <v>267</v>
      </c>
      <c r="D150" s="456"/>
      <c r="E150" s="458"/>
      <c r="F150" s="212">
        <f t="shared" si="4"/>
        <v>0</v>
      </c>
      <c r="G150" s="212">
        <f>IF(OSNOVA!$B$40=1,E150*F150,"")</f>
        <v>0</v>
      </c>
      <c r="H150" s="212"/>
      <c r="I150" s="328"/>
      <c r="J150" s="328"/>
      <c r="K150" s="266"/>
      <c r="L150" s="269"/>
      <c r="M150" s="270"/>
      <c r="N150" s="249"/>
      <c r="O150" s="312"/>
      <c r="P150" s="306"/>
    </row>
    <row r="151" spans="1:16" s="78" customFormat="1" ht="12">
      <c r="A151" s="497"/>
      <c r="B151" s="176"/>
      <c r="C151" s="221"/>
      <c r="D151" s="456"/>
      <c r="E151" s="458"/>
      <c r="F151" s="212">
        <f t="shared" si="4"/>
        <v>0</v>
      </c>
      <c r="G151" s="212">
        <f>IF(OSNOVA!$B$40=1,E151*F151,"")</f>
        <v>0</v>
      </c>
      <c r="H151" s="212"/>
      <c r="I151" s="328"/>
      <c r="J151" s="328"/>
      <c r="K151" s="266"/>
      <c r="L151" s="269"/>
      <c r="M151" s="270"/>
      <c r="N151" s="249"/>
      <c r="O151" s="312"/>
      <c r="P151" s="306"/>
    </row>
    <row r="152" spans="1:16" s="78" customFormat="1" ht="12">
      <c r="A152" s="497" t="str">
        <f>$B$131</f>
        <v>III.</v>
      </c>
      <c r="B152" s="176">
        <f>COUNT($A$133:$B151)+1</f>
        <v>5</v>
      </c>
      <c r="C152" s="203" t="s">
        <v>270</v>
      </c>
      <c r="D152" s="223"/>
      <c r="E152" s="224"/>
      <c r="F152" s="212">
        <f>H152*DobMont</f>
        <v>0</v>
      </c>
      <c r="G152" s="212">
        <f>IF(OSNOVA!$B$40=1,E152*F152,"")</f>
        <v>0</v>
      </c>
      <c r="H152" s="212"/>
      <c r="I152" s="328"/>
      <c r="J152" s="328"/>
      <c r="K152" s="266"/>
      <c r="L152" s="269"/>
      <c r="M152" s="270"/>
      <c r="N152" s="249"/>
      <c r="O152" s="312"/>
      <c r="P152" s="306"/>
    </row>
    <row r="153" spans="1:16" s="78" customFormat="1" ht="96">
      <c r="A153" s="497"/>
      <c r="B153" s="176"/>
      <c r="C153" s="199" t="s">
        <v>589</v>
      </c>
      <c r="D153" s="223"/>
      <c r="E153" s="224"/>
      <c r="F153" s="212">
        <f>H153*DobMont</f>
        <v>0</v>
      </c>
      <c r="G153" s="212">
        <f>IF(OSNOVA!$B$40=1,E153*F153,"")</f>
        <v>0</v>
      </c>
      <c r="H153" s="212"/>
      <c r="I153" s="328"/>
      <c r="J153" s="328"/>
      <c r="K153" s="266"/>
      <c r="L153" s="269"/>
      <c r="M153" s="270"/>
      <c r="N153" s="249"/>
      <c r="O153" s="312"/>
      <c r="P153" s="306"/>
    </row>
    <row r="154" spans="1:16" s="78" customFormat="1" ht="12">
      <c r="A154" s="497"/>
      <c r="B154" s="176"/>
      <c r="C154" s="250" t="s">
        <v>594</v>
      </c>
      <c r="D154" s="223"/>
      <c r="E154" s="224"/>
      <c r="F154" s="212">
        <f>H154*DobMont</f>
        <v>0</v>
      </c>
      <c r="G154" s="212">
        <f>IF(OSNOVA!$B$40=1,E154*F154,"")</f>
        <v>0</v>
      </c>
      <c r="H154" s="212"/>
      <c r="I154" s="328"/>
      <c r="J154" s="328"/>
      <c r="K154" s="266"/>
      <c r="L154" s="269"/>
      <c r="M154" s="270"/>
      <c r="N154" s="249"/>
      <c r="O154" s="312"/>
      <c r="P154" s="306"/>
    </row>
    <row r="155" spans="1:16" s="78" customFormat="1" ht="12">
      <c r="A155" s="497"/>
      <c r="B155" s="176"/>
      <c r="C155" s="199" t="s">
        <v>607</v>
      </c>
      <c r="D155" s="223" t="s">
        <v>6</v>
      </c>
      <c r="E155" s="224">
        <v>2</v>
      </c>
      <c r="F155" s="212">
        <f>H155*DobMont</f>
        <v>0</v>
      </c>
      <c r="G155" s="212">
        <f>IF(OSNOVA!$B$40=1,E155*F155,"")</f>
        <v>0</v>
      </c>
      <c r="H155" s="212"/>
      <c r="I155" s="328"/>
      <c r="J155" s="328"/>
      <c r="K155" s="266"/>
      <c r="L155" s="269"/>
      <c r="M155" s="270"/>
      <c r="N155" s="249"/>
      <c r="O155" s="312"/>
      <c r="P155" s="306"/>
    </row>
    <row r="156" spans="1:16" s="78" customFormat="1" ht="12">
      <c r="A156" s="497"/>
      <c r="B156" s="176"/>
      <c r="C156" s="250"/>
      <c r="D156" s="218"/>
      <c r="E156" s="218"/>
      <c r="F156" s="212"/>
      <c r="G156" s="212"/>
      <c r="H156" s="212"/>
      <c r="I156" s="328"/>
      <c r="J156" s="328"/>
      <c r="K156" s="266"/>
      <c r="L156" s="269"/>
      <c r="M156" s="270"/>
      <c r="N156" s="249"/>
      <c r="O156" s="312"/>
      <c r="P156" s="306"/>
    </row>
    <row r="157" spans="1:16" s="78" customFormat="1" ht="12">
      <c r="A157" s="497" t="str">
        <f>$B$131</f>
        <v>III.</v>
      </c>
      <c r="B157" s="176">
        <f>COUNT($A$133:$B156)+1</f>
        <v>6</v>
      </c>
      <c r="C157" s="203" t="s">
        <v>411</v>
      </c>
      <c r="D157" s="223"/>
      <c r="E157" s="224"/>
      <c r="F157" s="212">
        <f>H157*DobMont</f>
        <v>0</v>
      </c>
      <c r="G157" s="212">
        <f>IF(OSNOVA!$B$40=1,E157*F157,"")</f>
        <v>0</v>
      </c>
      <c r="H157" s="212"/>
      <c r="I157" s="328"/>
      <c r="J157" s="328"/>
      <c r="K157" s="266"/>
      <c r="L157" s="269"/>
      <c r="M157" s="270"/>
      <c r="N157" s="249"/>
      <c r="O157" s="312"/>
      <c r="P157" s="306"/>
    </row>
    <row r="158" spans="1:16" s="78" customFormat="1" ht="84">
      <c r="A158" s="497"/>
      <c r="B158" s="176"/>
      <c r="C158" s="462" t="s">
        <v>366</v>
      </c>
      <c r="D158" s="223"/>
      <c r="E158" s="224"/>
      <c r="F158" s="212">
        <f>H158*DobMont</f>
        <v>0</v>
      </c>
      <c r="G158" s="212">
        <f>IF(OSNOVA!$B$40=1,E158*F158,"")</f>
        <v>0</v>
      </c>
      <c r="H158" s="212"/>
      <c r="I158" s="328"/>
      <c r="J158" s="328"/>
      <c r="K158" s="266"/>
      <c r="L158" s="269"/>
      <c r="M158" s="270"/>
      <c r="N158" s="249"/>
      <c r="O158" s="312"/>
      <c r="P158" s="306"/>
    </row>
    <row r="159" spans="1:16" s="78" customFormat="1" ht="12">
      <c r="A159" s="497"/>
      <c r="B159" s="176"/>
      <c r="C159" s="250" t="s">
        <v>412</v>
      </c>
      <c r="D159" s="223"/>
      <c r="E159" s="224"/>
      <c r="F159" s="212">
        <f>H159*DobMont</f>
        <v>0</v>
      </c>
      <c r="G159" s="212">
        <f>IF(OSNOVA!$B$40=1,E159*F159,"")</f>
        <v>0</v>
      </c>
      <c r="H159" s="212"/>
      <c r="I159" s="328"/>
      <c r="J159" s="328"/>
      <c r="K159" s="266"/>
      <c r="L159" s="269"/>
      <c r="M159" s="270"/>
      <c r="N159" s="249"/>
      <c r="O159" s="312"/>
      <c r="P159" s="306"/>
    </row>
    <row r="160" spans="1:16" s="78" customFormat="1" ht="12">
      <c r="A160" s="497"/>
      <c r="B160" s="176"/>
      <c r="C160" s="666" t="s">
        <v>609</v>
      </c>
      <c r="D160" s="223" t="s">
        <v>6</v>
      </c>
      <c r="E160" s="224">
        <v>2</v>
      </c>
      <c r="F160" s="212">
        <f>H160*DobMont</f>
        <v>0</v>
      </c>
      <c r="G160" s="212">
        <f>IF(OSNOVA!$B$40=1,E160*F160,"")</f>
        <v>0</v>
      </c>
      <c r="H160" s="212"/>
      <c r="I160" s="328"/>
      <c r="J160" s="328"/>
      <c r="K160" s="266"/>
      <c r="L160" s="269"/>
      <c r="M160" s="270"/>
      <c r="N160" s="249"/>
      <c r="O160" s="312"/>
      <c r="P160" s="306"/>
    </row>
    <row r="161" spans="1:16" s="78" customFormat="1" ht="12">
      <c r="A161" s="497"/>
      <c r="B161" s="176"/>
      <c r="C161" s="250"/>
      <c r="D161" s="218"/>
      <c r="E161" s="218"/>
      <c r="F161" s="212"/>
      <c r="G161" s="212"/>
      <c r="H161" s="212"/>
      <c r="I161" s="328"/>
      <c r="J161" s="328"/>
      <c r="K161" s="266"/>
      <c r="L161" s="269"/>
      <c r="M161" s="270"/>
      <c r="N161" s="249"/>
      <c r="O161" s="312"/>
      <c r="P161" s="306"/>
    </row>
    <row r="162" spans="1:16" s="78" customFormat="1" ht="12">
      <c r="A162" s="497" t="str">
        <f>$B$131</f>
        <v>III.</v>
      </c>
      <c r="B162" s="176">
        <f>COUNT($A$133:$B161)+1</f>
        <v>7</v>
      </c>
      <c r="C162" s="461" t="s">
        <v>271</v>
      </c>
      <c r="D162" s="456"/>
      <c r="E162" s="224"/>
      <c r="F162" s="212">
        <f>H162*DobMont</f>
        <v>0</v>
      </c>
      <c r="G162" s="212">
        <f>IF(OSNOVA!$B$40=1,E162*F162,"")</f>
        <v>0</v>
      </c>
      <c r="H162" s="212"/>
      <c r="I162" s="328"/>
      <c r="J162" s="328"/>
      <c r="K162" s="266"/>
      <c r="L162" s="269"/>
      <c r="M162" s="270"/>
      <c r="N162" s="249"/>
      <c r="O162" s="312"/>
      <c r="P162" s="306"/>
    </row>
    <row r="163" spans="1:16" s="78" customFormat="1" ht="24">
      <c r="A163" s="497"/>
      <c r="B163" s="176"/>
      <c r="C163" s="201" t="s">
        <v>773</v>
      </c>
      <c r="D163" s="456"/>
      <c r="E163" s="224"/>
      <c r="F163" s="212">
        <f>H163*DobMont</f>
        <v>0</v>
      </c>
      <c r="G163" s="212">
        <f>IF(OSNOVA!$B$40=1,E163*F163,"")</f>
        <v>0</v>
      </c>
      <c r="H163" s="212"/>
      <c r="I163" s="328"/>
      <c r="J163" s="328"/>
      <c r="K163" s="266"/>
      <c r="L163" s="269"/>
      <c r="M163" s="270"/>
      <c r="N163" s="249"/>
      <c r="O163" s="312"/>
      <c r="P163" s="306"/>
    </row>
    <row r="164" spans="1:16" s="78" customFormat="1" ht="12">
      <c r="A164" s="497"/>
      <c r="B164" s="176"/>
      <c r="C164" s="226" t="s">
        <v>273</v>
      </c>
      <c r="D164" s="456"/>
      <c r="E164" s="224"/>
      <c r="F164" s="212">
        <f>H164*DobMont</f>
        <v>0</v>
      </c>
      <c r="G164" s="212">
        <f>IF(OSNOVA!$B$40=1,E164*F164,"")</f>
        <v>0</v>
      </c>
      <c r="H164" s="212"/>
      <c r="I164" s="328"/>
      <c r="J164" s="328"/>
      <c r="K164" s="266"/>
      <c r="L164" s="269"/>
      <c r="M164" s="270"/>
      <c r="N164" s="249"/>
      <c r="O164" s="312"/>
      <c r="P164" s="306"/>
    </row>
    <row r="165" spans="1:16" s="78" customFormat="1" ht="12">
      <c r="A165" s="497"/>
      <c r="B165" s="176"/>
      <c r="C165" s="199" t="s">
        <v>263</v>
      </c>
      <c r="D165" s="223" t="s">
        <v>4</v>
      </c>
      <c r="E165" s="224">
        <v>10</v>
      </c>
      <c r="F165" s="212">
        <f>H165*DobMont</f>
        <v>0</v>
      </c>
      <c r="G165" s="212">
        <f>IF(OSNOVA!$B$40=1,E165*F165,"")</f>
        <v>0</v>
      </c>
      <c r="H165" s="212"/>
      <c r="I165" s="328"/>
      <c r="J165" s="328"/>
      <c r="K165" s="266"/>
      <c r="L165" s="269"/>
      <c r="M165" s="270"/>
      <c r="N165" s="249"/>
      <c r="O165" s="312"/>
      <c r="P165" s="306"/>
    </row>
    <row r="166" spans="1:16" s="78" customFormat="1" ht="12">
      <c r="A166" s="497"/>
      <c r="B166" s="176"/>
      <c r="C166" s="225"/>
      <c r="D166" s="223"/>
      <c r="E166" s="224"/>
      <c r="F166" s="212">
        <f>H166*DobMont</f>
        <v>0</v>
      </c>
      <c r="G166" s="212">
        <f>IF(OSNOVA!$B$40=1,E166*F166,"")</f>
        <v>0</v>
      </c>
      <c r="H166" s="212"/>
      <c r="I166" s="328"/>
      <c r="J166" s="328"/>
      <c r="K166" s="266"/>
      <c r="L166" s="269"/>
      <c r="M166" s="270"/>
      <c r="N166" s="249"/>
      <c r="O166" s="312"/>
      <c r="P166" s="306"/>
    </row>
    <row r="167" spans="1:16" s="78" customFormat="1" ht="12">
      <c r="A167" s="497" t="str">
        <f>$B$131</f>
        <v>III.</v>
      </c>
      <c r="B167" s="176">
        <f>COUNT($A$133:$B166)+1</f>
        <v>8</v>
      </c>
      <c r="C167" s="371" t="s">
        <v>611</v>
      </c>
      <c r="D167" s="456"/>
      <c r="E167" s="224"/>
      <c r="F167" s="212"/>
      <c r="G167" s="212"/>
      <c r="H167" s="212"/>
      <c r="I167" s="328"/>
      <c r="J167" s="328"/>
      <c r="K167" s="266"/>
      <c r="L167" s="269"/>
      <c r="M167" s="270"/>
      <c r="N167" s="249"/>
      <c r="O167" s="312"/>
      <c r="P167" s="306"/>
    </row>
    <row r="168" spans="1:16" s="78" customFormat="1" ht="108">
      <c r="A168" s="497"/>
      <c r="B168" s="176"/>
      <c r="C168" s="198" t="s">
        <v>802</v>
      </c>
      <c r="D168" s="456"/>
      <c r="E168" s="224"/>
      <c r="F168" s="212"/>
      <c r="G168" s="212"/>
      <c r="H168" s="212"/>
      <c r="I168" s="328"/>
      <c r="J168" s="328"/>
      <c r="K168" s="266"/>
      <c r="L168" s="269"/>
      <c r="M168" s="270"/>
      <c r="N168" s="249"/>
      <c r="O168" s="312"/>
      <c r="P168" s="306"/>
    </row>
    <row r="169" spans="1:16" s="78" customFormat="1" ht="24">
      <c r="A169" s="497"/>
      <c r="B169" s="176"/>
      <c r="C169" s="250" t="s">
        <v>801</v>
      </c>
      <c r="D169" s="456"/>
      <c r="E169" s="224"/>
      <c r="F169" s="212"/>
      <c r="G169" s="212"/>
      <c r="H169" s="212"/>
      <c r="I169" s="328"/>
      <c r="J169" s="328"/>
      <c r="K169" s="266"/>
      <c r="L169" s="269"/>
      <c r="M169" s="270"/>
      <c r="N169" s="249"/>
      <c r="O169" s="312"/>
      <c r="P169" s="306"/>
    </row>
    <row r="170" spans="1:16" s="78" customFormat="1" ht="12">
      <c r="A170" s="497"/>
      <c r="B170" s="176"/>
      <c r="C170" s="199" t="s">
        <v>264</v>
      </c>
      <c r="D170" s="456" t="s">
        <v>6</v>
      </c>
      <c r="E170" s="224">
        <v>2</v>
      </c>
      <c r="F170" s="212">
        <f>H170*DobMont</f>
        <v>0</v>
      </c>
      <c r="G170" s="212">
        <f>IF(OSNOVA!$B$40=1,E170*F170,"")</f>
        <v>0</v>
      </c>
      <c r="H170" s="212"/>
      <c r="I170" s="328"/>
      <c r="J170" s="328"/>
      <c r="K170" s="266"/>
      <c r="L170" s="269"/>
      <c r="M170" s="270"/>
      <c r="N170" s="249"/>
      <c r="O170" s="312"/>
      <c r="P170" s="306"/>
    </row>
    <row r="171" spans="1:16" s="78" customFormat="1" ht="12">
      <c r="A171" s="497"/>
      <c r="B171" s="176"/>
      <c r="C171" s="226" t="s">
        <v>600</v>
      </c>
      <c r="D171" s="456" t="s">
        <v>6</v>
      </c>
      <c r="E171" s="224">
        <v>2</v>
      </c>
      <c r="F171" s="212">
        <f>H171*DobMont</f>
        <v>0</v>
      </c>
      <c r="G171" s="212">
        <f>IF(OSNOVA!$B$40=1,E171*F171,"")</f>
        <v>0</v>
      </c>
      <c r="H171" s="212"/>
      <c r="I171" s="328"/>
      <c r="J171" s="328"/>
      <c r="K171" s="266"/>
      <c r="L171" s="269"/>
      <c r="M171" s="270"/>
      <c r="N171" s="249"/>
      <c r="O171" s="312"/>
      <c r="P171" s="306"/>
    </row>
    <row r="172" spans="1:16" s="78" customFormat="1" ht="12">
      <c r="A172" s="497"/>
      <c r="B172" s="176"/>
      <c r="C172" s="225"/>
      <c r="D172" s="223"/>
      <c r="E172" s="224"/>
      <c r="F172" s="212"/>
      <c r="G172" s="212"/>
      <c r="H172" s="212"/>
      <c r="I172" s="328"/>
      <c r="J172" s="328"/>
      <c r="K172" s="266"/>
      <c r="L172" s="269"/>
      <c r="M172" s="270"/>
      <c r="N172" s="249"/>
      <c r="O172" s="312"/>
      <c r="P172" s="306"/>
    </row>
    <row r="173" spans="1:16" s="78" customFormat="1" ht="12">
      <c r="A173" s="497" t="str">
        <f>$B$131</f>
        <v>III.</v>
      </c>
      <c r="B173" s="176">
        <f>COUNT($A$133:$B172)+1</f>
        <v>9</v>
      </c>
      <c r="C173" s="203" t="s">
        <v>151</v>
      </c>
      <c r="D173" s="438" t="s">
        <v>98</v>
      </c>
      <c r="E173" s="257">
        <v>1</v>
      </c>
      <c r="F173" s="212">
        <f>H173*DobMont</f>
        <v>0</v>
      </c>
      <c r="G173" s="212">
        <f>IF(OSNOVA!$B$40=1,E173*F173,"")</f>
        <v>0</v>
      </c>
      <c r="H173" s="212"/>
      <c r="I173" s="328"/>
      <c r="J173" s="328"/>
      <c r="K173" s="266"/>
      <c r="L173" s="269"/>
      <c r="M173" s="270"/>
      <c r="N173" s="249"/>
      <c r="O173" s="312"/>
      <c r="P173" s="306"/>
    </row>
    <row r="174" spans="1:16" s="78" customFormat="1" ht="24">
      <c r="A174" s="497"/>
      <c r="B174" s="176"/>
      <c r="C174" s="197" t="s">
        <v>276</v>
      </c>
      <c r="D174" s="438"/>
      <c r="E174" s="257"/>
      <c r="F174" s="212">
        <f>H174*DobMont</f>
        <v>0</v>
      </c>
      <c r="G174" s="212">
        <f>IF(OSNOVA!$B$40=1,E174*F174,"")</f>
        <v>0</v>
      </c>
      <c r="H174" s="212"/>
      <c r="I174" s="328"/>
      <c r="J174" s="328"/>
      <c r="K174" s="266"/>
      <c r="L174" s="269"/>
      <c r="M174" s="270"/>
      <c r="N174" s="249"/>
      <c r="O174" s="312"/>
      <c r="P174" s="306"/>
    </row>
    <row r="175" spans="1:16" s="78" customFormat="1" ht="12">
      <c r="A175" s="497"/>
      <c r="B175" s="176"/>
      <c r="C175" s="197"/>
      <c r="D175" s="364"/>
      <c r="E175" s="344"/>
      <c r="F175" s="212">
        <f>H175*DobMont</f>
        <v>0</v>
      </c>
      <c r="G175" s="212">
        <f>IF(OSNOVA!$B$40=1,E175*F175,"")</f>
        <v>0</v>
      </c>
      <c r="H175" s="212"/>
      <c r="I175" s="328"/>
      <c r="J175" s="328"/>
      <c r="K175" s="266"/>
      <c r="L175" s="269"/>
      <c r="M175" s="270"/>
      <c r="N175" s="249"/>
      <c r="O175" s="312"/>
      <c r="P175" s="306"/>
    </row>
    <row r="176" spans="1:16" s="78" customFormat="1" ht="12">
      <c r="A176" s="497"/>
      <c r="B176" s="176"/>
      <c r="C176" s="203" t="s">
        <v>364</v>
      </c>
      <c r="D176" s="438" t="s">
        <v>6</v>
      </c>
      <c r="E176" s="257">
        <v>1</v>
      </c>
      <c r="F176" s="212">
        <f>H176*DobMont</f>
        <v>0</v>
      </c>
      <c r="G176" s="212">
        <f>IF(OSNOVA!$B$40=1,E176*F176,"")</f>
        <v>0</v>
      </c>
      <c r="H176" s="212"/>
      <c r="I176" s="328"/>
      <c r="J176" s="328"/>
      <c r="K176" s="266"/>
      <c r="L176" s="269"/>
      <c r="M176" s="270"/>
      <c r="N176" s="249"/>
      <c r="O176" s="312"/>
      <c r="P176" s="306"/>
    </row>
    <row r="177" spans="1:16" s="78" customFormat="1" ht="96">
      <c r="A177" s="497"/>
      <c r="B177" s="176"/>
      <c r="C177" s="197" t="s">
        <v>365</v>
      </c>
      <c r="D177" s="438"/>
      <c r="E177" s="257"/>
      <c r="F177" s="212">
        <f>H177*DobMont</f>
        <v>0</v>
      </c>
      <c r="G177" s="212">
        <f>IF(OSNOVA!$B$40=1,E177*F177,"")</f>
        <v>0</v>
      </c>
      <c r="H177" s="212"/>
      <c r="I177" s="328"/>
      <c r="J177" s="328"/>
      <c r="K177" s="266"/>
      <c r="L177" s="269"/>
      <c r="M177" s="270"/>
      <c r="N177" s="249"/>
      <c r="O177" s="312"/>
      <c r="P177" s="306"/>
    </row>
    <row r="178" spans="1:16" s="78" customFormat="1" ht="12">
      <c r="A178" s="497"/>
      <c r="B178" s="176"/>
      <c r="C178" s="203"/>
      <c r="D178" s="345"/>
      <c r="E178" s="346"/>
      <c r="F178" s="212"/>
      <c r="G178" s="212"/>
      <c r="H178" s="212"/>
      <c r="I178" s="328"/>
      <c r="J178" s="328"/>
      <c r="K178" s="266"/>
      <c r="L178" s="269"/>
      <c r="M178" s="270"/>
      <c r="N178" s="249"/>
      <c r="O178" s="312"/>
      <c r="P178" s="306"/>
    </row>
    <row r="179" spans="1:16" s="78" customFormat="1" ht="12">
      <c r="A179" s="497" t="str">
        <f>$B$131</f>
        <v>III.</v>
      </c>
      <c r="B179" s="176">
        <f>COUNT($A$133:$B178)+1</f>
        <v>10</v>
      </c>
      <c r="C179" s="203" t="s">
        <v>135</v>
      </c>
      <c r="D179" s="345" t="s">
        <v>5</v>
      </c>
      <c r="E179" s="346">
        <v>75</v>
      </c>
      <c r="F179" s="212">
        <f>H179*DobMont</f>
        <v>0</v>
      </c>
      <c r="G179" s="266">
        <f>IF(OSNOVA!$B$40=1,E179*F179,"")</f>
        <v>0</v>
      </c>
      <c r="H179" s="272"/>
      <c r="I179" s="328"/>
      <c r="J179" s="328"/>
      <c r="K179" s="266"/>
      <c r="L179" s="269"/>
      <c r="M179" s="270"/>
      <c r="N179" s="249"/>
      <c r="O179" s="312"/>
      <c r="P179" s="306"/>
    </row>
    <row r="180" spans="1:16" s="78" customFormat="1" ht="84">
      <c r="A180" s="497"/>
      <c r="B180" s="176"/>
      <c r="C180" s="94" t="s">
        <v>174</v>
      </c>
      <c r="D180" s="365"/>
      <c r="E180" s="346"/>
      <c r="F180" s="212"/>
      <c r="G180" s="266"/>
      <c r="H180" s="272"/>
      <c r="I180" s="328"/>
      <c r="J180" s="328"/>
      <c r="K180" s="266"/>
      <c r="L180" s="269"/>
      <c r="M180" s="270"/>
      <c r="N180" s="249"/>
      <c r="O180" s="312"/>
      <c r="P180" s="306"/>
    </row>
    <row r="181" spans="1:16" s="78" customFormat="1" ht="12">
      <c r="A181" s="497"/>
      <c r="B181" s="176"/>
      <c r="C181" s="204" t="s">
        <v>175</v>
      </c>
      <c r="D181" s="345"/>
      <c r="E181" s="346"/>
      <c r="F181" s="212"/>
      <c r="G181" s="266"/>
      <c r="H181" s="272"/>
      <c r="I181" s="328"/>
      <c r="J181" s="328"/>
      <c r="K181" s="266"/>
      <c r="L181" s="269"/>
      <c r="M181" s="270"/>
      <c r="N181" s="249"/>
      <c r="O181" s="312"/>
      <c r="P181" s="306"/>
    </row>
    <row r="182" spans="1:16" s="78" customFormat="1" ht="12">
      <c r="A182" s="498"/>
      <c r="B182" s="176"/>
      <c r="C182" s="84"/>
      <c r="D182" s="365"/>
      <c r="E182" s="346"/>
      <c r="F182" s="227"/>
      <c r="G182" s="212"/>
      <c r="H182" s="272"/>
      <c r="I182" s="328"/>
      <c r="J182" s="328"/>
      <c r="K182" s="266"/>
      <c r="L182" s="269"/>
      <c r="M182" s="270"/>
      <c r="N182" s="249"/>
      <c r="O182" s="312"/>
      <c r="P182" s="306"/>
    </row>
    <row r="183" spans="1:16" s="78" customFormat="1" ht="13.5" thickBot="1">
      <c r="A183" s="499"/>
      <c r="B183" s="500"/>
      <c r="C183" s="121" t="str">
        <f>CONCATENATE(B131," ",C131," - SKUPAJ:")</f>
        <v>III. KN3 UČILNICA 1 - SKUPAJ:</v>
      </c>
      <c r="D183" s="354"/>
      <c r="E183" s="354"/>
      <c r="F183" s="228"/>
      <c r="G183" s="229">
        <f>SUM(G132:G182)</f>
        <v>0</v>
      </c>
      <c r="H183" s="272"/>
      <c r="I183" s="328"/>
      <c r="J183" s="328"/>
      <c r="K183" s="266"/>
      <c r="L183" s="269"/>
      <c r="M183" s="270"/>
      <c r="N183" s="249"/>
      <c r="O183" s="312"/>
      <c r="P183" s="306"/>
    </row>
    <row r="184" spans="1:16" s="78" customFormat="1" ht="12.75">
      <c r="A184" s="501"/>
      <c r="B184" s="502"/>
      <c r="C184" s="339"/>
      <c r="D184" s="356"/>
      <c r="E184" s="356"/>
      <c r="F184" s="340"/>
      <c r="G184" s="267"/>
      <c r="H184" s="272"/>
      <c r="I184" s="328"/>
      <c r="J184" s="328"/>
      <c r="K184" s="266"/>
      <c r="L184" s="269"/>
      <c r="M184" s="270"/>
      <c r="N184" s="249"/>
      <c r="O184" s="312"/>
      <c r="P184" s="306"/>
    </row>
    <row r="185" spans="1:16" s="104" customFormat="1" ht="13.5" thickBot="1">
      <c r="A185" s="751"/>
      <c r="B185" s="752" t="s">
        <v>177</v>
      </c>
      <c r="C185" s="753" t="s">
        <v>406</v>
      </c>
      <c r="D185" s="362"/>
      <c r="E185" s="363"/>
      <c r="F185" s="208"/>
      <c r="G185" s="208"/>
      <c r="H185" s="754"/>
      <c r="I185" s="755"/>
      <c r="J185" s="755"/>
      <c r="K185" s="553"/>
      <c r="L185" s="756"/>
      <c r="M185" s="268"/>
      <c r="N185" s="757"/>
      <c r="O185" s="758"/>
      <c r="P185" s="309"/>
    </row>
    <row r="186" spans="1:16" s="78" customFormat="1" ht="12.75">
      <c r="A186" s="495"/>
      <c r="B186" s="496"/>
      <c r="C186" s="107"/>
      <c r="D186" s="359"/>
      <c r="E186" s="361"/>
      <c r="F186" s="212"/>
      <c r="G186" s="266"/>
      <c r="H186" s="272"/>
      <c r="I186" s="328"/>
      <c r="J186" s="328"/>
      <c r="K186" s="266"/>
      <c r="L186" s="269"/>
      <c r="M186" s="270"/>
      <c r="N186" s="249"/>
      <c r="O186" s="312"/>
      <c r="P186" s="306"/>
    </row>
    <row r="187" spans="1:16" s="78" customFormat="1" ht="12">
      <c r="A187" s="497" t="str">
        <f>$B$185</f>
        <v>IV.</v>
      </c>
      <c r="B187" s="176">
        <f>COUNT(#REF!)+1</f>
        <v>1</v>
      </c>
      <c r="C187" s="203" t="s">
        <v>288</v>
      </c>
      <c r="D187" s="345" t="s">
        <v>6</v>
      </c>
      <c r="E187" s="346">
        <v>1</v>
      </c>
      <c r="F187" s="212">
        <f>H187*DobMont</f>
        <v>0</v>
      </c>
      <c r="G187" s="212">
        <f>IF(OSNOVA!$B$40=1,E187*F187,"")</f>
        <v>0</v>
      </c>
      <c r="H187" s="212"/>
      <c r="I187" s="328"/>
      <c r="J187" s="328"/>
      <c r="K187" s="266"/>
      <c r="L187" s="269"/>
      <c r="M187" s="270"/>
      <c r="N187" s="249"/>
      <c r="O187" s="312"/>
      <c r="P187" s="306"/>
    </row>
    <row r="188" spans="1:16" s="78" customFormat="1" ht="156">
      <c r="A188" s="497"/>
      <c r="B188" s="176"/>
      <c r="C188" s="199" t="s">
        <v>586</v>
      </c>
      <c r="D188" s="345"/>
      <c r="E188" s="346"/>
      <c r="F188" s="212">
        <f>H188*DobMont</f>
        <v>0</v>
      </c>
      <c r="G188" s="212">
        <f>IF(OSNOVA!$B$40=1,E188*F188,"")</f>
        <v>0</v>
      </c>
      <c r="H188" s="212"/>
      <c r="I188" s="328"/>
      <c r="J188" s="328"/>
      <c r="K188" s="266"/>
      <c r="L188" s="269"/>
      <c r="M188" s="270"/>
      <c r="N188" s="249"/>
      <c r="O188" s="312"/>
      <c r="P188" s="306"/>
    </row>
    <row r="189" spans="1:16" s="78" customFormat="1" ht="216">
      <c r="A189" s="497"/>
      <c r="B189" s="176"/>
      <c r="C189" s="199" t="s">
        <v>425</v>
      </c>
      <c r="D189" s="345"/>
      <c r="E189" s="346"/>
      <c r="F189" s="212"/>
      <c r="G189" s="212"/>
      <c r="H189" s="212"/>
      <c r="I189" s="328"/>
      <c r="J189" s="328"/>
      <c r="K189" s="266"/>
      <c r="L189" s="269"/>
      <c r="M189" s="270"/>
      <c r="N189" s="249"/>
      <c r="O189" s="312"/>
      <c r="P189" s="306"/>
    </row>
    <row r="190" spans="1:16" s="78" customFormat="1" ht="192">
      <c r="A190" s="497"/>
      <c r="B190" s="176"/>
      <c r="C190" s="199" t="s">
        <v>418</v>
      </c>
      <c r="D190" s="345"/>
      <c r="E190" s="346"/>
      <c r="F190" s="212"/>
      <c r="G190" s="212"/>
      <c r="H190" s="212"/>
      <c r="I190" s="328"/>
      <c r="J190" s="328"/>
      <c r="K190" s="266"/>
      <c r="L190" s="269"/>
      <c r="M190" s="270"/>
      <c r="N190" s="249"/>
      <c r="O190" s="312"/>
      <c r="P190" s="306"/>
    </row>
    <row r="191" spans="1:16" s="78" customFormat="1" ht="84">
      <c r="A191" s="497"/>
      <c r="B191" s="176"/>
      <c r="C191" s="199" t="s">
        <v>289</v>
      </c>
      <c r="D191" s="345"/>
      <c r="E191" s="346"/>
      <c r="F191" s="212"/>
      <c r="G191" s="212"/>
      <c r="H191" s="212"/>
      <c r="I191" s="328"/>
      <c r="J191" s="328"/>
      <c r="K191" s="266"/>
      <c r="L191" s="269"/>
      <c r="M191" s="270"/>
      <c r="N191" s="249"/>
      <c r="O191" s="312"/>
      <c r="P191" s="306"/>
    </row>
    <row r="192" spans="1:16" s="78" customFormat="1" ht="60">
      <c r="A192" s="497"/>
      <c r="B192" s="176"/>
      <c r="C192" s="444" t="s">
        <v>577</v>
      </c>
      <c r="D192" s="364"/>
      <c r="E192" s="344"/>
      <c r="F192" s="212">
        <f>H192*DobMont</f>
        <v>0</v>
      </c>
      <c r="G192" s="212">
        <f>IF(OSNOVA!$B$40=1,E192*F192,"")</f>
        <v>0</v>
      </c>
      <c r="H192" s="212"/>
      <c r="I192" s="328"/>
      <c r="J192" s="328"/>
      <c r="K192" s="266"/>
      <c r="L192" s="269"/>
      <c r="M192" s="270"/>
      <c r="N192" s="249"/>
      <c r="O192" s="312"/>
      <c r="P192" s="306"/>
    </row>
    <row r="193" spans="1:16" s="78" customFormat="1" ht="12">
      <c r="A193" s="497"/>
      <c r="B193" s="176"/>
      <c r="C193" s="200"/>
      <c r="D193" s="365"/>
      <c r="E193" s="346"/>
      <c r="F193" s="212"/>
      <c r="G193" s="212"/>
      <c r="H193" s="212"/>
      <c r="I193" s="328"/>
      <c r="J193" s="328"/>
      <c r="K193" s="266"/>
      <c r="L193" s="269"/>
      <c r="M193" s="270"/>
      <c r="N193" s="249"/>
      <c r="O193" s="312"/>
      <c r="P193" s="306"/>
    </row>
    <row r="194" spans="1:16" s="78" customFormat="1" ht="12">
      <c r="A194" s="497" t="str">
        <f>$B$185</f>
        <v>IV.</v>
      </c>
      <c r="B194" s="176">
        <f>COUNT($A$187:$B193)+1</f>
        <v>2</v>
      </c>
      <c r="C194" s="222" t="s">
        <v>259</v>
      </c>
      <c r="D194" s="223" t="s">
        <v>5</v>
      </c>
      <c r="E194" s="224">
        <v>180</v>
      </c>
      <c r="F194" s="212">
        <f aca="true" t="shared" si="5" ref="F194:F204">H194*DobMont</f>
        <v>0</v>
      </c>
      <c r="G194" s="212">
        <f>IF(OSNOVA!$B$40=1,E194*F194,"")</f>
        <v>0</v>
      </c>
      <c r="H194" s="212"/>
      <c r="I194" s="328"/>
      <c r="J194" s="328"/>
      <c r="K194" s="266"/>
      <c r="L194" s="269"/>
      <c r="M194" s="270"/>
      <c r="N194" s="249"/>
      <c r="O194" s="312"/>
      <c r="P194" s="306"/>
    </row>
    <row r="195" spans="1:16" s="78" customFormat="1" ht="48">
      <c r="A195" s="497"/>
      <c r="B195" s="176"/>
      <c r="C195" s="199" t="s">
        <v>260</v>
      </c>
      <c r="D195" s="223"/>
      <c r="E195" s="224"/>
      <c r="F195" s="212">
        <f t="shared" si="5"/>
        <v>0</v>
      </c>
      <c r="G195" s="212">
        <f>IF(OSNOVA!$B$40=1,E195*F195,"")</f>
        <v>0</v>
      </c>
      <c r="H195" s="212"/>
      <c r="I195" s="328"/>
      <c r="J195" s="328"/>
      <c r="K195" s="266"/>
      <c r="L195" s="269"/>
      <c r="M195" s="270"/>
      <c r="N195" s="249"/>
      <c r="O195" s="312"/>
      <c r="P195" s="306"/>
    </row>
    <row r="196" spans="1:16" s="78" customFormat="1" ht="12">
      <c r="A196" s="497"/>
      <c r="B196" s="176"/>
      <c r="C196" s="225"/>
      <c r="D196" s="223"/>
      <c r="E196" s="224"/>
      <c r="F196" s="212">
        <f t="shared" si="5"/>
        <v>0</v>
      </c>
      <c r="G196" s="212">
        <f>IF(OSNOVA!$B$40=1,E196*F196,"")</f>
        <v>0</v>
      </c>
      <c r="H196" s="212"/>
      <c r="I196" s="328"/>
      <c r="J196" s="328"/>
      <c r="K196" s="266"/>
      <c r="L196" s="269"/>
      <c r="M196" s="270"/>
      <c r="N196" s="249"/>
      <c r="O196" s="312"/>
      <c r="P196" s="306"/>
    </row>
    <row r="197" spans="1:16" s="78" customFormat="1" ht="12">
      <c r="A197" s="497" t="str">
        <f>$B$185</f>
        <v>IV.</v>
      </c>
      <c r="B197" s="176">
        <f>COUNT($A$187:$B196)+1</f>
        <v>3</v>
      </c>
      <c r="C197" s="222" t="s">
        <v>132</v>
      </c>
      <c r="D197" s="223"/>
      <c r="E197" s="224"/>
      <c r="F197" s="212">
        <f t="shared" si="5"/>
        <v>0</v>
      </c>
      <c r="G197" s="212">
        <f>IF(OSNOVA!$B$40=1,E197*F197,"")</f>
        <v>0</v>
      </c>
      <c r="H197" s="212"/>
      <c r="I197" s="328"/>
      <c r="J197" s="328"/>
      <c r="K197" s="266"/>
      <c r="L197" s="269"/>
      <c r="M197" s="270"/>
      <c r="N197" s="249"/>
      <c r="O197" s="312"/>
      <c r="P197" s="306"/>
    </row>
    <row r="198" spans="1:16" s="78" customFormat="1" ht="72">
      <c r="A198" s="497"/>
      <c r="B198" s="176"/>
      <c r="C198" s="201" t="s">
        <v>133</v>
      </c>
      <c r="D198" s="223"/>
      <c r="E198" s="224"/>
      <c r="F198" s="212">
        <f t="shared" si="5"/>
        <v>0</v>
      </c>
      <c r="G198" s="212">
        <f>IF(OSNOVA!$B$40=1,E198*F198,"")</f>
        <v>0</v>
      </c>
      <c r="H198" s="212"/>
      <c r="I198" s="328"/>
      <c r="J198" s="328"/>
      <c r="K198" s="266"/>
      <c r="L198" s="269"/>
      <c r="M198" s="270"/>
      <c r="N198" s="249"/>
      <c r="O198" s="312"/>
      <c r="P198" s="306"/>
    </row>
    <row r="199" spans="1:16" s="78" customFormat="1" ht="12">
      <c r="A199" s="497"/>
      <c r="B199" s="176"/>
      <c r="C199" s="199" t="s">
        <v>610</v>
      </c>
      <c r="D199" s="223" t="s">
        <v>4</v>
      </c>
      <c r="E199" s="224">
        <v>24</v>
      </c>
      <c r="F199" s="212">
        <f t="shared" si="5"/>
        <v>0</v>
      </c>
      <c r="G199" s="212">
        <f>IF(OSNOVA!$B$40=1,E199*F199,"")</f>
        <v>0</v>
      </c>
      <c r="H199" s="212"/>
      <c r="I199" s="328"/>
      <c r="J199" s="328"/>
      <c r="K199" s="266"/>
      <c r="L199" s="269"/>
      <c r="M199" s="270"/>
      <c r="N199" s="249"/>
      <c r="O199" s="312"/>
      <c r="P199" s="306"/>
    </row>
    <row r="200" spans="1:16" s="78" customFormat="1" ht="12">
      <c r="A200" s="497"/>
      <c r="B200" s="176"/>
      <c r="C200" s="225"/>
      <c r="D200" s="223"/>
      <c r="E200" s="224"/>
      <c r="F200" s="212">
        <f t="shared" si="5"/>
        <v>0</v>
      </c>
      <c r="G200" s="212">
        <f>IF(OSNOVA!$B$40=1,E200*F200,"")</f>
        <v>0</v>
      </c>
      <c r="H200" s="212"/>
      <c r="I200" s="328"/>
      <c r="J200" s="328"/>
      <c r="K200" s="266"/>
      <c r="L200" s="269"/>
      <c r="M200" s="270"/>
      <c r="N200" s="249"/>
      <c r="O200" s="312"/>
      <c r="P200" s="306"/>
    </row>
    <row r="201" spans="1:16" s="78" customFormat="1" ht="12">
      <c r="A201" s="497" t="str">
        <f>$B$185</f>
        <v>IV.</v>
      </c>
      <c r="B201" s="176">
        <f>COUNT($A$187:$B200)+1</f>
        <v>4</v>
      </c>
      <c r="C201" s="665" t="s">
        <v>265</v>
      </c>
      <c r="D201" s="223" t="s">
        <v>134</v>
      </c>
      <c r="E201" s="224">
        <v>15</v>
      </c>
      <c r="F201" s="212">
        <f t="shared" si="5"/>
        <v>0</v>
      </c>
      <c r="G201" s="212">
        <f>IF(OSNOVA!$B$40=1,E201*F201,"")</f>
        <v>0</v>
      </c>
      <c r="H201" s="212"/>
      <c r="I201" s="328"/>
      <c r="J201" s="328"/>
      <c r="K201" s="266"/>
      <c r="L201" s="269"/>
      <c r="M201" s="270"/>
      <c r="N201" s="249"/>
      <c r="O201" s="312"/>
      <c r="P201" s="306"/>
    </row>
    <row r="202" spans="1:16" s="78" customFormat="1" ht="72">
      <c r="A202" s="497"/>
      <c r="B202" s="176"/>
      <c r="C202" s="225" t="s">
        <v>266</v>
      </c>
      <c r="D202" s="437"/>
      <c r="E202" s="437"/>
      <c r="F202" s="212">
        <f t="shared" si="5"/>
        <v>0</v>
      </c>
      <c r="G202" s="212">
        <f>IF(OSNOVA!$B$40=1,E202*F202,"")</f>
        <v>0</v>
      </c>
      <c r="H202" s="212"/>
      <c r="I202" s="328"/>
      <c r="J202" s="328"/>
      <c r="K202" s="266"/>
      <c r="L202" s="269"/>
      <c r="M202" s="270"/>
      <c r="N202" s="249"/>
      <c r="O202" s="312"/>
      <c r="P202" s="306"/>
    </row>
    <row r="203" spans="1:16" s="78" customFormat="1" ht="12">
      <c r="A203" s="497"/>
      <c r="B203" s="176"/>
      <c r="C203" s="460" t="s">
        <v>267</v>
      </c>
      <c r="D203" s="456"/>
      <c r="E203" s="458"/>
      <c r="F203" s="212">
        <f t="shared" si="5"/>
        <v>0</v>
      </c>
      <c r="G203" s="212">
        <f>IF(OSNOVA!$B$40=1,E203*F203,"")</f>
        <v>0</v>
      </c>
      <c r="H203" s="212"/>
      <c r="I203" s="328"/>
      <c r="J203" s="328"/>
      <c r="K203" s="266"/>
      <c r="L203" s="269"/>
      <c r="M203" s="270"/>
      <c r="N203" s="249"/>
      <c r="O203" s="312"/>
      <c r="P203" s="306"/>
    </row>
    <row r="204" spans="1:16" s="78" customFormat="1" ht="12">
      <c r="A204" s="497"/>
      <c r="B204" s="176"/>
      <c r="C204" s="221"/>
      <c r="D204" s="456"/>
      <c r="E204" s="458"/>
      <c r="F204" s="212">
        <f t="shared" si="5"/>
        <v>0</v>
      </c>
      <c r="G204" s="212">
        <f>IF(OSNOVA!$B$40=1,E204*F204,"")</f>
        <v>0</v>
      </c>
      <c r="H204" s="212"/>
      <c r="I204" s="328"/>
      <c r="J204" s="328"/>
      <c r="K204" s="266"/>
      <c r="L204" s="269"/>
      <c r="M204" s="270"/>
      <c r="N204" s="249"/>
      <c r="O204" s="312"/>
      <c r="P204" s="306"/>
    </row>
    <row r="205" spans="1:16" s="78" customFormat="1" ht="12">
      <c r="A205" s="497" t="str">
        <f>$B$185</f>
        <v>IV.</v>
      </c>
      <c r="B205" s="176">
        <f>COUNT($A$187:$B204)+1</f>
        <v>5</v>
      </c>
      <c r="C205" s="203" t="s">
        <v>270</v>
      </c>
      <c r="D205" s="223"/>
      <c r="E205" s="224"/>
      <c r="F205" s="212">
        <f>H205*DobMont</f>
        <v>0</v>
      </c>
      <c r="G205" s="212">
        <f>IF(OSNOVA!$B$40=1,E205*F205,"")</f>
        <v>0</v>
      </c>
      <c r="H205" s="212"/>
      <c r="I205" s="328"/>
      <c r="J205" s="328"/>
      <c r="K205" s="266"/>
      <c r="L205" s="269"/>
      <c r="M205" s="270"/>
      <c r="N205" s="249"/>
      <c r="O205" s="312"/>
      <c r="P205" s="306"/>
    </row>
    <row r="206" spans="1:16" s="78" customFormat="1" ht="96">
      <c r="A206" s="497"/>
      <c r="B206" s="176"/>
      <c r="C206" s="199" t="s">
        <v>589</v>
      </c>
      <c r="D206" s="223"/>
      <c r="E206" s="224"/>
      <c r="F206" s="212">
        <f>H206*DobMont</f>
        <v>0</v>
      </c>
      <c r="G206" s="212">
        <f>IF(OSNOVA!$B$40=1,E206*F206,"")</f>
        <v>0</v>
      </c>
      <c r="H206" s="212"/>
      <c r="I206" s="328"/>
      <c r="J206" s="328"/>
      <c r="K206" s="266"/>
      <c r="L206" s="269"/>
      <c r="M206" s="270"/>
      <c r="N206" s="249"/>
      <c r="O206" s="312"/>
      <c r="P206" s="306"/>
    </row>
    <row r="207" spans="1:16" s="78" customFormat="1" ht="12">
      <c r="A207" s="497"/>
      <c r="B207" s="176"/>
      <c r="C207" s="250" t="s">
        <v>594</v>
      </c>
      <c r="D207" s="223"/>
      <c r="E207" s="224"/>
      <c r="F207" s="212">
        <f>H207*DobMont</f>
        <v>0</v>
      </c>
      <c r="G207" s="212">
        <f>IF(OSNOVA!$B$40=1,E207*F207,"")</f>
        <v>0</v>
      </c>
      <c r="H207" s="212"/>
      <c r="I207" s="328"/>
      <c r="J207" s="328"/>
      <c r="K207" s="266"/>
      <c r="L207" s="269"/>
      <c r="M207" s="270"/>
      <c r="N207" s="249"/>
      <c r="O207" s="312"/>
      <c r="P207" s="306"/>
    </row>
    <row r="208" spans="1:16" s="78" customFormat="1" ht="12">
      <c r="A208" s="497"/>
      <c r="B208" s="176"/>
      <c r="C208" s="199" t="s">
        <v>607</v>
      </c>
      <c r="D208" s="223" t="s">
        <v>6</v>
      </c>
      <c r="E208" s="224">
        <v>3</v>
      </c>
      <c r="F208" s="212">
        <f>H208*DobMont</f>
        <v>0</v>
      </c>
      <c r="G208" s="212">
        <f>IF(OSNOVA!$B$40=1,E208*F208,"")</f>
        <v>0</v>
      </c>
      <c r="H208" s="212"/>
      <c r="I208" s="328"/>
      <c r="J208" s="328"/>
      <c r="K208" s="266"/>
      <c r="L208" s="269"/>
      <c r="M208" s="270"/>
      <c r="N208" s="249"/>
      <c r="O208" s="312"/>
      <c r="P208" s="306"/>
    </row>
    <row r="209" spans="1:16" s="78" customFormat="1" ht="12">
      <c r="A209" s="497"/>
      <c r="B209" s="176"/>
      <c r="C209" s="250"/>
      <c r="D209" s="218"/>
      <c r="E209" s="218"/>
      <c r="F209" s="212"/>
      <c r="G209" s="212"/>
      <c r="H209" s="212"/>
      <c r="I209" s="328"/>
      <c r="J209" s="328"/>
      <c r="K209" s="266"/>
      <c r="L209" s="269"/>
      <c r="M209" s="270"/>
      <c r="N209" s="249"/>
      <c r="O209" s="312"/>
      <c r="P209" s="306"/>
    </row>
    <row r="210" spans="1:16" s="78" customFormat="1" ht="12">
      <c r="A210" s="497" t="str">
        <f>$B$185</f>
        <v>IV.</v>
      </c>
      <c r="B210" s="176">
        <f>COUNT($A$187:$B209)+1</f>
        <v>6</v>
      </c>
      <c r="C210" s="203" t="s">
        <v>411</v>
      </c>
      <c r="D210" s="223"/>
      <c r="E210" s="224"/>
      <c r="F210" s="212">
        <f>H210*DobMont</f>
        <v>0</v>
      </c>
      <c r="G210" s="212">
        <f>IF(OSNOVA!$B$40=1,E210*F210,"")</f>
        <v>0</v>
      </c>
      <c r="H210" s="212"/>
      <c r="I210" s="328"/>
      <c r="J210" s="328"/>
      <c r="K210" s="266"/>
      <c r="L210" s="269"/>
      <c r="M210" s="270"/>
      <c r="N210" s="249"/>
      <c r="O210" s="312"/>
      <c r="P210" s="306"/>
    </row>
    <row r="211" spans="1:16" s="78" customFormat="1" ht="84">
      <c r="A211" s="497"/>
      <c r="B211" s="176"/>
      <c r="C211" s="462" t="s">
        <v>366</v>
      </c>
      <c r="D211" s="223"/>
      <c r="E211" s="224"/>
      <c r="F211" s="212">
        <f>H211*DobMont</f>
        <v>0</v>
      </c>
      <c r="G211" s="212">
        <f>IF(OSNOVA!$B$40=1,E211*F211,"")</f>
        <v>0</v>
      </c>
      <c r="H211" s="212"/>
      <c r="I211" s="328"/>
      <c r="J211" s="328"/>
      <c r="K211" s="266"/>
      <c r="L211" s="269"/>
      <c r="M211" s="270"/>
      <c r="N211" s="249"/>
      <c r="O211" s="312"/>
      <c r="P211" s="306"/>
    </row>
    <row r="212" spans="1:16" s="78" customFormat="1" ht="12">
      <c r="A212" s="497"/>
      <c r="B212" s="176"/>
      <c r="C212" s="250" t="s">
        <v>412</v>
      </c>
      <c r="D212" s="223"/>
      <c r="E212" s="224"/>
      <c r="F212" s="212">
        <f>H212*DobMont</f>
        <v>0</v>
      </c>
      <c r="G212" s="212">
        <f>IF(OSNOVA!$B$40=1,E212*F212,"")</f>
        <v>0</v>
      </c>
      <c r="H212" s="212"/>
      <c r="I212" s="328"/>
      <c r="J212" s="328"/>
      <c r="K212" s="266"/>
      <c r="L212" s="269"/>
      <c r="M212" s="270"/>
      <c r="N212" s="249"/>
      <c r="O212" s="312"/>
      <c r="P212" s="306"/>
    </row>
    <row r="213" spans="1:16" s="78" customFormat="1" ht="12">
      <c r="A213" s="497"/>
      <c r="B213" s="176"/>
      <c r="C213" s="666" t="s">
        <v>609</v>
      </c>
      <c r="D213" s="223" t="s">
        <v>6</v>
      </c>
      <c r="E213" s="224">
        <v>2</v>
      </c>
      <c r="F213" s="212">
        <f>H213*DobMont</f>
        <v>0</v>
      </c>
      <c r="G213" s="212">
        <f>IF(OSNOVA!$B$40=1,E213*F213,"")</f>
        <v>0</v>
      </c>
      <c r="H213" s="212"/>
      <c r="I213" s="328"/>
      <c r="J213" s="328"/>
      <c r="K213" s="266"/>
      <c r="L213" s="269"/>
      <c r="M213" s="270"/>
      <c r="N213" s="249"/>
      <c r="O213" s="312"/>
      <c r="P213" s="306"/>
    </row>
    <row r="214" spans="1:16" s="78" customFormat="1" ht="12">
      <c r="A214" s="497"/>
      <c r="B214" s="176"/>
      <c r="C214" s="250"/>
      <c r="D214" s="218"/>
      <c r="E214" s="218"/>
      <c r="F214" s="212"/>
      <c r="G214" s="212"/>
      <c r="H214" s="212"/>
      <c r="I214" s="328"/>
      <c r="J214" s="328"/>
      <c r="K214" s="266"/>
      <c r="L214" s="269"/>
      <c r="M214" s="270"/>
      <c r="N214" s="249"/>
      <c r="O214" s="312"/>
      <c r="P214" s="306"/>
    </row>
    <row r="215" spans="1:16" s="78" customFormat="1" ht="12">
      <c r="A215" s="497" t="str">
        <f>$B$185</f>
        <v>IV.</v>
      </c>
      <c r="B215" s="176">
        <f>COUNT($A$187:$B214)+1</f>
        <v>7</v>
      </c>
      <c r="C215" s="461" t="s">
        <v>271</v>
      </c>
      <c r="D215" s="456"/>
      <c r="E215" s="224"/>
      <c r="F215" s="212">
        <f aca="true" t="shared" si="6" ref="F215:F225">H215*DobMont</f>
        <v>0</v>
      </c>
      <c r="G215" s="212">
        <f>IF(OSNOVA!$B$40=1,E215*F215,"")</f>
        <v>0</v>
      </c>
      <c r="H215" s="212"/>
      <c r="I215" s="328"/>
      <c r="J215" s="328"/>
      <c r="K215" s="266"/>
      <c r="L215" s="269"/>
      <c r="M215" s="270"/>
      <c r="N215" s="249"/>
      <c r="O215" s="312"/>
      <c r="P215" s="306"/>
    </row>
    <row r="216" spans="1:16" s="78" customFormat="1" ht="24">
      <c r="A216" s="497"/>
      <c r="B216" s="176"/>
      <c r="C216" s="201" t="s">
        <v>773</v>
      </c>
      <c r="D216" s="456"/>
      <c r="E216" s="224"/>
      <c r="F216" s="212">
        <f t="shared" si="6"/>
        <v>0</v>
      </c>
      <c r="G216" s="212">
        <f>IF(OSNOVA!$B$40=1,E216*F216,"")</f>
        <v>0</v>
      </c>
      <c r="H216" s="212"/>
      <c r="I216" s="328"/>
      <c r="J216" s="328"/>
      <c r="K216" s="266"/>
      <c r="L216" s="269"/>
      <c r="M216" s="270"/>
      <c r="N216" s="249"/>
      <c r="O216" s="312"/>
      <c r="P216" s="306"/>
    </row>
    <row r="217" spans="1:16" s="78" customFormat="1" ht="12">
      <c r="A217" s="497"/>
      <c r="B217" s="176"/>
      <c r="C217" s="226" t="s">
        <v>273</v>
      </c>
      <c r="D217" s="456"/>
      <c r="E217" s="224"/>
      <c r="F217" s="212">
        <f t="shared" si="6"/>
        <v>0</v>
      </c>
      <c r="G217" s="212">
        <f>IF(OSNOVA!$B$40=1,E217*F217,"")</f>
        <v>0</v>
      </c>
      <c r="H217" s="212"/>
      <c r="I217" s="328"/>
      <c r="J217" s="328"/>
      <c r="K217" s="266"/>
      <c r="L217" s="269"/>
      <c r="M217" s="270"/>
      <c r="N217" s="249"/>
      <c r="O217" s="312"/>
      <c r="P217" s="306"/>
    </row>
    <row r="218" spans="1:16" s="78" customFormat="1" ht="12">
      <c r="A218" s="497"/>
      <c r="B218" s="176"/>
      <c r="C218" s="199" t="s">
        <v>263</v>
      </c>
      <c r="D218" s="223" t="s">
        <v>4</v>
      </c>
      <c r="E218" s="224">
        <v>10</v>
      </c>
      <c r="F218" s="212">
        <f t="shared" si="6"/>
        <v>0</v>
      </c>
      <c r="G218" s="212">
        <f>IF(OSNOVA!$B$40=1,E218*F218,"")</f>
        <v>0</v>
      </c>
      <c r="H218" s="212"/>
      <c r="I218" s="328"/>
      <c r="J218" s="328"/>
      <c r="K218" s="266"/>
      <c r="L218" s="269"/>
      <c r="M218" s="270"/>
      <c r="N218" s="249"/>
      <c r="O218" s="312"/>
      <c r="P218" s="306"/>
    </row>
    <row r="219" spans="1:16" s="78" customFormat="1" ht="12">
      <c r="A219" s="497"/>
      <c r="B219" s="176"/>
      <c r="C219" s="225"/>
      <c r="D219" s="223"/>
      <c r="E219" s="224"/>
      <c r="F219" s="212">
        <f t="shared" si="6"/>
        <v>0</v>
      </c>
      <c r="G219" s="212">
        <f>IF(OSNOVA!$B$40=1,E219*F219,"")</f>
        <v>0</v>
      </c>
      <c r="H219" s="212"/>
      <c r="I219" s="328"/>
      <c r="J219" s="328"/>
      <c r="K219" s="266"/>
      <c r="L219" s="269"/>
      <c r="M219" s="270"/>
      <c r="N219" s="249"/>
      <c r="O219" s="312"/>
      <c r="P219" s="306"/>
    </row>
    <row r="220" spans="1:16" s="78" customFormat="1" ht="12">
      <c r="A220" s="497" t="str">
        <f>$B$185</f>
        <v>IV.</v>
      </c>
      <c r="B220" s="176">
        <f>COUNT($A$187:$B219)+1</f>
        <v>8</v>
      </c>
      <c r="C220" s="371" t="s">
        <v>611</v>
      </c>
      <c r="I220" s="328"/>
      <c r="J220" s="328"/>
      <c r="K220" s="266"/>
      <c r="L220" s="269"/>
      <c r="M220" s="270"/>
      <c r="N220" s="249"/>
      <c r="O220" s="312"/>
      <c r="P220" s="306"/>
    </row>
    <row r="221" spans="1:16" s="78" customFormat="1" ht="108">
      <c r="A221" s="497"/>
      <c r="B221" s="176"/>
      <c r="C221" s="198" t="s">
        <v>802</v>
      </c>
      <c r="I221" s="328"/>
      <c r="J221" s="328"/>
      <c r="K221" s="266"/>
      <c r="L221" s="269"/>
      <c r="M221" s="270"/>
      <c r="N221" s="249"/>
      <c r="O221" s="312"/>
      <c r="P221" s="306"/>
    </row>
    <row r="222" spans="1:16" s="78" customFormat="1" ht="24">
      <c r="A222" s="497"/>
      <c r="B222" s="176"/>
      <c r="C222" s="250" t="s">
        <v>801</v>
      </c>
      <c r="D222" s="216"/>
      <c r="E222" s="218"/>
      <c r="F222" s="212">
        <f t="shared" si="6"/>
        <v>0</v>
      </c>
      <c r="G222" s="212">
        <f>IF(OSNOVA!$B$40=1,E222*F222,"")</f>
        <v>0</v>
      </c>
      <c r="H222" s="212"/>
      <c r="I222" s="328"/>
      <c r="J222" s="328"/>
      <c r="K222" s="266"/>
      <c r="L222" s="269"/>
      <c r="M222" s="270"/>
      <c r="N222" s="249"/>
      <c r="O222" s="312"/>
      <c r="P222" s="306"/>
    </row>
    <row r="223" spans="1:16" s="78" customFormat="1" ht="12">
      <c r="A223" s="497"/>
      <c r="B223" s="176"/>
      <c r="C223" s="199" t="s">
        <v>610</v>
      </c>
      <c r="D223" s="456" t="s">
        <v>98</v>
      </c>
      <c r="E223" s="224">
        <v>2</v>
      </c>
      <c r="F223" s="212">
        <f>H223*DobMont</f>
        <v>0</v>
      </c>
      <c r="G223" s="212">
        <f>IF(OSNOVA!$B$40=1,E223*F223,"")</f>
        <v>0</v>
      </c>
      <c r="H223" s="212"/>
      <c r="I223" s="328"/>
      <c r="J223" s="328"/>
      <c r="K223" s="266"/>
      <c r="L223" s="269"/>
      <c r="M223" s="270"/>
      <c r="N223" s="249"/>
      <c r="O223" s="312"/>
      <c r="P223" s="306"/>
    </row>
    <row r="224" spans="1:16" s="78" customFormat="1" ht="12">
      <c r="A224" s="497"/>
      <c r="B224" s="176"/>
      <c r="C224" s="226" t="s">
        <v>600</v>
      </c>
      <c r="D224" s="456" t="s">
        <v>98</v>
      </c>
      <c r="E224" s="224">
        <v>2</v>
      </c>
      <c r="F224" s="212">
        <f>H224*DobMont</f>
        <v>0</v>
      </c>
      <c r="G224" s="212">
        <f>IF(OSNOVA!$B$40=1,E224*F224,"")</f>
        <v>0</v>
      </c>
      <c r="H224" s="212"/>
      <c r="I224" s="328"/>
      <c r="J224" s="328"/>
      <c r="K224" s="266"/>
      <c r="L224" s="269"/>
      <c r="M224" s="270"/>
      <c r="N224" s="249"/>
      <c r="O224" s="312"/>
      <c r="P224" s="306"/>
    </row>
    <row r="225" spans="1:16" s="78" customFormat="1" ht="12">
      <c r="A225" s="497"/>
      <c r="B225" s="176"/>
      <c r="D225" s="223"/>
      <c r="E225" s="224"/>
      <c r="F225" s="212">
        <f t="shared" si="6"/>
        <v>0</v>
      </c>
      <c r="G225" s="212">
        <f>IF(OSNOVA!$B$40=1,E225*F225,"")</f>
        <v>0</v>
      </c>
      <c r="H225" s="212"/>
      <c r="I225" s="328"/>
      <c r="J225" s="328"/>
      <c r="K225" s="266"/>
      <c r="L225" s="269"/>
      <c r="M225" s="270"/>
      <c r="N225" s="249"/>
      <c r="O225" s="312"/>
      <c r="P225" s="306"/>
    </row>
    <row r="226" spans="1:16" s="78" customFormat="1" ht="12">
      <c r="A226" s="497" t="str">
        <f>$B$185</f>
        <v>IV.</v>
      </c>
      <c r="B226" s="176">
        <f>COUNT($A$187:$B225)+1</f>
        <v>9</v>
      </c>
      <c r="C226" s="203" t="s">
        <v>151</v>
      </c>
      <c r="D226" s="438" t="s">
        <v>98</v>
      </c>
      <c r="E226" s="257">
        <v>1</v>
      </c>
      <c r="F226" s="212">
        <f>H226*DobMont</f>
        <v>0</v>
      </c>
      <c r="G226" s="212">
        <f>IF(OSNOVA!$B$40=1,E226*F226,"")</f>
        <v>0</v>
      </c>
      <c r="H226" s="212"/>
      <c r="I226" s="328"/>
      <c r="J226" s="328"/>
      <c r="K226" s="266"/>
      <c r="L226" s="269"/>
      <c r="M226" s="270"/>
      <c r="N226" s="249"/>
      <c r="O226" s="312"/>
      <c r="P226" s="306"/>
    </row>
    <row r="227" spans="1:16" s="78" customFormat="1" ht="24">
      <c r="A227" s="497"/>
      <c r="B227" s="176"/>
      <c r="C227" s="197" t="s">
        <v>276</v>
      </c>
      <c r="D227" s="438"/>
      <c r="E227" s="257"/>
      <c r="F227" s="212">
        <f>H227*DobMont</f>
        <v>0</v>
      </c>
      <c r="G227" s="212">
        <f>IF(OSNOVA!$B$40=1,E227*F227,"")</f>
        <v>0</v>
      </c>
      <c r="H227" s="212"/>
      <c r="I227" s="328"/>
      <c r="J227" s="328"/>
      <c r="K227" s="266"/>
      <c r="L227" s="269"/>
      <c r="M227" s="270"/>
      <c r="N227" s="249"/>
      <c r="O227" s="312"/>
      <c r="P227" s="306"/>
    </row>
    <row r="228" spans="1:16" s="78" customFormat="1" ht="12">
      <c r="A228" s="497"/>
      <c r="B228" s="176"/>
      <c r="C228" s="197"/>
      <c r="D228" s="364"/>
      <c r="E228" s="344"/>
      <c r="F228" s="212">
        <f>H228*DobMont</f>
        <v>0</v>
      </c>
      <c r="G228" s="212">
        <f>IF(OSNOVA!$B$40=1,E228*F228,"")</f>
        <v>0</v>
      </c>
      <c r="H228" s="212"/>
      <c r="I228" s="328"/>
      <c r="J228" s="328"/>
      <c r="K228" s="266"/>
      <c r="L228" s="269"/>
      <c r="M228" s="270"/>
      <c r="N228" s="249"/>
      <c r="O228" s="312"/>
      <c r="P228" s="306"/>
    </row>
    <row r="229" spans="1:16" s="78" customFormat="1" ht="12">
      <c r="A229" s="497" t="str">
        <f>$B$185</f>
        <v>IV.</v>
      </c>
      <c r="B229" s="176">
        <f>COUNT($A$187:$B228)+1</f>
        <v>10</v>
      </c>
      <c r="C229" s="203" t="s">
        <v>364</v>
      </c>
      <c r="D229" s="438" t="s">
        <v>6</v>
      </c>
      <c r="E229" s="257">
        <v>1</v>
      </c>
      <c r="F229" s="212">
        <f>H229*DobMont</f>
        <v>0</v>
      </c>
      <c r="G229" s="212">
        <f>IF(OSNOVA!$B$40=1,E229*F229,"")</f>
        <v>0</v>
      </c>
      <c r="H229" s="212"/>
      <c r="I229" s="328"/>
      <c r="J229" s="328"/>
      <c r="K229" s="266"/>
      <c r="L229" s="269"/>
      <c r="M229" s="270"/>
      <c r="N229" s="249"/>
      <c r="O229" s="312"/>
      <c r="P229" s="306"/>
    </row>
    <row r="230" spans="1:16" s="78" customFormat="1" ht="96">
      <c r="A230" s="497"/>
      <c r="B230" s="176"/>
      <c r="C230" s="197" t="s">
        <v>365</v>
      </c>
      <c r="D230" s="438"/>
      <c r="E230" s="257"/>
      <c r="F230" s="212">
        <f>H230*DobMont</f>
        <v>0</v>
      </c>
      <c r="G230" s="212">
        <f>IF(OSNOVA!$B$40=1,E230*F230,"")</f>
        <v>0</v>
      </c>
      <c r="H230" s="212"/>
      <c r="I230" s="328"/>
      <c r="J230" s="328"/>
      <c r="K230" s="266"/>
      <c r="L230" s="269"/>
      <c r="M230" s="270"/>
      <c r="N230" s="249"/>
      <c r="O230" s="312"/>
      <c r="P230" s="306"/>
    </row>
    <row r="231" spans="1:16" s="78" customFormat="1" ht="12">
      <c r="A231" s="497"/>
      <c r="B231" s="176"/>
      <c r="C231" s="250"/>
      <c r="D231" s="223"/>
      <c r="E231" s="224"/>
      <c r="F231" s="212"/>
      <c r="G231" s="266"/>
      <c r="H231" s="272"/>
      <c r="I231" s="328"/>
      <c r="J231" s="328"/>
      <c r="K231" s="266"/>
      <c r="L231" s="269"/>
      <c r="M231" s="270"/>
      <c r="N231" s="249"/>
      <c r="O231" s="312"/>
      <c r="P231" s="306"/>
    </row>
    <row r="232" spans="1:16" s="78" customFormat="1" ht="12">
      <c r="A232" s="497" t="str">
        <f>$B$185</f>
        <v>IV.</v>
      </c>
      <c r="B232" s="176">
        <f>COUNT($A$187:$B231)+1</f>
        <v>11</v>
      </c>
      <c r="C232" s="203" t="s">
        <v>135</v>
      </c>
      <c r="D232" s="345" t="s">
        <v>5</v>
      </c>
      <c r="E232" s="346">
        <v>25</v>
      </c>
      <c r="F232" s="212">
        <f>H232*DobMont</f>
        <v>0</v>
      </c>
      <c r="G232" s="266">
        <f>IF(OSNOVA!$B$40=1,E232*F232,"")</f>
        <v>0</v>
      </c>
      <c r="H232" s="272"/>
      <c r="I232" s="328"/>
      <c r="J232" s="328"/>
      <c r="K232" s="266"/>
      <c r="L232" s="269"/>
      <c r="M232" s="270"/>
      <c r="N232" s="249"/>
      <c r="O232" s="312"/>
      <c r="P232" s="306"/>
    </row>
    <row r="233" spans="1:16" s="78" customFormat="1" ht="84">
      <c r="A233" s="497"/>
      <c r="B233" s="176"/>
      <c r="C233" s="94" t="s">
        <v>174</v>
      </c>
      <c r="D233" s="365"/>
      <c r="E233" s="346"/>
      <c r="F233" s="212"/>
      <c r="G233" s="266"/>
      <c r="H233" s="272"/>
      <c r="I233" s="328"/>
      <c r="J233" s="328"/>
      <c r="K233" s="266"/>
      <c r="L233" s="269"/>
      <c r="M233" s="270"/>
      <c r="N233" s="249"/>
      <c r="O233" s="312"/>
      <c r="P233" s="306"/>
    </row>
    <row r="234" spans="1:16" s="78" customFormat="1" ht="12">
      <c r="A234" s="497"/>
      <c r="B234" s="176"/>
      <c r="C234" s="204" t="s">
        <v>175</v>
      </c>
      <c r="D234" s="345"/>
      <c r="E234" s="346"/>
      <c r="F234" s="212"/>
      <c r="G234" s="266"/>
      <c r="H234" s="272"/>
      <c r="I234" s="328"/>
      <c r="J234" s="328"/>
      <c r="K234" s="266"/>
      <c r="L234" s="269"/>
      <c r="M234" s="270"/>
      <c r="N234" s="249"/>
      <c r="O234" s="312"/>
      <c r="P234" s="306"/>
    </row>
    <row r="235" spans="1:16" s="78" customFormat="1" ht="12">
      <c r="A235" s="498"/>
      <c r="B235" s="176"/>
      <c r="C235" s="84"/>
      <c r="D235" s="365"/>
      <c r="E235" s="346"/>
      <c r="F235" s="227"/>
      <c r="G235" s="212"/>
      <c r="H235" s="272"/>
      <c r="I235" s="328"/>
      <c r="J235" s="328"/>
      <c r="K235" s="266"/>
      <c r="L235" s="269"/>
      <c r="M235" s="270"/>
      <c r="N235" s="249"/>
      <c r="O235" s="312"/>
      <c r="P235" s="306"/>
    </row>
    <row r="236" spans="1:16" s="78" customFormat="1" ht="13.5" thickBot="1">
      <c r="A236" s="499"/>
      <c r="B236" s="500"/>
      <c r="C236" s="121" t="str">
        <f>CONCATENATE(B185," ",C185," - SKUPAJ:")</f>
        <v>IV. KN4 UČILNICA 2 - SKUPAJ:</v>
      </c>
      <c r="D236" s="354"/>
      <c r="E236" s="354"/>
      <c r="F236" s="228"/>
      <c r="G236" s="229">
        <f>SUM(G186:G235)</f>
        <v>0</v>
      </c>
      <c r="H236" s="272"/>
      <c r="I236" s="328"/>
      <c r="J236" s="328"/>
      <c r="K236" s="266"/>
      <c r="L236" s="269"/>
      <c r="M236" s="270"/>
      <c r="N236" s="249"/>
      <c r="O236" s="312"/>
      <c r="P236" s="306"/>
    </row>
    <row r="237" spans="1:16" s="78" customFormat="1" ht="12.75">
      <c r="A237" s="501"/>
      <c r="B237" s="502"/>
      <c r="C237" s="339"/>
      <c r="D237" s="356"/>
      <c r="E237" s="356"/>
      <c r="F237" s="340"/>
      <c r="G237" s="267"/>
      <c r="H237" s="272"/>
      <c r="I237" s="328"/>
      <c r="J237" s="328"/>
      <c r="K237" s="266"/>
      <c r="L237" s="269"/>
      <c r="M237" s="270"/>
      <c r="N237" s="249"/>
      <c r="O237" s="312"/>
      <c r="P237" s="306"/>
    </row>
    <row r="238" spans="1:16" s="104" customFormat="1" ht="13.5" thickBot="1">
      <c r="A238" s="751"/>
      <c r="B238" s="752" t="s">
        <v>277</v>
      </c>
      <c r="C238" s="753" t="s">
        <v>407</v>
      </c>
      <c r="D238" s="362"/>
      <c r="E238" s="363"/>
      <c r="F238" s="208"/>
      <c r="G238" s="208"/>
      <c r="H238" s="754"/>
      <c r="I238" s="755"/>
      <c r="J238" s="755"/>
      <c r="K238" s="553"/>
      <c r="L238" s="756"/>
      <c r="M238" s="268"/>
      <c r="N238" s="757"/>
      <c r="O238" s="758"/>
      <c r="P238" s="309"/>
    </row>
    <row r="239" spans="1:16" s="78" customFormat="1" ht="12.75">
      <c r="A239" s="495"/>
      <c r="B239" s="496"/>
      <c r="C239" s="107"/>
      <c r="D239" s="359"/>
      <c r="E239" s="361"/>
      <c r="F239" s="212"/>
      <c r="G239" s="266"/>
      <c r="H239" s="272"/>
      <c r="I239" s="328"/>
      <c r="J239" s="328"/>
      <c r="K239" s="266"/>
      <c r="L239" s="269"/>
      <c r="M239" s="270"/>
      <c r="N239" s="249"/>
      <c r="O239" s="312"/>
      <c r="P239" s="306"/>
    </row>
    <row r="240" spans="1:16" s="78" customFormat="1" ht="12">
      <c r="A240" s="497" t="str">
        <f>$B$238</f>
        <v>V.</v>
      </c>
      <c r="B240" s="176">
        <f>COUNT(#REF!)+1</f>
        <v>1</v>
      </c>
      <c r="C240" s="203" t="s">
        <v>417</v>
      </c>
      <c r="D240" s="345" t="s">
        <v>6</v>
      </c>
      <c r="E240" s="346">
        <v>1</v>
      </c>
      <c r="F240" s="212">
        <f>H240*DobMont</f>
        <v>0</v>
      </c>
      <c r="G240" s="212">
        <f>IF(OSNOVA!$B$40=1,E240*F240,"")</f>
        <v>0</v>
      </c>
      <c r="H240" s="212"/>
      <c r="I240" s="328"/>
      <c r="J240" s="328"/>
      <c r="K240" s="266"/>
      <c r="L240" s="269"/>
      <c r="M240" s="270"/>
      <c r="N240" s="249"/>
      <c r="O240" s="312"/>
      <c r="P240" s="306"/>
    </row>
    <row r="241" spans="1:16" s="78" customFormat="1" ht="144">
      <c r="A241" s="497"/>
      <c r="B241" s="176"/>
      <c r="C241" s="199" t="s">
        <v>585</v>
      </c>
      <c r="D241" s="345"/>
      <c r="E241" s="346"/>
      <c r="F241" s="212">
        <f>H241*DobMont</f>
        <v>0</v>
      </c>
      <c r="G241" s="212">
        <f>IF(OSNOVA!$B$40=1,E241*F241,"")</f>
        <v>0</v>
      </c>
      <c r="H241" s="212"/>
      <c r="I241" s="328"/>
      <c r="J241" s="328"/>
      <c r="K241" s="266"/>
      <c r="L241" s="269"/>
      <c r="M241" s="270"/>
      <c r="N241" s="249"/>
      <c r="O241" s="312"/>
      <c r="P241" s="306"/>
    </row>
    <row r="242" spans="1:16" s="78" customFormat="1" ht="216">
      <c r="A242" s="497"/>
      <c r="B242" s="176"/>
      <c r="C242" s="199" t="s">
        <v>425</v>
      </c>
      <c r="D242" s="345"/>
      <c r="E242" s="346"/>
      <c r="F242" s="212"/>
      <c r="G242" s="212"/>
      <c r="H242" s="212"/>
      <c r="I242" s="328"/>
      <c r="J242" s="328"/>
      <c r="K242" s="266"/>
      <c r="L242" s="269"/>
      <c r="M242" s="270"/>
      <c r="N242" s="249"/>
      <c r="O242" s="312"/>
      <c r="P242" s="306"/>
    </row>
    <row r="243" spans="1:16" s="78" customFormat="1" ht="192">
      <c r="A243" s="497"/>
      <c r="B243" s="176"/>
      <c r="C243" s="199" t="s">
        <v>419</v>
      </c>
      <c r="D243" s="345"/>
      <c r="E243" s="346"/>
      <c r="F243" s="212"/>
      <c r="G243" s="212"/>
      <c r="H243" s="212"/>
      <c r="I243" s="328"/>
      <c r="J243" s="328"/>
      <c r="K243" s="266"/>
      <c r="L243" s="269"/>
      <c r="M243" s="270"/>
      <c r="N243" s="249"/>
      <c r="O243" s="312"/>
      <c r="P243" s="306"/>
    </row>
    <row r="244" spans="1:16" s="78" customFormat="1" ht="84">
      <c r="A244" s="497"/>
      <c r="B244" s="176"/>
      <c r="C244" s="199" t="s">
        <v>289</v>
      </c>
      <c r="D244" s="345"/>
      <c r="E244" s="346"/>
      <c r="F244" s="212"/>
      <c r="G244" s="212"/>
      <c r="H244" s="212"/>
      <c r="I244" s="328"/>
      <c r="J244" s="328"/>
      <c r="K244" s="266"/>
      <c r="L244" s="269"/>
      <c r="M244" s="270"/>
      <c r="N244" s="249"/>
      <c r="O244" s="312"/>
      <c r="P244" s="306"/>
    </row>
    <row r="245" spans="1:16" s="78" customFormat="1" ht="60">
      <c r="A245" s="497"/>
      <c r="B245" s="176"/>
      <c r="C245" s="444" t="s">
        <v>578</v>
      </c>
      <c r="D245" s="364"/>
      <c r="E245" s="344"/>
      <c r="F245" s="212">
        <f>H245*DobMont</f>
        <v>0</v>
      </c>
      <c r="G245" s="212">
        <f>IF(OSNOVA!$B$40=1,E245*F245,"")</f>
        <v>0</v>
      </c>
      <c r="H245" s="212"/>
      <c r="I245" s="328"/>
      <c r="J245" s="328"/>
      <c r="K245" s="266"/>
      <c r="L245" s="269"/>
      <c r="M245" s="270"/>
      <c r="N245" s="249"/>
      <c r="O245" s="312"/>
      <c r="P245" s="306"/>
    </row>
    <row r="246" spans="1:16" s="78" customFormat="1" ht="12">
      <c r="A246" s="497"/>
      <c r="B246" s="176"/>
      <c r="C246" s="200"/>
      <c r="D246" s="365"/>
      <c r="E246" s="346"/>
      <c r="F246" s="212"/>
      <c r="G246" s="212"/>
      <c r="H246" s="212"/>
      <c r="I246" s="328"/>
      <c r="J246" s="328"/>
      <c r="K246" s="266"/>
      <c r="L246" s="269"/>
      <c r="M246" s="270"/>
      <c r="N246" s="249"/>
      <c r="O246" s="312"/>
      <c r="P246" s="306"/>
    </row>
    <row r="247" spans="1:16" s="78" customFormat="1" ht="12">
      <c r="A247" s="497" t="str">
        <f>$B$238</f>
        <v>V.</v>
      </c>
      <c r="B247" s="176">
        <f>COUNT($A$240:B246)+1</f>
        <v>2</v>
      </c>
      <c r="C247" s="222" t="s">
        <v>259</v>
      </c>
      <c r="D247" s="456" t="s">
        <v>5</v>
      </c>
      <c r="E247" s="224">
        <v>245</v>
      </c>
      <c r="F247" s="212">
        <f aca="true" t="shared" si="7" ref="F247:F257">H247*DobMont</f>
        <v>0</v>
      </c>
      <c r="G247" s="212">
        <f>IF(OSNOVA!$B$40=1,E247*F247,"")</f>
        <v>0</v>
      </c>
      <c r="H247" s="212"/>
      <c r="I247" s="328"/>
      <c r="J247" s="328"/>
      <c r="K247" s="266"/>
      <c r="L247" s="269"/>
      <c r="M247" s="270"/>
      <c r="N247" s="249"/>
      <c r="O247" s="312"/>
      <c r="P247" s="306"/>
    </row>
    <row r="248" spans="1:16" s="78" customFormat="1" ht="48">
      <c r="A248" s="497"/>
      <c r="B248" s="176"/>
      <c r="C248" s="215" t="s">
        <v>260</v>
      </c>
      <c r="D248" s="456"/>
      <c r="E248" s="224"/>
      <c r="F248" s="212">
        <f t="shared" si="7"/>
        <v>0</v>
      </c>
      <c r="G248" s="212">
        <f>IF(OSNOVA!$B$40=1,E248*F248,"")</f>
        <v>0</v>
      </c>
      <c r="H248" s="212"/>
      <c r="I248" s="328"/>
      <c r="J248" s="328"/>
      <c r="K248" s="266"/>
      <c r="L248" s="269"/>
      <c r="M248" s="270"/>
      <c r="N248" s="249"/>
      <c r="O248" s="312"/>
      <c r="P248" s="306"/>
    </row>
    <row r="249" spans="1:16" s="78" customFormat="1" ht="12">
      <c r="A249" s="497"/>
      <c r="B249" s="176"/>
      <c r="C249" s="225"/>
      <c r="D249" s="223"/>
      <c r="E249" s="224"/>
      <c r="F249" s="212">
        <f t="shared" si="7"/>
        <v>0</v>
      </c>
      <c r="G249" s="212">
        <f>IF(OSNOVA!$B$40=1,E249*F249,"")</f>
        <v>0</v>
      </c>
      <c r="H249" s="212"/>
      <c r="I249" s="328"/>
      <c r="J249" s="328"/>
      <c r="K249" s="266"/>
      <c r="L249" s="269"/>
      <c r="M249" s="270"/>
      <c r="N249" s="249"/>
      <c r="O249" s="312"/>
      <c r="P249" s="306"/>
    </row>
    <row r="250" spans="1:16" s="78" customFormat="1" ht="12">
      <c r="A250" s="497" t="str">
        <f>$B$238</f>
        <v>V.</v>
      </c>
      <c r="B250" s="176">
        <f>COUNT($A$240:B249)+1</f>
        <v>3</v>
      </c>
      <c r="C250" s="222" t="s">
        <v>132</v>
      </c>
      <c r="D250" s="223"/>
      <c r="E250" s="224"/>
      <c r="F250" s="212">
        <f t="shared" si="7"/>
        <v>0</v>
      </c>
      <c r="G250" s="212">
        <f>IF(OSNOVA!$B$40=1,E250*F250,"")</f>
        <v>0</v>
      </c>
      <c r="H250" s="212"/>
      <c r="I250" s="328"/>
      <c r="J250" s="328"/>
      <c r="K250" s="266"/>
      <c r="L250" s="269"/>
      <c r="M250" s="270"/>
      <c r="N250" s="249"/>
      <c r="O250" s="312"/>
      <c r="P250" s="306"/>
    </row>
    <row r="251" spans="1:16" s="78" customFormat="1" ht="72">
      <c r="A251" s="497"/>
      <c r="B251" s="176"/>
      <c r="C251" s="201" t="s">
        <v>133</v>
      </c>
      <c r="D251" s="223"/>
      <c r="E251" s="224"/>
      <c r="F251" s="212">
        <f t="shared" si="7"/>
        <v>0</v>
      </c>
      <c r="G251" s="212">
        <f>IF(OSNOVA!$B$40=1,E251*F251,"")</f>
        <v>0</v>
      </c>
      <c r="H251" s="212"/>
      <c r="I251" s="328"/>
      <c r="J251" s="328"/>
      <c r="K251" s="266"/>
      <c r="L251" s="269"/>
      <c r="M251" s="270"/>
      <c r="N251" s="249"/>
      <c r="O251" s="312"/>
      <c r="P251" s="306"/>
    </row>
    <row r="252" spans="1:16" s="78" customFormat="1" ht="12">
      <c r="A252" s="497"/>
      <c r="B252" s="176"/>
      <c r="C252" s="199" t="s">
        <v>596</v>
      </c>
      <c r="D252" s="223" t="s">
        <v>4</v>
      </c>
      <c r="E252" s="224">
        <v>8</v>
      </c>
      <c r="F252" s="212">
        <f t="shared" si="7"/>
        <v>0</v>
      </c>
      <c r="G252" s="212">
        <f>IF(OSNOVA!$B$40=1,E252*F252,"")</f>
        <v>0</v>
      </c>
      <c r="H252" s="212"/>
      <c r="I252" s="328"/>
      <c r="J252" s="328"/>
      <c r="K252" s="266"/>
      <c r="L252" s="269"/>
      <c r="M252" s="270"/>
      <c r="N252" s="249"/>
      <c r="O252" s="312"/>
      <c r="P252" s="306"/>
    </row>
    <row r="253" spans="1:16" s="78" customFormat="1" ht="12">
      <c r="A253" s="497"/>
      <c r="B253" s="176"/>
      <c r="C253" s="225"/>
      <c r="D253" s="223"/>
      <c r="E253" s="224"/>
      <c r="F253" s="212">
        <f t="shared" si="7"/>
        <v>0</v>
      </c>
      <c r="G253" s="212">
        <f>IF(OSNOVA!$B$40=1,E253*F253,"")</f>
        <v>0</v>
      </c>
      <c r="H253" s="212"/>
      <c r="I253" s="328"/>
      <c r="J253" s="328"/>
      <c r="K253" s="266"/>
      <c r="L253" s="269"/>
      <c r="M253" s="270"/>
      <c r="N253" s="249"/>
      <c r="O253" s="312"/>
      <c r="P253" s="306"/>
    </row>
    <row r="254" spans="1:16" s="78" customFormat="1" ht="12">
      <c r="A254" s="497" t="str">
        <f>$B$238</f>
        <v>V.</v>
      </c>
      <c r="B254" s="176">
        <f>COUNT($A$240:B253)+1</f>
        <v>4</v>
      </c>
      <c r="C254" s="457" t="s">
        <v>265</v>
      </c>
      <c r="D254" s="456" t="s">
        <v>134</v>
      </c>
      <c r="E254" s="224">
        <v>20</v>
      </c>
      <c r="F254" s="212">
        <f t="shared" si="7"/>
        <v>0</v>
      </c>
      <c r="G254" s="212">
        <f>IF(OSNOVA!$B$40=1,E254*F254,"")</f>
        <v>0</v>
      </c>
      <c r="H254" s="212"/>
      <c r="I254" s="328"/>
      <c r="J254" s="328"/>
      <c r="K254" s="266"/>
      <c r="L254" s="269"/>
      <c r="M254" s="270"/>
      <c r="N254" s="249"/>
      <c r="O254" s="312"/>
      <c r="P254" s="306"/>
    </row>
    <row r="255" spans="1:16" s="78" customFormat="1" ht="72">
      <c r="A255" s="497"/>
      <c r="B255" s="176"/>
      <c r="C255" s="221" t="s">
        <v>266</v>
      </c>
      <c r="D255" s="459"/>
      <c r="E255" s="459"/>
      <c r="F255" s="212">
        <f t="shared" si="7"/>
        <v>0</v>
      </c>
      <c r="G255" s="212">
        <f>IF(OSNOVA!$B$40=1,E255*F255,"")</f>
        <v>0</v>
      </c>
      <c r="H255" s="212"/>
      <c r="I255" s="328"/>
      <c r="J255" s="328"/>
      <c r="K255" s="266"/>
      <c r="L255" s="269"/>
      <c r="M255" s="270"/>
      <c r="N255" s="249"/>
      <c r="O255" s="312"/>
      <c r="P255" s="306"/>
    </row>
    <row r="256" spans="1:16" s="78" customFormat="1" ht="12">
      <c r="A256" s="497"/>
      <c r="B256" s="176"/>
      <c r="C256" s="460" t="s">
        <v>267</v>
      </c>
      <c r="D256" s="456"/>
      <c r="E256" s="458"/>
      <c r="F256" s="212">
        <f t="shared" si="7"/>
        <v>0</v>
      </c>
      <c r="G256" s="212">
        <f>IF(OSNOVA!$B$40=1,E256*F256,"")</f>
        <v>0</v>
      </c>
      <c r="H256" s="212"/>
      <c r="I256" s="328"/>
      <c r="J256" s="328"/>
      <c r="K256" s="266"/>
      <c r="L256" s="269"/>
      <c r="M256" s="270"/>
      <c r="N256" s="249"/>
      <c r="O256" s="312"/>
      <c r="P256" s="306"/>
    </row>
    <row r="257" spans="1:16" s="78" customFormat="1" ht="12">
      <c r="A257" s="497"/>
      <c r="B257" s="176"/>
      <c r="C257" s="221"/>
      <c r="D257" s="456"/>
      <c r="E257" s="458"/>
      <c r="F257" s="212">
        <f t="shared" si="7"/>
        <v>0</v>
      </c>
      <c r="G257" s="212">
        <f>IF(OSNOVA!$B$40=1,E257*F257,"")</f>
        <v>0</v>
      </c>
      <c r="H257" s="212"/>
      <c r="I257" s="328"/>
      <c r="J257" s="328"/>
      <c r="K257" s="266"/>
      <c r="L257" s="269"/>
      <c r="M257" s="270"/>
      <c r="N257" s="249"/>
      <c r="O257" s="312"/>
      <c r="P257" s="306"/>
    </row>
    <row r="258" spans="1:16" s="78" customFormat="1" ht="12">
      <c r="A258" s="497" t="str">
        <f>$B$238</f>
        <v>V.</v>
      </c>
      <c r="B258" s="176">
        <f>COUNT($A$240:B257)+1</f>
        <v>5</v>
      </c>
      <c r="C258" s="203" t="s">
        <v>270</v>
      </c>
      <c r="D258" s="223"/>
      <c r="E258" s="224"/>
      <c r="F258" s="212">
        <f>H258*DobMont</f>
        <v>0</v>
      </c>
      <c r="G258" s="212">
        <f>IF(OSNOVA!$B$40=1,E258*F258,"")</f>
        <v>0</v>
      </c>
      <c r="H258" s="212"/>
      <c r="I258" s="328"/>
      <c r="J258" s="328"/>
      <c r="K258" s="266"/>
      <c r="L258" s="269"/>
      <c r="M258" s="270"/>
      <c r="N258" s="249"/>
      <c r="O258" s="312"/>
      <c r="P258" s="306"/>
    </row>
    <row r="259" spans="1:16" s="78" customFormat="1" ht="96">
      <c r="A259" s="497"/>
      <c r="B259" s="176"/>
      <c r="C259" s="199" t="s">
        <v>589</v>
      </c>
      <c r="D259" s="223"/>
      <c r="E259" s="224"/>
      <c r="F259" s="212">
        <f>H259*DobMont</f>
        <v>0</v>
      </c>
      <c r="G259" s="212">
        <f>IF(OSNOVA!$B$40=1,E259*F259,"")</f>
        <v>0</v>
      </c>
      <c r="H259" s="212"/>
      <c r="I259" s="328"/>
      <c r="J259" s="328"/>
      <c r="K259" s="266"/>
      <c r="L259" s="269"/>
      <c r="M259" s="270"/>
      <c r="N259" s="249"/>
      <c r="O259" s="312"/>
      <c r="P259" s="306"/>
    </row>
    <row r="260" spans="1:16" s="78" customFormat="1" ht="12">
      <c r="A260" s="497"/>
      <c r="B260" s="176"/>
      <c r="C260" s="250" t="s">
        <v>594</v>
      </c>
      <c r="D260" s="223"/>
      <c r="E260" s="224"/>
      <c r="F260" s="212">
        <f>H260*DobMont</f>
        <v>0</v>
      </c>
      <c r="G260" s="212">
        <f>IF(OSNOVA!$B$40=1,E260*F260,"")</f>
        <v>0</v>
      </c>
      <c r="H260" s="212"/>
      <c r="I260" s="328"/>
      <c r="J260" s="328"/>
      <c r="K260" s="266"/>
      <c r="L260" s="269"/>
      <c r="M260" s="270"/>
      <c r="N260" s="249"/>
      <c r="O260" s="312"/>
      <c r="P260" s="306"/>
    </row>
    <row r="261" spans="1:16" s="78" customFormat="1" ht="12">
      <c r="A261" s="497"/>
      <c r="B261" s="176"/>
      <c r="C261" s="199" t="s">
        <v>607</v>
      </c>
      <c r="D261" s="223" t="s">
        <v>6</v>
      </c>
      <c r="E261" s="224">
        <v>4</v>
      </c>
      <c r="F261" s="212">
        <f>H261*DobMont</f>
        <v>0</v>
      </c>
      <c r="G261" s="212">
        <f>IF(OSNOVA!$B$40=1,E261*F261,"")</f>
        <v>0</v>
      </c>
      <c r="H261" s="212"/>
      <c r="I261" s="328"/>
      <c r="J261" s="328"/>
      <c r="K261" s="266"/>
      <c r="L261" s="269"/>
      <c r="M261" s="270"/>
      <c r="N261" s="249"/>
      <c r="O261" s="312"/>
      <c r="P261" s="306"/>
    </row>
    <row r="262" spans="1:16" s="78" customFormat="1" ht="12">
      <c r="A262" s="497"/>
      <c r="B262" s="176"/>
      <c r="C262" s="250"/>
      <c r="D262" s="218"/>
      <c r="E262" s="218"/>
      <c r="F262" s="212"/>
      <c r="G262" s="212"/>
      <c r="H262" s="212"/>
      <c r="I262" s="328"/>
      <c r="J262" s="328"/>
      <c r="K262" s="266"/>
      <c r="L262" s="269"/>
      <c r="M262" s="270"/>
      <c r="N262" s="249"/>
      <c r="O262" s="312"/>
      <c r="P262" s="306"/>
    </row>
    <row r="263" spans="1:16" s="78" customFormat="1" ht="12">
      <c r="A263" s="497" t="str">
        <f>$B$238</f>
        <v>V.</v>
      </c>
      <c r="B263" s="176">
        <f>COUNT($A$240:B262)+1</f>
        <v>6</v>
      </c>
      <c r="C263" s="203" t="s">
        <v>411</v>
      </c>
      <c r="D263" s="223"/>
      <c r="E263" s="224"/>
      <c r="F263" s="212">
        <f>H263*DobMont</f>
        <v>0</v>
      </c>
      <c r="G263" s="212">
        <f>IF(OSNOVA!$B$40=1,E263*F263,"")</f>
        <v>0</v>
      </c>
      <c r="H263" s="212"/>
      <c r="I263" s="328"/>
      <c r="J263" s="328"/>
      <c r="K263" s="266"/>
      <c r="L263" s="269"/>
      <c r="M263" s="270"/>
      <c r="N263" s="249"/>
      <c r="O263" s="312"/>
      <c r="P263" s="306"/>
    </row>
    <row r="264" spans="1:16" s="78" customFormat="1" ht="72">
      <c r="A264" s="497"/>
      <c r="B264" s="176"/>
      <c r="C264" s="462" t="s">
        <v>598</v>
      </c>
      <c r="D264" s="223"/>
      <c r="E264" s="224"/>
      <c r="F264" s="212">
        <f>H264*DobMont</f>
        <v>0</v>
      </c>
      <c r="G264" s="212">
        <f>IF(OSNOVA!$B$40=1,E264*F264,"")</f>
        <v>0</v>
      </c>
      <c r="H264" s="212"/>
      <c r="I264" s="328"/>
      <c r="J264" s="328"/>
      <c r="K264" s="266"/>
      <c r="L264" s="269"/>
      <c r="M264" s="270"/>
      <c r="N264" s="249"/>
      <c r="O264" s="312"/>
      <c r="P264" s="306"/>
    </row>
    <row r="265" spans="1:16" s="78" customFormat="1" ht="12">
      <c r="A265" s="497"/>
      <c r="B265" s="176"/>
      <c r="C265" s="250" t="s">
        <v>412</v>
      </c>
      <c r="D265" s="223"/>
      <c r="E265" s="224"/>
      <c r="F265" s="212">
        <f>H265*DobMont</f>
        <v>0</v>
      </c>
      <c r="G265" s="212">
        <f>IF(OSNOVA!$B$40=1,E265*F265,"")</f>
        <v>0</v>
      </c>
      <c r="H265" s="212"/>
      <c r="I265" s="328"/>
      <c r="J265" s="328"/>
      <c r="K265" s="266"/>
      <c r="L265" s="269"/>
      <c r="M265" s="270"/>
      <c r="N265" s="249"/>
      <c r="O265" s="312"/>
      <c r="P265" s="306"/>
    </row>
    <row r="266" spans="1:16" s="78" customFormat="1" ht="12">
      <c r="A266" s="497"/>
      <c r="B266" s="176"/>
      <c r="C266" s="666" t="s">
        <v>595</v>
      </c>
      <c r="D266" s="223" t="s">
        <v>6</v>
      </c>
      <c r="E266" s="224">
        <v>2</v>
      </c>
      <c r="F266" s="212">
        <f>H266*DobMont</f>
        <v>0</v>
      </c>
      <c r="G266" s="212">
        <f>IF(OSNOVA!$B$40=1,E266*F266,"")</f>
        <v>0</v>
      </c>
      <c r="H266" s="212"/>
      <c r="I266" s="328"/>
      <c r="J266" s="328"/>
      <c r="K266" s="266"/>
      <c r="L266" s="269"/>
      <c r="M266" s="270"/>
      <c r="N266" s="249"/>
      <c r="O266" s="312"/>
      <c r="P266" s="306"/>
    </row>
    <row r="267" spans="1:16" s="78" customFormat="1" ht="12">
      <c r="A267" s="497"/>
      <c r="B267" s="176"/>
      <c r="C267" s="250"/>
      <c r="D267" s="218"/>
      <c r="E267" s="218"/>
      <c r="F267" s="212"/>
      <c r="G267" s="212"/>
      <c r="H267" s="212"/>
      <c r="I267" s="328"/>
      <c r="J267" s="328"/>
      <c r="K267" s="266"/>
      <c r="L267" s="269"/>
      <c r="M267" s="270"/>
      <c r="N267" s="249"/>
      <c r="O267" s="312"/>
      <c r="P267" s="306"/>
    </row>
    <row r="268" spans="1:16" s="78" customFormat="1" ht="12">
      <c r="A268" s="497" t="str">
        <f>$B$238</f>
        <v>V.</v>
      </c>
      <c r="B268" s="176">
        <f>COUNT($A$240:B267)+1</f>
        <v>7</v>
      </c>
      <c r="C268" s="203" t="s">
        <v>597</v>
      </c>
      <c r="D268" s="223"/>
      <c r="E268" s="224"/>
      <c r="F268" s="212">
        <f>H268*DobMont</f>
        <v>0</v>
      </c>
      <c r="G268" s="212">
        <f>IF(OSNOVA!$B$40=1,E268*F268,"")</f>
        <v>0</v>
      </c>
      <c r="H268" s="212"/>
      <c r="I268" s="328"/>
      <c r="J268" s="328"/>
      <c r="K268" s="266"/>
      <c r="L268" s="269"/>
      <c r="M268" s="270"/>
      <c r="N268" s="249"/>
      <c r="O268" s="312"/>
      <c r="P268" s="306"/>
    </row>
    <row r="269" spans="1:16" s="78" customFormat="1" ht="24">
      <c r="A269" s="497"/>
      <c r="B269" s="176"/>
      <c r="C269" s="462" t="s">
        <v>599</v>
      </c>
      <c r="D269" s="223"/>
      <c r="E269" s="224"/>
      <c r="F269" s="212">
        <f>H269*DobMont</f>
        <v>0</v>
      </c>
      <c r="G269" s="212">
        <f>IF(OSNOVA!$B$40=1,E269*F269,"")</f>
        <v>0</v>
      </c>
      <c r="H269" s="212"/>
      <c r="I269" s="328"/>
      <c r="J269" s="328"/>
      <c r="K269" s="266"/>
      <c r="L269" s="269"/>
      <c r="M269" s="270"/>
      <c r="N269" s="249"/>
      <c r="O269" s="312"/>
      <c r="P269" s="306"/>
    </row>
    <row r="270" spans="1:16" s="78" customFormat="1" ht="12">
      <c r="A270" s="497"/>
      <c r="B270" s="176"/>
      <c r="C270" s="250" t="s">
        <v>412</v>
      </c>
      <c r="D270" s="223"/>
      <c r="E270" s="224"/>
      <c r="F270" s="212">
        <f>H270*DobMont</f>
        <v>0</v>
      </c>
      <c r="G270" s="212">
        <f>IF(OSNOVA!$B$40=1,E270*F270,"")</f>
        <v>0</v>
      </c>
      <c r="H270" s="212"/>
      <c r="I270" s="328"/>
      <c r="J270" s="328"/>
      <c r="K270" s="266"/>
      <c r="L270" s="269"/>
      <c r="M270" s="270"/>
      <c r="N270" s="249"/>
      <c r="O270" s="312"/>
      <c r="P270" s="306"/>
    </row>
    <row r="271" spans="1:16" s="78" customFormat="1" ht="12">
      <c r="A271" s="497"/>
      <c r="B271" s="176"/>
      <c r="C271" s="666" t="s">
        <v>608</v>
      </c>
      <c r="D271" s="223" t="s">
        <v>6</v>
      </c>
      <c r="E271" s="224">
        <v>2</v>
      </c>
      <c r="F271" s="212">
        <f>H271*DobMont</f>
        <v>0</v>
      </c>
      <c r="G271" s="212">
        <f>IF(OSNOVA!$B$40=1,E271*F271,"")</f>
        <v>0</v>
      </c>
      <c r="H271" s="212"/>
      <c r="I271" s="328"/>
      <c r="J271" s="328"/>
      <c r="K271" s="266"/>
      <c r="L271" s="269"/>
      <c r="M271" s="270"/>
      <c r="N271" s="249"/>
      <c r="O271" s="312"/>
      <c r="P271" s="306"/>
    </row>
    <row r="272" spans="1:16" s="78" customFormat="1" ht="12">
      <c r="A272" s="497"/>
      <c r="B272" s="176"/>
      <c r="C272" s="250"/>
      <c r="D272" s="218"/>
      <c r="E272" s="218"/>
      <c r="F272" s="212"/>
      <c r="G272" s="212"/>
      <c r="H272" s="212"/>
      <c r="I272" s="328"/>
      <c r="J272" s="328"/>
      <c r="K272" s="266"/>
      <c r="L272" s="269"/>
      <c r="M272" s="270"/>
      <c r="N272" s="249"/>
      <c r="O272" s="312"/>
      <c r="P272" s="306"/>
    </row>
    <row r="273" spans="1:16" s="78" customFormat="1" ht="12">
      <c r="A273" s="497" t="str">
        <f>$B$238</f>
        <v>V.</v>
      </c>
      <c r="B273" s="176">
        <f>COUNT($A$240:B267)+1</f>
        <v>7</v>
      </c>
      <c r="C273" s="461" t="s">
        <v>271</v>
      </c>
      <c r="D273" s="456"/>
      <c r="E273" s="224"/>
      <c r="F273" s="212">
        <f aca="true" t="shared" si="8" ref="F273:F282">H273*DobMont</f>
        <v>0</v>
      </c>
      <c r="G273" s="212">
        <f>IF(OSNOVA!$B$40=1,E273*F273,"")</f>
        <v>0</v>
      </c>
      <c r="H273" s="212"/>
      <c r="I273" s="328"/>
      <c r="J273" s="328"/>
      <c r="K273" s="266"/>
      <c r="L273" s="269"/>
      <c r="M273" s="270"/>
      <c r="N273" s="249"/>
      <c r="O273" s="312"/>
      <c r="P273" s="306"/>
    </row>
    <row r="274" spans="1:16" s="78" customFormat="1" ht="24">
      <c r="A274" s="497"/>
      <c r="B274" s="176"/>
      <c r="C274" s="201" t="s">
        <v>773</v>
      </c>
      <c r="D274" s="456"/>
      <c r="E274" s="224"/>
      <c r="F274" s="212">
        <f t="shared" si="8"/>
        <v>0</v>
      </c>
      <c r="G274" s="212">
        <f>IF(OSNOVA!$B$40=1,E274*F274,"")</f>
        <v>0</v>
      </c>
      <c r="H274" s="212"/>
      <c r="I274" s="328"/>
      <c r="J274" s="328"/>
      <c r="K274" s="266"/>
      <c r="L274" s="269"/>
      <c r="M274" s="270"/>
      <c r="N274" s="249"/>
      <c r="O274" s="312"/>
      <c r="P274" s="306"/>
    </row>
    <row r="275" spans="1:16" s="78" customFormat="1" ht="12">
      <c r="A275" s="497"/>
      <c r="B275" s="176"/>
      <c r="C275" s="226" t="s">
        <v>273</v>
      </c>
      <c r="D275" s="456"/>
      <c r="E275" s="224"/>
      <c r="F275" s="212">
        <f t="shared" si="8"/>
        <v>0</v>
      </c>
      <c r="G275" s="212">
        <f>IF(OSNOVA!$B$40=1,E275*F275,"")</f>
        <v>0</v>
      </c>
      <c r="H275" s="212"/>
      <c r="I275" s="328"/>
      <c r="J275" s="328"/>
      <c r="K275" s="266"/>
      <c r="L275" s="269"/>
      <c r="M275" s="270"/>
      <c r="N275" s="249"/>
      <c r="O275" s="312"/>
      <c r="P275" s="306"/>
    </row>
    <row r="276" spans="1:16" s="78" customFormat="1" ht="12">
      <c r="A276" s="497"/>
      <c r="B276" s="176"/>
      <c r="C276" s="199" t="s">
        <v>263</v>
      </c>
      <c r="D276" s="223" t="s">
        <v>6</v>
      </c>
      <c r="E276" s="224">
        <v>8</v>
      </c>
      <c r="F276" s="212">
        <f t="shared" si="8"/>
        <v>0</v>
      </c>
      <c r="G276" s="212">
        <f>IF(OSNOVA!$B$40=1,E276*F276,"")</f>
        <v>0</v>
      </c>
      <c r="H276" s="212"/>
      <c r="I276" s="328"/>
      <c r="J276" s="328"/>
      <c r="K276" s="266"/>
      <c r="L276" s="269"/>
      <c r="M276" s="270"/>
      <c r="N276" s="249"/>
      <c r="O276" s="312"/>
      <c r="P276" s="306"/>
    </row>
    <row r="277" spans="1:16" s="78" customFormat="1" ht="12">
      <c r="A277" s="497"/>
      <c r="B277" s="176"/>
      <c r="C277" s="225"/>
      <c r="D277" s="223"/>
      <c r="E277" s="224"/>
      <c r="F277" s="212">
        <f t="shared" si="8"/>
        <v>0</v>
      </c>
      <c r="G277" s="212">
        <f>IF(OSNOVA!$B$40=1,E277*F277,"")</f>
        <v>0</v>
      </c>
      <c r="H277" s="212"/>
      <c r="I277" s="328"/>
      <c r="J277" s="328"/>
      <c r="K277" s="266"/>
      <c r="L277" s="269"/>
      <c r="M277" s="270"/>
      <c r="N277" s="249"/>
      <c r="O277" s="312"/>
      <c r="P277" s="306"/>
    </row>
    <row r="278" spans="1:16" s="78" customFormat="1" ht="12">
      <c r="A278" s="497" t="str">
        <f>$B$238</f>
        <v>V.</v>
      </c>
      <c r="B278" s="176">
        <f>COUNT($A$240:B277)+1</f>
        <v>9</v>
      </c>
      <c r="C278" s="203" t="s">
        <v>151</v>
      </c>
      <c r="D278" s="438" t="s">
        <v>98</v>
      </c>
      <c r="E278" s="257">
        <v>1</v>
      </c>
      <c r="F278" s="212">
        <f t="shared" si="8"/>
        <v>0</v>
      </c>
      <c r="G278" s="212">
        <f>IF(OSNOVA!$B$40=1,E278*F278,"")</f>
        <v>0</v>
      </c>
      <c r="H278" s="212"/>
      <c r="I278" s="328"/>
      <c r="J278" s="328"/>
      <c r="K278" s="266"/>
      <c r="L278" s="269"/>
      <c r="M278" s="270"/>
      <c r="N278" s="249"/>
      <c r="O278" s="312"/>
      <c r="P278" s="306"/>
    </row>
    <row r="279" spans="1:16" s="78" customFormat="1" ht="24">
      <c r="A279" s="497"/>
      <c r="B279" s="176"/>
      <c r="C279" s="197" t="s">
        <v>276</v>
      </c>
      <c r="D279" s="438"/>
      <c r="E279" s="257"/>
      <c r="F279" s="212">
        <f t="shared" si="8"/>
        <v>0</v>
      </c>
      <c r="G279" s="212">
        <f>IF(OSNOVA!$B$40=1,E279*F279,"")</f>
        <v>0</v>
      </c>
      <c r="H279" s="212"/>
      <c r="I279" s="328"/>
      <c r="J279" s="328"/>
      <c r="K279" s="266"/>
      <c r="L279" s="269"/>
      <c r="M279" s="270"/>
      <c r="N279" s="249"/>
      <c r="O279" s="312"/>
      <c r="P279" s="306"/>
    </row>
    <row r="280" spans="1:16" s="78" customFormat="1" ht="12">
      <c r="A280" s="497"/>
      <c r="B280" s="176"/>
      <c r="C280" s="197"/>
      <c r="D280" s="364"/>
      <c r="E280" s="344"/>
      <c r="F280" s="212">
        <f t="shared" si="8"/>
        <v>0</v>
      </c>
      <c r="G280" s="212">
        <f>IF(OSNOVA!$B$40=1,E280*F280,"")</f>
        <v>0</v>
      </c>
      <c r="H280" s="212"/>
      <c r="I280" s="328"/>
      <c r="J280" s="328"/>
      <c r="K280" s="266"/>
      <c r="L280" s="269"/>
      <c r="M280" s="270"/>
      <c r="N280" s="249"/>
      <c r="O280" s="312"/>
      <c r="P280" s="306"/>
    </row>
    <row r="281" spans="1:16" s="78" customFormat="1" ht="12">
      <c r="A281" s="497" t="str">
        <f>$B$238</f>
        <v>V.</v>
      </c>
      <c r="B281" s="176">
        <f>COUNT($A$240:B280)+1</f>
        <v>10</v>
      </c>
      <c r="C281" s="203" t="s">
        <v>364</v>
      </c>
      <c r="D281" s="438" t="s">
        <v>6</v>
      </c>
      <c r="E281" s="257">
        <v>1</v>
      </c>
      <c r="F281" s="212">
        <f t="shared" si="8"/>
        <v>0</v>
      </c>
      <c r="G281" s="212">
        <f>IF(OSNOVA!$B$40=1,E281*F281,"")</f>
        <v>0</v>
      </c>
      <c r="H281" s="212"/>
      <c r="I281" s="328"/>
      <c r="J281" s="328"/>
      <c r="K281" s="266"/>
      <c r="L281" s="269"/>
      <c r="M281" s="270"/>
      <c r="N281" s="249"/>
      <c r="O281" s="312"/>
      <c r="P281" s="306"/>
    </row>
    <row r="282" spans="1:16" s="78" customFormat="1" ht="96">
      <c r="A282" s="497"/>
      <c r="B282" s="176"/>
      <c r="C282" s="197" t="s">
        <v>365</v>
      </c>
      <c r="D282" s="438"/>
      <c r="E282" s="257"/>
      <c r="F282" s="212">
        <f t="shared" si="8"/>
        <v>0</v>
      </c>
      <c r="G282" s="212">
        <f>IF(OSNOVA!$B$40=1,E282*F282,"")</f>
        <v>0</v>
      </c>
      <c r="H282" s="212"/>
      <c r="I282" s="328"/>
      <c r="J282" s="328"/>
      <c r="K282" s="266"/>
      <c r="L282" s="269"/>
      <c r="M282" s="270"/>
      <c r="N282" s="249"/>
      <c r="O282" s="312"/>
      <c r="P282" s="306"/>
    </row>
    <row r="283" spans="1:16" s="78" customFormat="1" ht="12">
      <c r="A283" s="497"/>
      <c r="B283" s="176"/>
      <c r="C283" s="250"/>
      <c r="D283" s="223"/>
      <c r="E283" s="224"/>
      <c r="F283" s="212"/>
      <c r="G283" s="266"/>
      <c r="H283" s="272"/>
      <c r="I283" s="328"/>
      <c r="J283" s="328"/>
      <c r="K283" s="266"/>
      <c r="L283" s="269"/>
      <c r="M283" s="270"/>
      <c r="N283" s="249"/>
      <c r="O283" s="312"/>
      <c r="P283" s="306"/>
    </row>
    <row r="284" spans="1:16" s="78" customFormat="1" ht="12">
      <c r="A284" s="497" t="str">
        <f>$B$238</f>
        <v>V.</v>
      </c>
      <c r="B284" s="176">
        <f>COUNT($A$240:B283)+1</f>
        <v>11</v>
      </c>
      <c r="C284" s="203" t="s">
        <v>135</v>
      </c>
      <c r="D284" s="345" t="s">
        <v>5</v>
      </c>
      <c r="E284" s="346">
        <v>25</v>
      </c>
      <c r="F284" s="212">
        <f>H284*DobMont</f>
        <v>0</v>
      </c>
      <c r="G284" s="266">
        <f>IF(OSNOVA!$B$40=1,E284*F284,"")</f>
        <v>0</v>
      </c>
      <c r="H284" s="272"/>
      <c r="I284" s="328"/>
      <c r="J284" s="328"/>
      <c r="K284" s="266"/>
      <c r="L284" s="269"/>
      <c r="M284" s="270"/>
      <c r="N284" s="249"/>
      <c r="O284" s="312"/>
      <c r="P284" s="306"/>
    </row>
    <row r="285" spans="1:16" s="78" customFormat="1" ht="84">
      <c r="A285" s="497"/>
      <c r="B285" s="176"/>
      <c r="C285" s="94" t="s">
        <v>174</v>
      </c>
      <c r="D285" s="365"/>
      <c r="E285" s="346"/>
      <c r="F285" s="212"/>
      <c r="G285" s="266"/>
      <c r="H285" s="272"/>
      <c r="I285" s="328"/>
      <c r="J285" s="328"/>
      <c r="K285" s="266"/>
      <c r="L285" s="269"/>
      <c r="M285" s="270"/>
      <c r="N285" s="249"/>
      <c r="O285" s="312"/>
      <c r="P285" s="306"/>
    </row>
    <row r="286" spans="1:16" s="78" customFormat="1" ht="12">
      <c r="A286" s="497"/>
      <c r="B286" s="176"/>
      <c r="C286" s="204" t="s">
        <v>175</v>
      </c>
      <c r="D286" s="345"/>
      <c r="E286" s="346"/>
      <c r="F286" s="212"/>
      <c r="G286" s="266"/>
      <c r="H286" s="272"/>
      <c r="I286" s="328"/>
      <c r="J286" s="328"/>
      <c r="K286" s="266"/>
      <c r="L286" s="269"/>
      <c r="M286" s="270"/>
      <c r="N286" s="249"/>
      <c r="O286" s="312"/>
      <c r="P286" s="306"/>
    </row>
    <row r="287" spans="1:16" s="78" customFormat="1" ht="12">
      <c r="A287" s="498"/>
      <c r="B287" s="176"/>
      <c r="C287" s="84"/>
      <c r="D287" s="365"/>
      <c r="E287" s="346"/>
      <c r="F287" s="227"/>
      <c r="G287" s="212"/>
      <c r="H287" s="272"/>
      <c r="I287" s="328"/>
      <c r="J287" s="328"/>
      <c r="K287" s="266"/>
      <c r="L287" s="269"/>
      <c r="M287" s="270"/>
      <c r="N287" s="249"/>
      <c r="O287" s="312"/>
      <c r="P287" s="306"/>
    </row>
    <row r="288" spans="1:16" s="78" customFormat="1" ht="13.5" thickBot="1">
      <c r="A288" s="499"/>
      <c r="B288" s="500"/>
      <c r="C288" s="121" t="str">
        <f>CONCATENATE(B238," ",C238," - SKUPAJ:")</f>
        <v>V. KN5 BALET - SKUPAJ:</v>
      </c>
      <c r="D288" s="354"/>
      <c r="E288" s="354"/>
      <c r="F288" s="228"/>
      <c r="G288" s="229">
        <f>SUM(G239:G287)</f>
        <v>0</v>
      </c>
      <c r="H288" s="272"/>
      <c r="I288" s="328"/>
      <c r="J288" s="328"/>
      <c r="K288" s="266"/>
      <c r="L288" s="269"/>
      <c r="M288" s="270"/>
      <c r="N288" s="249"/>
      <c r="O288" s="312"/>
      <c r="P288" s="306"/>
    </row>
    <row r="289" spans="1:16" s="78" customFormat="1" ht="12.75">
      <c r="A289" s="501"/>
      <c r="B289" s="502"/>
      <c r="C289" s="339"/>
      <c r="D289" s="356"/>
      <c r="E289" s="356"/>
      <c r="F289" s="340"/>
      <c r="G289" s="267"/>
      <c r="H289" s="272"/>
      <c r="I289" s="328"/>
      <c r="J289" s="328"/>
      <c r="K289" s="266"/>
      <c r="L289" s="269"/>
      <c r="M289" s="270"/>
      <c r="N289" s="249"/>
      <c r="O289" s="312"/>
      <c r="P289" s="306"/>
    </row>
    <row r="290" spans="1:16" s="104" customFormat="1" ht="13.5" thickBot="1">
      <c r="A290" s="751"/>
      <c r="B290" s="752" t="s">
        <v>379</v>
      </c>
      <c r="C290" s="753" t="s">
        <v>408</v>
      </c>
      <c r="D290" s="362"/>
      <c r="E290" s="363"/>
      <c r="F290" s="208"/>
      <c r="G290" s="208"/>
      <c r="H290" s="754"/>
      <c r="I290" s="755"/>
      <c r="J290" s="755"/>
      <c r="K290" s="553"/>
      <c r="L290" s="756"/>
      <c r="M290" s="268"/>
      <c r="N290" s="757"/>
      <c r="O290" s="758"/>
      <c r="P290" s="309"/>
    </row>
    <row r="291" spans="1:16" s="78" customFormat="1" ht="12.75">
      <c r="A291" s="495"/>
      <c r="B291" s="496"/>
      <c r="C291" s="107"/>
      <c r="D291" s="359"/>
      <c r="E291" s="361"/>
      <c r="F291" s="212"/>
      <c r="G291" s="266"/>
      <c r="H291" s="272"/>
      <c r="I291" s="328"/>
      <c r="J291" s="328"/>
      <c r="K291" s="266"/>
      <c r="L291" s="269"/>
      <c r="M291" s="270"/>
      <c r="N291" s="249"/>
      <c r="O291" s="312"/>
      <c r="P291" s="306"/>
    </row>
    <row r="292" spans="1:16" s="78" customFormat="1" ht="12">
      <c r="A292" s="497" t="str">
        <f>$B$290</f>
        <v>VI.</v>
      </c>
      <c r="B292" s="176">
        <f>COUNT(#REF!)+1</f>
        <v>1</v>
      </c>
      <c r="C292" s="203" t="s">
        <v>416</v>
      </c>
      <c r="D292" s="345" t="s">
        <v>6</v>
      </c>
      <c r="E292" s="346">
        <v>1</v>
      </c>
      <c r="F292" s="212">
        <f>H292*DobMont</f>
        <v>0</v>
      </c>
      <c r="G292" s="212">
        <f>IF(OSNOVA!$B$40=1,E292*F292,"")</f>
        <v>0</v>
      </c>
      <c r="H292" s="212"/>
      <c r="I292" s="328"/>
      <c r="J292" s="328"/>
      <c r="K292" s="266"/>
      <c r="L292" s="269"/>
      <c r="M292" s="270"/>
      <c r="N292" s="249"/>
      <c r="O292" s="312"/>
      <c r="P292" s="306"/>
    </row>
    <row r="293" spans="1:16" s="78" customFormat="1" ht="144">
      <c r="A293" s="497"/>
      <c r="B293" s="176"/>
      <c r="C293" s="199" t="s">
        <v>585</v>
      </c>
      <c r="D293" s="345"/>
      <c r="E293" s="346"/>
      <c r="F293" s="212">
        <f>H293*DobMont</f>
        <v>0</v>
      </c>
      <c r="G293" s="212">
        <f>IF(OSNOVA!$B$40=1,E293*F293,"")</f>
        <v>0</v>
      </c>
      <c r="H293" s="212"/>
      <c r="I293" s="328"/>
      <c r="J293" s="328"/>
      <c r="K293" s="266"/>
      <c r="L293" s="269"/>
      <c r="M293" s="270"/>
      <c r="N293" s="249"/>
      <c r="O293" s="312"/>
      <c r="P293" s="306"/>
    </row>
    <row r="294" spans="1:16" s="78" customFormat="1" ht="216">
      <c r="A294" s="497"/>
      <c r="B294" s="176"/>
      <c r="C294" s="199" t="s">
        <v>425</v>
      </c>
      <c r="D294" s="345"/>
      <c r="E294" s="346"/>
      <c r="F294" s="212"/>
      <c r="G294" s="212"/>
      <c r="H294" s="212"/>
      <c r="I294" s="328"/>
      <c r="J294" s="328"/>
      <c r="K294" s="266"/>
      <c r="L294" s="269"/>
      <c r="M294" s="270"/>
      <c r="N294" s="249"/>
      <c r="O294" s="312"/>
      <c r="P294" s="306"/>
    </row>
    <row r="295" spans="1:16" s="78" customFormat="1" ht="180">
      <c r="A295" s="497"/>
      <c r="B295" s="176"/>
      <c r="C295" s="199" t="s">
        <v>428</v>
      </c>
      <c r="D295" s="345"/>
      <c r="E295" s="346"/>
      <c r="F295" s="212"/>
      <c r="G295" s="212"/>
      <c r="H295" s="212"/>
      <c r="I295" s="328"/>
      <c r="J295" s="328"/>
      <c r="K295" s="266"/>
      <c r="L295" s="269"/>
      <c r="M295" s="270"/>
      <c r="N295" s="249"/>
      <c r="O295" s="312"/>
      <c r="P295" s="306"/>
    </row>
    <row r="296" spans="1:16" s="78" customFormat="1" ht="84">
      <c r="A296" s="497"/>
      <c r="B296" s="176"/>
      <c r="C296" s="199" t="s">
        <v>289</v>
      </c>
      <c r="D296" s="402"/>
      <c r="E296" s="403"/>
      <c r="F296" s="212"/>
      <c r="G296" s="212"/>
      <c r="H296" s="212"/>
      <c r="I296" s="328"/>
      <c r="J296" s="328"/>
      <c r="K296" s="266"/>
      <c r="L296" s="269"/>
      <c r="M296" s="270"/>
      <c r="N296" s="249"/>
      <c r="O296" s="312"/>
      <c r="P296" s="306"/>
    </row>
    <row r="297" spans="1:16" s="78" customFormat="1" ht="60">
      <c r="A297" s="497"/>
      <c r="B297" s="176"/>
      <c r="C297" s="444" t="s">
        <v>579</v>
      </c>
      <c r="D297" s="487"/>
      <c r="E297" s="488"/>
      <c r="F297" s="212">
        <f>H297*DobMont</f>
        <v>0</v>
      </c>
      <c r="G297" s="212">
        <f>IF(OSNOVA!$B$40=1,E297*F297,"")</f>
        <v>0</v>
      </c>
      <c r="H297" s="212"/>
      <c r="I297" s="328"/>
      <c r="J297" s="328"/>
      <c r="K297" s="266"/>
      <c r="L297" s="269"/>
      <c r="M297" s="270"/>
      <c r="N297" s="249"/>
      <c r="O297" s="312"/>
      <c r="P297" s="306"/>
    </row>
    <row r="298" spans="1:16" s="78" customFormat="1" ht="12">
      <c r="A298" s="497"/>
      <c r="B298" s="176"/>
      <c r="C298" s="200"/>
      <c r="D298" s="490"/>
      <c r="E298" s="403"/>
      <c r="F298" s="212"/>
      <c r="G298" s="212"/>
      <c r="H298" s="212"/>
      <c r="I298" s="328"/>
      <c r="J298" s="328"/>
      <c r="K298" s="266"/>
      <c r="L298" s="269"/>
      <c r="M298" s="270"/>
      <c r="N298" s="249"/>
      <c r="O298" s="312"/>
      <c r="P298" s="306"/>
    </row>
    <row r="299" spans="1:16" s="78" customFormat="1" ht="12">
      <c r="A299" s="497" t="str">
        <f>$B$290</f>
        <v>VI.</v>
      </c>
      <c r="B299" s="176">
        <f>COUNT($A$292:B298)+1</f>
        <v>2</v>
      </c>
      <c r="C299" s="222" t="s">
        <v>259</v>
      </c>
      <c r="D299" s="223" t="s">
        <v>5</v>
      </c>
      <c r="E299" s="224">
        <v>350</v>
      </c>
      <c r="F299" s="212">
        <f aca="true" t="shared" si="9" ref="F299:F309">H299*DobMont</f>
        <v>0</v>
      </c>
      <c r="G299" s="212">
        <f>IF(OSNOVA!$B$40=1,E299*F299,"")</f>
        <v>0</v>
      </c>
      <c r="H299" s="212"/>
      <c r="I299" s="328"/>
      <c r="J299" s="328"/>
      <c r="K299" s="266"/>
      <c r="L299" s="269"/>
      <c r="M299" s="270"/>
      <c r="N299" s="249"/>
      <c r="O299" s="312"/>
      <c r="P299" s="306"/>
    </row>
    <row r="300" spans="1:16" s="78" customFormat="1" ht="48">
      <c r="A300" s="497"/>
      <c r="B300" s="176"/>
      <c r="C300" s="199" t="s">
        <v>260</v>
      </c>
      <c r="D300" s="223"/>
      <c r="E300" s="224"/>
      <c r="F300" s="212">
        <f t="shared" si="9"/>
        <v>0</v>
      </c>
      <c r="G300" s="212">
        <f>IF(OSNOVA!$B$40=1,E300*F300,"")</f>
        <v>0</v>
      </c>
      <c r="H300" s="212"/>
      <c r="I300" s="328"/>
      <c r="J300" s="328"/>
      <c r="K300" s="266"/>
      <c r="L300" s="269"/>
      <c r="M300" s="270"/>
      <c r="N300" s="249"/>
      <c r="O300" s="312"/>
      <c r="P300" s="306"/>
    </row>
    <row r="301" spans="1:16" s="78" customFormat="1" ht="12">
      <c r="A301" s="497"/>
      <c r="B301" s="176"/>
      <c r="C301" s="225"/>
      <c r="D301" s="223"/>
      <c r="E301" s="224"/>
      <c r="F301" s="212">
        <f t="shared" si="9"/>
        <v>0</v>
      </c>
      <c r="G301" s="212">
        <f>IF(OSNOVA!$B$40=1,E301*F301,"")</f>
        <v>0</v>
      </c>
      <c r="H301" s="212"/>
      <c r="I301" s="328"/>
      <c r="J301" s="328"/>
      <c r="K301" s="266"/>
      <c r="L301" s="269"/>
      <c r="M301" s="270"/>
      <c r="N301" s="249"/>
      <c r="O301" s="312"/>
      <c r="P301" s="306"/>
    </row>
    <row r="302" spans="1:16" s="78" customFormat="1" ht="12">
      <c r="A302" s="497" t="str">
        <f>$B$290</f>
        <v>VI.</v>
      </c>
      <c r="B302" s="176">
        <f>COUNT($A$292:B301)+1</f>
        <v>3</v>
      </c>
      <c r="C302" s="222" t="s">
        <v>132</v>
      </c>
      <c r="D302" s="223"/>
      <c r="E302" s="224"/>
      <c r="F302" s="212">
        <f t="shared" si="9"/>
        <v>0</v>
      </c>
      <c r="G302" s="212">
        <f>IF(OSNOVA!$B$40=1,E302*F302,"")</f>
        <v>0</v>
      </c>
      <c r="H302" s="212"/>
      <c r="I302" s="328"/>
      <c r="J302" s="328"/>
      <c r="K302" s="266"/>
      <c r="L302" s="269"/>
      <c r="M302" s="270"/>
      <c r="N302" s="249"/>
      <c r="O302" s="312"/>
      <c r="P302" s="306"/>
    </row>
    <row r="303" spans="1:16" s="78" customFormat="1" ht="72">
      <c r="A303" s="497"/>
      <c r="B303" s="176"/>
      <c r="C303" s="201" t="s">
        <v>133</v>
      </c>
      <c r="D303" s="223"/>
      <c r="E303" s="224"/>
      <c r="F303" s="212">
        <f t="shared" si="9"/>
        <v>0</v>
      </c>
      <c r="G303" s="212">
        <f>IF(OSNOVA!$B$40=1,E303*F303,"")</f>
        <v>0</v>
      </c>
      <c r="H303" s="212"/>
      <c r="I303" s="328"/>
      <c r="J303" s="328"/>
      <c r="K303" s="266"/>
      <c r="L303" s="269"/>
      <c r="M303" s="270"/>
      <c r="N303" s="249"/>
      <c r="O303" s="312"/>
      <c r="P303" s="306"/>
    </row>
    <row r="304" spans="1:16" s="78" customFormat="1" ht="12">
      <c r="A304" s="497"/>
      <c r="B304" s="176"/>
      <c r="C304" s="199" t="s">
        <v>596</v>
      </c>
      <c r="D304" s="223" t="s">
        <v>4</v>
      </c>
      <c r="E304" s="224">
        <v>10</v>
      </c>
      <c r="F304" s="212">
        <f t="shared" si="9"/>
        <v>0</v>
      </c>
      <c r="G304" s="212">
        <f>IF(OSNOVA!$B$40=1,E304*F304,"")</f>
        <v>0</v>
      </c>
      <c r="H304" s="212"/>
      <c r="I304" s="328"/>
      <c r="J304" s="328"/>
      <c r="K304" s="266"/>
      <c r="L304" s="269"/>
      <c r="M304" s="270"/>
      <c r="N304" s="249"/>
      <c r="O304" s="312"/>
      <c r="P304" s="306"/>
    </row>
    <row r="305" spans="1:16" s="78" customFormat="1" ht="12">
      <c r="A305" s="497"/>
      <c r="B305" s="176"/>
      <c r="C305" s="225"/>
      <c r="D305" s="223"/>
      <c r="E305" s="224"/>
      <c r="F305" s="212">
        <f t="shared" si="9"/>
        <v>0</v>
      </c>
      <c r="G305" s="212">
        <f>IF(OSNOVA!$B$40=1,E305*F305,"")</f>
        <v>0</v>
      </c>
      <c r="H305" s="212"/>
      <c r="I305" s="328"/>
      <c r="J305" s="328"/>
      <c r="K305" s="266"/>
      <c r="L305" s="269"/>
      <c r="M305" s="270"/>
      <c r="N305" s="249"/>
      <c r="O305" s="312"/>
      <c r="P305" s="306"/>
    </row>
    <row r="306" spans="1:16" s="78" customFormat="1" ht="12">
      <c r="A306" s="497" t="str">
        <f>$B$290</f>
        <v>VI.</v>
      </c>
      <c r="B306" s="176">
        <f>COUNT($A$292:B305)+1</f>
        <v>4</v>
      </c>
      <c r="C306" s="665" t="s">
        <v>265</v>
      </c>
      <c r="D306" s="223" t="s">
        <v>134</v>
      </c>
      <c r="E306" s="224">
        <v>25</v>
      </c>
      <c r="F306" s="212">
        <f t="shared" si="9"/>
        <v>0</v>
      </c>
      <c r="G306" s="212">
        <f>IF(OSNOVA!$B$40=1,E306*F306,"")</f>
        <v>0</v>
      </c>
      <c r="H306" s="212"/>
      <c r="I306" s="328"/>
      <c r="J306" s="328"/>
      <c r="K306" s="266"/>
      <c r="L306" s="269"/>
      <c r="M306" s="270"/>
      <c r="N306" s="249"/>
      <c r="O306" s="312"/>
      <c r="P306" s="306"/>
    </row>
    <row r="307" spans="1:16" s="78" customFormat="1" ht="72">
      <c r="A307" s="497"/>
      <c r="B307" s="176"/>
      <c r="C307" s="225" t="s">
        <v>266</v>
      </c>
      <c r="D307" s="437"/>
      <c r="E307" s="437"/>
      <c r="F307" s="212">
        <f t="shared" si="9"/>
        <v>0</v>
      </c>
      <c r="G307" s="212">
        <f>IF(OSNOVA!$B$40=1,E307*F307,"")</f>
        <v>0</v>
      </c>
      <c r="H307" s="212"/>
      <c r="I307" s="328"/>
      <c r="J307" s="328"/>
      <c r="K307" s="266"/>
      <c r="L307" s="269"/>
      <c r="M307" s="270"/>
      <c r="N307" s="249"/>
      <c r="O307" s="312"/>
      <c r="P307" s="306"/>
    </row>
    <row r="308" spans="1:16" s="78" customFormat="1" ht="12">
      <c r="A308" s="497"/>
      <c r="B308" s="176"/>
      <c r="C308" s="226" t="s">
        <v>267</v>
      </c>
      <c r="D308" s="223"/>
      <c r="E308" s="224"/>
      <c r="F308" s="212">
        <f t="shared" si="9"/>
        <v>0</v>
      </c>
      <c r="G308" s="212">
        <f>IF(OSNOVA!$B$40=1,E308*F308,"")</f>
        <v>0</v>
      </c>
      <c r="H308" s="212"/>
      <c r="I308" s="328"/>
      <c r="J308" s="328"/>
      <c r="K308" s="266"/>
      <c r="L308" s="269"/>
      <c r="M308" s="270"/>
      <c r="N308" s="249"/>
      <c r="O308" s="312"/>
      <c r="P308" s="306"/>
    </row>
    <row r="309" spans="1:16" s="78" customFormat="1" ht="12">
      <c r="A309" s="497"/>
      <c r="B309" s="176"/>
      <c r="C309" s="225"/>
      <c r="D309" s="223"/>
      <c r="E309" s="224"/>
      <c r="F309" s="212">
        <f t="shared" si="9"/>
        <v>0</v>
      </c>
      <c r="G309" s="212">
        <f>IF(OSNOVA!$B$40=1,E309*F309,"")</f>
        <v>0</v>
      </c>
      <c r="H309" s="212"/>
      <c r="I309" s="328"/>
      <c r="J309" s="328"/>
      <c r="K309" s="266"/>
      <c r="L309" s="269"/>
      <c r="M309" s="270"/>
      <c r="N309" s="249"/>
      <c r="O309" s="312"/>
      <c r="P309" s="306"/>
    </row>
    <row r="310" spans="1:16" s="78" customFormat="1" ht="12">
      <c r="A310" s="497" t="str">
        <f>$B$290</f>
        <v>VI.</v>
      </c>
      <c r="B310" s="176">
        <f>COUNT($A$292:B309)+1</f>
        <v>5</v>
      </c>
      <c r="C310" s="203" t="s">
        <v>270</v>
      </c>
      <c r="D310" s="223"/>
      <c r="E310" s="224"/>
      <c r="F310" s="212">
        <f>H310*DobMont</f>
        <v>0</v>
      </c>
      <c r="G310" s="212">
        <f>IF(OSNOVA!$B$40=1,E310*F310,"")</f>
        <v>0</v>
      </c>
      <c r="H310" s="212"/>
      <c r="I310" s="328"/>
      <c r="J310" s="328"/>
      <c r="K310" s="266"/>
      <c r="L310" s="269"/>
      <c r="M310" s="270"/>
      <c r="N310" s="249"/>
      <c r="O310" s="312"/>
      <c r="P310" s="306"/>
    </row>
    <row r="311" spans="1:16" s="78" customFormat="1" ht="96">
      <c r="A311" s="497"/>
      <c r="B311" s="176"/>
      <c r="C311" s="199" t="s">
        <v>589</v>
      </c>
      <c r="D311" s="223"/>
      <c r="E311" s="224"/>
      <c r="F311" s="212">
        <f>H311*DobMont</f>
        <v>0</v>
      </c>
      <c r="G311" s="212">
        <f>IF(OSNOVA!$B$40=1,E311*F311,"")</f>
        <v>0</v>
      </c>
      <c r="H311" s="212"/>
      <c r="I311" s="328"/>
      <c r="J311" s="328"/>
      <c r="K311" s="266"/>
      <c r="L311" s="269"/>
      <c r="M311" s="270"/>
      <c r="N311" s="249"/>
      <c r="O311" s="312"/>
      <c r="P311" s="306"/>
    </row>
    <row r="312" spans="1:16" s="78" customFormat="1" ht="12">
      <c r="A312" s="497"/>
      <c r="B312" s="176"/>
      <c r="C312" s="250" t="s">
        <v>594</v>
      </c>
      <c r="D312" s="223"/>
      <c r="E312" s="224"/>
      <c r="F312" s="212">
        <f>H312*DobMont</f>
        <v>0</v>
      </c>
      <c r="G312" s="212">
        <f>IF(OSNOVA!$B$40=1,E312*F312,"")</f>
        <v>0</v>
      </c>
      <c r="H312" s="212"/>
      <c r="I312" s="328"/>
      <c r="J312" s="328"/>
      <c r="K312" s="266"/>
      <c r="L312" s="269"/>
      <c r="M312" s="270"/>
      <c r="N312" s="249"/>
      <c r="O312" s="312"/>
      <c r="P312" s="306"/>
    </row>
    <row r="313" spans="1:16" s="78" customFormat="1" ht="12">
      <c r="A313" s="497"/>
      <c r="B313" s="176"/>
      <c r="C313" s="199" t="s">
        <v>593</v>
      </c>
      <c r="D313" s="223" t="s">
        <v>6</v>
      </c>
      <c r="E313" s="224">
        <v>4</v>
      </c>
      <c r="F313" s="212">
        <f>H313*DobMont</f>
        <v>0</v>
      </c>
      <c r="G313" s="212">
        <f>IF(OSNOVA!$B$40=1,E313*F313,"")</f>
        <v>0</v>
      </c>
      <c r="H313" s="212"/>
      <c r="I313" s="328"/>
      <c r="J313" s="328"/>
      <c r="K313" s="266"/>
      <c r="L313" s="269"/>
      <c r="M313" s="270"/>
      <c r="N313" s="249"/>
      <c r="O313" s="312"/>
      <c r="P313" s="306"/>
    </row>
    <row r="314" spans="1:16" s="78" customFormat="1" ht="12">
      <c r="A314" s="497"/>
      <c r="B314" s="176"/>
      <c r="C314" s="250"/>
      <c r="D314" s="218"/>
      <c r="E314" s="218"/>
      <c r="F314" s="212"/>
      <c r="G314" s="212"/>
      <c r="H314" s="212"/>
      <c r="I314" s="328"/>
      <c r="J314" s="328"/>
      <c r="K314" s="266"/>
      <c r="L314" s="269"/>
      <c r="M314" s="270"/>
      <c r="N314" s="249"/>
      <c r="O314" s="312"/>
      <c r="P314" s="306"/>
    </row>
    <row r="315" spans="1:16" s="78" customFormat="1" ht="12">
      <c r="A315" s="497" t="str">
        <f>$B$290</f>
        <v>VI.</v>
      </c>
      <c r="B315" s="176">
        <f>COUNT($A$292:B314)+1</f>
        <v>6</v>
      </c>
      <c r="C315" s="203" t="s">
        <v>411</v>
      </c>
      <c r="D315" s="223"/>
      <c r="E315" s="224"/>
      <c r="F315" s="212">
        <f>H315*DobMont</f>
        <v>0</v>
      </c>
      <c r="G315" s="212">
        <f>IF(OSNOVA!$B$40=1,E315*F315,"")</f>
        <v>0</v>
      </c>
      <c r="H315" s="212"/>
      <c r="I315" s="328"/>
      <c r="J315" s="328"/>
      <c r="K315" s="266"/>
      <c r="L315" s="269"/>
      <c r="M315" s="270"/>
      <c r="N315" s="249"/>
      <c r="O315" s="312"/>
      <c r="P315" s="306"/>
    </row>
    <row r="316" spans="1:16" s="78" customFormat="1" ht="72">
      <c r="A316" s="497"/>
      <c r="B316" s="176"/>
      <c r="C316" s="462" t="s">
        <v>598</v>
      </c>
      <c r="D316" s="223"/>
      <c r="E316" s="224"/>
      <c r="F316" s="212">
        <f>H316*DobMont</f>
        <v>0</v>
      </c>
      <c r="G316" s="212">
        <f>IF(OSNOVA!$B$40=1,E316*F316,"")</f>
        <v>0</v>
      </c>
      <c r="H316" s="212"/>
      <c r="I316" s="328"/>
      <c r="J316" s="328"/>
      <c r="K316" s="266"/>
      <c r="L316" s="269"/>
      <c r="M316" s="270"/>
      <c r="N316" s="249"/>
      <c r="O316" s="312"/>
      <c r="P316" s="306"/>
    </row>
    <row r="317" spans="1:16" s="78" customFormat="1" ht="12">
      <c r="A317" s="497"/>
      <c r="B317" s="176"/>
      <c r="C317" s="250" t="s">
        <v>412</v>
      </c>
      <c r="D317" s="223"/>
      <c r="E317" s="224"/>
      <c r="F317" s="212">
        <f>H317*DobMont</f>
        <v>0</v>
      </c>
      <c r="G317" s="212">
        <f>IF(OSNOVA!$B$40=1,E317*F317,"")</f>
        <v>0</v>
      </c>
      <c r="H317" s="212"/>
      <c r="I317" s="328"/>
      <c r="J317" s="328"/>
      <c r="K317" s="266"/>
      <c r="L317" s="269"/>
      <c r="M317" s="270"/>
      <c r="N317" s="249"/>
      <c r="O317" s="312"/>
      <c r="P317" s="306"/>
    </row>
    <row r="318" spans="1:16" s="78" customFormat="1" ht="12">
      <c r="A318" s="497"/>
      <c r="B318" s="176"/>
      <c r="C318" s="666" t="s">
        <v>595</v>
      </c>
      <c r="D318" s="223" t="s">
        <v>6</v>
      </c>
      <c r="E318" s="224">
        <v>2</v>
      </c>
      <c r="F318" s="212">
        <f>H318*DobMont</f>
        <v>0</v>
      </c>
      <c r="G318" s="212">
        <f>IF(OSNOVA!$B$40=1,E318*F318,"")</f>
        <v>0</v>
      </c>
      <c r="H318" s="212"/>
      <c r="I318" s="328"/>
      <c r="J318" s="328"/>
      <c r="K318" s="266"/>
      <c r="L318" s="269"/>
      <c r="M318" s="270"/>
      <c r="N318" s="249"/>
      <c r="O318" s="312"/>
      <c r="P318" s="306"/>
    </row>
    <row r="319" spans="1:16" s="78" customFormat="1" ht="12">
      <c r="A319" s="497"/>
      <c r="B319" s="176"/>
      <c r="C319" s="666"/>
      <c r="D319" s="223"/>
      <c r="E319" s="224"/>
      <c r="F319" s="212"/>
      <c r="G319" s="212"/>
      <c r="H319" s="212"/>
      <c r="I319" s="328"/>
      <c r="J319" s="328"/>
      <c r="K319" s="266"/>
      <c r="L319" s="269"/>
      <c r="M319" s="270"/>
      <c r="N319" s="249"/>
      <c r="O319" s="312"/>
      <c r="P319" s="306"/>
    </row>
    <row r="320" spans="1:16" s="78" customFormat="1" ht="12">
      <c r="A320" s="497" t="str">
        <f>$B$290</f>
        <v>VI.</v>
      </c>
      <c r="B320" s="176">
        <f>COUNT($A$292:B318)+1</f>
        <v>7</v>
      </c>
      <c r="C320" s="203" t="s">
        <v>597</v>
      </c>
      <c r="D320" s="223"/>
      <c r="E320" s="224"/>
      <c r="F320" s="212">
        <f>H320*DobMont</f>
        <v>0</v>
      </c>
      <c r="G320" s="212">
        <f>IF(OSNOVA!$B$40=1,E320*F320,"")</f>
        <v>0</v>
      </c>
      <c r="H320" s="212"/>
      <c r="I320" s="328"/>
      <c r="J320" s="328"/>
      <c r="K320" s="266"/>
      <c r="L320" s="269"/>
      <c r="M320" s="270"/>
      <c r="N320" s="249"/>
      <c r="O320" s="312"/>
      <c r="P320" s="306"/>
    </row>
    <row r="321" spans="1:16" s="78" customFormat="1" ht="24">
      <c r="A321" s="497"/>
      <c r="B321" s="176"/>
      <c r="C321" s="462" t="s">
        <v>599</v>
      </c>
      <c r="D321" s="223"/>
      <c r="E321" s="224"/>
      <c r="F321" s="212">
        <f>H321*DobMont</f>
        <v>0</v>
      </c>
      <c r="G321" s="212">
        <f>IF(OSNOVA!$B$40=1,E321*F321,"")</f>
        <v>0</v>
      </c>
      <c r="H321" s="212"/>
      <c r="I321" s="328"/>
      <c r="J321" s="328"/>
      <c r="K321" s="266"/>
      <c r="L321" s="269"/>
      <c r="M321" s="270"/>
      <c r="N321" s="249"/>
      <c r="O321" s="312"/>
      <c r="P321" s="306"/>
    </row>
    <row r="322" spans="1:16" s="78" customFormat="1" ht="12">
      <c r="A322" s="497"/>
      <c r="B322" s="176"/>
      <c r="C322" s="250" t="s">
        <v>412</v>
      </c>
      <c r="D322" s="223"/>
      <c r="E322" s="224"/>
      <c r="F322" s="212">
        <f>H322*DobMont</f>
        <v>0</v>
      </c>
      <c r="G322" s="212">
        <f>IF(OSNOVA!$B$40=1,E322*F322,"")</f>
        <v>0</v>
      </c>
      <c r="H322" s="212"/>
      <c r="I322" s="328"/>
      <c r="J322" s="328"/>
      <c r="K322" s="266"/>
      <c r="L322" s="269"/>
      <c r="M322" s="270"/>
      <c r="N322" s="249"/>
      <c r="O322" s="312"/>
      <c r="P322" s="306"/>
    </row>
    <row r="323" spans="1:16" s="78" customFormat="1" ht="12">
      <c r="A323" s="497"/>
      <c r="B323" s="176"/>
      <c r="C323" s="666" t="s">
        <v>600</v>
      </c>
      <c r="D323" s="223" t="s">
        <v>6</v>
      </c>
      <c r="E323" s="224">
        <v>2</v>
      </c>
      <c r="F323" s="212">
        <f>H323*DobMont</f>
        <v>0</v>
      </c>
      <c r="G323" s="212">
        <f>IF(OSNOVA!$B$40=1,E323*F323,"")</f>
        <v>0</v>
      </c>
      <c r="H323" s="212"/>
      <c r="I323" s="328"/>
      <c r="J323" s="328"/>
      <c r="K323" s="266"/>
      <c r="L323" s="269"/>
      <c r="M323" s="270"/>
      <c r="N323" s="249"/>
      <c r="O323" s="312"/>
      <c r="P323" s="306"/>
    </row>
    <row r="324" spans="1:16" s="78" customFormat="1" ht="12">
      <c r="A324" s="497"/>
      <c r="B324" s="176"/>
      <c r="C324" s="250"/>
      <c r="D324" s="218"/>
      <c r="E324" s="218"/>
      <c r="F324" s="212"/>
      <c r="G324" s="212"/>
      <c r="H324" s="212"/>
      <c r="I324" s="328"/>
      <c r="J324" s="328"/>
      <c r="K324" s="266"/>
      <c r="L324" s="269"/>
      <c r="M324" s="270"/>
      <c r="N324" s="249"/>
      <c r="O324" s="312"/>
      <c r="P324" s="306"/>
    </row>
    <row r="325" spans="1:16" s="78" customFormat="1" ht="12">
      <c r="A325" s="497" t="str">
        <f>$B$290</f>
        <v>VI.</v>
      </c>
      <c r="B325" s="176">
        <f>COUNT($A$292:B324)+1</f>
        <v>8</v>
      </c>
      <c r="C325" s="461" t="s">
        <v>271</v>
      </c>
      <c r="D325" s="456"/>
      <c r="E325" s="224"/>
      <c r="F325" s="212">
        <f>H325*DobMont</f>
        <v>0</v>
      </c>
      <c r="G325" s="212">
        <f>IF(OSNOVA!$B$40=1,E325*F325,"")</f>
        <v>0</v>
      </c>
      <c r="H325" s="212"/>
      <c r="I325" s="328"/>
      <c r="J325" s="328"/>
      <c r="K325" s="266"/>
      <c r="L325" s="269"/>
      <c r="M325" s="270"/>
      <c r="N325" s="249"/>
      <c r="O325" s="312"/>
      <c r="P325" s="306"/>
    </row>
    <row r="326" spans="1:16" s="78" customFormat="1" ht="24">
      <c r="A326" s="497"/>
      <c r="B326" s="176"/>
      <c r="C326" s="201" t="s">
        <v>773</v>
      </c>
      <c r="D326" s="223"/>
      <c r="E326" s="224"/>
      <c r="F326" s="212">
        <f>H326*DobMont</f>
        <v>0</v>
      </c>
      <c r="G326" s="212">
        <f>IF(OSNOVA!$B$40=1,E326*F326,"")</f>
        <v>0</v>
      </c>
      <c r="H326" s="212"/>
      <c r="I326" s="328"/>
      <c r="J326" s="328"/>
      <c r="K326" s="266"/>
      <c r="L326" s="269"/>
      <c r="M326" s="270"/>
      <c r="N326" s="249"/>
      <c r="O326" s="312"/>
      <c r="P326" s="306"/>
    </row>
    <row r="327" spans="1:16" s="78" customFormat="1" ht="12">
      <c r="A327" s="497"/>
      <c r="B327" s="176"/>
      <c r="C327" s="226" t="s">
        <v>273</v>
      </c>
      <c r="D327" s="223"/>
      <c r="E327" s="224"/>
      <c r="F327" s="212">
        <f>H327*DobMont</f>
        <v>0</v>
      </c>
      <c r="G327" s="212">
        <f>IF(OSNOVA!$B$40=1,E327*F327,"")</f>
        <v>0</v>
      </c>
      <c r="H327" s="212"/>
      <c r="I327" s="328"/>
      <c r="J327" s="328"/>
      <c r="K327" s="266"/>
      <c r="L327" s="269"/>
      <c r="M327" s="270"/>
      <c r="N327" s="249"/>
      <c r="O327" s="312"/>
      <c r="P327" s="306"/>
    </row>
    <row r="328" spans="1:16" s="78" customFormat="1" ht="12">
      <c r="A328" s="497"/>
      <c r="B328" s="176"/>
      <c r="C328" s="199" t="s">
        <v>264</v>
      </c>
      <c r="D328" s="223" t="s">
        <v>4</v>
      </c>
      <c r="E328" s="224">
        <v>8</v>
      </c>
      <c r="F328" s="212">
        <f>H328*DobMont</f>
        <v>0</v>
      </c>
      <c r="G328" s="212">
        <f>IF(OSNOVA!$B$40=1,E328*F328,"")</f>
        <v>0</v>
      </c>
      <c r="H328" s="212"/>
      <c r="I328" s="328"/>
      <c r="J328" s="328"/>
      <c r="K328" s="266"/>
      <c r="L328" s="269"/>
      <c r="M328" s="270"/>
      <c r="N328" s="249"/>
      <c r="O328" s="312"/>
      <c r="P328" s="306"/>
    </row>
    <row r="329" spans="1:16" s="78" customFormat="1" ht="12">
      <c r="A329" s="497"/>
      <c r="B329" s="176"/>
      <c r="C329" s="225"/>
      <c r="D329" s="223"/>
      <c r="E329" s="224"/>
      <c r="F329" s="212">
        <f>H329*DobMont</f>
        <v>0</v>
      </c>
      <c r="G329" s="212">
        <f>IF(OSNOVA!$B$40=1,E329*F329,"")</f>
        <v>0</v>
      </c>
      <c r="H329" s="212"/>
      <c r="I329" s="328"/>
      <c r="J329" s="328"/>
      <c r="K329" s="266"/>
      <c r="L329" s="269"/>
      <c r="M329" s="270"/>
      <c r="N329" s="249"/>
      <c r="O329" s="312"/>
      <c r="P329" s="306"/>
    </row>
    <row r="330" spans="1:16" s="78" customFormat="1" ht="12">
      <c r="A330" s="497" t="str">
        <f>$B$290</f>
        <v>VI.</v>
      </c>
      <c r="B330" s="176">
        <f>COUNT($A$292:B329)+1</f>
        <v>9</v>
      </c>
      <c r="C330" s="203" t="s">
        <v>151</v>
      </c>
      <c r="D330" s="438" t="s">
        <v>98</v>
      </c>
      <c r="E330" s="257">
        <v>1</v>
      </c>
      <c r="F330" s="212">
        <f aca="true" t="shared" si="10" ref="F330:F336">H330*DobMont</f>
        <v>0</v>
      </c>
      <c r="G330" s="212">
        <f>IF(OSNOVA!$B$40=1,E330*F330,"")</f>
        <v>0</v>
      </c>
      <c r="H330" s="212"/>
      <c r="I330" s="328"/>
      <c r="J330" s="328"/>
      <c r="K330" s="266"/>
      <c r="L330" s="269"/>
      <c r="M330" s="270"/>
      <c r="N330" s="249"/>
      <c r="O330" s="312"/>
      <c r="P330" s="306"/>
    </row>
    <row r="331" spans="1:16" s="78" customFormat="1" ht="24">
      <c r="A331" s="497"/>
      <c r="B331" s="176"/>
      <c r="C331" s="197" t="s">
        <v>276</v>
      </c>
      <c r="D331" s="438"/>
      <c r="E331" s="257"/>
      <c r="F331" s="212">
        <f t="shared" si="10"/>
        <v>0</v>
      </c>
      <c r="G331" s="212">
        <f>IF(OSNOVA!$B$40=1,E331*F331,"")</f>
        <v>0</v>
      </c>
      <c r="H331" s="212"/>
      <c r="I331" s="328"/>
      <c r="J331" s="328"/>
      <c r="K331" s="266"/>
      <c r="L331" s="269"/>
      <c r="M331" s="270"/>
      <c r="N331" s="249"/>
      <c r="O331" s="312"/>
      <c r="P331" s="306"/>
    </row>
    <row r="332" spans="1:16" s="78" customFormat="1" ht="12">
      <c r="A332" s="497"/>
      <c r="B332" s="176"/>
      <c r="C332" s="197"/>
      <c r="D332" s="487"/>
      <c r="E332" s="488"/>
      <c r="F332" s="212">
        <f t="shared" si="10"/>
        <v>0</v>
      </c>
      <c r="G332" s="212">
        <f>IF(OSNOVA!$B$40=1,E332*F332,"")</f>
        <v>0</v>
      </c>
      <c r="H332" s="212"/>
      <c r="I332" s="328"/>
      <c r="J332" s="328"/>
      <c r="K332" s="266"/>
      <c r="L332" s="269"/>
      <c r="M332" s="270"/>
      <c r="N332" s="249"/>
      <c r="O332" s="312"/>
      <c r="P332" s="306"/>
    </row>
    <row r="333" spans="1:16" s="78" customFormat="1" ht="12">
      <c r="A333" s="497" t="str">
        <f>$B$290</f>
        <v>VI.</v>
      </c>
      <c r="B333" s="176">
        <f>COUNT($A$292:B332)+1</f>
        <v>10</v>
      </c>
      <c r="C333" s="203" t="s">
        <v>364</v>
      </c>
      <c r="D333" s="438" t="s">
        <v>6</v>
      </c>
      <c r="E333" s="257">
        <v>1</v>
      </c>
      <c r="F333" s="212">
        <f t="shared" si="10"/>
        <v>0</v>
      </c>
      <c r="G333" s="212">
        <f>IF(OSNOVA!$B$40=1,E333*F333,"")</f>
        <v>0</v>
      </c>
      <c r="H333" s="212"/>
      <c r="I333" s="328"/>
      <c r="J333" s="328"/>
      <c r="K333" s="266"/>
      <c r="L333" s="269"/>
      <c r="M333" s="270"/>
      <c r="N333" s="249"/>
      <c r="O333" s="312"/>
      <c r="P333" s="306"/>
    </row>
    <row r="334" spans="1:16" s="78" customFormat="1" ht="96">
      <c r="A334" s="497"/>
      <c r="B334" s="176"/>
      <c r="C334" s="197" t="s">
        <v>365</v>
      </c>
      <c r="D334" s="438"/>
      <c r="E334" s="257"/>
      <c r="F334" s="212">
        <f t="shared" si="10"/>
        <v>0</v>
      </c>
      <c r="G334" s="212">
        <f>IF(OSNOVA!$B$40=1,E334*F334,"")</f>
        <v>0</v>
      </c>
      <c r="H334" s="212"/>
      <c r="I334" s="328"/>
      <c r="J334" s="328"/>
      <c r="K334" s="266"/>
      <c r="L334" s="269"/>
      <c r="M334" s="270"/>
      <c r="N334" s="249"/>
      <c r="O334" s="312"/>
      <c r="P334" s="306"/>
    </row>
    <row r="335" spans="1:16" s="78" customFormat="1" ht="12">
      <c r="A335" s="497"/>
      <c r="B335" s="176"/>
      <c r="C335" s="250"/>
      <c r="D335" s="223"/>
      <c r="E335" s="224"/>
      <c r="F335" s="212">
        <f t="shared" si="10"/>
        <v>0</v>
      </c>
      <c r="G335" s="266">
        <f>IF(OSNOVA!$B$40=1,E335*F335,"")</f>
        <v>0</v>
      </c>
      <c r="H335" s="272"/>
      <c r="I335" s="328"/>
      <c r="J335" s="328"/>
      <c r="K335" s="266"/>
      <c r="L335" s="269"/>
      <c r="M335" s="270"/>
      <c r="N335" s="249"/>
      <c r="O335" s="312"/>
      <c r="P335" s="306"/>
    </row>
    <row r="336" spans="1:16" s="78" customFormat="1" ht="12">
      <c r="A336" s="497" t="str">
        <f>$B$290</f>
        <v>VI.</v>
      </c>
      <c r="B336" s="176">
        <f>COUNT($A$292:B335)+1</f>
        <v>11</v>
      </c>
      <c r="C336" s="203" t="s">
        <v>135</v>
      </c>
      <c r="D336" s="345" t="s">
        <v>5</v>
      </c>
      <c r="E336" s="346">
        <v>25</v>
      </c>
      <c r="F336" s="212">
        <f t="shared" si="10"/>
        <v>0</v>
      </c>
      <c r="G336" s="266">
        <f>IF(OSNOVA!$B$40=1,E336*F336,"")</f>
        <v>0</v>
      </c>
      <c r="H336" s="272"/>
      <c r="I336" s="328"/>
      <c r="J336" s="328"/>
      <c r="K336" s="266"/>
      <c r="L336" s="269"/>
      <c r="M336" s="270"/>
      <c r="N336" s="249"/>
      <c r="O336" s="312"/>
      <c r="P336" s="306"/>
    </row>
    <row r="337" spans="1:16" s="78" customFormat="1" ht="84">
      <c r="A337" s="497"/>
      <c r="B337" s="176"/>
      <c r="C337" s="94" t="s">
        <v>174</v>
      </c>
      <c r="D337" s="365"/>
      <c r="E337" s="346"/>
      <c r="F337" s="212"/>
      <c r="G337" s="266"/>
      <c r="H337" s="272"/>
      <c r="I337" s="328"/>
      <c r="J337" s="328"/>
      <c r="K337" s="266"/>
      <c r="L337" s="269"/>
      <c r="M337" s="270"/>
      <c r="N337" s="249"/>
      <c r="O337" s="312"/>
      <c r="P337" s="306"/>
    </row>
    <row r="338" spans="1:16" s="78" customFormat="1" ht="12">
      <c r="A338" s="497"/>
      <c r="B338" s="176"/>
      <c r="C338" s="204" t="s">
        <v>175</v>
      </c>
      <c r="D338" s="345"/>
      <c r="E338" s="346"/>
      <c r="F338" s="212"/>
      <c r="G338" s="266"/>
      <c r="H338" s="272"/>
      <c r="I338" s="328"/>
      <c r="J338" s="328"/>
      <c r="K338" s="266"/>
      <c r="L338" s="269"/>
      <c r="M338" s="270"/>
      <c r="N338" s="249"/>
      <c r="O338" s="312"/>
      <c r="P338" s="306"/>
    </row>
    <row r="339" spans="1:16" s="78" customFormat="1" ht="12">
      <c r="A339" s="498"/>
      <c r="B339" s="176"/>
      <c r="C339" s="84"/>
      <c r="D339" s="365"/>
      <c r="E339" s="346"/>
      <c r="F339" s="227"/>
      <c r="G339" s="212"/>
      <c r="H339" s="272"/>
      <c r="I339" s="328"/>
      <c r="J339" s="328"/>
      <c r="K339" s="266"/>
      <c r="L339" s="269"/>
      <c r="M339" s="270"/>
      <c r="N339" s="249"/>
      <c r="O339" s="312"/>
      <c r="P339" s="306"/>
    </row>
    <row r="340" spans="1:16" s="78" customFormat="1" ht="13.5" thickBot="1">
      <c r="A340" s="499"/>
      <c r="B340" s="500"/>
      <c r="C340" s="121" t="str">
        <f>CONCATENATE(B290," ",C290," - SKUPAJ:")</f>
        <v>VI. KN6 VAJE ORKESTER - SKUPAJ:</v>
      </c>
      <c r="D340" s="354"/>
      <c r="E340" s="354"/>
      <c r="F340" s="228"/>
      <c r="G340" s="229">
        <f>SUM(G291:G339)</f>
        <v>0</v>
      </c>
      <c r="H340" s="272"/>
      <c r="I340" s="328"/>
      <c r="J340" s="328"/>
      <c r="K340" s="266"/>
      <c r="L340" s="269"/>
      <c r="M340" s="270"/>
      <c r="N340" s="249"/>
      <c r="O340" s="312"/>
      <c r="P340" s="306"/>
    </row>
    <row r="341" spans="1:16" s="78" customFormat="1" ht="12.75">
      <c r="A341" s="501"/>
      <c r="B341" s="502"/>
      <c r="C341" s="339"/>
      <c r="D341" s="356"/>
      <c r="E341" s="356"/>
      <c r="F341" s="340"/>
      <c r="G341" s="267"/>
      <c r="H341" s="272"/>
      <c r="I341" s="328"/>
      <c r="J341" s="328"/>
      <c r="K341" s="266"/>
      <c r="L341" s="269"/>
      <c r="M341" s="270"/>
      <c r="N341" s="249"/>
      <c r="O341" s="312"/>
      <c r="P341" s="306"/>
    </row>
    <row r="342" spans="1:16" s="104" customFormat="1" ht="13.5" thickBot="1">
      <c r="A342" s="751"/>
      <c r="B342" s="752" t="s">
        <v>380</v>
      </c>
      <c r="C342" s="753" t="s">
        <v>409</v>
      </c>
      <c r="D342" s="362"/>
      <c r="E342" s="363"/>
      <c r="F342" s="208"/>
      <c r="G342" s="208"/>
      <c r="H342" s="754"/>
      <c r="I342" s="755"/>
      <c r="J342" s="755"/>
      <c r="K342" s="553"/>
      <c r="L342" s="756"/>
      <c r="M342" s="268"/>
      <c r="N342" s="757"/>
      <c r="O342" s="758"/>
      <c r="P342" s="309"/>
    </row>
    <row r="343" spans="1:16" s="78" customFormat="1" ht="12.75">
      <c r="A343" s="495"/>
      <c r="B343" s="496"/>
      <c r="C343" s="107"/>
      <c r="D343" s="359"/>
      <c r="E343" s="361"/>
      <c r="F343" s="212"/>
      <c r="G343" s="266"/>
      <c r="H343" s="272"/>
      <c r="I343" s="328"/>
      <c r="J343" s="328"/>
      <c r="K343" s="266"/>
      <c r="L343" s="269"/>
      <c r="M343" s="270"/>
      <c r="N343" s="249"/>
      <c r="O343" s="312"/>
      <c r="P343" s="306"/>
    </row>
    <row r="344" spans="1:16" s="78" customFormat="1" ht="12">
      <c r="A344" s="497" t="str">
        <f>$B$342</f>
        <v>VII.</v>
      </c>
      <c r="B344" s="176">
        <f>COUNT(#REF!)+1</f>
        <v>1</v>
      </c>
      <c r="C344" s="203" t="s">
        <v>422</v>
      </c>
      <c r="D344" s="345" t="s">
        <v>6</v>
      </c>
      <c r="E344" s="346">
        <v>1</v>
      </c>
      <c r="F344" s="212">
        <f>H344*DobMont</f>
        <v>0</v>
      </c>
      <c r="G344" s="212">
        <f>IF(OSNOVA!$B$40=1,E344*F344,"")</f>
        <v>0</v>
      </c>
      <c r="H344" s="212"/>
      <c r="I344" s="328"/>
      <c r="J344" s="328"/>
      <c r="K344" s="266"/>
      <c r="L344" s="269"/>
      <c r="M344" s="270"/>
      <c r="N344" s="249"/>
      <c r="O344" s="312"/>
      <c r="P344" s="306"/>
    </row>
    <row r="345" spans="1:16" s="78" customFormat="1" ht="144">
      <c r="A345" s="497"/>
      <c r="B345" s="176"/>
      <c r="C345" s="199" t="s">
        <v>585</v>
      </c>
      <c r="D345" s="345"/>
      <c r="E345" s="346"/>
      <c r="F345" s="212">
        <f>H345*DobMont</f>
        <v>0</v>
      </c>
      <c r="G345" s="212">
        <f>IF(OSNOVA!$B$40=1,E345*F345,"")</f>
        <v>0</v>
      </c>
      <c r="H345" s="212"/>
      <c r="I345" s="328"/>
      <c r="J345" s="328"/>
      <c r="K345" s="266"/>
      <c r="L345" s="269"/>
      <c r="M345" s="270"/>
      <c r="N345" s="249"/>
      <c r="O345" s="312"/>
      <c r="P345" s="306"/>
    </row>
    <row r="346" spans="1:16" s="78" customFormat="1" ht="216">
      <c r="A346" s="497"/>
      <c r="B346" s="176"/>
      <c r="C346" s="199" t="s">
        <v>429</v>
      </c>
      <c r="D346" s="345"/>
      <c r="E346" s="346"/>
      <c r="F346" s="212"/>
      <c r="G346" s="212"/>
      <c r="H346" s="212"/>
      <c r="I346" s="328"/>
      <c r="J346" s="328"/>
      <c r="K346" s="266"/>
      <c r="L346" s="269"/>
      <c r="M346" s="270"/>
      <c r="N346" s="249"/>
      <c r="O346" s="312"/>
      <c r="P346" s="306"/>
    </row>
    <row r="347" spans="1:16" s="78" customFormat="1" ht="180">
      <c r="A347" s="497"/>
      <c r="B347" s="176"/>
      <c r="C347" s="199" t="s">
        <v>420</v>
      </c>
      <c r="D347" s="345"/>
      <c r="E347" s="346"/>
      <c r="F347" s="212"/>
      <c r="G347" s="212"/>
      <c r="H347" s="212"/>
      <c r="I347" s="328"/>
      <c r="J347" s="328"/>
      <c r="K347" s="266"/>
      <c r="L347" s="269"/>
      <c r="M347" s="270"/>
      <c r="N347" s="249"/>
      <c r="O347" s="312"/>
      <c r="P347" s="306"/>
    </row>
    <row r="348" spans="1:16" s="78" customFormat="1" ht="84">
      <c r="A348" s="497"/>
      <c r="B348" s="176"/>
      <c r="C348" s="199" t="s">
        <v>289</v>
      </c>
      <c r="D348" s="345"/>
      <c r="E348" s="346"/>
      <c r="F348" s="212"/>
      <c r="G348" s="212"/>
      <c r="H348" s="212"/>
      <c r="I348" s="328"/>
      <c r="J348" s="328"/>
      <c r="K348" s="266"/>
      <c r="L348" s="269"/>
      <c r="M348" s="270"/>
      <c r="N348" s="249"/>
      <c r="O348" s="312"/>
      <c r="P348" s="306"/>
    </row>
    <row r="349" spans="1:16" s="78" customFormat="1" ht="36">
      <c r="A349" s="497"/>
      <c r="B349" s="176"/>
      <c r="C349" s="444" t="s">
        <v>421</v>
      </c>
      <c r="D349" s="364"/>
      <c r="E349" s="344"/>
      <c r="F349" s="212">
        <f>H349*DobMont</f>
        <v>0</v>
      </c>
      <c r="G349" s="212">
        <f>IF(OSNOVA!$B$40=1,E349*F349,"")</f>
        <v>0</v>
      </c>
      <c r="H349" s="212"/>
      <c r="I349" s="328"/>
      <c r="J349" s="328"/>
      <c r="K349" s="266"/>
      <c r="L349" s="269"/>
      <c r="M349" s="270"/>
      <c r="N349" s="249"/>
      <c r="O349" s="312"/>
      <c r="P349" s="306"/>
    </row>
    <row r="350" spans="1:16" s="78" customFormat="1" ht="12">
      <c r="A350" s="497"/>
      <c r="B350" s="176"/>
      <c r="C350" s="200"/>
      <c r="D350" s="365"/>
      <c r="E350" s="346"/>
      <c r="F350" s="212"/>
      <c r="G350" s="212"/>
      <c r="H350" s="212"/>
      <c r="I350" s="328"/>
      <c r="J350" s="328"/>
      <c r="K350" s="266"/>
      <c r="L350" s="269"/>
      <c r="M350" s="270"/>
      <c r="N350" s="249"/>
      <c r="O350" s="312"/>
      <c r="P350" s="306"/>
    </row>
    <row r="351" spans="1:16" s="78" customFormat="1" ht="12">
      <c r="A351" s="497" t="str">
        <f>$B$342</f>
        <v>VII.</v>
      </c>
      <c r="B351" s="176">
        <f>COUNT($A$344:B350)+1</f>
        <v>2</v>
      </c>
      <c r="C351" s="222" t="s">
        <v>259</v>
      </c>
      <c r="D351" s="456" t="s">
        <v>5</v>
      </c>
      <c r="E351" s="224">
        <v>3</v>
      </c>
      <c r="F351" s="212">
        <f aca="true" t="shared" si="11" ref="F351:F361">H351*DobMont</f>
        <v>0</v>
      </c>
      <c r="G351" s="212">
        <f>IF(OSNOVA!$B$40=1,E351*F351,"")</f>
        <v>0</v>
      </c>
      <c r="H351" s="212"/>
      <c r="I351" s="328"/>
      <c r="J351" s="328"/>
      <c r="K351" s="266"/>
      <c r="L351" s="269"/>
      <c r="M351" s="270"/>
      <c r="N351" s="249"/>
      <c r="O351" s="312"/>
      <c r="P351" s="306"/>
    </row>
    <row r="352" spans="1:16" s="78" customFormat="1" ht="48">
      <c r="A352" s="497"/>
      <c r="B352" s="176"/>
      <c r="C352" s="215" t="s">
        <v>260</v>
      </c>
      <c r="D352" s="456"/>
      <c r="E352" s="224"/>
      <c r="F352" s="212">
        <f t="shared" si="11"/>
        <v>0</v>
      </c>
      <c r="G352" s="212">
        <f>IF(OSNOVA!$B$40=1,E352*F352,"")</f>
        <v>0</v>
      </c>
      <c r="H352" s="212"/>
      <c r="I352" s="328"/>
      <c r="J352" s="328"/>
      <c r="K352" s="266"/>
      <c r="L352" s="269"/>
      <c r="M352" s="270"/>
      <c r="N352" s="249"/>
      <c r="O352" s="312"/>
      <c r="P352" s="306"/>
    </row>
    <row r="353" spans="1:16" s="78" customFormat="1" ht="12">
      <c r="A353" s="497"/>
      <c r="B353" s="176"/>
      <c r="C353" s="225"/>
      <c r="D353" s="223"/>
      <c r="E353" s="224"/>
      <c r="F353" s="212">
        <f t="shared" si="11"/>
        <v>0</v>
      </c>
      <c r="G353" s="212">
        <f>IF(OSNOVA!$B$40=1,E353*F353,"")</f>
        <v>0</v>
      </c>
      <c r="H353" s="212"/>
      <c r="I353" s="328"/>
      <c r="J353" s="328"/>
      <c r="K353" s="266"/>
      <c r="L353" s="269"/>
      <c r="M353" s="270"/>
      <c r="N353" s="249"/>
      <c r="O353" s="312"/>
      <c r="P353" s="306"/>
    </row>
    <row r="354" spans="1:16" s="78" customFormat="1" ht="12">
      <c r="A354" s="497" t="str">
        <f>$B$342</f>
        <v>VII.</v>
      </c>
      <c r="B354" s="176">
        <f>COUNT($A$344:B353)+1</f>
        <v>3</v>
      </c>
      <c r="C354" s="222" t="s">
        <v>132</v>
      </c>
      <c r="D354" s="223"/>
      <c r="E354" s="224"/>
      <c r="F354" s="212">
        <f t="shared" si="11"/>
        <v>0</v>
      </c>
      <c r="G354" s="212">
        <f>IF(OSNOVA!$B$40=1,E354*F354,"")</f>
        <v>0</v>
      </c>
      <c r="H354" s="212"/>
      <c r="I354" s="328"/>
      <c r="J354" s="328"/>
      <c r="K354" s="266"/>
      <c r="L354" s="269"/>
      <c r="M354" s="270"/>
      <c r="N354" s="249"/>
      <c r="O354" s="312"/>
      <c r="P354" s="306"/>
    </row>
    <row r="355" spans="1:16" s="78" customFormat="1" ht="72">
      <c r="A355" s="497"/>
      <c r="B355" s="176"/>
      <c r="C355" s="201" t="s">
        <v>133</v>
      </c>
      <c r="D355" s="223"/>
      <c r="E355" s="224"/>
      <c r="F355" s="212">
        <f t="shared" si="11"/>
        <v>0</v>
      </c>
      <c r="G355" s="212">
        <f>IF(OSNOVA!$B$40=1,E355*F355,"")</f>
        <v>0</v>
      </c>
      <c r="H355" s="212"/>
      <c r="I355" s="328"/>
      <c r="J355" s="328"/>
      <c r="K355" s="266"/>
      <c r="L355" s="269"/>
      <c r="M355" s="270"/>
      <c r="N355" s="249"/>
      <c r="O355" s="312"/>
      <c r="P355" s="306"/>
    </row>
    <row r="356" spans="1:16" s="78" customFormat="1" ht="12">
      <c r="A356" s="497"/>
      <c r="B356" s="176"/>
      <c r="C356" s="199" t="s">
        <v>601</v>
      </c>
      <c r="D356" s="223" t="s">
        <v>4</v>
      </c>
      <c r="E356" s="224">
        <v>22</v>
      </c>
      <c r="F356" s="212">
        <f t="shared" si="11"/>
        <v>0</v>
      </c>
      <c r="G356" s="212">
        <f>IF(OSNOVA!$B$40=1,E356*F356,"")</f>
        <v>0</v>
      </c>
      <c r="H356" s="212"/>
      <c r="I356" s="328"/>
      <c r="J356" s="328"/>
      <c r="K356" s="266"/>
      <c r="L356" s="269"/>
      <c r="M356" s="270"/>
      <c r="N356" s="249"/>
      <c r="O356" s="312"/>
      <c r="P356" s="306"/>
    </row>
    <row r="357" spans="1:16" s="78" customFormat="1" ht="12">
      <c r="A357" s="497"/>
      <c r="B357" s="176"/>
      <c r="C357" s="225"/>
      <c r="D357" s="223"/>
      <c r="E357" s="224"/>
      <c r="F357" s="212">
        <f t="shared" si="11"/>
        <v>0</v>
      </c>
      <c r="G357" s="212">
        <f>IF(OSNOVA!$B$40=1,E357*F357,"")</f>
        <v>0</v>
      </c>
      <c r="H357" s="212"/>
      <c r="I357" s="328"/>
      <c r="J357" s="328"/>
      <c r="K357" s="266"/>
      <c r="L357" s="269"/>
      <c r="M357" s="270"/>
      <c r="N357" s="249"/>
      <c r="O357" s="312"/>
      <c r="P357" s="306"/>
    </row>
    <row r="358" spans="1:16" s="78" customFormat="1" ht="12">
      <c r="A358" s="497" t="str">
        <f>$B$342</f>
        <v>VII.</v>
      </c>
      <c r="B358" s="176">
        <f>COUNT($A$344:B357)+1</f>
        <v>4</v>
      </c>
      <c r="C358" s="457" t="s">
        <v>265</v>
      </c>
      <c r="D358" s="456" t="s">
        <v>134</v>
      </c>
      <c r="E358" s="224">
        <v>8</v>
      </c>
      <c r="F358" s="212">
        <f t="shared" si="11"/>
        <v>0</v>
      </c>
      <c r="G358" s="212">
        <f>IF(OSNOVA!$B$40=1,E358*F358,"")</f>
        <v>0</v>
      </c>
      <c r="H358" s="212"/>
      <c r="I358" s="328"/>
      <c r="J358" s="328"/>
      <c r="K358" s="266"/>
      <c r="L358" s="269"/>
      <c r="M358" s="270"/>
      <c r="N358" s="249"/>
      <c r="O358" s="312"/>
      <c r="P358" s="306"/>
    </row>
    <row r="359" spans="1:16" s="78" customFormat="1" ht="72">
      <c r="A359" s="497"/>
      <c r="B359" s="176"/>
      <c r="C359" s="221" t="s">
        <v>266</v>
      </c>
      <c r="D359" s="459"/>
      <c r="E359" s="437"/>
      <c r="F359" s="212">
        <f t="shared" si="11"/>
        <v>0</v>
      </c>
      <c r="G359" s="212">
        <f>IF(OSNOVA!$B$40=1,E359*F359,"")</f>
        <v>0</v>
      </c>
      <c r="H359" s="212"/>
      <c r="I359" s="328"/>
      <c r="J359" s="328"/>
      <c r="K359" s="266"/>
      <c r="L359" s="269"/>
      <c r="M359" s="270"/>
      <c r="N359" s="249"/>
      <c r="O359" s="312"/>
      <c r="P359" s="306"/>
    </row>
    <row r="360" spans="1:16" s="78" customFormat="1" ht="12">
      <c r="A360" s="497"/>
      <c r="B360" s="176"/>
      <c r="C360" s="460" t="s">
        <v>267</v>
      </c>
      <c r="D360" s="456"/>
      <c r="E360" s="458"/>
      <c r="F360" s="212">
        <f t="shared" si="11"/>
        <v>0</v>
      </c>
      <c r="G360" s="212">
        <f>IF(OSNOVA!$B$40=1,E360*F360,"")</f>
        <v>0</v>
      </c>
      <c r="H360" s="212"/>
      <c r="I360" s="328"/>
      <c r="J360" s="328"/>
      <c r="K360" s="266"/>
      <c r="L360" s="269"/>
      <c r="M360" s="270"/>
      <c r="N360" s="249"/>
      <c r="O360" s="312"/>
      <c r="P360" s="306"/>
    </row>
    <row r="361" spans="1:16" s="78" customFormat="1" ht="12">
      <c r="A361" s="497"/>
      <c r="B361" s="176"/>
      <c r="C361" s="221"/>
      <c r="D361" s="456"/>
      <c r="E361" s="458"/>
      <c r="F361" s="212">
        <f t="shared" si="11"/>
        <v>0</v>
      </c>
      <c r="G361" s="212">
        <f>IF(OSNOVA!$B$40=1,E361*F361,"")</f>
        <v>0</v>
      </c>
      <c r="H361" s="212"/>
      <c r="I361" s="328"/>
      <c r="J361" s="328"/>
      <c r="K361" s="266"/>
      <c r="L361" s="269"/>
      <c r="M361" s="270"/>
      <c r="N361" s="249"/>
      <c r="O361" s="312"/>
      <c r="P361" s="306"/>
    </row>
    <row r="362" spans="1:16" s="78" customFormat="1" ht="12">
      <c r="A362" s="497" t="str">
        <f>$B$342</f>
        <v>VII.</v>
      </c>
      <c r="B362" s="176">
        <f>COUNT($A$344:B361)+1</f>
        <v>5</v>
      </c>
      <c r="C362" s="222" t="s">
        <v>602</v>
      </c>
      <c r="D362" s="223"/>
      <c r="E362" s="224"/>
      <c r="F362" s="212">
        <f>H362*DobMont</f>
        <v>0</v>
      </c>
      <c r="G362" s="212">
        <f>IF(OSNOVA!$B$40=1,E362*F362,"")</f>
        <v>0</v>
      </c>
      <c r="H362" s="212"/>
      <c r="I362" s="328"/>
      <c r="J362" s="328"/>
      <c r="K362" s="266"/>
      <c r="L362" s="269"/>
      <c r="M362" s="270"/>
      <c r="N362" s="249"/>
      <c r="O362" s="312"/>
      <c r="P362" s="306"/>
    </row>
    <row r="363" spans="1:16" s="78" customFormat="1" ht="60">
      <c r="A363" s="497"/>
      <c r="B363" s="176"/>
      <c r="C363" s="443" t="s">
        <v>603</v>
      </c>
      <c r="D363" s="223"/>
      <c r="E363" s="224"/>
      <c r="F363" s="212">
        <f>H363*DobMont</f>
        <v>0</v>
      </c>
      <c r="G363" s="212">
        <f>IF(OSNOVA!$B$40=1,E363*F363,"")</f>
        <v>0</v>
      </c>
      <c r="H363" s="212"/>
      <c r="I363" s="328"/>
      <c r="J363" s="328"/>
      <c r="K363" s="266"/>
      <c r="L363" s="269"/>
      <c r="M363" s="270"/>
      <c r="N363" s="249"/>
      <c r="O363" s="312"/>
      <c r="P363" s="306"/>
    </row>
    <row r="364" spans="1:16" s="78" customFormat="1" ht="12">
      <c r="A364" s="497"/>
      <c r="B364" s="176"/>
      <c r="C364" s="667" t="s">
        <v>604</v>
      </c>
      <c r="D364" s="223"/>
      <c r="E364" s="224"/>
      <c r="F364" s="212">
        <f>H364*DobMont</f>
        <v>0</v>
      </c>
      <c r="G364" s="212">
        <f>IF(OSNOVA!$B$40=1,E364*F364,"")</f>
        <v>0</v>
      </c>
      <c r="H364" s="212"/>
      <c r="I364" s="328"/>
      <c r="J364" s="328"/>
      <c r="K364" s="266"/>
      <c r="L364" s="269"/>
      <c r="M364" s="270"/>
      <c r="N364" s="249"/>
      <c r="O364" s="312"/>
      <c r="P364" s="306"/>
    </row>
    <row r="365" spans="1:16" s="78" customFormat="1" ht="12">
      <c r="A365" s="497"/>
      <c r="B365" s="176"/>
      <c r="C365" s="668" t="s">
        <v>605</v>
      </c>
      <c r="D365" s="223" t="s">
        <v>6</v>
      </c>
      <c r="E365" s="224">
        <v>2</v>
      </c>
      <c r="F365" s="212">
        <f>H365*DobMont</f>
        <v>0</v>
      </c>
      <c r="G365" s="212">
        <f>IF(OSNOVA!$B$40=1,E365*F365,"")</f>
        <v>0</v>
      </c>
      <c r="H365" s="212"/>
      <c r="I365" s="328"/>
      <c r="J365" s="328"/>
      <c r="K365" s="266"/>
      <c r="L365" s="269"/>
      <c r="M365" s="270"/>
      <c r="N365" s="249"/>
      <c r="O365" s="312"/>
      <c r="P365" s="306"/>
    </row>
    <row r="366" spans="1:16" s="78" customFormat="1" ht="12">
      <c r="A366" s="497"/>
      <c r="B366" s="176"/>
      <c r="C366" s="668" t="s">
        <v>605</v>
      </c>
      <c r="D366" s="223" t="s">
        <v>6</v>
      </c>
      <c r="E366" s="224">
        <v>2</v>
      </c>
      <c r="F366" s="212">
        <f>H366*DobMont</f>
        <v>0</v>
      </c>
      <c r="G366" s="212">
        <f>IF(OSNOVA!$B$40=1,E366*F366,"")</f>
        <v>0</v>
      </c>
      <c r="H366" s="212"/>
      <c r="I366" s="328"/>
      <c r="J366" s="328"/>
      <c r="K366" s="266"/>
      <c r="L366" s="269"/>
      <c r="M366" s="270"/>
      <c r="N366" s="249"/>
      <c r="O366" s="312"/>
      <c r="P366" s="306"/>
    </row>
    <row r="367" spans="1:16" s="78" customFormat="1" ht="12">
      <c r="A367" s="505"/>
      <c r="B367" s="506"/>
      <c r="C367" s="250"/>
      <c r="D367" s="218"/>
      <c r="E367" s="218"/>
      <c r="F367" s="249"/>
      <c r="G367" s="249"/>
      <c r="H367" s="249"/>
      <c r="I367" s="491"/>
      <c r="J367" s="491"/>
      <c r="K367" s="266"/>
      <c r="L367" s="269"/>
      <c r="M367" s="270"/>
      <c r="N367" s="249"/>
      <c r="O367" s="312"/>
      <c r="P367" s="306"/>
    </row>
    <row r="368" spans="1:16" s="78" customFormat="1" ht="12">
      <c r="A368" s="505" t="str">
        <f>$B$342</f>
        <v>VII.</v>
      </c>
      <c r="B368" s="506">
        <f>COUNT($A$344:B367)+1</f>
        <v>6</v>
      </c>
      <c r="C368" s="461" t="s">
        <v>271</v>
      </c>
      <c r="D368" s="223"/>
      <c r="E368" s="224"/>
      <c r="F368" s="249">
        <f aca="true" t="shared" si="12" ref="F368:F376">H368*DobMont</f>
        <v>0</v>
      </c>
      <c r="G368" s="249">
        <f>IF(OSNOVA!$B$40=1,E368*F368,"")</f>
        <v>0</v>
      </c>
      <c r="H368" s="249"/>
      <c r="I368" s="491"/>
      <c r="J368" s="491"/>
      <c r="K368" s="266"/>
      <c r="L368" s="269"/>
      <c r="M368" s="270"/>
      <c r="N368" s="249"/>
      <c r="O368" s="312"/>
      <c r="P368" s="306"/>
    </row>
    <row r="369" spans="1:16" s="78" customFormat="1" ht="24">
      <c r="A369" s="505"/>
      <c r="B369" s="506"/>
      <c r="C369" s="201" t="s">
        <v>773</v>
      </c>
      <c r="D369" s="223"/>
      <c r="E369" s="224"/>
      <c r="F369" s="249">
        <f t="shared" si="12"/>
        <v>0</v>
      </c>
      <c r="G369" s="249">
        <f>IF(OSNOVA!$B$40=1,E369*F369,"")</f>
        <v>0</v>
      </c>
      <c r="H369" s="249"/>
      <c r="I369" s="491"/>
      <c r="J369" s="491"/>
      <c r="K369" s="266"/>
      <c r="L369" s="269"/>
      <c r="M369" s="270"/>
      <c r="N369" s="249"/>
      <c r="O369" s="312"/>
      <c r="P369" s="306"/>
    </row>
    <row r="370" spans="1:16" s="78" customFormat="1" ht="12">
      <c r="A370" s="505"/>
      <c r="B370" s="506"/>
      <c r="C370" s="226" t="s">
        <v>273</v>
      </c>
      <c r="D370" s="223"/>
      <c r="E370" s="224"/>
      <c r="F370" s="249">
        <f t="shared" si="12"/>
        <v>0</v>
      </c>
      <c r="G370" s="249">
        <f>IF(OSNOVA!$B$40=1,E370*F370,"")</f>
        <v>0</v>
      </c>
      <c r="H370" s="249"/>
      <c r="I370" s="491"/>
      <c r="J370" s="491"/>
      <c r="K370" s="266"/>
      <c r="L370" s="269"/>
      <c r="M370" s="270"/>
      <c r="N370" s="249"/>
      <c r="O370" s="312"/>
      <c r="P370" s="306"/>
    </row>
    <row r="371" spans="1:16" s="78" customFormat="1" ht="12">
      <c r="A371" s="505"/>
      <c r="B371" s="506"/>
      <c r="C371" s="199" t="s">
        <v>606</v>
      </c>
      <c r="D371" s="223" t="s">
        <v>4</v>
      </c>
      <c r="E371" s="224">
        <v>5</v>
      </c>
      <c r="F371" s="249">
        <f t="shared" si="12"/>
        <v>0</v>
      </c>
      <c r="G371" s="249">
        <f>IF(OSNOVA!$B$40=1,E371*F371,"")</f>
        <v>0</v>
      </c>
      <c r="H371" s="249"/>
      <c r="I371" s="491"/>
      <c r="J371" s="491"/>
      <c r="K371" s="266"/>
      <c r="L371" s="269"/>
      <c r="M371" s="270"/>
      <c r="N371" s="249"/>
      <c r="O371" s="312"/>
      <c r="P371" s="306"/>
    </row>
    <row r="372" spans="1:16" s="78" customFormat="1" ht="12">
      <c r="A372" s="505"/>
      <c r="B372" s="506"/>
      <c r="C372" s="225"/>
      <c r="D372" s="223"/>
      <c r="E372" s="224"/>
      <c r="F372" s="249">
        <f t="shared" si="12"/>
        <v>0</v>
      </c>
      <c r="G372" s="249">
        <f>IF(OSNOVA!$B$40=1,E372*F372,"")</f>
        <v>0</v>
      </c>
      <c r="H372" s="249"/>
      <c r="I372" s="491"/>
      <c r="J372" s="491"/>
      <c r="K372" s="266"/>
      <c r="L372" s="269"/>
      <c r="M372" s="270"/>
      <c r="N372" s="249"/>
      <c r="O372" s="312"/>
      <c r="P372" s="306"/>
    </row>
    <row r="373" spans="1:16" s="78" customFormat="1" ht="12">
      <c r="A373" s="505" t="str">
        <f>$B$342</f>
        <v>VII.</v>
      </c>
      <c r="B373" s="506">
        <f>COUNT($A$344:B372)+1</f>
        <v>7</v>
      </c>
      <c r="C373" s="203" t="s">
        <v>597</v>
      </c>
      <c r="D373" s="223" t="s">
        <v>6</v>
      </c>
      <c r="E373" s="224">
        <v>2</v>
      </c>
      <c r="F373" s="249">
        <f t="shared" si="12"/>
        <v>0</v>
      </c>
      <c r="G373" s="249">
        <f>IF(OSNOVA!$B$40=1,E373*F373,"")</f>
        <v>0</v>
      </c>
      <c r="H373" s="249"/>
      <c r="I373" s="491"/>
      <c r="J373" s="491"/>
      <c r="K373" s="266"/>
      <c r="L373" s="269"/>
      <c r="M373" s="270"/>
      <c r="N373" s="249"/>
      <c r="O373" s="312"/>
      <c r="P373" s="306"/>
    </row>
    <row r="374" spans="1:16" s="78" customFormat="1" ht="24">
      <c r="A374" s="505"/>
      <c r="B374" s="506"/>
      <c r="C374" s="462" t="s">
        <v>599</v>
      </c>
      <c r="D374" s="223"/>
      <c r="E374" s="224"/>
      <c r="F374" s="249">
        <f t="shared" si="12"/>
        <v>0</v>
      </c>
      <c r="G374" s="249">
        <f>IF(OSNOVA!$B$40=1,E374*F374,"")</f>
        <v>0</v>
      </c>
      <c r="H374" s="249"/>
      <c r="I374" s="491"/>
      <c r="J374" s="491"/>
      <c r="K374" s="266"/>
      <c r="L374" s="269"/>
      <c r="M374" s="270"/>
      <c r="N374" s="249"/>
      <c r="O374" s="312"/>
      <c r="P374" s="306"/>
    </row>
    <row r="375" spans="1:16" s="78" customFormat="1" ht="12">
      <c r="A375" s="505"/>
      <c r="B375" s="506"/>
      <c r="C375" s="250" t="s">
        <v>412</v>
      </c>
      <c r="D375" s="438"/>
      <c r="E375" s="218"/>
      <c r="F375" s="249">
        <f t="shared" si="12"/>
        <v>0</v>
      </c>
      <c r="G375" s="249">
        <f>IF(OSNOVA!$B$40=1,E375*F375,"")</f>
        <v>0</v>
      </c>
      <c r="H375" s="249"/>
      <c r="I375" s="491"/>
      <c r="J375" s="491"/>
      <c r="K375" s="266"/>
      <c r="L375" s="269"/>
      <c r="M375" s="270"/>
      <c r="N375" s="249"/>
      <c r="O375" s="312"/>
      <c r="P375" s="306"/>
    </row>
    <row r="376" spans="1:16" s="78" customFormat="1" ht="12">
      <c r="A376" s="505"/>
      <c r="B376" s="506"/>
      <c r="C376" s="199" t="s">
        <v>606</v>
      </c>
      <c r="D376" s="223"/>
      <c r="E376" s="224"/>
      <c r="F376" s="249">
        <f t="shared" si="12"/>
        <v>0</v>
      </c>
      <c r="G376" s="249">
        <f>IF(OSNOVA!$B$40=1,E376*F376,"")</f>
        <v>0</v>
      </c>
      <c r="H376" s="249"/>
      <c r="I376" s="491"/>
      <c r="J376" s="491"/>
      <c r="K376" s="266"/>
      <c r="L376" s="269"/>
      <c r="M376" s="270"/>
      <c r="N376" s="249"/>
      <c r="O376" s="312"/>
      <c r="P376" s="306"/>
    </row>
    <row r="377" spans="1:16" s="78" customFormat="1" ht="12">
      <c r="A377" s="505"/>
      <c r="B377" s="506"/>
      <c r="C377" s="666"/>
      <c r="D377" s="223"/>
      <c r="E377" s="224"/>
      <c r="F377" s="249"/>
      <c r="G377" s="249"/>
      <c r="H377" s="249"/>
      <c r="I377" s="491"/>
      <c r="J377" s="491"/>
      <c r="K377" s="266"/>
      <c r="L377" s="269"/>
      <c r="M377" s="270"/>
      <c r="N377" s="249"/>
      <c r="O377" s="312"/>
      <c r="P377" s="306"/>
    </row>
    <row r="378" spans="1:16" s="78" customFormat="1" ht="12">
      <c r="A378" s="497" t="str">
        <f>$B$342</f>
        <v>VII.</v>
      </c>
      <c r="B378" s="176">
        <f>COUNT($A$344:B376)+1</f>
        <v>8</v>
      </c>
      <c r="C378" s="203" t="s">
        <v>151</v>
      </c>
      <c r="D378" s="438" t="s">
        <v>98</v>
      </c>
      <c r="E378" s="257">
        <v>1</v>
      </c>
      <c r="F378" s="212">
        <f>H378*DobMont</f>
        <v>0</v>
      </c>
      <c r="G378" s="212">
        <f>IF(OSNOVA!$B$40=1,E378*F378,"")</f>
        <v>0</v>
      </c>
      <c r="H378" s="212"/>
      <c r="I378" s="328"/>
      <c r="J378" s="328"/>
      <c r="K378" s="266"/>
      <c r="L378" s="269"/>
      <c r="M378" s="270"/>
      <c r="N378" s="249"/>
      <c r="O378" s="312"/>
      <c r="P378" s="306"/>
    </row>
    <row r="379" spans="1:16" s="78" customFormat="1" ht="24">
      <c r="A379" s="497"/>
      <c r="B379" s="176"/>
      <c r="C379" s="197" t="s">
        <v>276</v>
      </c>
      <c r="D379" s="438"/>
      <c r="E379" s="257"/>
      <c r="F379" s="212">
        <f>H379*DobMont</f>
        <v>0</v>
      </c>
      <c r="G379" s="212">
        <f>IF(OSNOVA!$B$40=1,E379*F379,"")</f>
        <v>0</v>
      </c>
      <c r="H379" s="212"/>
      <c r="I379" s="328"/>
      <c r="J379" s="328"/>
      <c r="K379" s="266"/>
      <c r="L379" s="269"/>
      <c r="M379" s="270"/>
      <c r="N379" s="249"/>
      <c r="O379" s="312"/>
      <c r="P379" s="306"/>
    </row>
    <row r="380" spans="1:16" s="78" customFormat="1" ht="12">
      <c r="A380" s="497"/>
      <c r="B380" s="176"/>
      <c r="C380" s="197"/>
      <c r="D380" s="364"/>
      <c r="E380" s="344"/>
      <c r="F380" s="212">
        <f>H380*DobMont</f>
        <v>0</v>
      </c>
      <c r="G380" s="212">
        <f>IF(OSNOVA!$B$40=1,E380*F380,"")</f>
        <v>0</v>
      </c>
      <c r="H380" s="212"/>
      <c r="I380" s="328"/>
      <c r="J380" s="328"/>
      <c r="K380" s="266"/>
      <c r="L380" s="269"/>
      <c r="M380" s="270"/>
      <c r="N380" s="249"/>
      <c r="O380" s="312"/>
      <c r="P380" s="306"/>
    </row>
    <row r="381" spans="1:16" s="78" customFormat="1" ht="12">
      <c r="A381" s="497" t="str">
        <f>$B$342</f>
        <v>VII.</v>
      </c>
      <c r="B381" s="176">
        <f>COUNT($A$344:B380)+1</f>
        <v>9</v>
      </c>
      <c r="C381" s="203" t="s">
        <v>364</v>
      </c>
      <c r="D381" s="438" t="s">
        <v>6</v>
      </c>
      <c r="E381" s="257">
        <v>1</v>
      </c>
      <c r="F381" s="212">
        <f>H381*DobMont</f>
        <v>0</v>
      </c>
      <c r="G381" s="212">
        <f>IF(OSNOVA!$B$40=1,E381*F381,"")</f>
        <v>0</v>
      </c>
      <c r="H381" s="212"/>
      <c r="I381" s="328"/>
      <c r="J381" s="328"/>
      <c r="K381" s="266"/>
      <c r="L381" s="269"/>
      <c r="M381" s="270"/>
      <c r="N381" s="249"/>
      <c r="O381" s="312"/>
      <c r="P381" s="306"/>
    </row>
    <row r="382" spans="1:16" s="78" customFormat="1" ht="96">
      <c r="A382" s="497"/>
      <c r="B382" s="176"/>
      <c r="C382" s="197" t="s">
        <v>365</v>
      </c>
      <c r="D382" s="438"/>
      <c r="E382" s="257"/>
      <c r="F382" s="212">
        <f>H382*DobMont</f>
        <v>0</v>
      </c>
      <c r="G382" s="212">
        <f>IF(OSNOVA!$B$40=1,E382*F382,"")</f>
        <v>0</v>
      </c>
      <c r="H382" s="212"/>
      <c r="I382" s="328"/>
      <c r="J382" s="328"/>
      <c r="K382" s="266"/>
      <c r="L382" s="269"/>
      <c r="M382" s="270"/>
      <c r="N382" s="249"/>
      <c r="O382" s="312"/>
      <c r="P382" s="306"/>
    </row>
    <row r="383" spans="1:16" s="78" customFormat="1" ht="8.25" customHeight="1">
      <c r="A383" s="497"/>
      <c r="B383" s="176"/>
      <c r="C383" s="250"/>
      <c r="D383" s="223"/>
      <c r="E383" s="224"/>
      <c r="F383" s="212"/>
      <c r="G383" s="266"/>
      <c r="H383" s="272"/>
      <c r="I383" s="328"/>
      <c r="J383" s="328"/>
      <c r="K383" s="266"/>
      <c r="L383" s="269"/>
      <c r="M383" s="270"/>
      <c r="N383" s="249"/>
      <c r="O383" s="312"/>
      <c r="P383" s="306"/>
    </row>
    <row r="384" spans="1:16" s="78" customFormat="1" ht="12">
      <c r="A384" s="497" t="str">
        <f>$B$342</f>
        <v>VII.</v>
      </c>
      <c r="B384" s="176">
        <f>COUNT($A$344:B383)+1</f>
        <v>10</v>
      </c>
      <c r="C384" s="203" t="s">
        <v>135</v>
      </c>
      <c r="D384" s="345" t="s">
        <v>5</v>
      </c>
      <c r="E384" s="346">
        <v>25</v>
      </c>
      <c r="F384" s="212">
        <f>H384*DobMont</f>
        <v>0</v>
      </c>
      <c r="G384" s="266">
        <f>IF(OSNOVA!$B$40=1,E384*F384,"")</f>
        <v>0</v>
      </c>
      <c r="H384" s="272"/>
      <c r="I384" s="328"/>
      <c r="J384" s="328"/>
      <c r="K384" s="266"/>
      <c r="L384" s="269"/>
      <c r="M384" s="270"/>
      <c r="N384" s="249"/>
      <c r="O384" s="312"/>
      <c r="P384" s="306"/>
    </row>
    <row r="385" spans="1:16" s="78" customFormat="1" ht="84">
      <c r="A385" s="497"/>
      <c r="B385" s="176"/>
      <c r="C385" s="94" t="s">
        <v>174</v>
      </c>
      <c r="D385" s="365"/>
      <c r="E385" s="346"/>
      <c r="F385" s="212"/>
      <c r="G385" s="266"/>
      <c r="H385" s="272"/>
      <c r="I385" s="328"/>
      <c r="J385" s="328"/>
      <c r="K385" s="266"/>
      <c r="L385" s="269"/>
      <c r="M385" s="270"/>
      <c r="N385" s="249"/>
      <c r="O385" s="312"/>
      <c r="P385" s="306"/>
    </row>
    <row r="386" spans="1:16" s="78" customFormat="1" ht="12">
      <c r="A386" s="497"/>
      <c r="B386" s="176"/>
      <c r="C386" s="204" t="s">
        <v>175</v>
      </c>
      <c r="D386" s="345"/>
      <c r="E386" s="346"/>
      <c r="F386" s="212"/>
      <c r="G386" s="266"/>
      <c r="H386" s="272"/>
      <c r="I386" s="328"/>
      <c r="J386" s="328"/>
      <c r="K386" s="266"/>
      <c r="L386" s="269"/>
      <c r="M386" s="270"/>
      <c r="N386" s="249"/>
      <c r="O386" s="312"/>
      <c r="P386" s="306"/>
    </row>
    <row r="387" spans="1:16" s="78" customFormat="1" ht="6" customHeight="1">
      <c r="A387" s="498"/>
      <c r="B387" s="176"/>
      <c r="C387" s="84"/>
      <c r="D387" s="365"/>
      <c r="E387" s="346"/>
      <c r="F387" s="227"/>
      <c r="G387" s="212"/>
      <c r="H387" s="272"/>
      <c r="I387" s="328"/>
      <c r="J387" s="328"/>
      <c r="K387" s="266"/>
      <c r="L387" s="269"/>
      <c r="M387" s="270"/>
      <c r="N387" s="249"/>
      <c r="O387" s="312"/>
      <c r="P387" s="306"/>
    </row>
    <row r="388" spans="1:16" s="78" customFormat="1" ht="13.5" thickBot="1">
      <c r="A388" s="499"/>
      <c r="B388" s="500"/>
      <c r="C388" s="121" t="str">
        <f>CONCATENATE(B342," ",C342," - SKUPAJ:")</f>
        <v>VII. KN7 TOLKALA - SKUPAJ:</v>
      </c>
      <c r="D388" s="354"/>
      <c r="E388" s="354"/>
      <c r="F388" s="228"/>
      <c r="G388" s="229">
        <f>SUM(G343:G387)</f>
        <v>0</v>
      </c>
      <c r="H388" s="272"/>
      <c r="I388" s="328"/>
      <c r="J388" s="328"/>
      <c r="K388" s="266"/>
      <c r="L388" s="269"/>
      <c r="M388" s="270"/>
      <c r="N388" s="249"/>
      <c r="O388" s="312"/>
      <c r="P388" s="306"/>
    </row>
    <row r="389" spans="1:16" s="78" customFormat="1" ht="12.75">
      <c r="A389" s="501"/>
      <c r="B389" s="502"/>
      <c r="C389" s="339"/>
      <c r="D389" s="356"/>
      <c r="E389" s="356"/>
      <c r="F389" s="340"/>
      <c r="G389" s="267"/>
      <c r="H389" s="272"/>
      <c r="I389" s="328"/>
      <c r="J389" s="328"/>
      <c r="K389" s="266"/>
      <c r="L389" s="269"/>
      <c r="M389" s="270"/>
      <c r="N389" s="249"/>
      <c r="O389" s="312"/>
      <c r="P389" s="306"/>
    </row>
    <row r="390" spans="1:16" s="769" customFormat="1" ht="13.5" thickBot="1">
      <c r="A390" s="759"/>
      <c r="B390" s="760" t="s">
        <v>410</v>
      </c>
      <c r="C390" s="761" t="s">
        <v>152</v>
      </c>
      <c r="D390" s="373"/>
      <c r="E390" s="374"/>
      <c r="F390" s="375"/>
      <c r="G390" s="375"/>
      <c r="H390" s="762"/>
      <c r="I390" s="763"/>
      <c r="J390" s="763"/>
      <c r="K390" s="764"/>
      <c r="L390" s="765"/>
      <c r="M390" s="766"/>
      <c r="N390" s="767"/>
      <c r="O390" s="768"/>
      <c r="P390" s="764"/>
    </row>
    <row r="391" spans="1:16" s="78" customFormat="1" ht="12.75">
      <c r="A391" s="495"/>
      <c r="B391" s="496"/>
      <c r="C391" s="107"/>
      <c r="D391" s="359"/>
      <c r="E391" s="361"/>
      <c r="F391" s="212"/>
      <c r="G391" s="266"/>
      <c r="H391" s="272"/>
      <c r="I391" s="328"/>
      <c r="J391" s="328"/>
      <c r="K391" s="266"/>
      <c r="L391" s="269"/>
      <c r="M391" s="270"/>
      <c r="N391" s="249"/>
      <c r="O391" s="312"/>
      <c r="P391" s="306"/>
    </row>
    <row r="392" spans="1:16" s="78" customFormat="1" ht="12">
      <c r="A392" s="497" t="str">
        <f>$B$390</f>
        <v>VIII.</v>
      </c>
      <c r="B392" s="176">
        <f>COUNT(#REF!)+1</f>
        <v>1</v>
      </c>
      <c r="C392" s="203" t="s">
        <v>430</v>
      </c>
      <c r="D392" s="223" t="s">
        <v>6</v>
      </c>
      <c r="E392" s="224">
        <v>2</v>
      </c>
      <c r="F392" s="212">
        <f>H392*DobMont</f>
        <v>0</v>
      </c>
      <c r="G392" s="266">
        <f>IF(OSNOVA!$B$40=1,E392*F392,"")</f>
        <v>0</v>
      </c>
      <c r="H392" s="272"/>
      <c r="I392" s="328"/>
      <c r="J392" s="328"/>
      <c r="K392" s="266"/>
      <c r="L392" s="269"/>
      <c r="M392" s="270"/>
      <c r="N392" s="249"/>
      <c r="O392" s="312"/>
      <c r="P392" s="306"/>
    </row>
    <row r="393" spans="1:16" s="78" customFormat="1" ht="48">
      <c r="A393" s="497"/>
      <c r="B393" s="176"/>
      <c r="C393" s="486" t="s">
        <v>432</v>
      </c>
      <c r="D393" s="223"/>
      <c r="E393" s="224"/>
      <c r="F393" s="212"/>
      <c r="G393" s="266"/>
      <c r="H393" s="272"/>
      <c r="I393" s="328"/>
      <c r="J393" s="328"/>
      <c r="K393" s="266"/>
      <c r="L393" s="269"/>
      <c r="M393" s="270"/>
      <c r="N393" s="249"/>
      <c r="O393" s="312"/>
      <c r="P393" s="306"/>
    </row>
    <row r="394" spans="1:16" s="78" customFormat="1" ht="12">
      <c r="A394" s="497"/>
      <c r="B394" s="176"/>
      <c r="C394" s="669" t="s">
        <v>803</v>
      </c>
      <c r="D394" s="223"/>
      <c r="E394" s="224"/>
      <c r="F394" s="212"/>
      <c r="G394" s="266"/>
      <c r="H394" s="272"/>
      <c r="I394" s="328"/>
      <c r="J394" s="328"/>
      <c r="K394" s="266"/>
      <c r="L394" s="269"/>
      <c r="M394" s="270"/>
      <c r="N394" s="249"/>
      <c r="O394" s="312"/>
      <c r="P394" s="306"/>
    </row>
    <row r="395" spans="1:16" s="78" customFormat="1" ht="12">
      <c r="A395" s="498"/>
      <c r="B395" s="176"/>
      <c r="C395" s="200"/>
      <c r="D395" s="223"/>
      <c r="E395" s="224"/>
      <c r="F395" s="212">
        <f>H395*DobMont</f>
        <v>0</v>
      </c>
      <c r="G395" s="266">
        <f>IF(OSNOVA!$B$40=1,E395*F395,"")</f>
        <v>0</v>
      </c>
      <c r="H395" s="272"/>
      <c r="I395" s="328"/>
      <c r="J395" s="328"/>
      <c r="K395" s="266"/>
      <c r="L395" s="269"/>
      <c r="M395" s="270"/>
      <c r="N395" s="249"/>
      <c r="O395" s="312"/>
      <c r="P395" s="306"/>
    </row>
    <row r="396" spans="1:16" s="78" customFormat="1" ht="12">
      <c r="A396" s="497" t="str">
        <f>$B$390</f>
        <v>VIII.</v>
      </c>
      <c r="B396" s="176">
        <f>COUNT($A$392:B395)+1</f>
        <v>2</v>
      </c>
      <c r="C396" s="203" t="s">
        <v>431</v>
      </c>
      <c r="D396" s="223" t="s">
        <v>6</v>
      </c>
      <c r="E396" s="224">
        <v>9</v>
      </c>
      <c r="F396" s="212">
        <f>H396*DobMont</f>
        <v>0</v>
      </c>
      <c r="G396" s="266">
        <f>IF(OSNOVA!$B$40=1,E396*F396,"")</f>
        <v>0</v>
      </c>
      <c r="H396" s="272"/>
      <c r="I396" s="328"/>
      <c r="J396" s="328"/>
      <c r="K396" s="266"/>
      <c r="L396" s="269"/>
      <c r="M396" s="270"/>
      <c r="N396" s="249"/>
      <c r="O396" s="312"/>
      <c r="P396" s="306"/>
    </row>
    <row r="397" spans="1:16" s="78" customFormat="1" ht="60">
      <c r="A397" s="497"/>
      <c r="B397" s="176"/>
      <c r="C397" s="486" t="s">
        <v>622</v>
      </c>
      <c r="D397" s="223"/>
      <c r="E397" s="224"/>
      <c r="F397" s="212"/>
      <c r="G397" s="266"/>
      <c r="H397" s="272"/>
      <c r="I397" s="328"/>
      <c r="J397" s="328"/>
      <c r="K397" s="266"/>
      <c r="L397" s="269"/>
      <c r="M397" s="270"/>
      <c r="N397" s="249"/>
      <c r="O397" s="312"/>
      <c r="P397" s="306"/>
    </row>
    <row r="398" spans="1:16" s="78" customFormat="1" ht="15.75" customHeight="1">
      <c r="A398" s="497"/>
      <c r="B398" s="176"/>
      <c r="C398" s="485" t="s">
        <v>621</v>
      </c>
      <c r="D398" s="223"/>
      <c r="E398" s="224"/>
      <c r="F398" s="212"/>
      <c r="G398" s="266"/>
      <c r="H398" s="272"/>
      <c r="I398" s="328"/>
      <c r="J398" s="328"/>
      <c r="K398" s="266"/>
      <c r="L398" s="269"/>
      <c r="M398" s="270"/>
      <c r="N398" s="249"/>
      <c r="O398" s="312"/>
      <c r="P398" s="306"/>
    </row>
    <row r="399" spans="1:16" s="78" customFormat="1" ht="12">
      <c r="A399" s="497"/>
      <c r="B399" s="176"/>
      <c r="C399" s="250"/>
      <c r="D399" s="223"/>
      <c r="E399" s="224"/>
      <c r="F399" s="249"/>
      <c r="G399" s="266"/>
      <c r="H399" s="272"/>
      <c r="I399" s="328"/>
      <c r="J399" s="328"/>
      <c r="K399" s="266"/>
      <c r="L399" s="269"/>
      <c r="M399" s="270"/>
      <c r="N399" s="249"/>
      <c r="O399" s="312"/>
      <c r="P399" s="306"/>
    </row>
    <row r="400" spans="1:16" s="78" customFormat="1" ht="12">
      <c r="A400" s="497" t="str">
        <f>$B$390</f>
        <v>VIII.</v>
      </c>
      <c r="B400" s="176">
        <f>COUNT($A$392:B399)+1</f>
        <v>3</v>
      </c>
      <c r="C400" s="203" t="s">
        <v>413</v>
      </c>
      <c r="D400" s="223" t="s">
        <v>98</v>
      </c>
      <c r="E400" s="224">
        <v>1</v>
      </c>
      <c r="F400" s="212">
        <f>H400*DobMont</f>
        <v>0</v>
      </c>
      <c r="G400" s="266">
        <f>IF(OSNOVA!$B$40=1,E400*F400,"")</f>
        <v>0</v>
      </c>
      <c r="H400" s="272"/>
      <c r="I400" s="328"/>
      <c r="J400" s="328"/>
      <c r="K400" s="266"/>
      <c r="L400" s="269"/>
      <c r="M400" s="270"/>
      <c r="N400" s="249"/>
      <c r="O400" s="312"/>
      <c r="P400" s="306"/>
    </row>
    <row r="401" spans="1:16" s="78" customFormat="1" ht="48">
      <c r="A401" s="497"/>
      <c r="B401" s="176"/>
      <c r="C401" s="197" t="s">
        <v>359</v>
      </c>
      <c r="D401" s="223"/>
      <c r="E401" s="224"/>
      <c r="F401" s="212"/>
      <c r="G401" s="266"/>
      <c r="H401" s="272"/>
      <c r="I401" s="328"/>
      <c r="J401" s="328"/>
      <c r="K401" s="266"/>
      <c r="L401" s="269"/>
      <c r="M401" s="270"/>
      <c r="N401" s="249"/>
      <c r="O401" s="312"/>
      <c r="P401" s="306"/>
    </row>
    <row r="402" spans="1:16" s="78" customFormat="1" ht="48">
      <c r="A402" s="497"/>
      <c r="B402" s="176"/>
      <c r="C402" s="485" t="s">
        <v>358</v>
      </c>
      <c r="D402" s="223"/>
      <c r="E402" s="224"/>
      <c r="F402" s="212"/>
      <c r="G402" s="266"/>
      <c r="H402" s="272"/>
      <c r="I402" s="328"/>
      <c r="J402" s="328"/>
      <c r="K402" s="266"/>
      <c r="L402" s="269"/>
      <c r="M402" s="270"/>
      <c r="N402" s="249"/>
      <c r="O402" s="312"/>
      <c r="P402" s="306"/>
    </row>
    <row r="403" spans="1:16" s="78" customFormat="1" ht="12">
      <c r="A403" s="497"/>
      <c r="B403" s="176"/>
      <c r="C403" s="250"/>
      <c r="D403" s="223"/>
      <c r="E403" s="224"/>
      <c r="F403" s="249"/>
      <c r="G403" s="266"/>
      <c r="H403" s="272"/>
      <c r="I403" s="328"/>
      <c r="J403" s="328"/>
      <c r="K403" s="266"/>
      <c r="L403" s="269"/>
      <c r="M403" s="270"/>
      <c r="N403" s="249"/>
      <c r="O403" s="312"/>
      <c r="P403" s="306"/>
    </row>
    <row r="404" spans="1:16" s="78" customFormat="1" ht="12">
      <c r="A404" s="497" t="str">
        <f>$B$390</f>
        <v>VIII.</v>
      </c>
      <c r="B404" s="176">
        <f>COUNT($A$392:B403)+1</f>
        <v>4</v>
      </c>
      <c r="C404" s="222" t="s">
        <v>132</v>
      </c>
      <c r="D404" s="223"/>
      <c r="E404" s="224"/>
      <c r="F404" s="212">
        <f aca="true" t="shared" si="13" ref="F404:F419">H404*DobMont</f>
        <v>0</v>
      </c>
      <c r="G404" s="212">
        <f>IF(OSNOVA!$B$40=1,E404*F404,"")</f>
        <v>0</v>
      </c>
      <c r="H404" s="212"/>
      <c r="I404" s="328"/>
      <c r="J404" s="328"/>
      <c r="K404" s="266"/>
      <c r="L404" s="269"/>
      <c r="M404" s="270"/>
      <c r="N404" s="249"/>
      <c r="O404" s="312"/>
      <c r="P404" s="306"/>
    </row>
    <row r="405" spans="1:16" s="78" customFormat="1" ht="72">
      <c r="A405" s="497"/>
      <c r="B405" s="176"/>
      <c r="C405" s="201" t="s">
        <v>133</v>
      </c>
      <c r="D405" s="223"/>
      <c r="E405" s="224"/>
      <c r="F405" s="212">
        <f t="shared" si="13"/>
        <v>0</v>
      </c>
      <c r="G405" s="212">
        <f>IF(OSNOVA!$B$40=1,E405*F405,"")</f>
        <v>0</v>
      </c>
      <c r="H405" s="212"/>
      <c r="I405" s="328"/>
      <c r="J405" s="328"/>
      <c r="K405" s="266"/>
      <c r="L405" s="269"/>
      <c r="M405" s="270"/>
      <c r="N405" s="249"/>
      <c r="O405" s="312"/>
      <c r="P405" s="306"/>
    </row>
    <row r="406" spans="1:16" s="78" customFormat="1" ht="12">
      <c r="A406" s="497"/>
      <c r="B406" s="176"/>
      <c r="C406" s="199" t="s">
        <v>261</v>
      </c>
      <c r="D406" s="223" t="s">
        <v>6</v>
      </c>
      <c r="E406" s="224">
        <v>10</v>
      </c>
      <c r="F406" s="212">
        <f t="shared" si="13"/>
        <v>0</v>
      </c>
      <c r="G406" s="212">
        <f>IF(OSNOVA!$B$40=1,E406*F406,"")</f>
        <v>0</v>
      </c>
      <c r="H406" s="212"/>
      <c r="I406" s="328"/>
      <c r="J406" s="328"/>
      <c r="K406" s="266"/>
      <c r="L406" s="269"/>
      <c r="M406" s="270"/>
      <c r="N406" s="249"/>
      <c r="O406" s="312"/>
      <c r="P406" s="306"/>
    </row>
    <row r="407" spans="1:16" s="78" customFormat="1" ht="12">
      <c r="A407" s="497"/>
      <c r="B407" s="176"/>
      <c r="C407" s="199" t="s">
        <v>262</v>
      </c>
      <c r="D407" s="223" t="s">
        <v>6</v>
      </c>
      <c r="E407" s="224">
        <v>10</v>
      </c>
      <c r="F407" s="212">
        <f t="shared" si="13"/>
        <v>0</v>
      </c>
      <c r="G407" s="212">
        <f>IF(OSNOVA!$B$40=1,E407*F407,"")</f>
        <v>0</v>
      </c>
      <c r="H407" s="212"/>
      <c r="I407" s="328"/>
      <c r="J407" s="328"/>
      <c r="K407" s="266"/>
      <c r="L407" s="269"/>
      <c r="M407" s="270"/>
      <c r="N407" s="249"/>
      <c r="O407" s="312"/>
      <c r="P407" s="306"/>
    </row>
    <row r="408" spans="1:16" s="78" customFormat="1" ht="12">
      <c r="A408" s="497"/>
      <c r="B408" s="176"/>
      <c r="C408" s="199"/>
      <c r="D408" s="223"/>
      <c r="E408" s="224"/>
      <c r="F408" s="212"/>
      <c r="G408" s="212"/>
      <c r="H408" s="212"/>
      <c r="I408" s="328"/>
      <c r="J408" s="328"/>
      <c r="K408" s="266"/>
      <c r="L408" s="269"/>
      <c r="M408" s="270"/>
      <c r="N408" s="249"/>
      <c r="O408" s="312"/>
      <c r="P408" s="306"/>
    </row>
    <row r="409" spans="1:16" s="78" customFormat="1" ht="12">
      <c r="A409" s="497" t="str">
        <f>$B$390</f>
        <v>VIII.</v>
      </c>
      <c r="B409" s="176">
        <f>COUNT($A$392:B408)+1</f>
        <v>5</v>
      </c>
      <c r="C409" s="222" t="s">
        <v>602</v>
      </c>
      <c r="D409" s="223"/>
      <c r="E409" s="224"/>
      <c r="F409" s="212">
        <f>H409*DobMont</f>
        <v>0</v>
      </c>
      <c r="G409" s="212">
        <f>IF(OSNOVA!$B$40=1,E409*F409,"")</f>
        <v>0</v>
      </c>
      <c r="H409" s="212"/>
      <c r="I409" s="328"/>
      <c r="J409" s="328"/>
      <c r="K409" s="266"/>
      <c r="L409" s="269"/>
      <c r="M409" s="270"/>
      <c r="N409" s="249"/>
      <c r="O409" s="312"/>
      <c r="P409" s="306"/>
    </row>
    <row r="410" spans="1:16" s="78" customFormat="1" ht="60">
      <c r="A410" s="497"/>
      <c r="B410" s="176"/>
      <c r="C410" s="443" t="s">
        <v>603</v>
      </c>
      <c r="D410" s="223"/>
      <c r="E410" s="224"/>
      <c r="F410" s="212">
        <f>H410*DobMont</f>
        <v>0</v>
      </c>
      <c r="G410" s="212">
        <f>IF(OSNOVA!$B$40=1,E410*F410,"")</f>
        <v>0</v>
      </c>
      <c r="H410" s="212"/>
      <c r="I410" s="328"/>
      <c r="J410" s="328"/>
      <c r="K410" s="266"/>
      <c r="L410" s="269"/>
      <c r="M410" s="270"/>
      <c r="N410" s="249"/>
      <c r="O410" s="312"/>
      <c r="P410" s="306"/>
    </row>
    <row r="411" spans="1:16" s="78" customFormat="1" ht="12">
      <c r="A411" s="497"/>
      <c r="B411" s="176"/>
      <c r="C411" s="667" t="s">
        <v>804</v>
      </c>
      <c r="I411" s="328"/>
      <c r="J411" s="328"/>
      <c r="K411" s="266"/>
      <c r="L411" s="269"/>
      <c r="M411" s="270"/>
      <c r="N411" s="249"/>
      <c r="O411" s="312"/>
      <c r="P411" s="306"/>
    </row>
    <row r="412" spans="1:16" s="78" customFormat="1" ht="12">
      <c r="A412" s="497"/>
      <c r="B412" s="176"/>
      <c r="C412" s="668" t="s">
        <v>605</v>
      </c>
      <c r="D412" s="223" t="s">
        <v>6</v>
      </c>
      <c r="E412" s="224">
        <v>1</v>
      </c>
      <c r="F412" s="212">
        <f>H412*DobMont</f>
        <v>0</v>
      </c>
      <c r="G412" s="212">
        <f>IF(OSNOVA!$B$40=1,E412*F412,"")</f>
        <v>0</v>
      </c>
      <c r="H412" s="212"/>
      <c r="I412" s="328"/>
      <c r="J412" s="328"/>
      <c r="K412" s="266"/>
      <c r="L412" s="269"/>
      <c r="M412" s="270"/>
      <c r="N412" s="249"/>
      <c r="O412" s="312"/>
      <c r="P412" s="306"/>
    </row>
    <row r="413" spans="1:16" s="78" customFormat="1" ht="12">
      <c r="A413" s="497"/>
      <c r="B413" s="176"/>
      <c r="C413" s="668" t="s">
        <v>605</v>
      </c>
      <c r="D413" s="223" t="s">
        <v>6</v>
      </c>
      <c r="E413" s="224">
        <v>1</v>
      </c>
      <c r="F413" s="212">
        <f>H413*DobMont</f>
        <v>0</v>
      </c>
      <c r="G413" s="212">
        <f>IF(OSNOVA!$B$40=1,E413*F413,"")</f>
        <v>0</v>
      </c>
      <c r="H413" s="212"/>
      <c r="I413" s="328"/>
      <c r="J413" s="328"/>
      <c r="K413" s="266"/>
      <c r="L413" s="269"/>
      <c r="M413" s="270"/>
      <c r="N413" s="249"/>
      <c r="O413" s="312"/>
      <c r="P413" s="306"/>
    </row>
    <row r="414" spans="1:16" s="78" customFormat="1" ht="12">
      <c r="A414" s="497"/>
      <c r="B414" s="176"/>
      <c r="C414" s="668"/>
      <c r="D414" s="218"/>
      <c r="E414" s="218"/>
      <c r="F414" s="212"/>
      <c r="G414" s="212"/>
      <c r="H414" s="212"/>
      <c r="I414" s="328"/>
      <c r="J414" s="328"/>
      <c r="K414" s="266"/>
      <c r="L414" s="269"/>
      <c r="M414" s="270"/>
      <c r="N414" s="249"/>
      <c r="O414" s="312"/>
      <c r="P414" s="306"/>
    </row>
    <row r="415" spans="1:16" s="78" customFormat="1" ht="12">
      <c r="A415" s="497" t="str">
        <f>$B$390</f>
        <v>VIII.</v>
      </c>
      <c r="B415" s="176">
        <f>COUNT($A$392:B413)+1</f>
        <v>6</v>
      </c>
      <c r="C415" s="461" t="s">
        <v>271</v>
      </c>
      <c r="D415" s="456"/>
      <c r="E415" s="224"/>
      <c r="F415" s="212">
        <f t="shared" si="13"/>
        <v>0</v>
      </c>
      <c r="G415" s="212">
        <f>IF(OSNOVA!$B$40=1,E415*F415,"")</f>
        <v>0</v>
      </c>
      <c r="H415" s="212"/>
      <c r="I415" s="328"/>
      <c r="J415" s="328"/>
      <c r="K415" s="266"/>
      <c r="L415" s="269"/>
      <c r="M415" s="270"/>
      <c r="N415" s="249"/>
      <c r="O415" s="312"/>
      <c r="P415" s="306"/>
    </row>
    <row r="416" spans="1:16" s="78" customFormat="1" ht="24">
      <c r="A416" s="497"/>
      <c r="B416" s="176"/>
      <c r="C416" s="201" t="s">
        <v>272</v>
      </c>
      <c r="D416" s="456"/>
      <c r="E416" s="224"/>
      <c r="F416" s="212">
        <f t="shared" si="13"/>
        <v>0</v>
      </c>
      <c r="G416" s="212">
        <f>IF(OSNOVA!$B$40=1,E416*F416,"")</f>
        <v>0</v>
      </c>
      <c r="H416" s="212"/>
      <c r="I416" s="328"/>
      <c r="J416" s="328"/>
      <c r="K416" s="266"/>
      <c r="L416" s="269"/>
      <c r="M416" s="270"/>
      <c r="N416" s="249"/>
      <c r="O416" s="312"/>
      <c r="P416" s="306"/>
    </row>
    <row r="417" spans="1:16" s="78" customFormat="1" ht="12">
      <c r="A417" s="497"/>
      <c r="B417" s="176"/>
      <c r="C417" s="226" t="s">
        <v>273</v>
      </c>
      <c r="D417" s="456"/>
      <c r="E417" s="224"/>
      <c r="F417" s="212">
        <f t="shared" si="13"/>
        <v>0</v>
      </c>
      <c r="G417" s="212">
        <f>IF(OSNOVA!$B$40=1,E417*F417,"")</f>
        <v>0</v>
      </c>
      <c r="H417" s="212"/>
      <c r="I417" s="328"/>
      <c r="J417" s="328"/>
      <c r="K417" s="266"/>
      <c r="L417" s="269"/>
      <c r="M417" s="270"/>
      <c r="N417" s="249"/>
      <c r="O417" s="312"/>
      <c r="P417" s="306"/>
    </row>
    <row r="418" spans="1:16" s="78" customFormat="1" ht="12">
      <c r="A418" s="497"/>
      <c r="B418" s="176"/>
      <c r="C418" s="199" t="s">
        <v>261</v>
      </c>
      <c r="D418" s="456" t="s">
        <v>4</v>
      </c>
      <c r="E418" s="224">
        <v>2</v>
      </c>
      <c r="F418" s="212">
        <f t="shared" si="13"/>
        <v>0</v>
      </c>
      <c r="G418" s="212">
        <f>IF(OSNOVA!$B$40=1,E418*F418,"")</f>
        <v>0</v>
      </c>
      <c r="H418" s="212"/>
      <c r="I418" s="328"/>
      <c r="J418" s="328"/>
      <c r="K418" s="266"/>
      <c r="L418" s="269"/>
      <c r="M418" s="270"/>
      <c r="N418" s="249"/>
      <c r="O418" s="312"/>
      <c r="P418" s="306"/>
    </row>
    <row r="419" spans="1:16" s="78" customFormat="1" ht="12">
      <c r="A419" s="497"/>
      <c r="B419" s="176"/>
      <c r="C419" s="199" t="s">
        <v>262</v>
      </c>
      <c r="D419" s="456" t="s">
        <v>4</v>
      </c>
      <c r="E419" s="224">
        <v>2</v>
      </c>
      <c r="F419" s="212">
        <f t="shared" si="13"/>
        <v>0</v>
      </c>
      <c r="G419" s="212">
        <f>IF(OSNOVA!$B$40=1,E419*F419,"")</f>
        <v>0</v>
      </c>
      <c r="H419" s="212"/>
      <c r="I419" s="328"/>
      <c r="J419" s="328"/>
      <c r="K419" s="266"/>
      <c r="L419" s="269"/>
      <c r="M419" s="270"/>
      <c r="N419" s="249"/>
      <c r="O419" s="312"/>
      <c r="P419" s="306"/>
    </row>
    <row r="420" spans="1:16" s="78" customFormat="1" ht="12">
      <c r="A420" s="497"/>
      <c r="B420" s="176"/>
      <c r="C420" s="225"/>
      <c r="D420" s="223"/>
      <c r="E420" s="224"/>
      <c r="F420" s="212">
        <f aca="true" t="shared" si="14" ref="F420:F429">H420*DobMont</f>
        <v>0</v>
      </c>
      <c r="G420" s="212">
        <f>IF(OSNOVA!$B$40=1,E420*F420,"")</f>
        <v>0</v>
      </c>
      <c r="H420" s="212"/>
      <c r="I420" s="328"/>
      <c r="J420" s="328"/>
      <c r="K420" s="266"/>
      <c r="L420" s="269"/>
      <c r="M420" s="270"/>
      <c r="N420" s="249"/>
      <c r="O420" s="312"/>
      <c r="P420" s="306"/>
    </row>
    <row r="421" spans="1:16" s="78" customFormat="1" ht="12">
      <c r="A421" s="497" t="str">
        <f>$B$390</f>
        <v>VIII.</v>
      </c>
      <c r="B421" s="176">
        <f>COUNT($A$392:B420)+1</f>
        <v>7</v>
      </c>
      <c r="C421" s="222" t="s">
        <v>351</v>
      </c>
      <c r="D421" s="223" t="s">
        <v>6</v>
      </c>
      <c r="E421" s="224">
        <v>7</v>
      </c>
      <c r="F421" s="212">
        <f t="shared" si="14"/>
        <v>0</v>
      </c>
      <c r="G421" s="212">
        <f>IF(OSNOVA!$B$40=1,E421*F421,"")</f>
        <v>0</v>
      </c>
      <c r="H421" s="212"/>
      <c r="I421" s="328"/>
      <c r="J421" s="328"/>
      <c r="K421" s="266"/>
      <c r="L421" s="269"/>
      <c r="M421" s="270"/>
      <c r="N421" s="249"/>
      <c r="O421" s="312"/>
      <c r="P421" s="306"/>
    </row>
    <row r="422" spans="1:16" s="78" customFormat="1" ht="60">
      <c r="A422" s="497"/>
      <c r="B422" s="176"/>
      <c r="C422" s="199" t="s">
        <v>352</v>
      </c>
      <c r="D422" s="456"/>
      <c r="E422" s="224"/>
      <c r="F422" s="212">
        <f t="shared" si="14"/>
        <v>0</v>
      </c>
      <c r="G422" s="212">
        <f>IF(OSNOVA!$B$40=1,E422*F422,"")</f>
        <v>0</v>
      </c>
      <c r="H422" s="212"/>
      <c r="I422" s="328"/>
      <c r="J422" s="328"/>
      <c r="K422" s="266"/>
      <c r="L422" s="269"/>
      <c r="M422" s="270"/>
      <c r="N422" s="249"/>
      <c r="O422" s="312"/>
      <c r="P422" s="306"/>
    </row>
    <row r="423" spans="1:16" s="78" customFormat="1" ht="24">
      <c r="A423" s="497"/>
      <c r="B423" s="176"/>
      <c r="C423" s="444" t="s">
        <v>353</v>
      </c>
      <c r="D423" s="456"/>
      <c r="E423" s="224"/>
      <c r="F423" s="212">
        <f t="shared" si="14"/>
        <v>0</v>
      </c>
      <c r="G423" s="212">
        <f>IF(OSNOVA!$B$40=1,E423*F423,"")</f>
        <v>0</v>
      </c>
      <c r="H423" s="212"/>
      <c r="I423" s="328"/>
      <c r="J423" s="328"/>
      <c r="K423" s="266"/>
      <c r="L423" s="269"/>
      <c r="M423" s="270"/>
      <c r="N423" s="249"/>
      <c r="O423" s="312"/>
      <c r="P423" s="306"/>
    </row>
    <row r="424" spans="1:16" s="78" customFormat="1" ht="12">
      <c r="A424" s="497"/>
      <c r="B424" s="176"/>
      <c r="C424" s="225"/>
      <c r="D424" s="223"/>
      <c r="E424" s="224"/>
      <c r="F424" s="212">
        <f t="shared" si="14"/>
        <v>0</v>
      </c>
      <c r="G424" s="212">
        <f>IF(OSNOVA!$B$40=1,E424*F424,"")</f>
        <v>0</v>
      </c>
      <c r="H424" s="212"/>
      <c r="I424" s="328"/>
      <c r="J424" s="328"/>
      <c r="K424" s="266"/>
      <c r="L424" s="269"/>
      <c r="M424" s="270"/>
      <c r="N424" s="249"/>
      <c r="O424" s="312"/>
      <c r="P424" s="306"/>
    </row>
    <row r="425" spans="1:16" s="78" customFormat="1" ht="12">
      <c r="A425" s="497" t="str">
        <f>$B$390</f>
        <v>VIII.</v>
      </c>
      <c r="B425" s="176">
        <f>COUNT($A$392:B424)+1</f>
        <v>8</v>
      </c>
      <c r="C425" s="461" t="s">
        <v>338</v>
      </c>
      <c r="D425" s="456"/>
      <c r="E425" s="224"/>
      <c r="F425" s="212">
        <f t="shared" si="14"/>
        <v>0</v>
      </c>
      <c r="G425" s="212">
        <f>IF(OSNOVA!$B$40=1,E425*F425,"")</f>
        <v>0</v>
      </c>
      <c r="H425" s="212"/>
      <c r="I425" s="328"/>
      <c r="J425" s="328"/>
      <c r="K425" s="266"/>
      <c r="L425" s="269"/>
      <c r="M425" s="270"/>
      <c r="N425" s="249"/>
      <c r="O425" s="312"/>
      <c r="P425" s="306"/>
    </row>
    <row r="426" spans="1:16" s="78" customFormat="1" ht="36">
      <c r="A426" s="497"/>
      <c r="B426" s="176"/>
      <c r="C426" s="201" t="s">
        <v>339</v>
      </c>
      <c r="D426" s="456"/>
      <c r="E426" s="224"/>
      <c r="F426" s="212">
        <f t="shared" si="14"/>
        <v>0</v>
      </c>
      <c r="G426" s="212">
        <f>IF(OSNOVA!$B$40=1,E426*F426,"")</f>
        <v>0</v>
      </c>
      <c r="H426" s="212"/>
      <c r="I426" s="328"/>
      <c r="J426" s="328"/>
      <c r="K426" s="266"/>
      <c r="L426" s="269"/>
      <c r="M426" s="270"/>
      <c r="N426" s="249"/>
      <c r="O426" s="312"/>
      <c r="P426" s="306"/>
    </row>
    <row r="427" spans="1:16" s="78" customFormat="1" ht="24">
      <c r="A427" s="497"/>
      <c r="B427" s="176"/>
      <c r="C427" s="226" t="s">
        <v>354</v>
      </c>
      <c r="D427" s="456"/>
      <c r="E427" s="224"/>
      <c r="F427" s="212">
        <f t="shared" si="14"/>
        <v>0</v>
      </c>
      <c r="G427" s="212">
        <f>IF(OSNOVA!$B$40=1,E427*F427,"")</f>
        <v>0</v>
      </c>
      <c r="H427" s="212"/>
      <c r="I427" s="328"/>
      <c r="J427" s="328"/>
      <c r="K427" s="266"/>
      <c r="L427" s="269"/>
      <c r="M427" s="270"/>
      <c r="N427" s="249"/>
      <c r="O427" s="312"/>
      <c r="P427" s="306"/>
    </row>
    <row r="428" spans="1:16" s="78" customFormat="1" ht="12">
      <c r="A428" s="505"/>
      <c r="B428" s="506"/>
      <c r="C428" s="199" t="s">
        <v>261</v>
      </c>
      <c r="D428" s="223" t="s">
        <v>6</v>
      </c>
      <c r="E428" s="224">
        <v>9</v>
      </c>
      <c r="F428" s="249">
        <f>H428*DobMont</f>
        <v>0</v>
      </c>
      <c r="G428" s="249">
        <f>IF(OSNOVA!$B$40=1,E428*F428,"")</f>
        <v>0</v>
      </c>
      <c r="H428" s="249"/>
      <c r="I428" s="491"/>
      <c r="J428" s="491"/>
      <c r="K428" s="266"/>
      <c r="L428" s="269"/>
      <c r="M428" s="270"/>
      <c r="N428" s="249"/>
      <c r="O428" s="312"/>
      <c r="P428" s="306"/>
    </row>
    <row r="429" spans="1:16" s="78" customFormat="1" ht="12">
      <c r="A429" s="505"/>
      <c r="B429" s="506"/>
      <c r="C429" s="199" t="s">
        <v>262</v>
      </c>
      <c r="D429" s="223" t="s">
        <v>6</v>
      </c>
      <c r="E429" s="224">
        <v>2</v>
      </c>
      <c r="F429" s="249">
        <f t="shared" si="14"/>
        <v>0</v>
      </c>
      <c r="G429" s="249">
        <f>IF(OSNOVA!$B$40=1,E429*F429,"")</f>
        <v>0</v>
      </c>
      <c r="H429" s="249"/>
      <c r="I429" s="491"/>
      <c r="J429" s="491"/>
      <c r="K429" s="266"/>
      <c r="L429" s="269"/>
      <c r="M429" s="270"/>
      <c r="N429" s="249"/>
      <c r="O429" s="312"/>
      <c r="P429" s="306"/>
    </row>
    <row r="430" spans="1:16" s="78" customFormat="1" ht="12">
      <c r="A430" s="497"/>
      <c r="B430" s="176"/>
      <c r="C430" s="199"/>
      <c r="D430" s="223"/>
      <c r="E430" s="224"/>
      <c r="F430" s="212"/>
      <c r="G430" s="212"/>
      <c r="H430" s="212"/>
      <c r="I430" s="328"/>
      <c r="J430" s="328"/>
      <c r="K430" s="266"/>
      <c r="L430" s="269"/>
      <c r="M430" s="270"/>
      <c r="N430" s="249"/>
      <c r="O430" s="312"/>
      <c r="P430" s="306"/>
    </row>
    <row r="431" spans="1:16" s="78" customFormat="1" ht="12">
      <c r="A431" s="497" t="str">
        <f>$B$390</f>
        <v>VIII.</v>
      </c>
      <c r="B431" s="176">
        <f>COUNT($A$392:B430)+1</f>
        <v>9</v>
      </c>
      <c r="C431" s="371" t="s">
        <v>274</v>
      </c>
      <c r="D431" s="456" t="s">
        <v>4</v>
      </c>
      <c r="E431" s="224">
        <v>4</v>
      </c>
      <c r="F431" s="212">
        <f aca="true" t="shared" si="15" ref="F431:F436">H431*DobMont</f>
        <v>0</v>
      </c>
      <c r="G431" s="212">
        <f>IF(OSNOVA!$B$40=1,E431*F431,"")</f>
        <v>0</v>
      </c>
      <c r="H431" s="212"/>
      <c r="I431" s="328"/>
      <c r="J431" s="328"/>
      <c r="K431" s="266"/>
      <c r="L431" s="269"/>
      <c r="M431" s="270"/>
      <c r="N431" s="249"/>
      <c r="O431" s="312"/>
      <c r="P431" s="306"/>
    </row>
    <row r="432" spans="1:16" s="78" customFormat="1" ht="72">
      <c r="A432" s="497"/>
      <c r="B432" s="176"/>
      <c r="C432" s="445" t="s">
        <v>275</v>
      </c>
      <c r="D432" s="456"/>
      <c r="E432" s="224"/>
      <c r="F432" s="212">
        <f t="shared" si="15"/>
        <v>0</v>
      </c>
      <c r="G432" s="212">
        <f>IF(OSNOVA!$B$40=1,E432*F432,"")</f>
        <v>0</v>
      </c>
      <c r="H432" s="212"/>
      <c r="I432" s="328"/>
      <c r="J432" s="328"/>
      <c r="K432" s="266"/>
      <c r="L432" s="269"/>
      <c r="M432" s="270"/>
      <c r="N432" s="249"/>
      <c r="O432" s="312"/>
      <c r="P432" s="306"/>
    </row>
    <row r="433" spans="1:16" s="78" customFormat="1" ht="12">
      <c r="A433" s="497"/>
      <c r="B433" s="176"/>
      <c r="C433" s="384" t="s">
        <v>165</v>
      </c>
      <c r="D433" s="216"/>
      <c r="E433" s="218"/>
      <c r="F433" s="212">
        <f t="shared" si="15"/>
        <v>0</v>
      </c>
      <c r="G433" s="212">
        <f>IF(OSNOVA!$B$40=1,E433*F433,"")</f>
        <v>0</v>
      </c>
      <c r="H433" s="212"/>
      <c r="I433" s="328"/>
      <c r="J433" s="328"/>
      <c r="K433" s="266"/>
      <c r="L433" s="269"/>
      <c r="M433" s="270"/>
      <c r="N433" s="249"/>
      <c r="O433" s="312"/>
      <c r="P433" s="306"/>
    </row>
    <row r="434" spans="1:16" s="78" customFormat="1" ht="12">
      <c r="A434" s="497"/>
      <c r="B434" s="176"/>
      <c r="C434" s="225"/>
      <c r="D434" s="223"/>
      <c r="E434" s="224"/>
      <c r="F434" s="212">
        <f t="shared" si="15"/>
        <v>0</v>
      </c>
      <c r="G434" s="212">
        <f>IF(OSNOVA!$B$40=1,E434*F434,"")</f>
        <v>0</v>
      </c>
      <c r="H434" s="212"/>
      <c r="I434" s="328"/>
      <c r="J434" s="328"/>
      <c r="K434" s="266"/>
      <c r="L434" s="269"/>
      <c r="M434" s="270"/>
      <c r="N434" s="249"/>
      <c r="O434" s="312"/>
      <c r="P434" s="306"/>
    </row>
    <row r="435" spans="1:16" s="78" customFormat="1" ht="12">
      <c r="A435" s="497" t="str">
        <f>$B$390</f>
        <v>VIII.</v>
      </c>
      <c r="B435" s="176">
        <f>COUNT($A$392:B434)+1</f>
        <v>10</v>
      </c>
      <c r="C435" s="203" t="s">
        <v>151</v>
      </c>
      <c r="D435" s="438" t="s">
        <v>98</v>
      </c>
      <c r="E435" s="257">
        <v>1</v>
      </c>
      <c r="F435" s="212">
        <f t="shared" si="15"/>
        <v>0</v>
      </c>
      <c r="G435" s="212">
        <f>IF(OSNOVA!$B$40=1,E435*F435,"")</f>
        <v>0</v>
      </c>
      <c r="H435" s="212"/>
      <c r="I435" s="328"/>
      <c r="J435" s="328"/>
      <c r="K435" s="266"/>
      <c r="L435" s="269"/>
      <c r="M435" s="270"/>
      <c r="N435" s="249"/>
      <c r="O435" s="312"/>
      <c r="P435" s="306"/>
    </row>
    <row r="436" spans="1:16" s="78" customFormat="1" ht="24">
      <c r="A436" s="497"/>
      <c r="B436" s="176"/>
      <c r="C436" s="197" t="s">
        <v>276</v>
      </c>
      <c r="D436" s="438"/>
      <c r="E436" s="257"/>
      <c r="F436" s="212">
        <f t="shared" si="15"/>
        <v>0</v>
      </c>
      <c r="G436" s="212">
        <f>IF(OSNOVA!$B$40=1,E436*F436,"")</f>
        <v>0</v>
      </c>
      <c r="H436" s="212"/>
      <c r="I436" s="328"/>
      <c r="J436" s="328"/>
      <c r="K436" s="266"/>
      <c r="L436" s="269"/>
      <c r="M436" s="270"/>
      <c r="N436" s="249"/>
      <c r="O436" s="312"/>
      <c r="P436" s="306"/>
    </row>
    <row r="437" spans="1:16" s="78" customFormat="1" ht="12">
      <c r="A437" s="497"/>
      <c r="B437" s="176"/>
      <c r="C437" s="250"/>
      <c r="D437" s="223"/>
      <c r="E437" s="224"/>
      <c r="F437" s="249"/>
      <c r="G437" s="266"/>
      <c r="H437" s="272"/>
      <c r="I437" s="328"/>
      <c r="J437" s="328"/>
      <c r="K437" s="266"/>
      <c r="L437" s="269"/>
      <c r="M437" s="270"/>
      <c r="N437" s="249"/>
      <c r="O437" s="312"/>
      <c r="P437" s="306"/>
    </row>
    <row r="438" spans="1:16" s="78" customFormat="1" ht="12">
      <c r="A438" s="497" t="str">
        <f>$B$390</f>
        <v>VIII.</v>
      </c>
      <c r="B438" s="176">
        <f>COUNT($A$392:B437)+1</f>
        <v>11</v>
      </c>
      <c r="C438" s="203" t="s">
        <v>135</v>
      </c>
      <c r="D438" s="345" t="s">
        <v>5</v>
      </c>
      <c r="E438" s="346">
        <v>62</v>
      </c>
      <c r="F438" s="249">
        <f>H438*DobMont</f>
        <v>0</v>
      </c>
      <c r="G438" s="266">
        <f>IF(OSNOVA!$B$40=1,E438*F438,"")</f>
        <v>0</v>
      </c>
      <c r="H438" s="272"/>
      <c r="I438" s="328"/>
      <c r="J438" s="328"/>
      <c r="K438" s="266"/>
      <c r="L438" s="269"/>
      <c r="M438" s="270"/>
      <c r="N438" s="249"/>
      <c r="O438" s="312"/>
      <c r="P438" s="306"/>
    </row>
    <row r="439" spans="1:16" s="78" customFormat="1" ht="84">
      <c r="A439" s="497"/>
      <c r="B439" s="176"/>
      <c r="C439" s="94" t="s">
        <v>174</v>
      </c>
      <c r="D439" s="365"/>
      <c r="E439" s="346"/>
      <c r="F439" s="212"/>
      <c r="G439" s="266"/>
      <c r="H439" s="272"/>
      <c r="I439" s="328"/>
      <c r="J439" s="328"/>
      <c r="K439" s="266"/>
      <c r="L439" s="269"/>
      <c r="M439" s="270"/>
      <c r="N439" s="249"/>
      <c r="O439" s="312"/>
      <c r="P439" s="306"/>
    </row>
    <row r="440" spans="1:16" s="78" customFormat="1" ht="12">
      <c r="A440" s="498"/>
      <c r="B440" s="176"/>
      <c r="C440" s="204" t="s">
        <v>175</v>
      </c>
      <c r="D440" s="345"/>
      <c r="E440" s="346"/>
      <c r="F440" s="212"/>
      <c r="G440" s="266"/>
      <c r="H440" s="272"/>
      <c r="I440" s="328"/>
      <c r="J440" s="328"/>
      <c r="K440" s="266"/>
      <c r="L440" s="269"/>
      <c r="M440" s="270"/>
      <c r="N440" s="249"/>
      <c r="O440" s="312"/>
      <c r="P440" s="306"/>
    </row>
    <row r="441" spans="1:16" s="78" customFormat="1" ht="10.5" customHeight="1">
      <c r="A441" s="498"/>
      <c r="B441" s="176"/>
      <c r="C441" s="84"/>
      <c r="D441" s="365"/>
      <c r="E441" s="346"/>
      <c r="F441" s="227"/>
      <c r="G441" s="212"/>
      <c r="H441" s="272"/>
      <c r="I441" s="328"/>
      <c r="J441" s="328"/>
      <c r="K441" s="266"/>
      <c r="L441" s="269"/>
      <c r="M441" s="270"/>
      <c r="N441" s="249"/>
      <c r="O441" s="312"/>
      <c r="P441" s="306"/>
    </row>
    <row r="442" spans="1:16" s="78" customFormat="1" ht="13.5" thickBot="1">
      <c r="A442" s="499"/>
      <c r="B442" s="500"/>
      <c r="C442" s="121" t="str">
        <f>CONCATENATE(B390," ",C390," - SKUPAJ:")</f>
        <v>VIII. LOKALNI ODVODI - SKUPAJ:</v>
      </c>
      <c r="D442" s="354"/>
      <c r="E442" s="354"/>
      <c r="F442" s="228"/>
      <c r="G442" s="229">
        <f>SUM(G391:G441)</f>
        <v>0</v>
      </c>
      <c r="H442" s="272"/>
      <c r="I442" s="328"/>
      <c r="J442" s="328"/>
      <c r="K442" s="266"/>
      <c r="L442" s="269"/>
      <c r="M442" s="270"/>
      <c r="N442" s="249"/>
      <c r="O442" s="312"/>
      <c r="P442" s="306"/>
    </row>
    <row r="443" spans="1:16" s="78" customFormat="1" ht="12.75">
      <c r="A443" s="501"/>
      <c r="B443" s="502"/>
      <c r="C443" s="339"/>
      <c r="D443" s="356"/>
      <c r="E443" s="356"/>
      <c r="F443" s="340"/>
      <c r="G443" s="267"/>
      <c r="H443" s="272"/>
      <c r="I443" s="328"/>
      <c r="J443" s="328"/>
      <c r="K443" s="266"/>
      <c r="L443" s="269"/>
      <c r="M443" s="270"/>
      <c r="N443" s="249"/>
      <c r="O443" s="312"/>
      <c r="P443" s="306"/>
    </row>
    <row r="444" spans="1:18" ht="13.5" thickBot="1">
      <c r="A444" s="471" t="str">
        <f>CONCATENATE("DELNA REKAPITULACIJA - ",A3,C3)</f>
        <v>DELNA REKAPITULACIJA - S5.PREZRAČEVANJE</v>
      </c>
      <c r="B444" s="471"/>
      <c r="C444" s="770"/>
      <c r="D444" s="771"/>
      <c r="E444" s="771"/>
      <c r="F444" s="248"/>
      <c r="G444" s="247"/>
      <c r="H444" s="772"/>
      <c r="I444" s="773"/>
      <c r="J444" s="774"/>
      <c r="K444" s="775"/>
      <c r="L444" s="309"/>
      <c r="R444" s="776"/>
    </row>
    <row r="445" spans="1:18" s="78" customFormat="1" ht="12.75">
      <c r="A445" s="507"/>
      <c r="B445" s="507"/>
      <c r="C445" s="133"/>
      <c r="D445" s="366"/>
      <c r="E445" s="366"/>
      <c r="F445" s="212">
        <f>H445*DobMont</f>
        <v>0</v>
      </c>
      <c r="G445" s="230"/>
      <c r="H445" s="277"/>
      <c r="I445" s="324"/>
      <c r="J445" s="323"/>
      <c r="K445" s="320"/>
      <c r="L445" s="306"/>
      <c r="M445" s="306"/>
      <c r="N445" s="306"/>
      <c r="O445" s="306"/>
      <c r="P445" s="306"/>
      <c r="Q445" s="306"/>
      <c r="R445" s="332"/>
    </row>
    <row r="446" spans="1:18" s="78" customFormat="1" ht="12">
      <c r="A446" s="136" t="s">
        <v>99</v>
      </c>
      <c r="B446" s="136"/>
      <c r="C446" s="137"/>
      <c r="D446" s="367"/>
      <c r="E446" s="367"/>
      <c r="F446" s="212">
        <f>H446*DobMont</f>
        <v>0</v>
      </c>
      <c r="G446" s="227"/>
      <c r="H446" s="277"/>
      <c r="I446" s="324"/>
      <c r="J446" s="323"/>
      <c r="K446" s="320"/>
      <c r="L446" s="306"/>
      <c r="M446" s="306"/>
      <c r="N446" s="306"/>
      <c r="O446" s="306"/>
      <c r="P446" s="306"/>
      <c r="Q446" s="306"/>
      <c r="R446" s="332"/>
    </row>
    <row r="447" spans="1:18" s="78" customFormat="1" ht="12.75">
      <c r="A447" s="508"/>
      <c r="B447" s="508"/>
      <c r="C447" s="138"/>
      <c r="D447" s="283"/>
      <c r="E447" s="283"/>
      <c r="F447" s="232"/>
      <c r="G447" s="232"/>
      <c r="H447" s="277"/>
      <c r="I447" s="324"/>
      <c r="J447" s="323"/>
      <c r="K447" s="320"/>
      <c r="L447" s="306"/>
      <c r="M447" s="306"/>
      <c r="N447" s="306"/>
      <c r="O447" s="306"/>
      <c r="P447" s="306"/>
      <c r="Q447" s="306"/>
      <c r="R447" s="332"/>
    </row>
    <row r="448" spans="1:18" s="78" customFormat="1" ht="12.75">
      <c r="A448" s="261"/>
      <c r="B448" s="261"/>
      <c r="C448" s="140"/>
      <c r="D448" s="356"/>
      <c r="E448" s="356"/>
      <c r="F448" s="212">
        <f>H448*DobMont</f>
        <v>0</v>
      </c>
      <c r="G448" s="233"/>
      <c r="H448" s="277"/>
      <c r="I448" s="324"/>
      <c r="J448" s="323"/>
      <c r="K448" s="320"/>
      <c r="L448" s="306"/>
      <c r="M448" s="306"/>
      <c r="N448" s="306"/>
      <c r="O448" s="306"/>
      <c r="P448" s="306"/>
      <c r="Q448" s="306"/>
      <c r="R448" s="332"/>
    </row>
    <row r="449" spans="1:18" s="78" customFormat="1" ht="12.75">
      <c r="A449" s="341"/>
      <c r="B449" s="509" t="str">
        <f>$B$9</f>
        <v>I.</v>
      </c>
      <c r="C449" s="234" t="str">
        <f>C9</f>
        <v>KN1 DVORANA</v>
      </c>
      <c r="D449" s="355"/>
      <c r="E449" s="356"/>
      <c r="F449" s="212">
        <f>H449*DobMont</f>
        <v>0</v>
      </c>
      <c r="G449" s="238">
        <f>G71</f>
        <v>0</v>
      </c>
      <c r="H449" s="277"/>
      <c r="I449" s="324"/>
      <c r="J449" s="323"/>
      <c r="K449" s="320"/>
      <c r="L449" s="306"/>
      <c r="M449" s="306"/>
      <c r="N449" s="306"/>
      <c r="O449" s="306"/>
      <c r="P449" s="306"/>
      <c r="Q449" s="306"/>
      <c r="R449" s="332"/>
    </row>
    <row r="450" spans="1:18" s="78" customFormat="1" ht="12.75">
      <c r="A450" s="530"/>
      <c r="B450" s="262"/>
      <c r="C450" s="141"/>
      <c r="D450" s="355"/>
      <c r="E450" s="368"/>
      <c r="F450" s="212">
        <f>H450*DobMont</f>
        <v>0</v>
      </c>
      <c r="G450" s="240"/>
      <c r="H450" s="277"/>
      <c r="I450" s="324"/>
      <c r="J450" s="323"/>
      <c r="K450" s="320"/>
      <c r="L450" s="306"/>
      <c r="M450" s="306"/>
      <c r="N450" s="306"/>
      <c r="O450" s="306"/>
      <c r="P450" s="306"/>
      <c r="Q450" s="306"/>
      <c r="R450" s="332"/>
    </row>
    <row r="451" spans="1:18" s="78" customFormat="1" ht="12.75">
      <c r="A451" s="341"/>
      <c r="B451" s="509" t="str">
        <f>$B$73</f>
        <v>II.</v>
      </c>
      <c r="C451" s="234" t="str">
        <f>C73</f>
        <v>KN2 ZBORNICA</v>
      </c>
      <c r="D451" s="355"/>
      <c r="E451" s="356"/>
      <c r="F451" s="212">
        <f>H451*DobMont</f>
        <v>0</v>
      </c>
      <c r="G451" s="238">
        <f>G129</f>
        <v>0</v>
      </c>
      <c r="H451" s="277"/>
      <c r="I451" s="324"/>
      <c r="J451" s="323"/>
      <c r="K451" s="320"/>
      <c r="L451" s="306"/>
      <c r="M451" s="306"/>
      <c r="N451" s="306"/>
      <c r="O451" s="306"/>
      <c r="P451" s="306"/>
      <c r="Q451" s="306"/>
      <c r="R451" s="332"/>
    </row>
    <row r="452" spans="1:18" s="78" customFormat="1" ht="12.75">
      <c r="A452" s="341"/>
      <c r="B452" s="509"/>
      <c r="C452" s="234"/>
      <c r="D452" s="355"/>
      <c r="E452" s="356"/>
      <c r="F452" s="212"/>
      <c r="G452" s="238"/>
      <c r="H452" s="277"/>
      <c r="I452" s="324"/>
      <c r="J452" s="323"/>
      <c r="K452" s="320"/>
      <c r="L452" s="306"/>
      <c r="M452" s="306"/>
      <c r="N452" s="306"/>
      <c r="O452" s="306"/>
      <c r="P452" s="306"/>
      <c r="Q452" s="306"/>
      <c r="R452" s="332"/>
    </row>
    <row r="453" spans="1:18" s="78" customFormat="1" ht="12.75">
      <c r="A453" s="341"/>
      <c r="B453" s="509" t="str">
        <f>$B$131</f>
        <v>III.</v>
      </c>
      <c r="C453" s="234" t="str">
        <f>C131</f>
        <v>KN3 UČILNICA 1</v>
      </c>
      <c r="D453" s="355"/>
      <c r="E453" s="356"/>
      <c r="F453" s="212"/>
      <c r="G453" s="238">
        <f>G183</f>
        <v>0</v>
      </c>
      <c r="H453" s="277"/>
      <c r="I453" s="324"/>
      <c r="J453" s="323"/>
      <c r="K453" s="320"/>
      <c r="L453" s="306"/>
      <c r="M453" s="306"/>
      <c r="N453" s="306"/>
      <c r="O453" s="306"/>
      <c r="P453" s="306"/>
      <c r="Q453" s="306"/>
      <c r="R453" s="332"/>
    </row>
    <row r="454" spans="1:18" s="78" customFormat="1" ht="12.75">
      <c r="A454" s="341"/>
      <c r="B454" s="509"/>
      <c r="C454" s="234"/>
      <c r="D454" s="355"/>
      <c r="E454" s="356"/>
      <c r="F454" s="212"/>
      <c r="G454" s="238"/>
      <c r="H454" s="277"/>
      <c r="I454" s="324"/>
      <c r="J454" s="323"/>
      <c r="K454" s="320"/>
      <c r="L454" s="306"/>
      <c r="M454" s="306"/>
      <c r="N454" s="306"/>
      <c r="O454" s="306"/>
      <c r="P454" s="306"/>
      <c r="Q454" s="306"/>
      <c r="R454" s="332"/>
    </row>
    <row r="455" spans="1:18" s="78" customFormat="1" ht="12.75">
      <c r="A455" s="341"/>
      <c r="B455" s="509" t="str">
        <f>$B$185</f>
        <v>IV.</v>
      </c>
      <c r="C455" s="234" t="str">
        <f>C185</f>
        <v>KN4 UČILNICA 2</v>
      </c>
      <c r="D455" s="355"/>
      <c r="E455" s="356"/>
      <c r="F455" s="212"/>
      <c r="G455" s="238">
        <f>G236</f>
        <v>0</v>
      </c>
      <c r="H455" s="277"/>
      <c r="I455" s="324"/>
      <c r="J455" s="323"/>
      <c r="K455" s="320"/>
      <c r="L455" s="306"/>
      <c r="M455" s="306"/>
      <c r="N455" s="306"/>
      <c r="O455" s="306"/>
      <c r="P455" s="306"/>
      <c r="Q455" s="306"/>
      <c r="R455" s="332"/>
    </row>
    <row r="456" spans="1:18" s="78" customFormat="1" ht="12.75">
      <c r="A456" s="341"/>
      <c r="B456" s="509"/>
      <c r="C456" s="234"/>
      <c r="D456" s="355"/>
      <c r="E456" s="356"/>
      <c r="F456" s="212"/>
      <c r="G456" s="238"/>
      <c r="H456" s="277"/>
      <c r="I456" s="324"/>
      <c r="J456" s="323"/>
      <c r="K456" s="320"/>
      <c r="L456" s="306"/>
      <c r="M456" s="306"/>
      <c r="N456" s="306"/>
      <c r="O456" s="306"/>
      <c r="P456" s="306"/>
      <c r="Q456" s="306"/>
      <c r="R456" s="332"/>
    </row>
    <row r="457" spans="1:18" s="78" customFormat="1" ht="12.75">
      <c r="A457" s="341"/>
      <c r="B457" s="509" t="str">
        <f>B238</f>
        <v>V.</v>
      </c>
      <c r="C457" s="234" t="str">
        <f>C238</f>
        <v>KN5 BALET</v>
      </c>
      <c r="D457" s="355"/>
      <c r="E457" s="356"/>
      <c r="F457" s="212"/>
      <c r="G457" s="238">
        <f>G288</f>
        <v>0</v>
      </c>
      <c r="H457" s="277"/>
      <c r="I457" s="324"/>
      <c r="J457" s="323"/>
      <c r="K457" s="320"/>
      <c r="L457" s="306"/>
      <c r="M457" s="306"/>
      <c r="N457" s="306"/>
      <c r="O457" s="306"/>
      <c r="P457" s="306"/>
      <c r="Q457" s="306"/>
      <c r="R457" s="332"/>
    </row>
    <row r="458" spans="1:18" s="78" customFormat="1" ht="12.75">
      <c r="A458" s="341"/>
      <c r="B458" s="509"/>
      <c r="C458" s="234"/>
      <c r="D458" s="355"/>
      <c r="E458" s="356"/>
      <c r="F458" s="212"/>
      <c r="G458" s="238"/>
      <c r="H458" s="277"/>
      <c r="I458" s="324"/>
      <c r="J458" s="323"/>
      <c r="K458" s="320"/>
      <c r="L458" s="306"/>
      <c r="M458" s="306"/>
      <c r="N458" s="306"/>
      <c r="O458" s="306"/>
      <c r="P458" s="306"/>
      <c r="Q458" s="306"/>
      <c r="R458" s="332"/>
    </row>
    <row r="459" spans="1:18" s="78" customFormat="1" ht="12.75">
      <c r="A459" s="341"/>
      <c r="B459" s="509" t="str">
        <f>B290</f>
        <v>VI.</v>
      </c>
      <c r="C459" s="234" t="str">
        <f>C290</f>
        <v>KN6 VAJE ORKESTER</v>
      </c>
      <c r="D459" s="355"/>
      <c r="E459" s="356"/>
      <c r="F459" s="212"/>
      <c r="G459" s="238">
        <f>G340</f>
        <v>0</v>
      </c>
      <c r="H459" s="277"/>
      <c r="I459" s="324"/>
      <c r="J459" s="323"/>
      <c r="K459" s="320"/>
      <c r="L459" s="306"/>
      <c r="M459" s="306"/>
      <c r="N459" s="306"/>
      <c r="O459" s="306"/>
      <c r="P459" s="306"/>
      <c r="Q459" s="306"/>
      <c r="R459" s="332"/>
    </row>
    <row r="460" spans="1:18" s="78" customFormat="1" ht="12.75">
      <c r="A460" s="341"/>
      <c r="B460" s="509"/>
      <c r="C460" s="234"/>
      <c r="D460" s="355"/>
      <c r="E460" s="356"/>
      <c r="F460" s="212"/>
      <c r="G460" s="238"/>
      <c r="H460" s="277"/>
      <c r="I460" s="324"/>
      <c r="J460" s="323"/>
      <c r="K460" s="320"/>
      <c r="L460" s="306"/>
      <c r="M460" s="306"/>
      <c r="N460" s="306"/>
      <c r="O460" s="306"/>
      <c r="P460" s="306"/>
      <c r="Q460" s="306"/>
      <c r="R460" s="332"/>
    </row>
    <row r="461" spans="1:18" s="78" customFormat="1" ht="14.25" customHeight="1">
      <c r="A461" s="341"/>
      <c r="B461" s="509" t="str">
        <f>B342</f>
        <v>VII.</v>
      </c>
      <c r="C461" s="234" t="str">
        <f>C342</f>
        <v>KN7 TOLKALA</v>
      </c>
      <c r="D461" s="355"/>
      <c r="E461" s="356"/>
      <c r="F461" s="212"/>
      <c r="G461" s="238">
        <f>G388</f>
        <v>0</v>
      </c>
      <c r="H461" s="277"/>
      <c r="I461" s="324"/>
      <c r="J461" s="323"/>
      <c r="K461" s="320"/>
      <c r="L461" s="306"/>
      <c r="M461" s="306"/>
      <c r="N461" s="306"/>
      <c r="O461" s="306"/>
      <c r="P461" s="306"/>
      <c r="Q461" s="306"/>
      <c r="R461" s="332"/>
    </row>
    <row r="462" spans="1:18" s="78" customFormat="1" ht="12.75">
      <c r="A462" s="341"/>
      <c r="B462" s="509"/>
      <c r="C462" s="234"/>
      <c r="D462" s="355"/>
      <c r="E462" s="356"/>
      <c r="F462" s="212"/>
      <c r="G462" s="238"/>
      <c r="H462" s="277"/>
      <c r="I462" s="324"/>
      <c r="J462" s="323"/>
      <c r="K462" s="320"/>
      <c r="L462" s="306"/>
      <c r="M462" s="306"/>
      <c r="N462" s="306"/>
      <c r="O462" s="306"/>
      <c r="P462" s="306"/>
      <c r="Q462" s="306"/>
      <c r="R462" s="332"/>
    </row>
    <row r="463" spans="1:18" s="78" customFormat="1" ht="12.75">
      <c r="A463" s="341"/>
      <c r="B463" s="509" t="str">
        <f>B390</f>
        <v>VIII.</v>
      </c>
      <c r="C463" s="234" t="str">
        <f>C390</f>
        <v>LOKALNI ODVODI</v>
      </c>
      <c r="D463" s="355"/>
      <c r="E463" s="356"/>
      <c r="F463" s="212"/>
      <c r="G463" s="238">
        <f>G442</f>
        <v>0</v>
      </c>
      <c r="H463" s="277"/>
      <c r="I463" s="324"/>
      <c r="J463" s="323"/>
      <c r="K463" s="320"/>
      <c r="L463" s="306"/>
      <c r="M463" s="306"/>
      <c r="N463" s="306"/>
      <c r="O463" s="306"/>
      <c r="P463" s="306"/>
      <c r="Q463" s="306"/>
      <c r="R463" s="332"/>
    </row>
    <row r="464" spans="1:18" s="78" customFormat="1" ht="12.75">
      <c r="A464" s="341"/>
      <c r="B464" s="341"/>
      <c r="C464" s="234"/>
      <c r="D464" s="355"/>
      <c r="E464" s="356"/>
      <c r="F464" s="342"/>
      <c r="G464" s="238"/>
      <c r="H464" s="277"/>
      <c r="I464" s="324"/>
      <c r="J464" s="323"/>
      <c r="K464" s="320"/>
      <c r="L464" s="306"/>
      <c r="M464" s="306"/>
      <c r="N464" s="306"/>
      <c r="O464" s="306"/>
      <c r="P464" s="306"/>
      <c r="Q464" s="306"/>
      <c r="R464" s="332"/>
    </row>
    <row r="465" spans="1:18" s="78" customFormat="1" ht="13.5" thickBot="1">
      <c r="A465" s="500"/>
      <c r="B465" s="500"/>
      <c r="C465" s="121" t="str">
        <f>CONCATENATE(A3,"",C3," - SKUPAJ:")</f>
        <v>S5.PREZRAČEVANJE - SKUPAJ:</v>
      </c>
      <c r="D465" s="354"/>
      <c r="E465" s="354"/>
      <c r="F465" s="305"/>
      <c r="G465" s="248">
        <f>SUM(G448:G464)</f>
        <v>0</v>
      </c>
      <c r="H465" s="277"/>
      <c r="I465" s="324"/>
      <c r="J465" s="323"/>
      <c r="K465" s="320"/>
      <c r="L465" s="306"/>
      <c r="M465" s="306"/>
      <c r="N465" s="306"/>
      <c r="O465" s="306"/>
      <c r="P465" s="306"/>
      <c r="Q465" s="306"/>
      <c r="R465" s="332"/>
    </row>
    <row r="466" spans="1:18" s="135" customFormat="1" ht="15">
      <c r="A466" s="501"/>
      <c r="B466" s="502"/>
      <c r="C466" s="260"/>
      <c r="D466" s="356"/>
      <c r="E466" s="356"/>
      <c r="F466" s="212">
        <f>H466*DobMont</f>
        <v>0</v>
      </c>
      <c r="G466" s="267"/>
      <c r="H466" s="275"/>
      <c r="I466" s="314"/>
      <c r="J466" s="313"/>
      <c r="K466" s="303"/>
      <c r="L466" s="331"/>
      <c r="M466" s="331"/>
      <c r="N466" s="331"/>
      <c r="O466" s="331"/>
      <c r="P466" s="331"/>
      <c r="Q466" s="331"/>
      <c r="R466" s="333"/>
    </row>
    <row r="467" spans="1:7" ht="12.75">
      <c r="A467" s="89"/>
      <c r="B467" s="89"/>
      <c r="C467" s="82"/>
      <c r="D467" s="364"/>
      <c r="E467" s="364"/>
      <c r="F467" s="212"/>
      <c r="G467" s="214"/>
    </row>
    <row r="468" spans="1:7" ht="12.75">
      <c r="A468" s="89"/>
      <c r="B468" s="89"/>
      <c r="C468" s="82"/>
      <c r="D468" s="364"/>
      <c r="E468" s="364"/>
      <c r="F468" s="212"/>
      <c r="G468" s="214"/>
    </row>
    <row r="469" spans="1:7" ht="12.75">
      <c r="A469" s="89"/>
      <c r="B469" s="89"/>
      <c r="C469" s="82"/>
      <c r="D469" s="364"/>
      <c r="E469" s="364"/>
      <c r="F469" s="212"/>
      <c r="G469" s="214"/>
    </row>
    <row r="470" spans="1:7" ht="12.75">
      <c r="A470" s="89"/>
      <c r="B470" s="89"/>
      <c r="C470" s="82"/>
      <c r="D470" s="364"/>
      <c r="E470" s="364"/>
      <c r="F470" s="212"/>
      <c r="G470" s="214"/>
    </row>
    <row r="471" spans="1:256" s="275" customFormat="1" ht="12.75">
      <c r="A471" s="89"/>
      <c r="B471" s="89"/>
      <c r="C471" s="82"/>
      <c r="D471" s="364"/>
      <c r="E471" s="364"/>
      <c r="F471" s="212"/>
      <c r="G471" s="214"/>
      <c r="I471" s="314"/>
      <c r="J471" s="313"/>
      <c r="K471" s="301"/>
      <c r="L471" s="298"/>
      <c r="M471" s="309"/>
      <c r="N471" s="309"/>
      <c r="O471" s="309"/>
      <c r="P471" s="309"/>
      <c r="Q471" s="309"/>
      <c r="R471" s="309"/>
      <c r="S471" s="104"/>
      <c r="T471" s="104"/>
      <c r="U471" s="104"/>
      <c r="V471" s="104"/>
      <c r="W471" s="104"/>
      <c r="X471" s="104"/>
      <c r="Y471" s="104"/>
      <c r="Z471" s="104"/>
      <c r="AA471" s="104"/>
      <c r="AB471" s="104"/>
      <c r="AC471" s="104"/>
      <c r="AD471" s="104"/>
      <c r="AE471" s="104"/>
      <c r="AF471" s="104"/>
      <c r="AG471" s="104"/>
      <c r="AH471" s="104"/>
      <c r="AI471" s="104"/>
      <c r="AJ471" s="104"/>
      <c r="AK471" s="104"/>
      <c r="AL471" s="104"/>
      <c r="AM471" s="104"/>
      <c r="AN471" s="104"/>
      <c r="AO471" s="104"/>
      <c r="AP471" s="104"/>
      <c r="AQ471" s="104"/>
      <c r="AR471" s="104"/>
      <c r="AS471" s="104"/>
      <c r="AT471" s="104"/>
      <c r="AU471" s="104"/>
      <c r="AV471" s="104"/>
      <c r="AW471" s="104"/>
      <c r="AX471" s="104"/>
      <c r="AY471" s="104"/>
      <c r="AZ471" s="104"/>
      <c r="BA471" s="104"/>
      <c r="BB471" s="104"/>
      <c r="BC471" s="104"/>
      <c r="BD471" s="104"/>
      <c r="BE471" s="104"/>
      <c r="BF471" s="104"/>
      <c r="BG471" s="104"/>
      <c r="BH471" s="104"/>
      <c r="BI471" s="104"/>
      <c r="BJ471" s="104"/>
      <c r="BK471" s="104"/>
      <c r="BL471" s="104"/>
      <c r="BM471" s="104"/>
      <c r="BN471" s="104"/>
      <c r="BO471" s="104"/>
      <c r="BP471" s="104"/>
      <c r="BQ471" s="104"/>
      <c r="BR471" s="104"/>
      <c r="BS471" s="104"/>
      <c r="BT471" s="104"/>
      <c r="BU471" s="104"/>
      <c r="BV471" s="104"/>
      <c r="BW471" s="104"/>
      <c r="BX471" s="104"/>
      <c r="BY471" s="104"/>
      <c r="BZ471" s="104"/>
      <c r="CA471" s="104"/>
      <c r="CB471" s="104"/>
      <c r="CC471" s="104"/>
      <c r="CD471" s="104"/>
      <c r="CE471" s="104"/>
      <c r="CF471" s="104"/>
      <c r="CG471" s="104"/>
      <c r="CH471" s="104"/>
      <c r="CI471" s="104"/>
      <c r="CJ471" s="104"/>
      <c r="CK471" s="104"/>
      <c r="CL471" s="104"/>
      <c r="CM471" s="104"/>
      <c r="CN471" s="104"/>
      <c r="CO471" s="104"/>
      <c r="CP471" s="104"/>
      <c r="CQ471" s="104"/>
      <c r="CR471" s="104"/>
      <c r="CS471" s="104"/>
      <c r="CT471" s="104"/>
      <c r="CU471" s="104"/>
      <c r="CV471" s="104"/>
      <c r="CW471" s="104"/>
      <c r="CX471" s="104"/>
      <c r="CY471" s="104"/>
      <c r="CZ471" s="104"/>
      <c r="DA471" s="104"/>
      <c r="DB471" s="104"/>
      <c r="DC471" s="104"/>
      <c r="DD471" s="104"/>
      <c r="DE471" s="104"/>
      <c r="DF471" s="104"/>
      <c r="DG471" s="104"/>
      <c r="DH471" s="104"/>
      <c r="DI471" s="104"/>
      <c r="DJ471" s="104"/>
      <c r="DK471" s="104"/>
      <c r="DL471" s="104"/>
      <c r="DM471" s="104"/>
      <c r="DN471" s="104"/>
      <c r="DO471" s="104"/>
      <c r="DP471" s="104"/>
      <c r="DQ471" s="104"/>
      <c r="DR471" s="104"/>
      <c r="DS471" s="104"/>
      <c r="DT471" s="104"/>
      <c r="DU471" s="104"/>
      <c r="DV471" s="104"/>
      <c r="DW471" s="104"/>
      <c r="DX471" s="104"/>
      <c r="DY471" s="104"/>
      <c r="DZ471" s="104"/>
      <c r="EA471" s="104"/>
      <c r="EB471" s="104"/>
      <c r="EC471" s="104"/>
      <c r="ED471" s="104"/>
      <c r="EE471" s="104"/>
      <c r="EF471" s="104"/>
      <c r="EG471" s="104"/>
      <c r="EH471" s="104"/>
      <c r="EI471" s="104"/>
      <c r="EJ471" s="104"/>
      <c r="EK471" s="104"/>
      <c r="EL471" s="104"/>
      <c r="EM471" s="104"/>
      <c r="EN471" s="104"/>
      <c r="EO471" s="104"/>
      <c r="EP471" s="104"/>
      <c r="EQ471" s="104"/>
      <c r="ER471" s="104"/>
      <c r="ES471" s="104"/>
      <c r="ET471" s="104"/>
      <c r="EU471" s="104"/>
      <c r="EV471" s="104"/>
      <c r="EW471" s="104"/>
      <c r="EX471" s="104"/>
      <c r="EY471" s="104"/>
      <c r="EZ471" s="104"/>
      <c r="FA471" s="104"/>
      <c r="FB471" s="104"/>
      <c r="FC471" s="104"/>
      <c r="FD471" s="104"/>
      <c r="FE471" s="104"/>
      <c r="FF471" s="104"/>
      <c r="FG471" s="104"/>
      <c r="FH471" s="104"/>
      <c r="FI471" s="104"/>
      <c r="FJ471" s="104"/>
      <c r="FK471" s="104"/>
      <c r="FL471" s="104"/>
      <c r="FM471" s="104"/>
      <c r="FN471" s="104"/>
      <c r="FO471" s="104"/>
      <c r="FP471" s="104"/>
      <c r="FQ471" s="104"/>
      <c r="FR471" s="104"/>
      <c r="FS471" s="104"/>
      <c r="FT471" s="104"/>
      <c r="FU471" s="104"/>
      <c r="FV471" s="104"/>
      <c r="FW471" s="104"/>
      <c r="FX471" s="104"/>
      <c r="FY471" s="104"/>
      <c r="FZ471" s="104"/>
      <c r="GA471" s="104"/>
      <c r="GB471" s="104"/>
      <c r="GC471" s="104"/>
      <c r="GD471" s="104"/>
      <c r="GE471" s="104"/>
      <c r="GF471" s="104"/>
      <c r="GG471" s="104"/>
      <c r="GH471" s="104"/>
      <c r="GI471" s="104"/>
      <c r="GJ471" s="104"/>
      <c r="GK471" s="104"/>
      <c r="GL471" s="104"/>
      <c r="GM471" s="104"/>
      <c r="GN471" s="104"/>
      <c r="GO471" s="104"/>
      <c r="GP471" s="104"/>
      <c r="GQ471" s="104"/>
      <c r="GR471" s="104"/>
      <c r="GS471" s="104"/>
      <c r="GT471" s="104"/>
      <c r="GU471" s="104"/>
      <c r="GV471" s="104"/>
      <c r="GW471" s="104"/>
      <c r="GX471" s="104"/>
      <c r="GY471" s="104"/>
      <c r="GZ471" s="104"/>
      <c r="HA471" s="104"/>
      <c r="HB471" s="104"/>
      <c r="HC471" s="104"/>
      <c r="HD471" s="104"/>
      <c r="HE471" s="104"/>
      <c r="HF471" s="104"/>
      <c r="HG471" s="104"/>
      <c r="HH471" s="104"/>
      <c r="HI471" s="104"/>
      <c r="HJ471" s="104"/>
      <c r="HK471" s="104"/>
      <c r="HL471" s="104"/>
      <c r="HM471" s="104"/>
      <c r="HN471" s="104"/>
      <c r="HO471" s="104"/>
      <c r="HP471" s="104"/>
      <c r="HQ471" s="104"/>
      <c r="HR471" s="104"/>
      <c r="HS471" s="104"/>
      <c r="HT471" s="104"/>
      <c r="HU471" s="104"/>
      <c r="HV471" s="104"/>
      <c r="HW471" s="104"/>
      <c r="HX471" s="104"/>
      <c r="HY471" s="104"/>
      <c r="HZ471" s="104"/>
      <c r="IA471" s="104"/>
      <c r="IB471" s="104"/>
      <c r="IC471" s="104"/>
      <c r="ID471" s="104"/>
      <c r="IE471" s="104"/>
      <c r="IF471" s="104"/>
      <c r="IG471" s="104"/>
      <c r="IH471" s="104"/>
      <c r="II471" s="104"/>
      <c r="IJ471" s="104"/>
      <c r="IK471" s="104"/>
      <c r="IL471" s="104"/>
      <c r="IM471" s="104"/>
      <c r="IN471" s="104"/>
      <c r="IO471" s="104"/>
      <c r="IP471" s="104"/>
      <c r="IQ471" s="104"/>
      <c r="IR471" s="104"/>
      <c r="IS471" s="104"/>
      <c r="IT471" s="104"/>
      <c r="IU471" s="104"/>
      <c r="IV471" s="104"/>
    </row>
    <row r="472" spans="1:256" s="275" customFormat="1" ht="12.75">
      <c r="A472" s="89"/>
      <c r="B472" s="89"/>
      <c r="C472" s="82"/>
      <c r="D472" s="364"/>
      <c r="E472" s="364"/>
      <c r="F472" s="212"/>
      <c r="G472" s="214"/>
      <c r="I472" s="314"/>
      <c r="J472" s="313"/>
      <c r="K472" s="301"/>
      <c r="L472" s="298"/>
      <c r="M472" s="309"/>
      <c r="N472" s="309"/>
      <c r="O472" s="309"/>
      <c r="P472" s="309"/>
      <c r="Q472" s="309"/>
      <c r="R472" s="309"/>
      <c r="S472" s="104"/>
      <c r="T472" s="104"/>
      <c r="U472" s="104"/>
      <c r="V472" s="104"/>
      <c r="W472" s="104"/>
      <c r="X472" s="104"/>
      <c r="Y472" s="104"/>
      <c r="Z472" s="104"/>
      <c r="AA472" s="104"/>
      <c r="AB472" s="104"/>
      <c r="AC472" s="104"/>
      <c r="AD472" s="104"/>
      <c r="AE472" s="104"/>
      <c r="AF472" s="104"/>
      <c r="AG472" s="104"/>
      <c r="AH472" s="104"/>
      <c r="AI472" s="104"/>
      <c r="AJ472" s="104"/>
      <c r="AK472" s="104"/>
      <c r="AL472" s="104"/>
      <c r="AM472" s="104"/>
      <c r="AN472" s="104"/>
      <c r="AO472" s="104"/>
      <c r="AP472" s="104"/>
      <c r="AQ472" s="104"/>
      <c r="AR472" s="104"/>
      <c r="AS472" s="104"/>
      <c r="AT472" s="104"/>
      <c r="AU472" s="104"/>
      <c r="AV472" s="104"/>
      <c r="AW472" s="104"/>
      <c r="AX472" s="104"/>
      <c r="AY472" s="104"/>
      <c r="AZ472" s="104"/>
      <c r="BA472" s="104"/>
      <c r="BB472" s="104"/>
      <c r="BC472" s="104"/>
      <c r="BD472" s="104"/>
      <c r="BE472" s="104"/>
      <c r="BF472" s="104"/>
      <c r="BG472" s="104"/>
      <c r="BH472" s="104"/>
      <c r="BI472" s="104"/>
      <c r="BJ472" s="104"/>
      <c r="BK472" s="104"/>
      <c r="BL472" s="104"/>
      <c r="BM472" s="104"/>
      <c r="BN472" s="104"/>
      <c r="BO472" s="104"/>
      <c r="BP472" s="104"/>
      <c r="BQ472" s="104"/>
      <c r="BR472" s="104"/>
      <c r="BS472" s="104"/>
      <c r="BT472" s="104"/>
      <c r="BU472" s="104"/>
      <c r="BV472" s="104"/>
      <c r="BW472" s="104"/>
      <c r="BX472" s="104"/>
      <c r="BY472" s="104"/>
      <c r="BZ472" s="104"/>
      <c r="CA472" s="104"/>
      <c r="CB472" s="104"/>
      <c r="CC472" s="104"/>
      <c r="CD472" s="104"/>
      <c r="CE472" s="104"/>
      <c r="CF472" s="104"/>
      <c r="CG472" s="104"/>
      <c r="CH472" s="104"/>
      <c r="CI472" s="104"/>
      <c r="CJ472" s="104"/>
      <c r="CK472" s="104"/>
      <c r="CL472" s="104"/>
      <c r="CM472" s="104"/>
      <c r="CN472" s="104"/>
      <c r="CO472" s="104"/>
      <c r="CP472" s="104"/>
      <c r="CQ472" s="104"/>
      <c r="CR472" s="104"/>
      <c r="CS472" s="104"/>
      <c r="CT472" s="104"/>
      <c r="CU472" s="104"/>
      <c r="CV472" s="104"/>
      <c r="CW472" s="104"/>
      <c r="CX472" s="104"/>
      <c r="CY472" s="104"/>
      <c r="CZ472" s="104"/>
      <c r="DA472" s="104"/>
      <c r="DB472" s="104"/>
      <c r="DC472" s="104"/>
      <c r="DD472" s="104"/>
      <c r="DE472" s="104"/>
      <c r="DF472" s="104"/>
      <c r="DG472" s="104"/>
      <c r="DH472" s="104"/>
      <c r="DI472" s="104"/>
      <c r="DJ472" s="104"/>
      <c r="DK472" s="104"/>
      <c r="DL472" s="104"/>
      <c r="DM472" s="104"/>
      <c r="DN472" s="104"/>
      <c r="DO472" s="104"/>
      <c r="DP472" s="104"/>
      <c r="DQ472" s="104"/>
      <c r="DR472" s="104"/>
      <c r="DS472" s="104"/>
      <c r="DT472" s="104"/>
      <c r="DU472" s="104"/>
      <c r="DV472" s="104"/>
      <c r="DW472" s="104"/>
      <c r="DX472" s="104"/>
      <c r="DY472" s="104"/>
      <c r="DZ472" s="104"/>
      <c r="EA472" s="104"/>
      <c r="EB472" s="104"/>
      <c r="EC472" s="104"/>
      <c r="ED472" s="104"/>
      <c r="EE472" s="104"/>
      <c r="EF472" s="104"/>
      <c r="EG472" s="104"/>
      <c r="EH472" s="104"/>
      <c r="EI472" s="104"/>
      <c r="EJ472" s="104"/>
      <c r="EK472" s="104"/>
      <c r="EL472" s="104"/>
      <c r="EM472" s="104"/>
      <c r="EN472" s="104"/>
      <c r="EO472" s="104"/>
      <c r="EP472" s="104"/>
      <c r="EQ472" s="104"/>
      <c r="ER472" s="104"/>
      <c r="ES472" s="104"/>
      <c r="ET472" s="104"/>
      <c r="EU472" s="104"/>
      <c r="EV472" s="104"/>
      <c r="EW472" s="104"/>
      <c r="EX472" s="104"/>
      <c r="EY472" s="104"/>
      <c r="EZ472" s="104"/>
      <c r="FA472" s="104"/>
      <c r="FB472" s="104"/>
      <c r="FC472" s="104"/>
      <c r="FD472" s="104"/>
      <c r="FE472" s="104"/>
      <c r="FF472" s="104"/>
      <c r="FG472" s="104"/>
      <c r="FH472" s="104"/>
      <c r="FI472" s="104"/>
      <c r="FJ472" s="104"/>
      <c r="FK472" s="104"/>
      <c r="FL472" s="104"/>
      <c r="FM472" s="104"/>
      <c r="FN472" s="104"/>
      <c r="FO472" s="104"/>
      <c r="FP472" s="104"/>
      <c r="FQ472" s="104"/>
      <c r="FR472" s="104"/>
      <c r="FS472" s="104"/>
      <c r="FT472" s="104"/>
      <c r="FU472" s="104"/>
      <c r="FV472" s="104"/>
      <c r="FW472" s="104"/>
      <c r="FX472" s="104"/>
      <c r="FY472" s="104"/>
      <c r="FZ472" s="104"/>
      <c r="GA472" s="104"/>
      <c r="GB472" s="104"/>
      <c r="GC472" s="104"/>
      <c r="GD472" s="104"/>
      <c r="GE472" s="104"/>
      <c r="GF472" s="104"/>
      <c r="GG472" s="104"/>
      <c r="GH472" s="104"/>
      <c r="GI472" s="104"/>
      <c r="GJ472" s="104"/>
      <c r="GK472" s="104"/>
      <c r="GL472" s="104"/>
      <c r="GM472" s="104"/>
      <c r="GN472" s="104"/>
      <c r="GO472" s="104"/>
      <c r="GP472" s="104"/>
      <c r="GQ472" s="104"/>
      <c r="GR472" s="104"/>
      <c r="GS472" s="104"/>
      <c r="GT472" s="104"/>
      <c r="GU472" s="104"/>
      <c r="GV472" s="104"/>
      <c r="GW472" s="104"/>
      <c r="GX472" s="104"/>
      <c r="GY472" s="104"/>
      <c r="GZ472" s="104"/>
      <c r="HA472" s="104"/>
      <c r="HB472" s="104"/>
      <c r="HC472" s="104"/>
      <c r="HD472" s="104"/>
      <c r="HE472" s="104"/>
      <c r="HF472" s="104"/>
      <c r="HG472" s="104"/>
      <c r="HH472" s="104"/>
      <c r="HI472" s="104"/>
      <c r="HJ472" s="104"/>
      <c r="HK472" s="104"/>
      <c r="HL472" s="104"/>
      <c r="HM472" s="104"/>
      <c r="HN472" s="104"/>
      <c r="HO472" s="104"/>
      <c r="HP472" s="104"/>
      <c r="HQ472" s="104"/>
      <c r="HR472" s="104"/>
      <c r="HS472" s="104"/>
      <c r="HT472" s="104"/>
      <c r="HU472" s="104"/>
      <c r="HV472" s="104"/>
      <c r="HW472" s="104"/>
      <c r="HX472" s="104"/>
      <c r="HY472" s="104"/>
      <c r="HZ472" s="104"/>
      <c r="IA472" s="104"/>
      <c r="IB472" s="104"/>
      <c r="IC472" s="104"/>
      <c r="ID472" s="104"/>
      <c r="IE472" s="104"/>
      <c r="IF472" s="104"/>
      <c r="IG472" s="104"/>
      <c r="IH472" s="104"/>
      <c r="II472" s="104"/>
      <c r="IJ472" s="104"/>
      <c r="IK472" s="104"/>
      <c r="IL472" s="104"/>
      <c r="IM472" s="104"/>
      <c r="IN472" s="104"/>
      <c r="IO472" s="104"/>
      <c r="IP472" s="104"/>
      <c r="IQ472" s="104"/>
      <c r="IR472" s="104"/>
      <c r="IS472" s="104"/>
      <c r="IT472" s="104"/>
      <c r="IU472" s="104"/>
      <c r="IV472" s="104"/>
    </row>
    <row r="473" spans="1:256" s="275" customFormat="1" ht="12.75">
      <c r="A473" s="89"/>
      <c r="B473" s="89"/>
      <c r="C473" s="82"/>
      <c r="D473" s="364"/>
      <c r="E473" s="364"/>
      <c r="F473" s="212"/>
      <c r="G473" s="214"/>
      <c r="I473" s="314"/>
      <c r="J473" s="313"/>
      <c r="K473" s="301"/>
      <c r="L473" s="298"/>
      <c r="M473" s="309"/>
      <c r="N473" s="309"/>
      <c r="O473" s="309"/>
      <c r="P473" s="309"/>
      <c r="Q473" s="309"/>
      <c r="R473" s="309"/>
      <c r="S473" s="104"/>
      <c r="T473" s="104"/>
      <c r="U473" s="104"/>
      <c r="V473" s="104"/>
      <c r="W473" s="104"/>
      <c r="X473" s="104"/>
      <c r="Y473" s="104"/>
      <c r="Z473" s="104"/>
      <c r="AA473" s="104"/>
      <c r="AB473" s="104"/>
      <c r="AC473" s="104"/>
      <c r="AD473" s="104"/>
      <c r="AE473" s="104"/>
      <c r="AF473" s="104"/>
      <c r="AG473" s="104"/>
      <c r="AH473" s="104"/>
      <c r="AI473" s="104"/>
      <c r="AJ473" s="104"/>
      <c r="AK473" s="104"/>
      <c r="AL473" s="104"/>
      <c r="AM473" s="104"/>
      <c r="AN473" s="104"/>
      <c r="AO473" s="104"/>
      <c r="AP473" s="104"/>
      <c r="AQ473" s="104"/>
      <c r="AR473" s="104"/>
      <c r="AS473" s="104"/>
      <c r="AT473" s="104"/>
      <c r="AU473" s="104"/>
      <c r="AV473" s="104"/>
      <c r="AW473" s="104"/>
      <c r="AX473" s="104"/>
      <c r="AY473" s="104"/>
      <c r="AZ473" s="104"/>
      <c r="BA473" s="104"/>
      <c r="BB473" s="104"/>
      <c r="BC473" s="104"/>
      <c r="BD473" s="104"/>
      <c r="BE473" s="104"/>
      <c r="BF473" s="104"/>
      <c r="BG473" s="104"/>
      <c r="BH473" s="104"/>
      <c r="BI473" s="104"/>
      <c r="BJ473" s="104"/>
      <c r="BK473" s="104"/>
      <c r="BL473" s="104"/>
      <c r="BM473" s="104"/>
      <c r="BN473" s="104"/>
      <c r="BO473" s="104"/>
      <c r="BP473" s="104"/>
      <c r="BQ473" s="104"/>
      <c r="BR473" s="104"/>
      <c r="BS473" s="104"/>
      <c r="BT473" s="104"/>
      <c r="BU473" s="104"/>
      <c r="BV473" s="104"/>
      <c r="BW473" s="104"/>
      <c r="BX473" s="104"/>
      <c r="BY473" s="104"/>
      <c r="BZ473" s="104"/>
      <c r="CA473" s="104"/>
      <c r="CB473" s="104"/>
      <c r="CC473" s="104"/>
      <c r="CD473" s="104"/>
      <c r="CE473" s="104"/>
      <c r="CF473" s="104"/>
      <c r="CG473" s="104"/>
      <c r="CH473" s="104"/>
      <c r="CI473" s="104"/>
      <c r="CJ473" s="104"/>
      <c r="CK473" s="104"/>
      <c r="CL473" s="104"/>
      <c r="CM473" s="104"/>
      <c r="CN473" s="104"/>
      <c r="CO473" s="104"/>
      <c r="CP473" s="104"/>
      <c r="CQ473" s="104"/>
      <c r="CR473" s="104"/>
      <c r="CS473" s="104"/>
      <c r="CT473" s="104"/>
      <c r="CU473" s="104"/>
      <c r="CV473" s="104"/>
      <c r="CW473" s="104"/>
      <c r="CX473" s="104"/>
      <c r="CY473" s="104"/>
      <c r="CZ473" s="104"/>
      <c r="DA473" s="104"/>
      <c r="DB473" s="104"/>
      <c r="DC473" s="104"/>
      <c r="DD473" s="104"/>
      <c r="DE473" s="104"/>
      <c r="DF473" s="104"/>
      <c r="DG473" s="104"/>
      <c r="DH473" s="104"/>
      <c r="DI473" s="104"/>
      <c r="DJ473" s="104"/>
      <c r="DK473" s="104"/>
      <c r="DL473" s="104"/>
      <c r="DM473" s="104"/>
      <c r="DN473" s="104"/>
      <c r="DO473" s="104"/>
      <c r="DP473" s="104"/>
      <c r="DQ473" s="104"/>
      <c r="DR473" s="104"/>
      <c r="DS473" s="104"/>
      <c r="DT473" s="104"/>
      <c r="DU473" s="104"/>
      <c r="DV473" s="104"/>
      <c r="DW473" s="104"/>
      <c r="DX473" s="104"/>
      <c r="DY473" s="104"/>
      <c r="DZ473" s="104"/>
      <c r="EA473" s="104"/>
      <c r="EB473" s="104"/>
      <c r="EC473" s="104"/>
      <c r="ED473" s="104"/>
      <c r="EE473" s="104"/>
      <c r="EF473" s="104"/>
      <c r="EG473" s="104"/>
      <c r="EH473" s="104"/>
      <c r="EI473" s="104"/>
      <c r="EJ473" s="104"/>
      <c r="EK473" s="104"/>
      <c r="EL473" s="104"/>
      <c r="EM473" s="104"/>
      <c r="EN473" s="104"/>
      <c r="EO473" s="104"/>
      <c r="EP473" s="104"/>
      <c r="EQ473" s="104"/>
      <c r="ER473" s="104"/>
      <c r="ES473" s="104"/>
      <c r="ET473" s="104"/>
      <c r="EU473" s="104"/>
      <c r="EV473" s="104"/>
      <c r="EW473" s="104"/>
      <c r="EX473" s="104"/>
      <c r="EY473" s="104"/>
      <c r="EZ473" s="104"/>
      <c r="FA473" s="104"/>
      <c r="FB473" s="104"/>
      <c r="FC473" s="104"/>
      <c r="FD473" s="104"/>
      <c r="FE473" s="104"/>
      <c r="FF473" s="104"/>
      <c r="FG473" s="104"/>
      <c r="FH473" s="104"/>
      <c r="FI473" s="104"/>
      <c r="FJ473" s="104"/>
      <c r="FK473" s="104"/>
      <c r="FL473" s="104"/>
      <c r="FM473" s="104"/>
      <c r="FN473" s="104"/>
      <c r="FO473" s="104"/>
      <c r="FP473" s="104"/>
      <c r="FQ473" s="104"/>
      <c r="FR473" s="104"/>
      <c r="FS473" s="104"/>
      <c r="FT473" s="104"/>
      <c r="FU473" s="104"/>
      <c r="FV473" s="104"/>
      <c r="FW473" s="104"/>
      <c r="FX473" s="104"/>
      <c r="FY473" s="104"/>
      <c r="FZ473" s="104"/>
      <c r="GA473" s="104"/>
      <c r="GB473" s="104"/>
      <c r="GC473" s="104"/>
      <c r="GD473" s="104"/>
      <c r="GE473" s="104"/>
      <c r="GF473" s="104"/>
      <c r="GG473" s="104"/>
      <c r="GH473" s="104"/>
      <c r="GI473" s="104"/>
      <c r="GJ473" s="104"/>
      <c r="GK473" s="104"/>
      <c r="GL473" s="104"/>
      <c r="GM473" s="104"/>
      <c r="GN473" s="104"/>
      <c r="GO473" s="104"/>
      <c r="GP473" s="104"/>
      <c r="GQ473" s="104"/>
      <c r="GR473" s="104"/>
      <c r="GS473" s="104"/>
      <c r="GT473" s="104"/>
      <c r="GU473" s="104"/>
      <c r="GV473" s="104"/>
      <c r="GW473" s="104"/>
      <c r="GX473" s="104"/>
      <c r="GY473" s="104"/>
      <c r="GZ473" s="104"/>
      <c r="HA473" s="104"/>
      <c r="HB473" s="104"/>
      <c r="HC473" s="104"/>
      <c r="HD473" s="104"/>
      <c r="HE473" s="104"/>
      <c r="HF473" s="104"/>
      <c r="HG473" s="104"/>
      <c r="HH473" s="104"/>
      <c r="HI473" s="104"/>
      <c r="HJ473" s="104"/>
      <c r="HK473" s="104"/>
      <c r="HL473" s="104"/>
      <c r="HM473" s="104"/>
      <c r="HN473" s="104"/>
      <c r="HO473" s="104"/>
      <c r="HP473" s="104"/>
      <c r="HQ473" s="104"/>
      <c r="HR473" s="104"/>
      <c r="HS473" s="104"/>
      <c r="HT473" s="104"/>
      <c r="HU473" s="104"/>
      <c r="HV473" s="104"/>
      <c r="HW473" s="104"/>
      <c r="HX473" s="104"/>
      <c r="HY473" s="104"/>
      <c r="HZ473" s="104"/>
      <c r="IA473" s="104"/>
      <c r="IB473" s="104"/>
      <c r="IC473" s="104"/>
      <c r="ID473" s="104"/>
      <c r="IE473" s="104"/>
      <c r="IF473" s="104"/>
      <c r="IG473" s="104"/>
      <c r="IH473" s="104"/>
      <c r="II473" s="104"/>
      <c r="IJ473" s="104"/>
      <c r="IK473" s="104"/>
      <c r="IL473" s="104"/>
      <c r="IM473" s="104"/>
      <c r="IN473" s="104"/>
      <c r="IO473" s="104"/>
      <c r="IP473" s="104"/>
      <c r="IQ473" s="104"/>
      <c r="IR473" s="104"/>
      <c r="IS473" s="104"/>
      <c r="IT473" s="104"/>
      <c r="IU473" s="104"/>
      <c r="IV473" s="104"/>
    </row>
    <row r="474" spans="1:256" s="275" customFormat="1" ht="12.75">
      <c r="A474" s="89"/>
      <c r="B474" s="89"/>
      <c r="C474" s="82"/>
      <c r="D474" s="364"/>
      <c r="E474" s="364"/>
      <c r="F474" s="212"/>
      <c r="G474" s="214"/>
      <c r="I474" s="314"/>
      <c r="J474" s="313"/>
      <c r="K474" s="301"/>
      <c r="L474" s="298"/>
      <c r="M474" s="309"/>
      <c r="N474" s="309"/>
      <c r="O474" s="309"/>
      <c r="P474" s="309"/>
      <c r="Q474" s="309"/>
      <c r="R474" s="309"/>
      <c r="S474" s="104"/>
      <c r="T474" s="104"/>
      <c r="U474" s="104"/>
      <c r="V474" s="104"/>
      <c r="W474" s="104"/>
      <c r="X474" s="104"/>
      <c r="Y474" s="104"/>
      <c r="Z474" s="104"/>
      <c r="AA474" s="104"/>
      <c r="AB474" s="104"/>
      <c r="AC474" s="104"/>
      <c r="AD474" s="104"/>
      <c r="AE474" s="104"/>
      <c r="AF474" s="104"/>
      <c r="AG474" s="104"/>
      <c r="AH474" s="104"/>
      <c r="AI474" s="104"/>
      <c r="AJ474" s="104"/>
      <c r="AK474" s="104"/>
      <c r="AL474" s="104"/>
      <c r="AM474" s="104"/>
      <c r="AN474" s="104"/>
      <c r="AO474" s="104"/>
      <c r="AP474" s="104"/>
      <c r="AQ474" s="104"/>
      <c r="AR474" s="104"/>
      <c r="AS474" s="104"/>
      <c r="AT474" s="104"/>
      <c r="AU474" s="104"/>
      <c r="AV474" s="104"/>
      <c r="AW474" s="104"/>
      <c r="AX474" s="104"/>
      <c r="AY474" s="104"/>
      <c r="AZ474" s="104"/>
      <c r="BA474" s="104"/>
      <c r="BB474" s="104"/>
      <c r="BC474" s="104"/>
      <c r="BD474" s="104"/>
      <c r="BE474" s="104"/>
      <c r="BF474" s="104"/>
      <c r="BG474" s="104"/>
      <c r="BH474" s="104"/>
      <c r="BI474" s="104"/>
      <c r="BJ474" s="104"/>
      <c r="BK474" s="104"/>
      <c r="BL474" s="104"/>
      <c r="BM474" s="104"/>
      <c r="BN474" s="104"/>
      <c r="BO474" s="104"/>
      <c r="BP474" s="104"/>
      <c r="BQ474" s="104"/>
      <c r="BR474" s="104"/>
      <c r="BS474" s="104"/>
      <c r="BT474" s="104"/>
      <c r="BU474" s="104"/>
      <c r="BV474" s="104"/>
      <c r="BW474" s="104"/>
      <c r="BX474" s="104"/>
      <c r="BY474" s="104"/>
      <c r="BZ474" s="104"/>
      <c r="CA474" s="104"/>
      <c r="CB474" s="104"/>
      <c r="CC474" s="104"/>
      <c r="CD474" s="104"/>
      <c r="CE474" s="104"/>
      <c r="CF474" s="104"/>
      <c r="CG474" s="104"/>
      <c r="CH474" s="104"/>
      <c r="CI474" s="104"/>
      <c r="CJ474" s="104"/>
      <c r="CK474" s="104"/>
      <c r="CL474" s="104"/>
      <c r="CM474" s="104"/>
      <c r="CN474" s="104"/>
      <c r="CO474" s="104"/>
      <c r="CP474" s="104"/>
      <c r="CQ474" s="104"/>
      <c r="CR474" s="104"/>
      <c r="CS474" s="104"/>
      <c r="CT474" s="104"/>
      <c r="CU474" s="104"/>
      <c r="CV474" s="104"/>
      <c r="CW474" s="104"/>
      <c r="CX474" s="104"/>
      <c r="CY474" s="104"/>
      <c r="CZ474" s="104"/>
      <c r="DA474" s="104"/>
      <c r="DB474" s="104"/>
      <c r="DC474" s="104"/>
      <c r="DD474" s="104"/>
      <c r="DE474" s="104"/>
      <c r="DF474" s="104"/>
      <c r="DG474" s="104"/>
      <c r="DH474" s="104"/>
      <c r="DI474" s="104"/>
      <c r="DJ474" s="104"/>
      <c r="DK474" s="104"/>
      <c r="DL474" s="104"/>
      <c r="DM474" s="104"/>
      <c r="DN474" s="104"/>
      <c r="DO474" s="104"/>
      <c r="DP474" s="104"/>
      <c r="DQ474" s="104"/>
      <c r="DR474" s="104"/>
      <c r="DS474" s="104"/>
      <c r="DT474" s="104"/>
      <c r="DU474" s="104"/>
      <c r="DV474" s="104"/>
      <c r="DW474" s="104"/>
      <c r="DX474" s="104"/>
      <c r="DY474" s="104"/>
      <c r="DZ474" s="104"/>
      <c r="EA474" s="104"/>
      <c r="EB474" s="104"/>
      <c r="EC474" s="104"/>
      <c r="ED474" s="104"/>
      <c r="EE474" s="104"/>
      <c r="EF474" s="104"/>
      <c r="EG474" s="104"/>
      <c r="EH474" s="104"/>
      <c r="EI474" s="104"/>
      <c r="EJ474" s="104"/>
      <c r="EK474" s="104"/>
      <c r="EL474" s="104"/>
      <c r="EM474" s="104"/>
      <c r="EN474" s="104"/>
      <c r="EO474" s="104"/>
      <c r="EP474" s="104"/>
      <c r="EQ474" s="104"/>
      <c r="ER474" s="104"/>
      <c r="ES474" s="104"/>
      <c r="ET474" s="104"/>
      <c r="EU474" s="104"/>
      <c r="EV474" s="104"/>
      <c r="EW474" s="104"/>
      <c r="EX474" s="104"/>
      <c r="EY474" s="104"/>
      <c r="EZ474" s="104"/>
      <c r="FA474" s="104"/>
      <c r="FB474" s="104"/>
      <c r="FC474" s="104"/>
      <c r="FD474" s="104"/>
      <c r="FE474" s="104"/>
      <c r="FF474" s="104"/>
      <c r="FG474" s="104"/>
      <c r="FH474" s="104"/>
      <c r="FI474" s="104"/>
      <c r="FJ474" s="104"/>
      <c r="FK474" s="104"/>
      <c r="FL474" s="104"/>
      <c r="FM474" s="104"/>
      <c r="FN474" s="104"/>
      <c r="FO474" s="104"/>
      <c r="FP474" s="104"/>
      <c r="FQ474" s="104"/>
      <c r="FR474" s="104"/>
      <c r="FS474" s="104"/>
      <c r="FT474" s="104"/>
      <c r="FU474" s="104"/>
      <c r="FV474" s="104"/>
      <c r="FW474" s="104"/>
      <c r="FX474" s="104"/>
      <c r="FY474" s="104"/>
      <c r="FZ474" s="104"/>
      <c r="GA474" s="104"/>
      <c r="GB474" s="104"/>
      <c r="GC474" s="104"/>
      <c r="GD474" s="104"/>
      <c r="GE474" s="104"/>
      <c r="GF474" s="104"/>
      <c r="GG474" s="104"/>
      <c r="GH474" s="104"/>
      <c r="GI474" s="104"/>
      <c r="GJ474" s="104"/>
      <c r="GK474" s="104"/>
      <c r="GL474" s="104"/>
      <c r="GM474" s="104"/>
      <c r="GN474" s="104"/>
      <c r="GO474" s="104"/>
      <c r="GP474" s="104"/>
      <c r="GQ474" s="104"/>
      <c r="GR474" s="104"/>
      <c r="GS474" s="104"/>
      <c r="GT474" s="104"/>
      <c r="GU474" s="104"/>
      <c r="GV474" s="104"/>
      <c r="GW474" s="104"/>
      <c r="GX474" s="104"/>
      <c r="GY474" s="104"/>
      <c r="GZ474" s="104"/>
      <c r="HA474" s="104"/>
      <c r="HB474" s="104"/>
      <c r="HC474" s="104"/>
      <c r="HD474" s="104"/>
      <c r="HE474" s="104"/>
      <c r="HF474" s="104"/>
      <c r="HG474" s="104"/>
      <c r="HH474" s="104"/>
      <c r="HI474" s="104"/>
      <c r="HJ474" s="104"/>
      <c r="HK474" s="104"/>
      <c r="HL474" s="104"/>
      <c r="HM474" s="104"/>
      <c r="HN474" s="104"/>
      <c r="HO474" s="104"/>
      <c r="HP474" s="104"/>
      <c r="HQ474" s="104"/>
      <c r="HR474" s="104"/>
      <c r="HS474" s="104"/>
      <c r="HT474" s="104"/>
      <c r="HU474" s="104"/>
      <c r="HV474" s="104"/>
      <c r="HW474" s="104"/>
      <c r="HX474" s="104"/>
      <c r="HY474" s="104"/>
      <c r="HZ474" s="104"/>
      <c r="IA474" s="104"/>
      <c r="IB474" s="104"/>
      <c r="IC474" s="104"/>
      <c r="ID474" s="104"/>
      <c r="IE474" s="104"/>
      <c r="IF474" s="104"/>
      <c r="IG474" s="104"/>
      <c r="IH474" s="104"/>
      <c r="II474" s="104"/>
      <c r="IJ474" s="104"/>
      <c r="IK474" s="104"/>
      <c r="IL474" s="104"/>
      <c r="IM474" s="104"/>
      <c r="IN474" s="104"/>
      <c r="IO474" s="104"/>
      <c r="IP474" s="104"/>
      <c r="IQ474" s="104"/>
      <c r="IR474" s="104"/>
      <c r="IS474" s="104"/>
      <c r="IT474" s="104"/>
      <c r="IU474" s="104"/>
      <c r="IV474" s="104"/>
    </row>
    <row r="475" spans="1:256" s="275" customFormat="1" ht="12.75">
      <c r="A475" s="89"/>
      <c r="B475" s="89"/>
      <c r="C475" s="82"/>
      <c r="D475" s="364"/>
      <c r="E475" s="364"/>
      <c r="F475" s="212"/>
      <c r="G475" s="214"/>
      <c r="I475" s="314"/>
      <c r="J475" s="313"/>
      <c r="K475" s="301"/>
      <c r="L475" s="298"/>
      <c r="M475" s="309"/>
      <c r="N475" s="309"/>
      <c r="O475" s="309"/>
      <c r="P475" s="309"/>
      <c r="Q475" s="309"/>
      <c r="R475" s="309"/>
      <c r="S475" s="104"/>
      <c r="T475" s="104"/>
      <c r="U475" s="104"/>
      <c r="V475" s="104"/>
      <c r="W475" s="104"/>
      <c r="X475" s="104"/>
      <c r="Y475" s="104"/>
      <c r="Z475" s="104"/>
      <c r="AA475" s="104"/>
      <c r="AB475" s="104"/>
      <c r="AC475" s="104"/>
      <c r="AD475" s="104"/>
      <c r="AE475" s="104"/>
      <c r="AF475" s="104"/>
      <c r="AG475" s="104"/>
      <c r="AH475" s="104"/>
      <c r="AI475" s="104"/>
      <c r="AJ475" s="104"/>
      <c r="AK475" s="104"/>
      <c r="AL475" s="104"/>
      <c r="AM475" s="104"/>
      <c r="AN475" s="104"/>
      <c r="AO475" s="104"/>
      <c r="AP475" s="104"/>
      <c r="AQ475" s="104"/>
      <c r="AR475" s="104"/>
      <c r="AS475" s="104"/>
      <c r="AT475" s="104"/>
      <c r="AU475" s="104"/>
      <c r="AV475" s="104"/>
      <c r="AW475" s="104"/>
      <c r="AX475" s="104"/>
      <c r="AY475" s="104"/>
      <c r="AZ475" s="104"/>
      <c r="BA475" s="104"/>
      <c r="BB475" s="104"/>
      <c r="BC475" s="104"/>
      <c r="BD475" s="104"/>
      <c r="BE475" s="104"/>
      <c r="BF475" s="104"/>
      <c r="BG475" s="104"/>
      <c r="BH475" s="104"/>
      <c r="BI475" s="104"/>
      <c r="BJ475" s="104"/>
      <c r="BK475" s="104"/>
      <c r="BL475" s="104"/>
      <c r="BM475" s="104"/>
      <c r="BN475" s="104"/>
      <c r="BO475" s="104"/>
      <c r="BP475" s="104"/>
      <c r="BQ475" s="104"/>
      <c r="BR475" s="104"/>
      <c r="BS475" s="104"/>
      <c r="BT475" s="104"/>
      <c r="BU475" s="104"/>
      <c r="BV475" s="104"/>
      <c r="BW475" s="104"/>
      <c r="BX475" s="104"/>
      <c r="BY475" s="104"/>
      <c r="BZ475" s="104"/>
      <c r="CA475" s="104"/>
      <c r="CB475" s="104"/>
      <c r="CC475" s="104"/>
      <c r="CD475" s="104"/>
      <c r="CE475" s="104"/>
      <c r="CF475" s="104"/>
      <c r="CG475" s="104"/>
      <c r="CH475" s="104"/>
      <c r="CI475" s="104"/>
      <c r="CJ475" s="104"/>
      <c r="CK475" s="104"/>
      <c r="CL475" s="104"/>
      <c r="CM475" s="104"/>
      <c r="CN475" s="104"/>
      <c r="CO475" s="104"/>
      <c r="CP475" s="104"/>
      <c r="CQ475" s="104"/>
      <c r="CR475" s="104"/>
      <c r="CS475" s="104"/>
      <c r="CT475" s="104"/>
      <c r="CU475" s="104"/>
      <c r="CV475" s="104"/>
      <c r="CW475" s="104"/>
      <c r="CX475" s="104"/>
      <c r="CY475" s="104"/>
      <c r="CZ475" s="104"/>
      <c r="DA475" s="104"/>
      <c r="DB475" s="104"/>
      <c r="DC475" s="104"/>
      <c r="DD475" s="104"/>
      <c r="DE475" s="104"/>
      <c r="DF475" s="104"/>
      <c r="DG475" s="104"/>
      <c r="DH475" s="104"/>
      <c r="DI475" s="104"/>
      <c r="DJ475" s="104"/>
      <c r="DK475" s="104"/>
      <c r="DL475" s="104"/>
      <c r="DM475" s="104"/>
      <c r="DN475" s="104"/>
      <c r="DO475" s="104"/>
      <c r="DP475" s="104"/>
      <c r="DQ475" s="104"/>
      <c r="DR475" s="104"/>
      <c r="DS475" s="104"/>
      <c r="DT475" s="104"/>
      <c r="DU475" s="104"/>
      <c r="DV475" s="104"/>
      <c r="DW475" s="104"/>
      <c r="DX475" s="104"/>
      <c r="DY475" s="104"/>
      <c r="DZ475" s="104"/>
      <c r="EA475" s="104"/>
      <c r="EB475" s="104"/>
      <c r="EC475" s="104"/>
      <c r="ED475" s="104"/>
      <c r="EE475" s="104"/>
      <c r="EF475" s="104"/>
      <c r="EG475" s="104"/>
      <c r="EH475" s="104"/>
      <c r="EI475" s="104"/>
      <c r="EJ475" s="104"/>
      <c r="EK475" s="104"/>
      <c r="EL475" s="104"/>
      <c r="EM475" s="104"/>
      <c r="EN475" s="104"/>
      <c r="EO475" s="104"/>
      <c r="EP475" s="104"/>
      <c r="EQ475" s="104"/>
      <c r="ER475" s="104"/>
      <c r="ES475" s="104"/>
      <c r="ET475" s="104"/>
      <c r="EU475" s="104"/>
      <c r="EV475" s="104"/>
      <c r="EW475" s="104"/>
      <c r="EX475" s="104"/>
      <c r="EY475" s="104"/>
      <c r="EZ475" s="104"/>
      <c r="FA475" s="104"/>
      <c r="FB475" s="104"/>
      <c r="FC475" s="104"/>
      <c r="FD475" s="104"/>
      <c r="FE475" s="104"/>
      <c r="FF475" s="104"/>
      <c r="FG475" s="104"/>
      <c r="FH475" s="104"/>
      <c r="FI475" s="104"/>
      <c r="FJ475" s="104"/>
      <c r="FK475" s="104"/>
      <c r="FL475" s="104"/>
      <c r="FM475" s="104"/>
      <c r="FN475" s="104"/>
      <c r="FO475" s="104"/>
      <c r="FP475" s="104"/>
      <c r="FQ475" s="104"/>
      <c r="FR475" s="104"/>
      <c r="FS475" s="104"/>
      <c r="FT475" s="104"/>
      <c r="FU475" s="104"/>
      <c r="FV475" s="104"/>
      <c r="FW475" s="104"/>
      <c r="FX475" s="104"/>
      <c r="FY475" s="104"/>
      <c r="FZ475" s="104"/>
      <c r="GA475" s="104"/>
      <c r="GB475" s="104"/>
      <c r="GC475" s="104"/>
      <c r="GD475" s="104"/>
      <c r="GE475" s="104"/>
      <c r="GF475" s="104"/>
      <c r="GG475" s="104"/>
      <c r="GH475" s="104"/>
      <c r="GI475" s="104"/>
      <c r="GJ475" s="104"/>
      <c r="GK475" s="104"/>
      <c r="GL475" s="104"/>
      <c r="GM475" s="104"/>
      <c r="GN475" s="104"/>
      <c r="GO475" s="104"/>
      <c r="GP475" s="104"/>
      <c r="GQ475" s="104"/>
      <c r="GR475" s="104"/>
      <c r="GS475" s="104"/>
      <c r="GT475" s="104"/>
      <c r="GU475" s="104"/>
      <c r="GV475" s="104"/>
      <c r="GW475" s="104"/>
      <c r="GX475" s="104"/>
      <c r="GY475" s="104"/>
      <c r="GZ475" s="104"/>
      <c r="HA475" s="104"/>
      <c r="HB475" s="104"/>
      <c r="HC475" s="104"/>
      <c r="HD475" s="104"/>
      <c r="HE475" s="104"/>
      <c r="HF475" s="104"/>
      <c r="HG475" s="104"/>
      <c r="HH475" s="104"/>
      <c r="HI475" s="104"/>
      <c r="HJ475" s="104"/>
      <c r="HK475" s="104"/>
      <c r="HL475" s="104"/>
      <c r="HM475" s="104"/>
      <c r="HN475" s="104"/>
      <c r="HO475" s="104"/>
      <c r="HP475" s="104"/>
      <c r="HQ475" s="104"/>
      <c r="HR475" s="104"/>
      <c r="HS475" s="104"/>
      <c r="HT475" s="104"/>
      <c r="HU475" s="104"/>
      <c r="HV475" s="104"/>
      <c r="HW475" s="104"/>
      <c r="HX475" s="104"/>
      <c r="HY475" s="104"/>
      <c r="HZ475" s="104"/>
      <c r="IA475" s="104"/>
      <c r="IB475" s="104"/>
      <c r="IC475" s="104"/>
      <c r="ID475" s="104"/>
      <c r="IE475" s="104"/>
      <c r="IF475" s="104"/>
      <c r="IG475" s="104"/>
      <c r="IH475" s="104"/>
      <c r="II475" s="104"/>
      <c r="IJ475" s="104"/>
      <c r="IK475" s="104"/>
      <c r="IL475" s="104"/>
      <c r="IM475" s="104"/>
      <c r="IN475" s="104"/>
      <c r="IO475" s="104"/>
      <c r="IP475" s="104"/>
      <c r="IQ475" s="104"/>
      <c r="IR475" s="104"/>
      <c r="IS475" s="104"/>
      <c r="IT475" s="104"/>
      <c r="IU475" s="104"/>
      <c r="IV475" s="104"/>
    </row>
    <row r="476" spans="1:256" s="275" customFormat="1" ht="12.75">
      <c r="A476" s="89"/>
      <c r="B476" s="89"/>
      <c r="C476" s="82"/>
      <c r="D476" s="364"/>
      <c r="E476" s="364"/>
      <c r="F476" s="212"/>
      <c r="G476" s="214"/>
      <c r="I476" s="314"/>
      <c r="J476" s="313"/>
      <c r="K476" s="301"/>
      <c r="L476" s="298"/>
      <c r="M476" s="309"/>
      <c r="N476" s="309"/>
      <c r="O476" s="309"/>
      <c r="P476" s="309"/>
      <c r="Q476" s="309"/>
      <c r="R476" s="309"/>
      <c r="S476" s="104"/>
      <c r="T476" s="104"/>
      <c r="U476" s="104"/>
      <c r="V476" s="104"/>
      <c r="W476" s="104"/>
      <c r="X476" s="104"/>
      <c r="Y476" s="104"/>
      <c r="Z476" s="104"/>
      <c r="AA476" s="104"/>
      <c r="AB476" s="104"/>
      <c r="AC476" s="104"/>
      <c r="AD476" s="104"/>
      <c r="AE476" s="104"/>
      <c r="AF476" s="104"/>
      <c r="AG476" s="104"/>
      <c r="AH476" s="104"/>
      <c r="AI476" s="104"/>
      <c r="AJ476" s="104"/>
      <c r="AK476" s="104"/>
      <c r="AL476" s="104"/>
      <c r="AM476" s="104"/>
      <c r="AN476" s="104"/>
      <c r="AO476" s="104"/>
      <c r="AP476" s="104"/>
      <c r="AQ476" s="104"/>
      <c r="AR476" s="104"/>
      <c r="AS476" s="104"/>
      <c r="AT476" s="104"/>
      <c r="AU476" s="104"/>
      <c r="AV476" s="104"/>
      <c r="AW476" s="104"/>
      <c r="AX476" s="104"/>
      <c r="AY476" s="104"/>
      <c r="AZ476" s="104"/>
      <c r="BA476" s="104"/>
      <c r="BB476" s="104"/>
      <c r="BC476" s="104"/>
      <c r="BD476" s="104"/>
      <c r="BE476" s="104"/>
      <c r="BF476" s="104"/>
      <c r="BG476" s="104"/>
      <c r="BH476" s="104"/>
      <c r="BI476" s="104"/>
      <c r="BJ476" s="104"/>
      <c r="BK476" s="104"/>
      <c r="BL476" s="104"/>
      <c r="BM476" s="104"/>
      <c r="BN476" s="104"/>
      <c r="BO476" s="104"/>
      <c r="BP476" s="104"/>
      <c r="BQ476" s="104"/>
      <c r="BR476" s="104"/>
      <c r="BS476" s="104"/>
      <c r="BT476" s="104"/>
      <c r="BU476" s="104"/>
      <c r="BV476" s="104"/>
      <c r="BW476" s="104"/>
      <c r="BX476" s="104"/>
      <c r="BY476" s="104"/>
      <c r="BZ476" s="104"/>
      <c r="CA476" s="104"/>
      <c r="CB476" s="104"/>
      <c r="CC476" s="104"/>
      <c r="CD476" s="104"/>
      <c r="CE476" s="104"/>
      <c r="CF476" s="104"/>
      <c r="CG476" s="104"/>
      <c r="CH476" s="104"/>
      <c r="CI476" s="104"/>
      <c r="CJ476" s="104"/>
      <c r="CK476" s="104"/>
      <c r="CL476" s="104"/>
      <c r="CM476" s="104"/>
      <c r="CN476" s="104"/>
      <c r="CO476" s="104"/>
      <c r="CP476" s="104"/>
      <c r="CQ476" s="104"/>
      <c r="CR476" s="104"/>
      <c r="CS476" s="104"/>
      <c r="CT476" s="104"/>
      <c r="CU476" s="104"/>
      <c r="CV476" s="104"/>
      <c r="CW476" s="104"/>
      <c r="CX476" s="104"/>
      <c r="CY476" s="104"/>
      <c r="CZ476" s="104"/>
      <c r="DA476" s="104"/>
      <c r="DB476" s="104"/>
      <c r="DC476" s="104"/>
      <c r="DD476" s="104"/>
      <c r="DE476" s="104"/>
      <c r="DF476" s="104"/>
      <c r="DG476" s="104"/>
      <c r="DH476" s="104"/>
      <c r="DI476" s="104"/>
      <c r="DJ476" s="104"/>
      <c r="DK476" s="104"/>
      <c r="DL476" s="104"/>
      <c r="DM476" s="104"/>
      <c r="DN476" s="104"/>
      <c r="DO476" s="104"/>
      <c r="DP476" s="104"/>
      <c r="DQ476" s="104"/>
      <c r="DR476" s="104"/>
      <c r="DS476" s="104"/>
      <c r="DT476" s="104"/>
      <c r="DU476" s="104"/>
      <c r="DV476" s="104"/>
      <c r="DW476" s="104"/>
      <c r="DX476" s="104"/>
      <c r="DY476" s="104"/>
      <c r="DZ476" s="104"/>
      <c r="EA476" s="104"/>
      <c r="EB476" s="104"/>
      <c r="EC476" s="104"/>
      <c r="ED476" s="104"/>
      <c r="EE476" s="104"/>
      <c r="EF476" s="104"/>
      <c r="EG476" s="104"/>
      <c r="EH476" s="104"/>
      <c r="EI476" s="104"/>
      <c r="EJ476" s="104"/>
      <c r="EK476" s="104"/>
      <c r="EL476" s="104"/>
      <c r="EM476" s="104"/>
      <c r="EN476" s="104"/>
      <c r="EO476" s="104"/>
      <c r="EP476" s="104"/>
      <c r="EQ476" s="104"/>
      <c r="ER476" s="104"/>
      <c r="ES476" s="104"/>
      <c r="ET476" s="104"/>
      <c r="EU476" s="104"/>
      <c r="EV476" s="104"/>
      <c r="EW476" s="104"/>
      <c r="EX476" s="104"/>
      <c r="EY476" s="104"/>
      <c r="EZ476" s="104"/>
      <c r="FA476" s="104"/>
      <c r="FB476" s="104"/>
      <c r="FC476" s="104"/>
      <c r="FD476" s="104"/>
      <c r="FE476" s="104"/>
      <c r="FF476" s="104"/>
      <c r="FG476" s="104"/>
      <c r="FH476" s="104"/>
      <c r="FI476" s="104"/>
      <c r="FJ476" s="104"/>
      <c r="FK476" s="104"/>
      <c r="FL476" s="104"/>
      <c r="FM476" s="104"/>
      <c r="FN476" s="104"/>
      <c r="FO476" s="104"/>
      <c r="FP476" s="104"/>
      <c r="FQ476" s="104"/>
      <c r="FR476" s="104"/>
      <c r="FS476" s="104"/>
      <c r="FT476" s="104"/>
      <c r="FU476" s="104"/>
      <c r="FV476" s="104"/>
      <c r="FW476" s="104"/>
      <c r="FX476" s="104"/>
      <c r="FY476" s="104"/>
      <c r="FZ476" s="104"/>
      <c r="GA476" s="104"/>
      <c r="GB476" s="104"/>
      <c r="GC476" s="104"/>
      <c r="GD476" s="104"/>
      <c r="GE476" s="104"/>
      <c r="GF476" s="104"/>
      <c r="GG476" s="104"/>
      <c r="GH476" s="104"/>
      <c r="GI476" s="104"/>
      <c r="GJ476" s="104"/>
      <c r="GK476" s="104"/>
      <c r="GL476" s="104"/>
      <c r="GM476" s="104"/>
      <c r="GN476" s="104"/>
      <c r="GO476" s="104"/>
      <c r="GP476" s="104"/>
      <c r="GQ476" s="104"/>
      <c r="GR476" s="104"/>
      <c r="GS476" s="104"/>
      <c r="GT476" s="104"/>
      <c r="GU476" s="104"/>
      <c r="GV476" s="104"/>
      <c r="GW476" s="104"/>
      <c r="GX476" s="104"/>
      <c r="GY476" s="104"/>
      <c r="GZ476" s="104"/>
      <c r="HA476" s="104"/>
      <c r="HB476" s="104"/>
      <c r="HC476" s="104"/>
      <c r="HD476" s="104"/>
      <c r="HE476" s="104"/>
      <c r="HF476" s="104"/>
      <c r="HG476" s="104"/>
      <c r="HH476" s="104"/>
      <c r="HI476" s="104"/>
      <c r="HJ476" s="104"/>
      <c r="HK476" s="104"/>
      <c r="HL476" s="104"/>
      <c r="HM476" s="104"/>
      <c r="HN476" s="104"/>
      <c r="HO476" s="104"/>
      <c r="HP476" s="104"/>
      <c r="HQ476" s="104"/>
      <c r="HR476" s="104"/>
      <c r="HS476" s="104"/>
      <c r="HT476" s="104"/>
      <c r="HU476" s="104"/>
      <c r="HV476" s="104"/>
      <c r="HW476" s="104"/>
      <c r="HX476" s="104"/>
      <c r="HY476" s="104"/>
      <c r="HZ476" s="104"/>
      <c r="IA476" s="104"/>
      <c r="IB476" s="104"/>
      <c r="IC476" s="104"/>
      <c r="ID476" s="104"/>
      <c r="IE476" s="104"/>
      <c r="IF476" s="104"/>
      <c r="IG476" s="104"/>
      <c r="IH476" s="104"/>
      <c r="II476" s="104"/>
      <c r="IJ476" s="104"/>
      <c r="IK476" s="104"/>
      <c r="IL476" s="104"/>
      <c r="IM476" s="104"/>
      <c r="IN476" s="104"/>
      <c r="IO476" s="104"/>
      <c r="IP476" s="104"/>
      <c r="IQ476" s="104"/>
      <c r="IR476" s="104"/>
      <c r="IS476" s="104"/>
      <c r="IT476" s="104"/>
      <c r="IU476" s="104"/>
      <c r="IV476" s="104"/>
    </row>
    <row r="477" spans="1:256" s="275" customFormat="1" ht="12.75">
      <c r="A477" s="89"/>
      <c r="B477" s="89"/>
      <c r="C477" s="82"/>
      <c r="D477" s="364"/>
      <c r="E477" s="364"/>
      <c r="F477" s="212"/>
      <c r="G477" s="214"/>
      <c r="I477" s="314"/>
      <c r="J477" s="313"/>
      <c r="K477" s="301"/>
      <c r="L477" s="298"/>
      <c r="M477" s="309"/>
      <c r="N477" s="309"/>
      <c r="O477" s="309"/>
      <c r="P477" s="309"/>
      <c r="Q477" s="309"/>
      <c r="R477" s="309"/>
      <c r="S477" s="104"/>
      <c r="T477" s="104"/>
      <c r="U477" s="104"/>
      <c r="V477" s="104"/>
      <c r="W477" s="104"/>
      <c r="X477" s="104"/>
      <c r="Y477" s="104"/>
      <c r="Z477" s="104"/>
      <c r="AA477" s="104"/>
      <c r="AB477" s="104"/>
      <c r="AC477" s="104"/>
      <c r="AD477" s="104"/>
      <c r="AE477" s="104"/>
      <c r="AF477" s="104"/>
      <c r="AG477" s="104"/>
      <c r="AH477" s="104"/>
      <c r="AI477" s="104"/>
      <c r="AJ477" s="104"/>
      <c r="AK477" s="104"/>
      <c r="AL477" s="104"/>
      <c r="AM477" s="104"/>
      <c r="AN477" s="104"/>
      <c r="AO477" s="104"/>
      <c r="AP477" s="104"/>
      <c r="AQ477" s="104"/>
      <c r="AR477" s="104"/>
      <c r="AS477" s="104"/>
      <c r="AT477" s="104"/>
      <c r="AU477" s="104"/>
      <c r="AV477" s="104"/>
      <c r="AW477" s="104"/>
      <c r="AX477" s="104"/>
      <c r="AY477" s="104"/>
      <c r="AZ477" s="104"/>
      <c r="BA477" s="104"/>
      <c r="BB477" s="104"/>
      <c r="BC477" s="104"/>
      <c r="BD477" s="104"/>
      <c r="BE477" s="104"/>
      <c r="BF477" s="104"/>
      <c r="BG477" s="104"/>
      <c r="BH477" s="104"/>
      <c r="BI477" s="104"/>
      <c r="BJ477" s="104"/>
      <c r="BK477" s="104"/>
      <c r="BL477" s="104"/>
      <c r="BM477" s="104"/>
      <c r="BN477" s="104"/>
      <c r="BO477" s="104"/>
      <c r="BP477" s="104"/>
      <c r="BQ477" s="104"/>
      <c r="BR477" s="104"/>
      <c r="BS477" s="104"/>
      <c r="BT477" s="104"/>
      <c r="BU477" s="104"/>
      <c r="BV477" s="104"/>
      <c r="BW477" s="104"/>
      <c r="BX477" s="104"/>
      <c r="BY477" s="104"/>
      <c r="BZ477" s="104"/>
      <c r="CA477" s="104"/>
      <c r="CB477" s="104"/>
      <c r="CC477" s="104"/>
      <c r="CD477" s="104"/>
      <c r="CE477" s="104"/>
      <c r="CF477" s="104"/>
      <c r="CG477" s="104"/>
      <c r="CH477" s="104"/>
      <c r="CI477" s="104"/>
      <c r="CJ477" s="104"/>
      <c r="CK477" s="104"/>
      <c r="CL477" s="104"/>
      <c r="CM477" s="104"/>
      <c r="CN477" s="104"/>
      <c r="CO477" s="104"/>
      <c r="CP477" s="104"/>
      <c r="CQ477" s="104"/>
      <c r="CR477" s="104"/>
      <c r="CS477" s="104"/>
      <c r="CT477" s="104"/>
      <c r="CU477" s="104"/>
      <c r="CV477" s="104"/>
      <c r="CW477" s="104"/>
      <c r="CX477" s="104"/>
      <c r="CY477" s="104"/>
      <c r="CZ477" s="104"/>
      <c r="DA477" s="104"/>
      <c r="DB477" s="104"/>
      <c r="DC477" s="104"/>
      <c r="DD477" s="104"/>
      <c r="DE477" s="104"/>
      <c r="DF477" s="104"/>
      <c r="DG477" s="104"/>
      <c r="DH477" s="104"/>
      <c r="DI477" s="104"/>
      <c r="DJ477" s="104"/>
      <c r="DK477" s="104"/>
      <c r="DL477" s="104"/>
      <c r="DM477" s="104"/>
      <c r="DN477" s="104"/>
      <c r="DO477" s="104"/>
      <c r="DP477" s="104"/>
      <c r="DQ477" s="104"/>
      <c r="DR477" s="104"/>
      <c r="DS477" s="104"/>
      <c r="DT477" s="104"/>
      <c r="DU477" s="104"/>
      <c r="DV477" s="104"/>
      <c r="DW477" s="104"/>
      <c r="DX477" s="104"/>
      <c r="DY477" s="104"/>
      <c r="DZ477" s="104"/>
      <c r="EA477" s="104"/>
      <c r="EB477" s="104"/>
      <c r="EC477" s="104"/>
      <c r="ED477" s="104"/>
      <c r="EE477" s="104"/>
      <c r="EF477" s="104"/>
      <c r="EG477" s="104"/>
      <c r="EH477" s="104"/>
      <c r="EI477" s="104"/>
      <c r="EJ477" s="104"/>
      <c r="EK477" s="104"/>
      <c r="EL477" s="104"/>
      <c r="EM477" s="104"/>
      <c r="EN477" s="104"/>
      <c r="EO477" s="104"/>
      <c r="EP477" s="104"/>
      <c r="EQ477" s="104"/>
      <c r="ER477" s="104"/>
      <c r="ES477" s="104"/>
      <c r="ET477" s="104"/>
      <c r="EU477" s="104"/>
      <c r="EV477" s="104"/>
      <c r="EW477" s="104"/>
      <c r="EX477" s="104"/>
      <c r="EY477" s="104"/>
      <c r="EZ477" s="104"/>
      <c r="FA477" s="104"/>
      <c r="FB477" s="104"/>
      <c r="FC477" s="104"/>
      <c r="FD477" s="104"/>
      <c r="FE477" s="104"/>
      <c r="FF477" s="104"/>
      <c r="FG477" s="104"/>
      <c r="FH477" s="104"/>
      <c r="FI477" s="104"/>
      <c r="FJ477" s="104"/>
      <c r="FK477" s="104"/>
      <c r="FL477" s="104"/>
      <c r="FM477" s="104"/>
      <c r="FN477" s="104"/>
      <c r="FO477" s="104"/>
      <c r="FP477" s="104"/>
      <c r="FQ477" s="104"/>
      <c r="FR477" s="104"/>
      <c r="FS477" s="104"/>
      <c r="FT477" s="104"/>
      <c r="FU477" s="104"/>
      <c r="FV477" s="104"/>
      <c r="FW477" s="104"/>
      <c r="FX477" s="104"/>
      <c r="FY477" s="104"/>
      <c r="FZ477" s="104"/>
      <c r="GA477" s="104"/>
      <c r="GB477" s="104"/>
      <c r="GC477" s="104"/>
      <c r="GD477" s="104"/>
      <c r="GE477" s="104"/>
      <c r="GF477" s="104"/>
      <c r="GG477" s="104"/>
      <c r="GH477" s="104"/>
      <c r="GI477" s="104"/>
      <c r="GJ477" s="104"/>
      <c r="GK477" s="104"/>
      <c r="GL477" s="104"/>
      <c r="GM477" s="104"/>
      <c r="GN477" s="104"/>
      <c r="GO477" s="104"/>
      <c r="GP477" s="104"/>
      <c r="GQ477" s="104"/>
      <c r="GR477" s="104"/>
      <c r="GS477" s="104"/>
      <c r="GT477" s="104"/>
      <c r="GU477" s="104"/>
      <c r="GV477" s="104"/>
      <c r="GW477" s="104"/>
      <c r="GX477" s="104"/>
      <c r="GY477" s="104"/>
      <c r="GZ477" s="104"/>
      <c r="HA477" s="104"/>
      <c r="HB477" s="104"/>
      <c r="HC477" s="104"/>
      <c r="HD477" s="104"/>
      <c r="HE477" s="104"/>
      <c r="HF477" s="104"/>
      <c r="HG477" s="104"/>
      <c r="HH477" s="104"/>
      <c r="HI477" s="104"/>
      <c r="HJ477" s="104"/>
      <c r="HK477" s="104"/>
      <c r="HL477" s="104"/>
      <c r="HM477" s="104"/>
      <c r="HN477" s="104"/>
      <c r="HO477" s="104"/>
      <c r="HP477" s="104"/>
      <c r="HQ477" s="104"/>
      <c r="HR477" s="104"/>
      <c r="HS477" s="104"/>
      <c r="HT477" s="104"/>
      <c r="HU477" s="104"/>
      <c r="HV477" s="104"/>
      <c r="HW477" s="104"/>
      <c r="HX477" s="104"/>
      <c r="HY477" s="104"/>
      <c r="HZ477" s="104"/>
      <c r="IA477" s="104"/>
      <c r="IB477" s="104"/>
      <c r="IC477" s="104"/>
      <c r="ID477" s="104"/>
      <c r="IE477" s="104"/>
      <c r="IF477" s="104"/>
      <c r="IG477" s="104"/>
      <c r="IH477" s="104"/>
      <c r="II477" s="104"/>
      <c r="IJ477" s="104"/>
      <c r="IK477" s="104"/>
      <c r="IL477" s="104"/>
      <c r="IM477" s="104"/>
      <c r="IN477" s="104"/>
      <c r="IO477" s="104"/>
      <c r="IP477" s="104"/>
      <c r="IQ477" s="104"/>
      <c r="IR477" s="104"/>
      <c r="IS477" s="104"/>
      <c r="IT477" s="104"/>
      <c r="IU477" s="104"/>
      <c r="IV477" s="104"/>
    </row>
    <row r="478" spans="1:256" s="275" customFormat="1" ht="12.75">
      <c r="A478" s="89"/>
      <c r="B478" s="89"/>
      <c r="C478" s="82"/>
      <c r="D478" s="364"/>
      <c r="E478" s="364"/>
      <c r="F478" s="212"/>
      <c r="G478" s="214"/>
      <c r="I478" s="314"/>
      <c r="J478" s="313"/>
      <c r="K478" s="301"/>
      <c r="L478" s="298"/>
      <c r="M478" s="309"/>
      <c r="N478" s="309"/>
      <c r="O478" s="309"/>
      <c r="P478" s="309"/>
      <c r="Q478" s="309"/>
      <c r="R478" s="309"/>
      <c r="S478" s="104"/>
      <c r="T478" s="104"/>
      <c r="U478" s="104"/>
      <c r="V478" s="104"/>
      <c r="W478" s="104"/>
      <c r="X478" s="104"/>
      <c r="Y478" s="104"/>
      <c r="Z478" s="104"/>
      <c r="AA478" s="104"/>
      <c r="AB478" s="104"/>
      <c r="AC478" s="104"/>
      <c r="AD478" s="104"/>
      <c r="AE478" s="104"/>
      <c r="AF478" s="104"/>
      <c r="AG478" s="104"/>
      <c r="AH478" s="104"/>
      <c r="AI478" s="104"/>
      <c r="AJ478" s="104"/>
      <c r="AK478" s="104"/>
      <c r="AL478" s="104"/>
      <c r="AM478" s="104"/>
      <c r="AN478" s="104"/>
      <c r="AO478" s="104"/>
      <c r="AP478" s="104"/>
      <c r="AQ478" s="104"/>
      <c r="AR478" s="104"/>
      <c r="AS478" s="104"/>
      <c r="AT478" s="104"/>
      <c r="AU478" s="104"/>
      <c r="AV478" s="104"/>
      <c r="AW478" s="104"/>
      <c r="AX478" s="104"/>
      <c r="AY478" s="104"/>
      <c r="AZ478" s="104"/>
      <c r="BA478" s="104"/>
      <c r="BB478" s="104"/>
      <c r="BC478" s="104"/>
      <c r="BD478" s="104"/>
      <c r="BE478" s="104"/>
      <c r="BF478" s="104"/>
      <c r="BG478" s="104"/>
      <c r="BH478" s="104"/>
      <c r="BI478" s="104"/>
      <c r="BJ478" s="104"/>
      <c r="BK478" s="104"/>
      <c r="BL478" s="104"/>
      <c r="BM478" s="104"/>
      <c r="BN478" s="104"/>
      <c r="BO478" s="104"/>
      <c r="BP478" s="104"/>
      <c r="BQ478" s="104"/>
      <c r="BR478" s="104"/>
      <c r="BS478" s="104"/>
      <c r="BT478" s="104"/>
      <c r="BU478" s="104"/>
      <c r="BV478" s="104"/>
      <c r="BW478" s="104"/>
      <c r="BX478" s="104"/>
      <c r="BY478" s="104"/>
      <c r="BZ478" s="104"/>
      <c r="CA478" s="104"/>
      <c r="CB478" s="104"/>
      <c r="CC478" s="104"/>
      <c r="CD478" s="104"/>
      <c r="CE478" s="104"/>
      <c r="CF478" s="104"/>
      <c r="CG478" s="104"/>
      <c r="CH478" s="104"/>
      <c r="CI478" s="104"/>
      <c r="CJ478" s="104"/>
      <c r="CK478" s="104"/>
      <c r="CL478" s="104"/>
      <c r="CM478" s="104"/>
      <c r="CN478" s="104"/>
      <c r="CO478" s="104"/>
      <c r="CP478" s="104"/>
      <c r="CQ478" s="104"/>
      <c r="CR478" s="104"/>
      <c r="CS478" s="104"/>
      <c r="CT478" s="104"/>
      <c r="CU478" s="104"/>
      <c r="CV478" s="104"/>
      <c r="CW478" s="104"/>
      <c r="CX478" s="104"/>
      <c r="CY478" s="104"/>
      <c r="CZ478" s="104"/>
      <c r="DA478" s="104"/>
      <c r="DB478" s="104"/>
      <c r="DC478" s="104"/>
      <c r="DD478" s="104"/>
      <c r="DE478" s="104"/>
      <c r="DF478" s="104"/>
      <c r="DG478" s="104"/>
      <c r="DH478" s="104"/>
      <c r="DI478" s="104"/>
      <c r="DJ478" s="104"/>
      <c r="DK478" s="104"/>
      <c r="DL478" s="104"/>
      <c r="DM478" s="104"/>
      <c r="DN478" s="104"/>
      <c r="DO478" s="104"/>
      <c r="DP478" s="104"/>
      <c r="DQ478" s="104"/>
      <c r="DR478" s="104"/>
      <c r="DS478" s="104"/>
      <c r="DT478" s="104"/>
      <c r="DU478" s="104"/>
      <c r="DV478" s="104"/>
      <c r="DW478" s="104"/>
      <c r="DX478" s="104"/>
      <c r="DY478" s="104"/>
      <c r="DZ478" s="104"/>
      <c r="EA478" s="104"/>
      <c r="EB478" s="104"/>
      <c r="EC478" s="104"/>
      <c r="ED478" s="104"/>
      <c r="EE478" s="104"/>
      <c r="EF478" s="104"/>
      <c r="EG478" s="104"/>
      <c r="EH478" s="104"/>
      <c r="EI478" s="104"/>
      <c r="EJ478" s="104"/>
      <c r="EK478" s="104"/>
      <c r="EL478" s="104"/>
      <c r="EM478" s="104"/>
      <c r="EN478" s="104"/>
      <c r="EO478" s="104"/>
      <c r="EP478" s="104"/>
      <c r="EQ478" s="104"/>
      <c r="ER478" s="104"/>
      <c r="ES478" s="104"/>
      <c r="ET478" s="104"/>
      <c r="EU478" s="104"/>
      <c r="EV478" s="104"/>
      <c r="EW478" s="104"/>
      <c r="EX478" s="104"/>
      <c r="EY478" s="104"/>
      <c r="EZ478" s="104"/>
      <c r="FA478" s="104"/>
      <c r="FB478" s="104"/>
      <c r="FC478" s="104"/>
      <c r="FD478" s="104"/>
      <c r="FE478" s="104"/>
      <c r="FF478" s="104"/>
      <c r="FG478" s="104"/>
      <c r="FH478" s="104"/>
      <c r="FI478" s="104"/>
      <c r="FJ478" s="104"/>
      <c r="FK478" s="104"/>
      <c r="FL478" s="104"/>
      <c r="FM478" s="104"/>
      <c r="FN478" s="104"/>
      <c r="FO478" s="104"/>
      <c r="FP478" s="104"/>
      <c r="FQ478" s="104"/>
      <c r="FR478" s="104"/>
      <c r="FS478" s="104"/>
      <c r="FT478" s="104"/>
      <c r="FU478" s="104"/>
      <c r="FV478" s="104"/>
      <c r="FW478" s="104"/>
      <c r="FX478" s="104"/>
      <c r="FY478" s="104"/>
      <c r="FZ478" s="104"/>
      <c r="GA478" s="104"/>
      <c r="GB478" s="104"/>
      <c r="GC478" s="104"/>
      <c r="GD478" s="104"/>
      <c r="GE478" s="104"/>
      <c r="GF478" s="104"/>
      <c r="GG478" s="104"/>
      <c r="GH478" s="104"/>
      <c r="GI478" s="104"/>
      <c r="GJ478" s="104"/>
      <c r="GK478" s="104"/>
      <c r="GL478" s="104"/>
      <c r="GM478" s="104"/>
      <c r="GN478" s="104"/>
      <c r="GO478" s="104"/>
      <c r="GP478" s="104"/>
      <c r="GQ478" s="104"/>
      <c r="GR478" s="104"/>
      <c r="GS478" s="104"/>
      <c r="GT478" s="104"/>
      <c r="GU478" s="104"/>
      <c r="GV478" s="104"/>
      <c r="GW478" s="104"/>
      <c r="GX478" s="104"/>
      <c r="GY478" s="104"/>
      <c r="GZ478" s="104"/>
      <c r="HA478" s="104"/>
      <c r="HB478" s="104"/>
      <c r="HC478" s="104"/>
      <c r="HD478" s="104"/>
      <c r="HE478" s="104"/>
      <c r="HF478" s="104"/>
      <c r="HG478" s="104"/>
      <c r="HH478" s="104"/>
      <c r="HI478" s="104"/>
      <c r="HJ478" s="104"/>
      <c r="HK478" s="104"/>
      <c r="HL478" s="104"/>
      <c r="HM478" s="104"/>
      <c r="HN478" s="104"/>
      <c r="HO478" s="104"/>
      <c r="HP478" s="104"/>
      <c r="HQ478" s="104"/>
      <c r="HR478" s="104"/>
      <c r="HS478" s="104"/>
      <c r="HT478" s="104"/>
      <c r="HU478" s="104"/>
      <c r="HV478" s="104"/>
      <c r="HW478" s="104"/>
      <c r="HX478" s="104"/>
      <c r="HY478" s="104"/>
      <c r="HZ478" s="104"/>
      <c r="IA478" s="104"/>
      <c r="IB478" s="104"/>
      <c r="IC478" s="104"/>
      <c r="ID478" s="104"/>
      <c r="IE478" s="104"/>
      <c r="IF478" s="104"/>
      <c r="IG478" s="104"/>
      <c r="IH478" s="104"/>
      <c r="II478" s="104"/>
      <c r="IJ478" s="104"/>
      <c r="IK478" s="104"/>
      <c r="IL478" s="104"/>
      <c r="IM478" s="104"/>
      <c r="IN478" s="104"/>
      <c r="IO478" s="104"/>
      <c r="IP478" s="104"/>
      <c r="IQ478" s="104"/>
      <c r="IR478" s="104"/>
      <c r="IS478" s="104"/>
      <c r="IT478" s="104"/>
      <c r="IU478" s="104"/>
      <c r="IV478" s="104"/>
    </row>
    <row r="479" spans="1:256" s="275" customFormat="1" ht="12.75">
      <c r="A479" s="89"/>
      <c r="B479" s="89"/>
      <c r="C479" s="82"/>
      <c r="D479" s="364"/>
      <c r="E479" s="364"/>
      <c r="F479" s="212"/>
      <c r="G479" s="214"/>
      <c r="I479" s="314"/>
      <c r="J479" s="313"/>
      <c r="K479" s="301"/>
      <c r="L479" s="298"/>
      <c r="M479" s="309"/>
      <c r="N479" s="309"/>
      <c r="O479" s="309"/>
      <c r="P479" s="309"/>
      <c r="Q479" s="309"/>
      <c r="R479" s="309"/>
      <c r="S479" s="104"/>
      <c r="T479" s="104"/>
      <c r="U479" s="104"/>
      <c r="V479" s="104"/>
      <c r="W479" s="104"/>
      <c r="X479" s="104"/>
      <c r="Y479" s="104"/>
      <c r="Z479" s="104"/>
      <c r="AA479" s="104"/>
      <c r="AB479" s="104"/>
      <c r="AC479" s="104"/>
      <c r="AD479" s="104"/>
      <c r="AE479" s="104"/>
      <c r="AF479" s="104"/>
      <c r="AG479" s="104"/>
      <c r="AH479" s="104"/>
      <c r="AI479" s="104"/>
      <c r="AJ479" s="104"/>
      <c r="AK479" s="104"/>
      <c r="AL479" s="104"/>
      <c r="AM479" s="104"/>
      <c r="AN479" s="104"/>
      <c r="AO479" s="104"/>
      <c r="AP479" s="104"/>
      <c r="AQ479" s="104"/>
      <c r="AR479" s="104"/>
      <c r="AS479" s="104"/>
      <c r="AT479" s="104"/>
      <c r="AU479" s="104"/>
      <c r="AV479" s="104"/>
      <c r="AW479" s="104"/>
      <c r="AX479" s="104"/>
      <c r="AY479" s="104"/>
      <c r="AZ479" s="104"/>
      <c r="BA479" s="104"/>
      <c r="BB479" s="104"/>
      <c r="BC479" s="104"/>
      <c r="BD479" s="104"/>
      <c r="BE479" s="104"/>
      <c r="BF479" s="104"/>
      <c r="BG479" s="104"/>
      <c r="BH479" s="104"/>
      <c r="BI479" s="104"/>
      <c r="BJ479" s="104"/>
      <c r="BK479" s="104"/>
      <c r="BL479" s="104"/>
      <c r="BM479" s="104"/>
      <c r="BN479" s="104"/>
      <c r="BO479" s="104"/>
      <c r="BP479" s="104"/>
      <c r="BQ479" s="104"/>
      <c r="BR479" s="104"/>
      <c r="BS479" s="104"/>
      <c r="BT479" s="104"/>
      <c r="BU479" s="104"/>
      <c r="BV479" s="104"/>
      <c r="BW479" s="104"/>
      <c r="BX479" s="104"/>
      <c r="BY479" s="104"/>
      <c r="BZ479" s="104"/>
      <c r="CA479" s="104"/>
      <c r="CB479" s="104"/>
      <c r="CC479" s="104"/>
      <c r="CD479" s="104"/>
      <c r="CE479" s="104"/>
      <c r="CF479" s="104"/>
      <c r="CG479" s="104"/>
      <c r="CH479" s="104"/>
      <c r="CI479" s="104"/>
      <c r="CJ479" s="104"/>
      <c r="CK479" s="104"/>
      <c r="CL479" s="104"/>
      <c r="CM479" s="104"/>
      <c r="CN479" s="104"/>
      <c r="CO479" s="104"/>
      <c r="CP479" s="104"/>
      <c r="CQ479" s="104"/>
      <c r="CR479" s="104"/>
      <c r="CS479" s="104"/>
      <c r="CT479" s="104"/>
      <c r="CU479" s="104"/>
      <c r="CV479" s="104"/>
      <c r="CW479" s="104"/>
      <c r="CX479" s="104"/>
      <c r="CY479" s="104"/>
      <c r="CZ479" s="104"/>
      <c r="DA479" s="104"/>
      <c r="DB479" s="104"/>
      <c r="DC479" s="104"/>
      <c r="DD479" s="104"/>
      <c r="DE479" s="104"/>
      <c r="DF479" s="104"/>
      <c r="DG479" s="104"/>
      <c r="DH479" s="104"/>
      <c r="DI479" s="104"/>
      <c r="DJ479" s="104"/>
      <c r="DK479" s="104"/>
      <c r="DL479" s="104"/>
      <c r="DM479" s="104"/>
      <c r="DN479" s="104"/>
      <c r="DO479" s="104"/>
      <c r="DP479" s="104"/>
      <c r="DQ479" s="104"/>
      <c r="DR479" s="104"/>
      <c r="DS479" s="104"/>
      <c r="DT479" s="104"/>
      <c r="DU479" s="104"/>
      <c r="DV479" s="104"/>
      <c r="DW479" s="104"/>
      <c r="DX479" s="104"/>
      <c r="DY479" s="104"/>
      <c r="DZ479" s="104"/>
      <c r="EA479" s="104"/>
      <c r="EB479" s="104"/>
      <c r="EC479" s="104"/>
      <c r="ED479" s="104"/>
      <c r="EE479" s="104"/>
      <c r="EF479" s="104"/>
      <c r="EG479" s="104"/>
      <c r="EH479" s="104"/>
      <c r="EI479" s="104"/>
      <c r="EJ479" s="104"/>
      <c r="EK479" s="104"/>
      <c r="EL479" s="104"/>
      <c r="EM479" s="104"/>
      <c r="EN479" s="104"/>
      <c r="EO479" s="104"/>
      <c r="EP479" s="104"/>
      <c r="EQ479" s="104"/>
      <c r="ER479" s="104"/>
      <c r="ES479" s="104"/>
      <c r="ET479" s="104"/>
      <c r="EU479" s="104"/>
      <c r="EV479" s="104"/>
      <c r="EW479" s="104"/>
      <c r="EX479" s="104"/>
      <c r="EY479" s="104"/>
      <c r="EZ479" s="104"/>
      <c r="FA479" s="104"/>
      <c r="FB479" s="104"/>
      <c r="FC479" s="104"/>
      <c r="FD479" s="104"/>
      <c r="FE479" s="104"/>
      <c r="FF479" s="104"/>
      <c r="FG479" s="104"/>
      <c r="FH479" s="104"/>
      <c r="FI479" s="104"/>
      <c r="FJ479" s="104"/>
      <c r="FK479" s="104"/>
      <c r="FL479" s="104"/>
      <c r="FM479" s="104"/>
      <c r="FN479" s="104"/>
      <c r="FO479" s="104"/>
      <c r="FP479" s="104"/>
      <c r="FQ479" s="104"/>
      <c r="FR479" s="104"/>
      <c r="FS479" s="104"/>
      <c r="FT479" s="104"/>
      <c r="FU479" s="104"/>
      <c r="FV479" s="104"/>
      <c r="FW479" s="104"/>
      <c r="FX479" s="104"/>
      <c r="FY479" s="104"/>
      <c r="FZ479" s="104"/>
      <c r="GA479" s="104"/>
      <c r="GB479" s="104"/>
      <c r="GC479" s="104"/>
      <c r="GD479" s="104"/>
      <c r="GE479" s="104"/>
      <c r="GF479" s="104"/>
      <c r="GG479" s="104"/>
      <c r="GH479" s="104"/>
      <c r="GI479" s="104"/>
      <c r="GJ479" s="104"/>
      <c r="GK479" s="104"/>
      <c r="GL479" s="104"/>
      <c r="GM479" s="104"/>
      <c r="GN479" s="104"/>
      <c r="GO479" s="104"/>
      <c r="GP479" s="104"/>
      <c r="GQ479" s="104"/>
      <c r="GR479" s="104"/>
      <c r="GS479" s="104"/>
      <c r="GT479" s="104"/>
      <c r="GU479" s="104"/>
      <c r="GV479" s="104"/>
      <c r="GW479" s="104"/>
      <c r="GX479" s="104"/>
      <c r="GY479" s="104"/>
      <c r="GZ479" s="104"/>
      <c r="HA479" s="104"/>
      <c r="HB479" s="104"/>
      <c r="HC479" s="104"/>
      <c r="HD479" s="104"/>
      <c r="HE479" s="104"/>
      <c r="HF479" s="104"/>
      <c r="HG479" s="104"/>
      <c r="HH479" s="104"/>
      <c r="HI479" s="104"/>
      <c r="HJ479" s="104"/>
      <c r="HK479" s="104"/>
      <c r="HL479" s="104"/>
      <c r="HM479" s="104"/>
      <c r="HN479" s="104"/>
      <c r="HO479" s="104"/>
      <c r="HP479" s="104"/>
      <c r="HQ479" s="104"/>
      <c r="HR479" s="104"/>
      <c r="HS479" s="104"/>
      <c r="HT479" s="104"/>
      <c r="HU479" s="104"/>
      <c r="HV479" s="104"/>
      <c r="HW479" s="104"/>
      <c r="HX479" s="104"/>
      <c r="HY479" s="104"/>
      <c r="HZ479" s="104"/>
      <c r="IA479" s="104"/>
      <c r="IB479" s="104"/>
      <c r="IC479" s="104"/>
      <c r="ID479" s="104"/>
      <c r="IE479" s="104"/>
      <c r="IF479" s="104"/>
      <c r="IG479" s="104"/>
      <c r="IH479" s="104"/>
      <c r="II479" s="104"/>
      <c r="IJ479" s="104"/>
      <c r="IK479" s="104"/>
      <c r="IL479" s="104"/>
      <c r="IM479" s="104"/>
      <c r="IN479" s="104"/>
      <c r="IO479" s="104"/>
      <c r="IP479" s="104"/>
      <c r="IQ479" s="104"/>
      <c r="IR479" s="104"/>
      <c r="IS479" s="104"/>
      <c r="IT479" s="104"/>
      <c r="IU479" s="104"/>
      <c r="IV479" s="104"/>
    </row>
    <row r="480" spans="1:256" s="275" customFormat="1" ht="12.75">
      <c r="A480" s="89"/>
      <c r="B480" s="89"/>
      <c r="C480" s="82"/>
      <c r="D480" s="364"/>
      <c r="E480" s="364"/>
      <c r="F480" s="212"/>
      <c r="G480" s="214"/>
      <c r="I480" s="314"/>
      <c r="J480" s="313"/>
      <c r="K480" s="301"/>
      <c r="L480" s="298"/>
      <c r="M480" s="309"/>
      <c r="N480" s="309"/>
      <c r="O480" s="309"/>
      <c r="P480" s="309"/>
      <c r="Q480" s="309"/>
      <c r="R480" s="309"/>
      <c r="S480" s="104"/>
      <c r="T480" s="104"/>
      <c r="U480" s="104"/>
      <c r="V480" s="104"/>
      <c r="W480" s="104"/>
      <c r="X480" s="104"/>
      <c r="Y480" s="104"/>
      <c r="Z480" s="104"/>
      <c r="AA480" s="104"/>
      <c r="AB480" s="104"/>
      <c r="AC480" s="104"/>
      <c r="AD480" s="104"/>
      <c r="AE480" s="104"/>
      <c r="AF480" s="104"/>
      <c r="AG480" s="104"/>
      <c r="AH480" s="104"/>
      <c r="AI480" s="104"/>
      <c r="AJ480" s="104"/>
      <c r="AK480" s="104"/>
      <c r="AL480" s="104"/>
      <c r="AM480" s="104"/>
      <c r="AN480" s="104"/>
      <c r="AO480" s="104"/>
      <c r="AP480" s="104"/>
      <c r="AQ480" s="104"/>
      <c r="AR480" s="104"/>
      <c r="AS480" s="104"/>
      <c r="AT480" s="104"/>
      <c r="AU480" s="104"/>
      <c r="AV480" s="104"/>
      <c r="AW480" s="104"/>
      <c r="AX480" s="104"/>
      <c r="AY480" s="104"/>
      <c r="AZ480" s="104"/>
      <c r="BA480" s="104"/>
      <c r="BB480" s="104"/>
      <c r="BC480" s="104"/>
      <c r="BD480" s="104"/>
      <c r="BE480" s="104"/>
      <c r="BF480" s="104"/>
      <c r="BG480" s="104"/>
      <c r="BH480" s="104"/>
      <c r="BI480" s="104"/>
      <c r="BJ480" s="104"/>
      <c r="BK480" s="104"/>
      <c r="BL480" s="104"/>
      <c r="BM480" s="104"/>
      <c r="BN480" s="104"/>
      <c r="BO480" s="104"/>
      <c r="BP480" s="104"/>
      <c r="BQ480" s="104"/>
      <c r="BR480" s="104"/>
      <c r="BS480" s="104"/>
      <c r="BT480" s="104"/>
      <c r="BU480" s="104"/>
      <c r="BV480" s="104"/>
      <c r="BW480" s="104"/>
      <c r="BX480" s="104"/>
      <c r="BY480" s="104"/>
      <c r="BZ480" s="104"/>
      <c r="CA480" s="104"/>
      <c r="CB480" s="104"/>
      <c r="CC480" s="104"/>
      <c r="CD480" s="104"/>
      <c r="CE480" s="104"/>
      <c r="CF480" s="104"/>
      <c r="CG480" s="104"/>
      <c r="CH480" s="104"/>
      <c r="CI480" s="104"/>
      <c r="CJ480" s="104"/>
      <c r="CK480" s="104"/>
      <c r="CL480" s="104"/>
      <c r="CM480" s="104"/>
      <c r="CN480" s="104"/>
      <c r="CO480" s="104"/>
      <c r="CP480" s="104"/>
      <c r="CQ480" s="104"/>
      <c r="CR480" s="104"/>
      <c r="CS480" s="104"/>
      <c r="CT480" s="104"/>
      <c r="CU480" s="104"/>
      <c r="CV480" s="104"/>
      <c r="CW480" s="104"/>
      <c r="CX480" s="104"/>
      <c r="CY480" s="104"/>
      <c r="CZ480" s="104"/>
      <c r="DA480" s="104"/>
      <c r="DB480" s="104"/>
      <c r="DC480" s="104"/>
      <c r="DD480" s="104"/>
      <c r="DE480" s="104"/>
      <c r="DF480" s="104"/>
      <c r="DG480" s="104"/>
      <c r="DH480" s="104"/>
      <c r="DI480" s="104"/>
      <c r="DJ480" s="104"/>
      <c r="DK480" s="104"/>
      <c r="DL480" s="104"/>
      <c r="DM480" s="104"/>
      <c r="DN480" s="104"/>
      <c r="DO480" s="104"/>
      <c r="DP480" s="104"/>
      <c r="DQ480" s="104"/>
      <c r="DR480" s="104"/>
      <c r="DS480" s="104"/>
      <c r="DT480" s="104"/>
      <c r="DU480" s="104"/>
      <c r="DV480" s="104"/>
      <c r="DW480" s="104"/>
      <c r="DX480" s="104"/>
      <c r="DY480" s="104"/>
      <c r="DZ480" s="104"/>
      <c r="EA480" s="104"/>
      <c r="EB480" s="104"/>
      <c r="EC480" s="104"/>
      <c r="ED480" s="104"/>
      <c r="EE480" s="104"/>
      <c r="EF480" s="104"/>
      <c r="EG480" s="104"/>
      <c r="EH480" s="104"/>
      <c r="EI480" s="104"/>
      <c r="EJ480" s="104"/>
      <c r="EK480" s="104"/>
      <c r="EL480" s="104"/>
      <c r="EM480" s="104"/>
      <c r="EN480" s="104"/>
      <c r="EO480" s="104"/>
      <c r="EP480" s="104"/>
      <c r="EQ480" s="104"/>
      <c r="ER480" s="104"/>
      <c r="ES480" s="104"/>
      <c r="ET480" s="104"/>
      <c r="EU480" s="104"/>
      <c r="EV480" s="104"/>
      <c r="EW480" s="104"/>
      <c r="EX480" s="104"/>
      <c r="EY480" s="104"/>
      <c r="EZ480" s="104"/>
      <c r="FA480" s="104"/>
      <c r="FB480" s="104"/>
      <c r="FC480" s="104"/>
      <c r="FD480" s="104"/>
      <c r="FE480" s="104"/>
      <c r="FF480" s="104"/>
      <c r="FG480" s="104"/>
      <c r="FH480" s="104"/>
      <c r="FI480" s="104"/>
      <c r="FJ480" s="104"/>
      <c r="FK480" s="104"/>
      <c r="FL480" s="104"/>
      <c r="FM480" s="104"/>
      <c r="FN480" s="104"/>
      <c r="FO480" s="104"/>
      <c r="FP480" s="104"/>
      <c r="FQ480" s="104"/>
      <c r="FR480" s="104"/>
      <c r="FS480" s="104"/>
      <c r="FT480" s="104"/>
      <c r="FU480" s="104"/>
      <c r="FV480" s="104"/>
      <c r="FW480" s="104"/>
      <c r="FX480" s="104"/>
      <c r="FY480" s="104"/>
      <c r="FZ480" s="104"/>
      <c r="GA480" s="104"/>
      <c r="GB480" s="104"/>
      <c r="GC480" s="104"/>
      <c r="GD480" s="104"/>
      <c r="GE480" s="104"/>
      <c r="GF480" s="104"/>
      <c r="GG480" s="104"/>
      <c r="GH480" s="104"/>
      <c r="GI480" s="104"/>
      <c r="GJ480" s="104"/>
      <c r="GK480" s="104"/>
      <c r="GL480" s="104"/>
      <c r="GM480" s="104"/>
      <c r="GN480" s="104"/>
      <c r="GO480" s="104"/>
      <c r="GP480" s="104"/>
      <c r="GQ480" s="104"/>
      <c r="GR480" s="104"/>
      <c r="GS480" s="104"/>
      <c r="GT480" s="104"/>
      <c r="GU480" s="104"/>
      <c r="GV480" s="104"/>
      <c r="GW480" s="104"/>
      <c r="GX480" s="104"/>
      <c r="GY480" s="104"/>
      <c r="GZ480" s="104"/>
      <c r="HA480" s="104"/>
      <c r="HB480" s="104"/>
      <c r="HC480" s="104"/>
      <c r="HD480" s="104"/>
      <c r="HE480" s="104"/>
      <c r="HF480" s="104"/>
      <c r="HG480" s="104"/>
      <c r="HH480" s="104"/>
      <c r="HI480" s="104"/>
      <c r="HJ480" s="104"/>
      <c r="HK480" s="104"/>
      <c r="HL480" s="104"/>
      <c r="HM480" s="104"/>
      <c r="HN480" s="104"/>
      <c r="HO480" s="104"/>
      <c r="HP480" s="104"/>
      <c r="HQ480" s="104"/>
      <c r="HR480" s="104"/>
      <c r="HS480" s="104"/>
      <c r="HT480" s="104"/>
      <c r="HU480" s="104"/>
      <c r="HV480" s="104"/>
      <c r="HW480" s="104"/>
      <c r="HX480" s="104"/>
      <c r="HY480" s="104"/>
      <c r="HZ480" s="104"/>
      <c r="IA480" s="104"/>
      <c r="IB480" s="104"/>
      <c r="IC480" s="104"/>
      <c r="ID480" s="104"/>
      <c r="IE480" s="104"/>
      <c r="IF480" s="104"/>
      <c r="IG480" s="104"/>
      <c r="IH480" s="104"/>
      <c r="II480" s="104"/>
      <c r="IJ480" s="104"/>
      <c r="IK480" s="104"/>
      <c r="IL480" s="104"/>
      <c r="IM480" s="104"/>
      <c r="IN480" s="104"/>
      <c r="IO480" s="104"/>
      <c r="IP480" s="104"/>
      <c r="IQ480" s="104"/>
      <c r="IR480" s="104"/>
      <c r="IS480" s="104"/>
      <c r="IT480" s="104"/>
      <c r="IU480" s="104"/>
      <c r="IV480" s="104"/>
    </row>
    <row r="481" spans="1:256" s="275" customFormat="1" ht="12.75">
      <c r="A481" s="89"/>
      <c r="B481" s="89"/>
      <c r="C481" s="82"/>
      <c r="D481" s="364"/>
      <c r="E481" s="364"/>
      <c r="F481" s="212"/>
      <c r="G481" s="214"/>
      <c r="I481" s="314"/>
      <c r="J481" s="313"/>
      <c r="K481" s="301"/>
      <c r="L481" s="298"/>
      <c r="M481" s="309"/>
      <c r="N481" s="309"/>
      <c r="O481" s="309"/>
      <c r="P481" s="309"/>
      <c r="Q481" s="309"/>
      <c r="R481" s="309"/>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4"/>
      <c r="AY481" s="104"/>
      <c r="AZ481" s="104"/>
      <c r="BA481" s="104"/>
      <c r="BB481" s="104"/>
      <c r="BC481" s="104"/>
      <c r="BD481" s="104"/>
      <c r="BE481" s="104"/>
      <c r="BF481" s="104"/>
      <c r="BG481" s="104"/>
      <c r="BH481" s="104"/>
      <c r="BI481" s="104"/>
      <c r="BJ481" s="104"/>
      <c r="BK481" s="104"/>
      <c r="BL481" s="104"/>
      <c r="BM481" s="104"/>
      <c r="BN481" s="104"/>
      <c r="BO481" s="104"/>
      <c r="BP481" s="104"/>
      <c r="BQ481" s="104"/>
      <c r="BR481" s="104"/>
      <c r="BS481" s="104"/>
      <c r="BT481" s="104"/>
      <c r="BU481" s="104"/>
      <c r="BV481" s="104"/>
      <c r="BW481" s="104"/>
      <c r="BX481" s="104"/>
      <c r="BY481" s="104"/>
      <c r="BZ481" s="104"/>
      <c r="CA481" s="104"/>
      <c r="CB481" s="104"/>
      <c r="CC481" s="104"/>
      <c r="CD481" s="104"/>
      <c r="CE481" s="104"/>
      <c r="CF481" s="104"/>
      <c r="CG481" s="104"/>
      <c r="CH481" s="104"/>
      <c r="CI481" s="104"/>
      <c r="CJ481" s="104"/>
      <c r="CK481" s="104"/>
      <c r="CL481" s="104"/>
      <c r="CM481" s="104"/>
      <c r="CN481" s="104"/>
      <c r="CO481" s="104"/>
      <c r="CP481" s="104"/>
      <c r="CQ481" s="104"/>
      <c r="CR481" s="104"/>
      <c r="CS481" s="104"/>
      <c r="CT481" s="104"/>
      <c r="CU481" s="104"/>
      <c r="CV481" s="104"/>
      <c r="CW481" s="104"/>
      <c r="CX481" s="104"/>
      <c r="CY481" s="104"/>
      <c r="CZ481" s="104"/>
      <c r="DA481" s="104"/>
      <c r="DB481" s="104"/>
      <c r="DC481" s="104"/>
      <c r="DD481" s="104"/>
      <c r="DE481" s="104"/>
      <c r="DF481" s="104"/>
      <c r="DG481" s="104"/>
      <c r="DH481" s="104"/>
      <c r="DI481" s="104"/>
      <c r="DJ481" s="104"/>
      <c r="DK481" s="104"/>
      <c r="DL481" s="104"/>
      <c r="DM481" s="104"/>
      <c r="DN481" s="104"/>
      <c r="DO481" s="104"/>
      <c r="DP481" s="104"/>
      <c r="DQ481" s="104"/>
      <c r="DR481" s="104"/>
      <c r="DS481" s="104"/>
      <c r="DT481" s="104"/>
      <c r="DU481" s="104"/>
      <c r="DV481" s="104"/>
      <c r="DW481" s="104"/>
      <c r="DX481" s="104"/>
      <c r="DY481" s="104"/>
      <c r="DZ481" s="104"/>
      <c r="EA481" s="104"/>
      <c r="EB481" s="104"/>
      <c r="EC481" s="104"/>
      <c r="ED481" s="104"/>
      <c r="EE481" s="104"/>
      <c r="EF481" s="104"/>
      <c r="EG481" s="104"/>
      <c r="EH481" s="104"/>
      <c r="EI481" s="104"/>
      <c r="EJ481" s="104"/>
      <c r="EK481" s="104"/>
      <c r="EL481" s="104"/>
      <c r="EM481" s="104"/>
      <c r="EN481" s="104"/>
      <c r="EO481" s="104"/>
      <c r="EP481" s="104"/>
      <c r="EQ481" s="104"/>
      <c r="ER481" s="104"/>
      <c r="ES481" s="104"/>
      <c r="ET481" s="104"/>
      <c r="EU481" s="104"/>
      <c r="EV481" s="104"/>
      <c r="EW481" s="104"/>
      <c r="EX481" s="104"/>
      <c r="EY481" s="104"/>
      <c r="EZ481" s="104"/>
      <c r="FA481" s="104"/>
      <c r="FB481" s="104"/>
      <c r="FC481" s="104"/>
      <c r="FD481" s="104"/>
      <c r="FE481" s="104"/>
      <c r="FF481" s="104"/>
      <c r="FG481" s="104"/>
      <c r="FH481" s="104"/>
      <c r="FI481" s="104"/>
      <c r="FJ481" s="104"/>
      <c r="FK481" s="104"/>
      <c r="FL481" s="104"/>
      <c r="FM481" s="104"/>
      <c r="FN481" s="104"/>
      <c r="FO481" s="104"/>
      <c r="FP481" s="104"/>
      <c r="FQ481" s="104"/>
      <c r="FR481" s="104"/>
      <c r="FS481" s="104"/>
      <c r="FT481" s="104"/>
      <c r="FU481" s="104"/>
      <c r="FV481" s="104"/>
      <c r="FW481" s="104"/>
      <c r="FX481" s="104"/>
      <c r="FY481" s="104"/>
      <c r="FZ481" s="104"/>
      <c r="GA481" s="104"/>
      <c r="GB481" s="104"/>
      <c r="GC481" s="104"/>
      <c r="GD481" s="104"/>
      <c r="GE481" s="104"/>
      <c r="GF481" s="104"/>
      <c r="GG481" s="104"/>
      <c r="GH481" s="104"/>
      <c r="GI481" s="104"/>
      <c r="GJ481" s="104"/>
      <c r="GK481" s="104"/>
      <c r="GL481" s="104"/>
      <c r="GM481" s="104"/>
      <c r="GN481" s="104"/>
      <c r="GO481" s="104"/>
      <c r="GP481" s="104"/>
      <c r="GQ481" s="104"/>
      <c r="GR481" s="104"/>
      <c r="GS481" s="104"/>
      <c r="GT481" s="104"/>
      <c r="GU481" s="104"/>
      <c r="GV481" s="104"/>
      <c r="GW481" s="104"/>
      <c r="GX481" s="104"/>
      <c r="GY481" s="104"/>
      <c r="GZ481" s="104"/>
      <c r="HA481" s="104"/>
      <c r="HB481" s="104"/>
      <c r="HC481" s="104"/>
      <c r="HD481" s="104"/>
      <c r="HE481" s="104"/>
      <c r="HF481" s="104"/>
      <c r="HG481" s="104"/>
      <c r="HH481" s="104"/>
      <c r="HI481" s="104"/>
      <c r="HJ481" s="104"/>
      <c r="HK481" s="104"/>
      <c r="HL481" s="104"/>
      <c r="HM481" s="104"/>
      <c r="HN481" s="104"/>
      <c r="HO481" s="104"/>
      <c r="HP481" s="104"/>
      <c r="HQ481" s="104"/>
      <c r="HR481" s="104"/>
      <c r="HS481" s="104"/>
      <c r="HT481" s="104"/>
      <c r="HU481" s="104"/>
      <c r="HV481" s="104"/>
      <c r="HW481" s="104"/>
      <c r="HX481" s="104"/>
      <c r="HY481" s="104"/>
      <c r="HZ481" s="104"/>
      <c r="IA481" s="104"/>
      <c r="IB481" s="104"/>
      <c r="IC481" s="104"/>
      <c r="ID481" s="104"/>
      <c r="IE481" s="104"/>
      <c r="IF481" s="104"/>
      <c r="IG481" s="104"/>
      <c r="IH481" s="104"/>
      <c r="II481" s="104"/>
      <c r="IJ481" s="104"/>
      <c r="IK481" s="104"/>
      <c r="IL481" s="104"/>
      <c r="IM481" s="104"/>
      <c r="IN481" s="104"/>
      <c r="IO481" s="104"/>
      <c r="IP481" s="104"/>
      <c r="IQ481" s="104"/>
      <c r="IR481" s="104"/>
      <c r="IS481" s="104"/>
      <c r="IT481" s="104"/>
      <c r="IU481" s="104"/>
      <c r="IV481" s="104"/>
    </row>
    <row r="482" spans="1:256" s="275" customFormat="1" ht="12.75">
      <c r="A482" s="89"/>
      <c r="B482" s="89"/>
      <c r="C482" s="82"/>
      <c r="D482" s="364"/>
      <c r="E482" s="364"/>
      <c r="F482" s="212"/>
      <c r="G482" s="214"/>
      <c r="I482" s="314"/>
      <c r="J482" s="313"/>
      <c r="K482" s="301"/>
      <c r="L482" s="298"/>
      <c r="M482" s="309"/>
      <c r="N482" s="309"/>
      <c r="O482" s="309"/>
      <c r="P482" s="309"/>
      <c r="Q482" s="309"/>
      <c r="R482" s="309"/>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4"/>
      <c r="AY482" s="104"/>
      <c r="AZ482" s="104"/>
      <c r="BA482" s="104"/>
      <c r="BB482" s="104"/>
      <c r="BC482" s="104"/>
      <c r="BD482" s="104"/>
      <c r="BE482" s="104"/>
      <c r="BF482" s="104"/>
      <c r="BG482" s="104"/>
      <c r="BH482" s="104"/>
      <c r="BI482" s="104"/>
      <c r="BJ482" s="104"/>
      <c r="BK482" s="104"/>
      <c r="BL482" s="104"/>
      <c r="BM482" s="104"/>
      <c r="BN482" s="104"/>
      <c r="BO482" s="104"/>
      <c r="BP482" s="104"/>
      <c r="BQ482" s="104"/>
      <c r="BR482" s="104"/>
      <c r="BS482" s="104"/>
      <c r="BT482" s="104"/>
      <c r="BU482" s="104"/>
      <c r="BV482" s="104"/>
      <c r="BW482" s="104"/>
      <c r="BX482" s="104"/>
      <c r="BY482" s="104"/>
      <c r="BZ482" s="104"/>
      <c r="CA482" s="104"/>
      <c r="CB482" s="104"/>
      <c r="CC482" s="104"/>
      <c r="CD482" s="104"/>
      <c r="CE482" s="104"/>
      <c r="CF482" s="104"/>
      <c r="CG482" s="104"/>
      <c r="CH482" s="104"/>
      <c r="CI482" s="104"/>
      <c r="CJ482" s="104"/>
      <c r="CK482" s="104"/>
      <c r="CL482" s="104"/>
      <c r="CM482" s="104"/>
      <c r="CN482" s="104"/>
      <c r="CO482" s="104"/>
      <c r="CP482" s="104"/>
      <c r="CQ482" s="104"/>
      <c r="CR482" s="104"/>
      <c r="CS482" s="104"/>
      <c r="CT482" s="104"/>
      <c r="CU482" s="104"/>
      <c r="CV482" s="104"/>
      <c r="CW482" s="104"/>
      <c r="CX482" s="104"/>
      <c r="CY482" s="104"/>
      <c r="CZ482" s="104"/>
      <c r="DA482" s="104"/>
      <c r="DB482" s="104"/>
      <c r="DC482" s="104"/>
      <c r="DD482" s="104"/>
      <c r="DE482" s="104"/>
      <c r="DF482" s="104"/>
      <c r="DG482" s="104"/>
      <c r="DH482" s="104"/>
      <c r="DI482" s="104"/>
      <c r="DJ482" s="104"/>
      <c r="DK482" s="104"/>
      <c r="DL482" s="104"/>
      <c r="DM482" s="104"/>
      <c r="DN482" s="104"/>
      <c r="DO482" s="104"/>
      <c r="DP482" s="104"/>
      <c r="DQ482" s="104"/>
      <c r="DR482" s="104"/>
      <c r="DS482" s="104"/>
      <c r="DT482" s="104"/>
      <c r="DU482" s="104"/>
      <c r="DV482" s="104"/>
      <c r="DW482" s="104"/>
      <c r="DX482" s="104"/>
      <c r="DY482" s="104"/>
      <c r="DZ482" s="104"/>
      <c r="EA482" s="104"/>
      <c r="EB482" s="104"/>
      <c r="EC482" s="104"/>
      <c r="ED482" s="104"/>
      <c r="EE482" s="104"/>
      <c r="EF482" s="104"/>
      <c r="EG482" s="104"/>
      <c r="EH482" s="104"/>
      <c r="EI482" s="104"/>
      <c r="EJ482" s="104"/>
      <c r="EK482" s="104"/>
      <c r="EL482" s="104"/>
      <c r="EM482" s="104"/>
      <c r="EN482" s="104"/>
      <c r="EO482" s="104"/>
      <c r="EP482" s="104"/>
      <c r="EQ482" s="104"/>
      <c r="ER482" s="104"/>
      <c r="ES482" s="104"/>
      <c r="ET482" s="104"/>
      <c r="EU482" s="104"/>
      <c r="EV482" s="104"/>
      <c r="EW482" s="104"/>
      <c r="EX482" s="104"/>
      <c r="EY482" s="104"/>
      <c r="EZ482" s="104"/>
      <c r="FA482" s="104"/>
      <c r="FB482" s="104"/>
      <c r="FC482" s="104"/>
      <c r="FD482" s="104"/>
      <c r="FE482" s="104"/>
      <c r="FF482" s="104"/>
      <c r="FG482" s="104"/>
      <c r="FH482" s="104"/>
      <c r="FI482" s="104"/>
      <c r="FJ482" s="104"/>
      <c r="FK482" s="104"/>
      <c r="FL482" s="104"/>
      <c r="FM482" s="104"/>
      <c r="FN482" s="104"/>
      <c r="FO482" s="104"/>
      <c r="FP482" s="104"/>
      <c r="FQ482" s="104"/>
      <c r="FR482" s="104"/>
      <c r="FS482" s="104"/>
      <c r="FT482" s="104"/>
      <c r="FU482" s="104"/>
      <c r="FV482" s="104"/>
      <c r="FW482" s="104"/>
      <c r="FX482" s="104"/>
      <c r="FY482" s="104"/>
      <c r="FZ482" s="104"/>
      <c r="GA482" s="104"/>
      <c r="GB482" s="104"/>
      <c r="GC482" s="104"/>
      <c r="GD482" s="104"/>
      <c r="GE482" s="104"/>
      <c r="GF482" s="104"/>
      <c r="GG482" s="104"/>
      <c r="GH482" s="104"/>
      <c r="GI482" s="104"/>
      <c r="GJ482" s="104"/>
      <c r="GK482" s="104"/>
      <c r="GL482" s="104"/>
      <c r="GM482" s="104"/>
      <c r="GN482" s="104"/>
      <c r="GO482" s="104"/>
      <c r="GP482" s="104"/>
      <c r="GQ482" s="104"/>
      <c r="GR482" s="104"/>
      <c r="GS482" s="104"/>
      <c r="GT482" s="104"/>
      <c r="GU482" s="104"/>
      <c r="GV482" s="104"/>
      <c r="GW482" s="104"/>
      <c r="GX482" s="104"/>
      <c r="GY482" s="104"/>
      <c r="GZ482" s="104"/>
      <c r="HA482" s="104"/>
      <c r="HB482" s="104"/>
      <c r="HC482" s="104"/>
      <c r="HD482" s="104"/>
      <c r="HE482" s="104"/>
      <c r="HF482" s="104"/>
      <c r="HG482" s="104"/>
      <c r="HH482" s="104"/>
      <c r="HI482" s="104"/>
      <c r="HJ482" s="104"/>
      <c r="HK482" s="104"/>
      <c r="HL482" s="104"/>
      <c r="HM482" s="104"/>
      <c r="HN482" s="104"/>
      <c r="HO482" s="104"/>
      <c r="HP482" s="104"/>
      <c r="HQ482" s="104"/>
      <c r="HR482" s="104"/>
      <c r="HS482" s="104"/>
      <c r="HT482" s="104"/>
      <c r="HU482" s="104"/>
      <c r="HV482" s="104"/>
      <c r="HW482" s="104"/>
      <c r="HX482" s="104"/>
      <c r="HY482" s="104"/>
      <c r="HZ482" s="104"/>
      <c r="IA482" s="104"/>
      <c r="IB482" s="104"/>
      <c r="IC482" s="104"/>
      <c r="ID482" s="104"/>
      <c r="IE482" s="104"/>
      <c r="IF482" s="104"/>
      <c r="IG482" s="104"/>
      <c r="IH482" s="104"/>
      <c r="II482" s="104"/>
      <c r="IJ482" s="104"/>
      <c r="IK482" s="104"/>
      <c r="IL482" s="104"/>
      <c r="IM482" s="104"/>
      <c r="IN482" s="104"/>
      <c r="IO482" s="104"/>
      <c r="IP482" s="104"/>
      <c r="IQ482" s="104"/>
      <c r="IR482" s="104"/>
      <c r="IS482" s="104"/>
      <c r="IT482" s="104"/>
      <c r="IU482" s="104"/>
      <c r="IV482" s="104"/>
    </row>
    <row r="483" spans="1:256" s="275" customFormat="1" ht="12.75">
      <c r="A483" s="89"/>
      <c r="B483" s="89"/>
      <c r="C483" s="82"/>
      <c r="D483" s="364"/>
      <c r="E483" s="364"/>
      <c r="F483" s="212"/>
      <c r="G483" s="214"/>
      <c r="I483" s="314"/>
      <c r="J483" s="313"/>
      <c r="K483" s="301"/>
      <c r="L483" s="298"/>
      <c r="M483" s="309"/>
      <c r="N483" s="309"/>
      <c r="O483" s="309"/>
      <c r="P483" s="309"/>
      <c r="Q483" s="309"/>
      <c r="R483" s="309"/>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04"/>
      <c r="AY483" s="104"/>
      <c r="AZ483" s="104"/>
      <c r="BA483" s="104"/>
      <c r="BB483" s="104"/>
      <c r="BC483" s="104"/>
      <c r="BD483" s="104"/>
      <c r="BE483" s="104"/>
      <c r="BF483" s="104"/>
      <c r="BG483" s="104"/>
      <c r="BH483" s="104"/>
      <c r="BI483" s="104"/>
      <c r="BJ483" s="104"/>
      <c r="BK483" s="104"/>
      <c r="BL483" s="104"/>
      <c r="BM483" s="104"/>
      <c r="BN483" s="104"/>
      <c r="BO483" s="104"/>
      <c r="BP483" s="104"/>
      <c r="BQ483" s="104"/>
      <c r="BR483" s="104"/>
      <c r="BS483" s="104"/>
      <c r="BT483" s="104"/>
      <c r="BU483" s="104"/>
      <c r="BV483" s="104"/>
      <c r="BW483" s="104"/>
      <c r="BX483" s="104"/>
      <c r="BY483" s="104"/>
      <c r="BZ483" s="104"/>
      <c r="CA483" s="104"/>
      <c r="CB483" s="104"/>
      <c r="CC483" s="104"/>
      <c r="CD483" s="104"/>
      <c r="CE483" s="104"/>
      <c r="CF483" s="104"/>
      <c r="CG483" s="104"/>
      <c r="CH483" s="104"/>
      <c r="CI483" s="104"/>
      <c r="CJ483" s="104"/>
      <c r="CK483" s="104"/>
      <c r="CL483" s="104"/>
      <c r="CM483" s="104"/>
      <c r="CN483" s="104"/>
      <c r="CO483" s="104"/>
      <c r="CP483" s="104"/>
      <c r="CQ483" s="104"/>
      <c r="CR483" s="104"/>
      <c r="CS483" s="104"/>
      <c r="CT483" s="104"/>
      <c r="CU483" s="104"/>
      <c r="CV483" s="104"/>
      <c r="CW483" s="104"/>
      <c r="CX483" s="104"/>
      <c r="CY483" s="104"/>
      <c r="CZ483" s="104"/>
      <c r="DA483" s="104"/>
      <c r="DB483" s="104"/>
      <c r="DC483" s="104"/>
      <c r="DD483" s="104"/>
      <c r="DE483" s="104"/>
      <c r="DF483" s="104"/>
      <c r="DG483" s="104"/>
      <c r="DH483" s="104"/>
      <c r="DI483" s="104"/>
      <c r="DJ483" s="104"/>
      <c r="DK483" s="104"/>
      <c r="DL483" s="104"/>
      <c r="DM483" s="104"/>
      <c r="DN483" s="104"/>
      <c r="DO483" s="104"/>
      <c r="DP483" s="104"/>
      <c r="DQ483" s="104"/>
      <c r="DR483" s="104"/>
      <c r="DS483" s="104"/>
      <c r="DT483" s="104"/>
      <c r="DU483" s="104"/>
      <c r="DV483" s="104"/>
      <c r="DW483" s="104"/>
      <c r="DX483" s="104"/>
      <c r="DY483" s="104"/>
      <c r="DZ483" s="104"/>
      <c r="EA483" s="104"/>
      <c r="EB483" s="104"/>
      <c r="EC483" s="104"/>
      <c r="ED483" s="104"/>
      <c r="EE483" s="104"/>
      <c r="EF483" s="104"/>
      <c r="EG483" s="104"/>
      <c r="EH483" s="104"/>
      <c r="EI483" s="104"/>
      <c r="EJ483" s="104"/>
      <c r="EK483" s="104"/>
      <c r="EL483" s="104"/>
      <c r="EM483" s="104"/>
      <c r="EN483" s="104"/>
      <c r="EO483" s="104"/>
      <c r="EP483" s="104"/>
      <c r="EQ483" s="104"/>
      <c r="ER483" s="104"/>
      <c r="ES483" s="104"/>
      <c r="ET483" s="104"/>
      <c r="EU483" s="104"/>
      <c r="EV483" s="104"/>
      <c r="EW483" s="104"/>
      <c r="EX483" s="104"/>
      <c r="EY483" s="104"/>
      <c r="EZ483" s="104"/>
      <c r="FA483" s="104"/>
      <c r="FB483" s="104"/>
      <c r="FC483" s="104"/>
      <c r="FD483" s="104"/>
      <c r="FE483" s="104"/>
      <c r="FF483" s="104"/>
      <c r="FG483" s="104"/>
      <c r="FH483" s="104"/>
      <c r="FI483" s="104"/>
      <c r="FJ483" s="104"/>
      <c r="FK483" s="104"/>
      <c r="FL483" s="104"/>
      <c r="FM483" s="104"/>
      <c r="FN483" s="104"/>
      <c r="FO483" s="104"/>
      <c r="FP483" s="104"/>
      <c r="FQ483" s="104"/>
      <c r="FR483" s="104"/>
      <c r="FS483" s="104"/>
      <c r="FT483" s="104"/>
      <c r="FU483" s="104"/>
      <c r="FV483" s="104"/>
      <c r="FW483" s="104"/>
      <c r="FX483" s="104"/>
      <c r="FY483" s="104"/>
      <c r="FZ483" s="104"/>
      <c r="GA483" s="104"/>
      <c r="GB483" s="104"/>
      <c r="GC483" s="104"/>
      <c r="GD483" s="104"/>
      <c r="GE483" s="104"/>
      <c r="GF483" s="104"/>
      <c r="GG483" s="104"/>
      <c r="GH483" s="104"/>
      <c r="GI483" s="104"/>
      <c r="GJ483" s="104"/>
      <c r="GK483" s="104"/>
      <c r="GL483" s="104"/>
      <c r="GM483" s="104"/>
      <c r="GN483" s="104"/>
      <c r="GO483" s="104"/>
      <c r="GP483" s="104"/>
      <c r="GQ483" s="104"/>
      <c r="GR483" s="104"/>
      <c r="GS483" s="104"/>
      <c r="GT483" s="104"/>
      <c r="GU483" s="104"/>
      <c r="GV483" s="104"/>
      <c r="GW483" s="104"/>
      <c r="GX483" s="104"/>
      <c r="GY483" s="104"/>
      <c r="GZ483" s="104"/>
      <c r="HA483" s="104"/>
      <c r="HB483" s="104"/>
      <c r="HC483" s="104"/>
      <c r="HD483" s="104"/>
      <c r="HE483" s="104"/>
      <c r="HF483" s="104"/>
      <c r="HG483" s="104"/>
      <c r="HH483" s="104"/>
      <c r="HI483" s="104"/>
      <c r="HJ483" s="104"/>
      <c r="HK483" s="104"/>
      <c r="HL483" s="104"/>
      <c r="HM483" s="104"/>
      <c r="HN483" s="104"/>
      <c r="HO483" s="104"/>
      <c r="HP483" s="104"/>
      <c r="HQ483" s="104"/>
      <c r="HR483" s="104"/>
      <c r="HS483" s="104"/>
      <c r="HT483" s="104"/>
      <c r="HU483" s="104"/>
      <c r="HV483" s="104"/>
      <c r="HW483" s="104"/>
      <c r="HX483" s="104"/>
      <c r="HY483" s="104"/>
      <c r="HZ483" s="104"/>
      <c r="IA483" s="104"/>
      <c r="IB483" s="104"/>
      <c r="IC483" s="104"/>
      <c r="ID483" s="104"/>
      <c r="IE483" s="104"/>
      <c r="IF483" s="104"/>
      <c r="IG483" s="104"/>
      <c r="IH483" s="104"/>
      <c r="II483" s="104"/>
      <c r="IJ483" s="104"/>
      <c r="IK483" s="104"/>
      <c r="IL483" s="104"/>
      <c r="IM483" s="104"/>
      <c r="IN483" s="104"/>
      <c r="IO483" s="104"/>
      <c r="IP483" s="104"/>
      <c r="IQ483" s="104"/>
      <c r="IR483" s="104"/>
      <c r="IS483" s="104"/>
      <c r="IT483" s="104"/>
      <c r="IU483" s="104"/>
      <c r="IV483" s="104"/>
    </row>
    <row r="484" spans="1:256" s="275" customFormat="1" ht="12.75">
      <c r="A484" s="89"/>
      <c r="B484" s="89"/>
      <c r="C484" s="82"/>
      <c r="D484" s="364"/>
      <c r="E484" s="364"/>
      <c r="F484" s="212"/>
      <c r="G484" s="214"/>
      <c r="I484" s="314"/>
      <c r="J484" s="313"/>
      <c r="K484" s="301"/>
      <c r="L484" s="298"/>
      <c r="M484" s="309"/>
      <c r="N484" s="309"/>
      <c r="O484" s="309"/>
      <c r="P484" s="309"/>
      <c r="Q484" s="309"/>
      <c r="R484" s="309"/>
      <c r="S484" s="104"/>
      <c r="T484" s="104"/>
      <c r="U484" s="104"/>
      <c r="V484" s="104"/>
      <c r="W484" s="104"/>
      <c r="X484" s="104"/>
      <c r="Y484" s="104"/>
      <c r="Z484" s="104"/>
      <c r="AA484" s="104"/>
      <c r="AB484" s="104"/>
      <c r="AC484" s="104"/>
      <c r="AD484" s="104"/>
      <c r="AE484" s="104"/>
      <c r="AF484" s="104"/>
      <c r="AG484" s="104"/>
      <c r="AH484" s="104"/>
      <c r="AI484" s="104"/>
      <c r="AJ484" s="104"/>
      <c r="AK484" s="104"/>
      <c r="AL484" s="104"/>
      <c r="AM484" s="104"/>
      <c r="AN484" s="104"/>
      <c r="AO484" s="104"/>
      <c r="AP484" s="104"/>
      <c r="AQ484" s="104"/>
      <c r="AR484" s="104"/>
      <c r="AS484" s="104"/>
      <c r="AT484" s="104"/>
      <c r="AU484" s="104"/>
      <c r="AV484" s="104"/>
      <c r="AW484" s="104"/>
      <c r="AX484" s="104"/>
      <c r="AY484" s="104"/>
      <c r="AZ484" s="104"/>
      <c r="BA484" s="104"/>
      <c r="BB484" s="104"/>
      <c r="BC484" s="104"/>
      <c r="BD484" s="104"/>
      <c r="BE484" s="104"/>
      <c r="BF484" s="104"/>
      <c r="BG484" s="104"/>
      <c r="BH484" s="104"/>
      <c r="BI484" s="104"/>
      <c r="BJ484" s="104"/>
      <c r="BK484" s="104"/>
      <c r="BL484" s="104"/>
      <c r="BM484" s="104"/>
      <c r="BN484" s="104"/>
      <c r="BO484" s="104"/>
      <c r="BP484" s="104"/>
      <c r="BQ484" s="104"/>
      <c r="BR484" s="104"/>
      <c r="BS484" s="104"/>
      <c r="BT484" s="104"/>
      <c r="BU484" s="104"/>
      <c r="BV484" s="104"/>
      <c r="BW484" s="104"/>
      <c r="BX484" s="104"/>
      <c r="BY484" s="104"/>
      <c r="BZ484" s="104"/>
      <c r="CA484" s="104"/>
      <c r="CB484" s="104"/>
      <c r="CC484" s="104"/>
      <c r="CD484" s="104"/>
      <c r="CE484" s="104"/>
      <c r="CF484" s="104"/>
      <c r="CG484" s="104"/>
      <c r="CH484" s="104"/>
      <c r="CI484" s="104"/>
      <c r="CJ484" s="104"/>
      <c r="CK484" s="104"/>
      <c r="CL484" s="104"/>
      <c r="CM484" s="104"/>
      <c r="CN484" s="104"/>
      <c r="CO484" s="104"/>
      <c r="CP484" s="104"/>
      <c r="CQ484" s="104"/>
      <c r="CR484" s="104"/>
      <c r="CS484" s="104"/>
      <c r="CT484" s="104"/>
      <c r="CU484" s="104"/>
      <c r="CV484" s="104"/>
      <c r="CW484" s="104"/>
      <c r="CX484" s="104"/>
      <c r="CY484" s="104"/>
      <c r="CZ484" s="104"/>
      <c r="DA484" s="104"/>
      <c r="DB484" s="104"/>
      <c r="DC484" s="104"/>
      <c r="DD484" s="104"/>
      <c r="DE484" s="104"/>
      <c r="DF484" s="104"/>
      <c r="DG484" s="104"/>
      <c r="DH484" s="104"/>
      <c r="DI484" s="104"/>
      <c r="DJ484" s="104"/>
      <c r="DK484" s="104"/>
      <c r="DL484" s="104"/>
      <c r="DM484" s="104"/>
      <c r="DN484" s="104"/>
      <c r="DO484" s="104"/>
      <c r="DP484" s="104"/>
      <c r="DQ484" s="104"/>
      <c r="DR484" s="104"/>
      <c r="DS484" s="104"/>
      <c r="DT484" s="104"/>
      <c r="DU484" s="104"/>
      <c r="DV484" s="104"/>
      <c r="DW484" s="104"/>
      <c r="DX484" s="104"/>
      <c r="DY484" s="104"/>
      <c r="DZ484" s="104"/>
      <c r="EA484" s="104"/>
      <c r="EB484" s="104"/>
      <c r="EC484" s="104"/>
      <c r="ED484" s="104"/>
      <c r="EE484" s="104"/>
      <c r="EF484" s="104"/>
      <c r="EG484" s="104"/>
      <c r="EH484" s="104"/>
      <c r="EI484" s="104"/>
      <c r="EJ484" s="104"/>
      <c r="EK484" s="104"/>
      <c r="EL484" s="104"/>
      <c r="EM484" s="104"/>
      <c r="EN484" s="104"/>
      <c r="EO484" s="104"/>
      <c r="EP484" s="104"/>
      <c r="EQ484" s="104"/>
      <c r="ER484" s="104"/>
      <c r="ES484" s="104"/>
      <c r="ET484" s="104"/>
      <c r="EU484" s="104"/>
      <c r="EV484" s="104"/>
      <c r="EW484" s="104"/>
      <c r="EX484" s="104"/>
      <c r="EY484" s="104"/>
      <c r="EZ484" s="104"/>
      <c r="FA484" s="104"/>
      <c r="FB484" s="104"/>
      <c r="FC484" s="104"/>
      <c r="FD484" s="104"/>
      <c r="FE484" s="104"/>
      <c r="FF484" s="104"/>
      <c r="FG484" s="104"/>
      <c r="FH484" s="104"/>
      <c r="FI484" s="104"/>
      <c r="FJ484" s="104"/>
      <c r="FK484" s="104"/>
      <c r="FL484" s="104"/>
      <c r="FM484" s="104"/>
      <c r="FN484" s="104"/>
      <c r="FO484" s="104"/>
      <c r="FP484" s="104"/>
      <c r="FQ484" s="104"/>
      <c r="FR484" s="104"/>
      <c r="FS484" s="104"/>
      <c r="FT484" s="104"/>
      <c r="FU484" s="104"/>
      <c r="FV484" s="104"/>
      <c r="FW484" s="104"/>
      <c r="FX484" s="104"/>
      <c r="FY484" s="104"/>
      <c r="FZ484" s="104"/>
      <c r="GA484" s="104"/>
      <c r="GB484" s="104"/>
      <c r="GC484" s="104"/>
      <c r="GD484" s="104"/>
      <c r="GE484" s="104"/>
      <c r="GF484" s="104"/>
      <c r="GG484" s="104"/>
      <c r="GH484" s="104"/>
      <c r="GI484" s="104"/>
      <c r="GJ484" s="104"/>
      <c r="GK484" s="104"/>
      <c r="GL484" s="104"/>
      <c r="GM484" s="104"/>
      <c r="GN484" s="104"/>
      <c r="GO484" s="104"/>
      <c r="GP484" s="104"/>
      <c r="GQ484" s="104"/>
      <c r="GR484" s="104"/>
      <c r="GS484" s="104"/>
      <c r="GT484" s="104"/>
      <c r="GU484" s="104"/>
      <c r="GV484" s="104"/>
      <c r="GW484" s="104"/>
      <c r="GX484" s="104"/>
      <c r="GY484" s="104"/>
      <c r="GZ484" s="104"/>
      <c r="HA484" s="104"/>
      <c r="HB484" s="104"/>
      <c r="HC484" s="104"/>
      <c r="HD484" s="104"/>
      <c r="HE484" s="104"/>
      <c r="HF484" s="104"/>
      <c r="HG484" s="104"/>
      <c r="HH484" s="104"/>
      <c r="HI484" s="104"/>
      <c r="HJ484" s="104"/>
      <c r="HK484" s="104"/>
      <c r="HL484" s="104"/>
      <c r="HM484" s="104"/>
      <c r="HN484" s="104"/>
      <c r="HO484" s="104"/>
      <c r="HP484" s="104"/>
      <c r="HQ484" s="104"/>
      <c r="HR484" s="104"/>
      <c r="HS484" s="104"/>
      <c r="HT484" s="104"/>
      <c r="HU484" s="104"/>
      <c r="HV484" s="104"/>
      <c r="HW484" s="104"/>
      <c r="HX484" s="104"/>
      <c r="HY484" s="104"/>
      <c r="HZ484" s="104"/>
      <c r="IA484" s="104"/>
      <c r="IB484" s="104"/>
      <c r="IC484" s="104"/>
      <c r="ID484" s="104"/>
      <c r="IE484" s="104"/>
      <c r="IF484" s="104"/>
      <c r="IG484" s="104"/>
      <c r="IH484" s="104"/>
      <c r="II484" s="104"/>
      <c r="IJ484" s="104"/>
      <c r="IK484" s="104"/>
      <c r="IL484" s="104"/>
      <c r="IM484" s="104"/>
      <c r="IN484" s="104"/>
      <c r="IO484" s="104"/>
      <c r="IP484" s="104"/>
      <c r="IQ484" s="104"/>
      <c r="IR484" s="104"/>
      <c r="IS484" s="104"/>
      <c r="IT484" s="104"/>
      <c r="IU484" s="104"/>
      <c r="IV484" s="104"/>
    </row>
    <row r="485" spans="1:256" s="275" customFormat="1" ht="12.75">
      <c r="A485" s="89"/>
      <c r="B485" s="89"/>
      <c r="C485" s="82"/>
      <c r="D485" s="364"/>
      <c r="E485" s="364"/>
      <c r="F485" s="212"/>
      <c r="G485" s="214"/>
      <c r="I485" s="314"/>
      <c r="J485" s="313"/>
      <c r="K485" s="301"/>
      <c r="L485" s="298"/>
      <c r="M485" s="309"/>
      <c r="N485" s="309"/>
      <c r="O485" s="309"/>
      <c r="P485" s="309"/>
      <c r="Q485" s="309"/>
      <c r="R485" s="309"/>
      <c r="S485" s="104"/>
      <c r="T485" s="104"/>
      <c r="U485" s="104"/>
      <c r="V485" s="104"/>
      <c r="W485" s="104"/>
      <c r="X485" s="104"/>
      <c r="Y485" s="104"/>
      <c r="Z485" s="104"/>
      <c r="AA485" s="104"/>
      <c r="AB485" s="104"/>
      <c r="AC485" s="104"/>
      <c r="AD485" s="104"/>
      <c r="AE485" s="104"/>
      <c r="AF485" s="104"/>
      <c r="AG485" s="104"/>
      <c r="AH485" s="104"/>
      <c r="AI485" s="104"/>
      <c r="AJ485" s="104"/>
      <c r="AK485" s="104"/>
      <c r="AL485" s="104"/>
      <c r="AM485" s="104"/>
      <c r="AN485" s="104"/>
      <c r="AO485" s="104"/>
      <c r="AP485" s="104"/>
      <c r="AQ485" s="104"/>
      <c r="AR485" s="104"/>
      <c r="AS485" s="104"/>
      <c r="AT485" s="104"/>
      <c r="AU485" s="104"/>
      <c r="AV485" s="104"/>
      <c r="AW485" s="104"/>
      <c r="AX485" s="104"/>
      <c r="AY485" s="104"/>
      <c r="AZ485" s="104"/>
      <c r="BA485" s="104"/>
      <c r="BB485" s="104"/>
      <c r="BC485" s="104"/>
      <c r="BD485" s="104"/>
      <c r="BE485" s="104"/>
      <c r="BF485" s="104"/>
      <c r="BG485" s="104"/>
      <c r="BH485" s="104"/>
      <c r="BI485" s="104"/>
      <c r="BJ485" s="104"/>
      <c r="BK485" s="104"/>
      <c r="BL485" s="104"/>
      <c r="BM485" s="104"/>
      <c r="BN485" s="104"/>
      <c r="BO485" s="104"/>
      <c r="BP485" s="104"/>
      <c r="BQ485" s="104"/>
      <c r="BR485" s="104"/>
      <c r="BS485" s="104"/>
      <c r="BT485" s="104"/>
      <c r="BU485" s="104"/>
      <c r="BV485" s="104"/>
      <c r="BW485" s="104"/>
      <c r="BX485" s="104"/>
      <c r="BY485" s="104"/>
      <c r="BZ485" s="104"/>
      <c r="CA485" s="104"/>
      <c r="CB485" s="104"/>
      <c r="CC485" s="104"/>
      <c r="CD485" s="104"/>
      <c r="CE485" s="104"/>
      <c r="CF485" s="104"/>
      <c r="CG485" s="104"/>
      <c r="CH485" s="104"/>
      <c r="CI485" s="104"/>
      <c r="CJ485" s="104"/>
      <c r="CK485" s="104"/>
      <c r="CL485" s="104"/>
      <c r="CM485" s="104"/>
      <c r="CN485" s="104"/>
      <c r="CO485" s="104"/>
      <c r="CP485" s="104"/>
      <c r="CQ485" s="104"/>
      <c r="CR485" s="104"/>
      <c r="CS485" s="104"/>
      <c r="CT485" s="104"/>
      <c r="CU485" s="104"/>
      <c r="CV485" s="104"/>
      <c r="CW485" s="104"/>
      <c r="CX485" s="104"/>
      <c r="CY485" s="104"/>
      <c r="CZ485" s="104"/>
      <c r="DA485" s="104"/>
      <c r="DB485" s="104"/>
      <c r="DC485" s="104"/>
      <c r="DD485" s="104"/>
      <c r="DE485" s="104"/>
      <c r="DF485" s="104"/>
      <c r="DG485" s="104"/>
      <c r="DH485" s="104"/>
      <c r="DI485" s="104"/>
      <c r="DJ485" s="104"/>
      <c r="DK485" s="104"/>
      <c r="DL485" s="104"/>
      <c r="DM485" s="104"/>
      <c r="DN485" s="104"/>
      <c r="DO485" s="104"/>
      <c r="DP485" s="104"/>
      <c r="DQ485" s="104"/>
      <c r="DR485" s="104"/>
      <c r="DS485" s="104"/>
      <c r="DT485" s="104"/>
      <c r="DU485" s="104"/>
      <c r="DV485" s="104"/>
      <c r="DW485" s="104"/>
      <c r="DX485" s="104"/>
      <c r="DY485" s="104"/>
      <c r="DZ485" s="104"/>
      <c r="EA485" s="104"/>
      <c r="EB485" s="104"/>
      <c r="EC485" s="104"/>
      <c r="ED485" s="104"/>
      <c r="EE485" s="104"/>
      <c r="EF485" s="104"/>
      <c r="EG485" s="104"/>
      <c r="EH485" s="104"/>
      <c r="EI485" s="104"/>
      <c r="EJ485" s="104"/>
      <c r="EK485" s="104"/>
      <c r="EL485" s="104"/>
      <c r="EM485" s="104"/>
      <c r="EN485" s="104"/>
      <c r="EO485" s="104"/>
      <c r="EP485" s="104"/>
      <c r="EQ485" s="104"/>
      <c r="ER485" s="104"/>
      <c r="ES485" s="104"/>
      <c r="ET485" s="104"/>
      <c r="EU485" s="104"/>
      <c r="EV485" s="104"/>
      <c r="EW485" s="104"/>
      <c r="EX485" s="104"/>
      <c r="EY485" s="104"/>
      <c r="EZ485" s="104"/>
      <c r="FA485" s="104"/>
      <c r="FB485" s="104"/>
      <c r="FC485" s="104"/>
      <c r="FD485" s="104"/>
      <c r="FE485" s="104"/>
      <c r="FF485" s="104"/>
      <c r="FG485" s="104"/>
      <c r="FH485" s="104"/>
      <c r="FI485" s="104"/>
      <c r="FJ485" s="104"/>
      <c r="FK485" s="104"/>
      <c r="FL485" s="104"/>
      <c r="FM485" s="104"/>
      <c r="FN485" s="104"/>
      <c r="FO485" s="104"/>
      <c r="FP485" s="104"/>
      <c r="FQ485" s="104"/>
      <c r="FR485" s="104"/>
      <c r="FS485" s="104"/>
      <c r="FT485" s="104"/>
      <c r="FU485" s="104"/>
      <c r="FV485" s="104"/>
      <c r="FW485" s="104"/>
      <c r="FX485" s="104"/>
      <c r="FY485" s="104"/>
      <c r="FZ485" s="104"/>
      <c r="GA485" s="104"/>
      <c r="GB485" s="104"/>
      <c r="GC485" s="104"/>
      <c r="GD485" s="104"/>
      <c r="GE485" s="104"/>
      <c r="GF485" s="104"/>
      <c r="GG485" s="104"/>
      <c r="GH485" s="104"/>
      <c r="GI485" s="104"/>
      <c r="GJ485" s="104"/>
      <c r="GK485" s="104"/>
      <c r="GL485" s="104"/>
      <c r="GM485" s="104"/>
      <c r="GN485" s="104"/>
      <c r="GO485" s="104"/>
      <c r="GP485" s="104"/>
      <c r="GQ485" s="104"/>
      <c r="GR485" s="104"/>
      <c r="GS485" s="104"/>
      <c r="GT485" s="104"/>
      <c r="GU485" s="104"/>
      <c r="GV485" s="104"/>
      <c r="GW485" s="104"/>
      <c r="GX485" s="104"/>
      <c r="GY485" s="104"/>
      <c r="GZ485" s="104"/>
      <c r="HA485" s="104"/>
      <c r="HB485" s="104"/>
      <c r="HC485" s="104"/>
      <c r="HD485" s="104"/>
      <c r="HE485" s="104"/>
      <c r="HF485" s="104"/>
      <c r="HG485" s="104"/>
      <c r="HH485" s="104"/>
      <c r="HI485" s="104"/>
      <c r="HJ485" s="104"/>
      <c r="HK485" s="104"/>
      <c r="HL485" s="104"/>
      <c r="HM485" s="104"/>
      <c r="HN485" s="104"/>
      <c r="HO485" s="104"/>
      <c r="HP485" s="104"/>
      <c r="HQ485" s="104"/>
      <c r="HR485" s="104"/>
      <c r="HS485" s="104"/>
      <c r="HT485" s="104"/>
      <c r="HU485" s="104"/>
      <c r="HV485" s="104"/>
      <c r="HW485" s="104"/>
      <c r="HX485" s="104"/>
      <c r="HY485" s="104"/>
      <c r="HZ485" s="104"/>
      <c r="IA485" s="104"/>
      <c r="IB485" s="104"/>
      <c r="IC485" s="104"/>
      <c r="ID485" s="104"/>
      <c r="IE485" s="104"/>
      <c r="IF485" s="104"/>
      <c r="IG485" s="104"/>
      <c r="IH485" s="104"/>
      <c r="II485" s="104"/>
      <c r="IJ485" s="104"/>
      <c r="IK485" s="104"/>
      <c r="IL485" s="104"/>
      <c r="IM485" s="104"/>
      <c r="IN485" s="104"/>
      <c r="IO485" s="104"/>
      <c r="IP485" s="104"/>
      <c r="IQ485" s="104"/>
      <c r="IR485" s="104"/>
      <c r="IS485" s="104"/>
      <c r="IT485" s="104"/>
      <c r="IU485" s="104"/>
      <c r="IV485" s="104"/>
    </row>
    <row r="486" spans="1:256" s="275" customFormat="1" ht="12.75">
      <c r="A486" s="89"/>
      <c r="B486" s="89"/>
      <c r="C486" s="82"/>
      <c r="D486" s="364"/>
      <c r="E486" s="364"/>
      <c r="F486" s="212"/>
      <c r="G486" s="214"/>
      <c r="I486" s="314"/>
      <c r="J486" s="313"/>
      <c r="K486" s="301"/>
      <c r="L486" s="298"/>
      <c r="M486" s="309"/>
      <c r="N486" s="309"/>
      <c r="O486" s="309"/>
      <c r="P486" s="309"/>
      <c r="Q486" s="309"/>
      <c r="R486" s="309"/>
      <c r="S486" s="104"/>
      <c r="T486" s="104"/>
      <c r="U486" s="104"/>
      <c r="V486" s="104"/>
      <c r="W486" s="104"/>
      <c r="X486" s="104"/>
      <c r="Y486" s="104"/>
      <c r="Z486" s="104"/>
      <c r="AA486" s="104"/>
      <c r="AB486" s="104"/>
      <c r="AC486" s="104"/>
      <c r="AD486" s="104"/>
      <c r="AE486" s="104"/>
      <c r="AF486" s="104"/>
      <c r="AG486" s="104"/>
      <c r="AH486" s="104"/>
      <c r="AI486" s="104"/>
      <c r="AJ486" s="104"/>
      <c r="AK486" s="104"/>
      <c r="AL486" s="104"/>
      <c r="AM486" s="104"/>
      <c r="AN486" s="104"/>
      <c r="AO486" s="104"/>
      <c r="AP486" s="104"/>
      <c r="AQ486" s="104"/>
      <c r="AR486" s="104"/>
      <c r="AS486" s="104"/>
      <c r="AT486" s="104"/>
      <c r="AU486" s="104"/>
      <c r="AV486" s="104"/>
      <c r="AW486" s="104"/>
      <c r="AX486" s="104"/>
      <c r="AY486" s="104"/>
      <c r="AZ486" s="104"/>
      <c r="BA486" s="104"/>
      <c r="BB486" s="104"/>
      <c r="BC486" s="104"/>
      <c r="BD486" s="104"/>
      <c r="BE486" s="104"/>
      <c r="BF486" s="104"/>
      <c r="BG486" s="104"/>
      <c r="BH486" s="104"/>
      <c r="BI486" s="104"/>
      <c r="BJ486" s="104"/>
      <c r="BK486" s="104"/>
      <c r="BL486" s="104"/>
      <c r="BM486" s="104"/>
      <c r="BN486" s="104"/>
      <c r="BO486" s="104"/>
      <c r="BP486" s="104"/>
      <c r="BQ486" s="104"/>
      <c r="BR486" s="104"/>
      <c r="BS486" s="104"/>
      <c r="BT486" s="104"/>
      <c r="BU486" s="104"/>
      <c r="BV486" s="104"/>
      <c r="BW486" s="104"/>
      <c r="BX486" s="104"/>
      <c r="BY486" s="104"/>
      <c r="BZ486" s="104"/>
      <c r="CA486" s="104"/>
      <c r="CB486" s="104"/>
      <c r="CC486" s="104"/>
      <c r="CD486" s="104"/>
      <c r="CE486" s="104"/>
      <c r="CF486" s="104"/>
      <c r="CG486" s="104"/>
      <c r="CH486" s="104"/>
      <c r="CI486" s="104"/>
      <c r="CJ486" s="104"/>
      <c r="CK486" s="104"/>
      <c r="CL486" s="104"/>
      <c r="CM486" s="104"/>
      <c r="CN486" s="104"/>
      <c r="CO486" s="104"/>
      <c r="CP486" s="104"/>
      <c r="CQ486" s="104"/>
      <c r="CR486" s="104"/>
      <c r="CS486" s="104"/>
      <c r="CT486" s="104"/>
      <c r="CU486" s="104"/>
      <c r="CV486" s="104"/>
      <c r="CW486" s="104"/>
      <c r="CX486" s="104"/>
      <c r="CY486" s="104"/>
      <c r="CZ486" s="104"/>
      <c r="DA486" s="104"/>
      <c r="DB486" s="104"/>
      <c r="DC486" s="104"/>
      <c r="DD486" s="104"/>
      <c r="DE486" s="104"/>
      <c r="DF486" s="104"/>
      <c r="DG486" s="104"/>
      <c r="DH486" s="104"/>
      <c r="DI486" s="104"/>
      <c r="DJ486" s="104"/>
      <c r="DK486" s="104"/>
      <c r="DL486" s="104"/>
      <c r="DM486" s="104"/>
      <c r="DN486" s="104"/>
      <c r="DO486" s="104"/>
      <c r="DP486" s="104"/>
      <c r="DQ486" s="104"/>
      <c r="DR486" s="104"/>
      <c r="DS486" s="104"/>
      <c r="DT486" s="104"/>
      <c r="DU486" s="104"/>
      <c r="DV486" s="104"/>
      <c r="DW486" s="104"/>
      <c r="DX486" s="104"/>
      <c r="DY486" s="104"/>
      <c r="DZ486" s="104"/>
      <c r="EA486" s="104"/>
      <c r="EB486" s="104"/>
      <c r="EC486" s="104"/>
      <c r="ED486" s="104"/>
      <c r="EE486" s="104"/>
      <c r="EF486" s="104"/>
      <c r="EG486" s="104"/>
      <c r="EH486" s="104"/>
      <c r="EI486" s="104"/>
      <c r="EJ486" s="104"/>
      <c r="EK486" s="104"/>
      <c r="EL486" s="104"/>
      <c r="EM486" s="104"/>
      <c r="EN486" s="104"/>
      <c r="EO486" s="104"/>
      <c r="EP486" s="104"/>
      <c r="EQ486" s="104"/>
      <c r="ER486" s="104"/>
      <c r="ES486" s="104"/>
      <c r="ET486" s="104"/>
      <c r="EU486" s="104"/>
      <c r="EV486" s="104"/>
      <c r="EW486" s="104"/>
      <c r="EX486" s="104"/>
      <c r="EY486" s="104"/>
      <c r="EZ486" s="104"/>
      <c r="FA486" s="104"/>
      <c r="FB486" s="104"/>
      <c r="FC486" s="104"/>
      <c r="FD486" s="104"/>
      <c r="FE486" s="104"/>
      <c r="FF486" s="104"/>
      <c r="FG486" s="104"/>
      <c r="FH486" s="104"/>
      <c r="FI486" s="104"/>
      <c r="FJ486" s="104"/>
      <c r="FK486" s="104"/>
      <c r="FL486" s="104"/>
      <c r="FM486" s="104"/>
      <c r="FN486" s="104"/>
      <c r="FO486" s="104"/>
      <c r="FP486" s="104"/>
      <c r="FQ486" s="104"/>
      <c r="FR486" s="104"/>
      <c r="FS486" s="104"/>
      <c r="FT486" s="104"/>
      <c r="FU486" s="104"/>
      <c r="FV486" s="104"/>
      <c r="FW486" s="104"/>
      <c r="FX486" s="104"/>
      <c r="FY486" s="104"/>
      <c r="FZ486" s="104"/>
      <c r="GA486" s="104"/>
      <c r="GB486" s="104"/>
      <c r="GC486" s="104"/>
      <c r="GD486" s="104"/>
      <c r="GE486" s="104"/>
      <c r="GF486" s="104"/>
      <c r="GG486" s="104"/>
      <c r="GH486" s="104"/>
      <c r="GI486" s="104"/>
      <c r="GJ486" s="104"/>
      <c r="GK486" s="104"/>
      <c r="GL486" s="104"/>
      <c r="GM486" s="104"/>
      <c r="GN486" s="104"/>
      <c r="GO486" s="104"/>
      <c r="GP486" s="104"/>
      <c r="GQ486" s="104"/>
      <c r="GR486" s="104"/>
      <c r="GS486" s="104"/>
      <c r="GT486" s="104"/>
      <c r="GU486" s="104"/>
      <c r="GV486" s="104"/>
      <c r="GW486" s="104"/>
      <c r="GX486" s="104"/>
      <c r="GY486" s="104"/>
      <c r="GZ486" s="104"/>
      <c r="HA486" s="104"/>
      <c r="HB486" s="104"/>
      <c r="HC486" s="104"/>
      <c r="HD486" s="104"/>
      <c r="HE486" s="104"/>
      <c r="HF486" s="104"/>
      <c r="HG486" s="104"/>
      <c r="HH486" s="104"/>
      <c r="HI486" s="104"/>
      <c r="HJ486" s="104"/>
      <c r="HK486" s="104"/>
      <c r="HL486" s="104"/>
      <c r="HM486" s="104"/>
      <c r="HN486" s="104"/>
      <c r="HO486" s="104"/>
      <c r="HP486" s="104"/>
      <c r="HQ486" s="104"/>
      <c r="HR486" s="104"/>
      <c r="HS486" s="104"/>
      <c r="HT486" s="104"/>
      <c r="HU486" s="104"/>
      <c r="HV486" s="104"/>
      <c r="HW486" s="104"/>
      <c r="HX486" s="104"/>
      <c r="HY486" s="104"/>
      <c r="HZ486" s="104"/>
      <c r="IA486" s="104"/>
      <c r="IB486" s="104"/>
      <c r="IC486" s="104"/>
      <c r="ID486" s="104"/>
      <c r="IE486" s="104"/>
      <c r="IF486" s="104"/>
      <c r="IG486" s="104"/>
      <c r="IH486" s="104"/>
      <c r="II486" s="104"/>
      <c r="IJ486" s="104"/>
      <c r="IK486" s="104"/>
      <c r="IL486" s="104"/>
      <c r="IM486" s="104"/>
      <c r="IN486" s="104"/>
      <c r="IO486" s="104"/>
      <c r="IP486" s="104"/>
      <c r="IQ486" s="104"/>
      <c r="IR486" s="104"/>
      <c r="IS486" s="104"/>
      <c r="IT486" s="104"/>
      <c r="IU486" s="104"/>
      <c r="IV486" s="104"/>
    </row>
    <row r="487" spans="1:256" s="275" customFormat="1" ht="12.75">
      <c r="A487" s="89"/>
      <c r="B487" s="89"/>
      <c r="C487" s="82"/>
      <c r="D487" s="364"/>
      <c r="E487" s="364"/>
      <c r="F487" s="212"/>
      <c r="G487" s="214"/>
      <c r="I487" s="314"/>
      <c r="J487" s="313"/>
      <c r="K487" s="301"/>
      <c r="L487" s="298"/>
      <c r="M487" s="309"/>
      <c r="N487" s="309"/>
      <c r="O487" s="309"/>
      <c r="P487" s="309"/>
      <c r="Q487" s="309"/>
      <c r="R487" s="309"/>
      <c r="S487" s="104"/>
      <c r="T487" s="104"/>
      <c r="U487" s="104"/>
      <c r="V487" s="104"/>
      <c r="W487" s="104"/>
      <c r="X487" s="104"/>
      <c r="Y487" s="104"/>
      <c r="Z487" s="104"/>
      <c r="AA487" s="104"/>
      <c r="AB487" s="104"/>
      <c r="AC487" s="104"/>
      <c r="AD487" s="104"/>
      <c r="AE487" s="104"/>
      <c r="AF487" s="104"/>
      <c r="AG487" s="104"/>
      <c r="AH487" s="104"/>
      <c r="AI487" s="104"/>
      <c r="AJ487" s="104"/>
      <c r="AK487" s="104"/>
      <c r="AL487" s="104"/>
      <c r="AM487" s="104"/>
      <c r="AN487" s="104"/>
      <c r="AO487" s="104"/>
      <c r="AP487" s="104"/>
      <c r="AQ487" s="104"/>
      <c r="AR487" s="104"/>
      <c r="AS487" s="104"/>
      <c r="AT487" s="104"/>
      <c r="AU487" s="104"/>
      <c r="AV487" s="104"/>
      <c r="AW487" s="104"/>
      <c r="AX487" s="104"/>
      <c r="AY487" s="104"/>
      <c r="AZ487" s="104"/>
      <c r="BA487" s="104"/>
      <c r="BB487" s="104"/>
      <c r="BC487" s="104"/>
      <c r="BD487" s="104"/>
      <c r="BE487" s="104"/>
      <c r="BF487" s="104"/>
      <c r="BG487" s="104"/>
      <c r="BH487" s="104"/>
      <c r="BI487" s="104"/>
      <c r="BJ487" s="104"/>
      <c r="BK487" s="104"/>
      <c r="BL487" s="104"/>
      <c r="BM487" s="104"/>
      <c r="BN487" s="104"/>
      <c r="BO487" s="104"/>
      <c r="BP487" s="104"/>
      <c r="BQ487" s="104"/>
      <c r="BR487" s="104"/>
      <c r="BS487" s="104"/>
      <c r="BT487" s="104"/>
      <c r="BU487" s="104"/>
      <c r="BV487" s="104"/>
      <c r="BW487" s="104"/>
      <c r="BX487" s="104"/>
      <c r="BY487" s="104"/>
      <c r="BZ487" s="104"/>
      <c r="CA487" s="104"/>
      <c r="CB487" s="104"/>
      <c r="CC487" s="104"/>
      <c r="CD487" s="104"/>
      <c r="CE487" s="104"/>
      <c r="CF487" s="104"/>
      <c r="CG487" s="104"/>
      <c r="CH487" s="104"/>
      <c r="CI487" s="104"/>
      <c r="CJ487" s="104"/>
      <c r="CK487" s="104"/>
      <c r="CL487" s="104"/>
      <c r="CM487" s="104"/>
      <c r="CN487" s="104"/>
      <c r="CO487" s="104"/>
      <c r="CP487" s="104"/>
      <c r="CQ487" s="104"/>
      <c r="CR487" s="104"/>
      <c r="CS487" s="104"/>
      <c r="CT487" s="104"/>
      <c r="CU487" s="104"/>
      <c r="CV487" s="104"/>
      <c r="CW487" s="104"/>
      <c r="CX487" s="104"/>
      <c r="CY487" s="104"/>
      <c r="CZ487" s="104"/>
      <c r="DA487" s="104"/>
      <c r="DB487" s="104"/>
      <c r="DC487" s="104"/>
      <c r="DD487" s="104"/>
      <c r="DE487" s="104"/>
      <c r="DF487" s="104"/>
      <c r="DG487" s="104"/>
      <c r="DH487" s="104"/>
      <c r="DI487" s="104"/>
      <c r="DJ487" s="104"/>
      <c r="DK487" s="104"/>
      <c r="DL487" s="104"/>
      <c r="DM487" s="104"/>
      <c r="DN487" s="104"/>
      <c r="DO487" s="104"/>
      <c r="DP487" s="104"/>
      <c r="DQ487" s="104"/>
      <c r="DR487" s="104"/>
      <c r="DS487" s="104"/>
      <c r="DT487" s="104"/>
      <c r="DU487" s="104"/>
      <c r="DV487" s="104"/>
      <c r="DW487" s="104"/>
      <c r="DX487" s="104"/>
      <c r="DY487" s="104"/>
      <c r="DZ487" s="104"/>
      <c r="EA487" s="104"/>
      <c r="EB487" s="104"/>
      <c r="EC487" s="104"/>
      <c r="ED487" s="104"/>
      <c r="EE487" s="104"/>
      <c r="EF487" s="104"/>
      <c r="EG487" s="104"/>
      <c r="EH487" s="104"/>
      <c r="EI487" s="104"/>
      <c r="EJ487" s="104"/>
      <c r="EK487" s="104"/>
      <c r="EL487" s="104"/>
      <c r="EM487" s="104"/>
      <c r="EN487" s="104"/>
      <c r="EO487" s="104"/>
      <c r="EP487" s="104"/>
      <c r="EQ487" s="104"/>
      <c r="ER487" s="104"/>
      <c r="ES487" s="104"/>
      <c r="ET487" s="104"/>
      <c r="EU487" s="104"/>
      <c r="EV487" s="104"/>
      <c r="EW487" s="104"/>
      <c r="EX487" s="104"/>
      <c r="EY487" s="104"/>
      <c r="EZ487" s="104"/>
      <c r="FA487" s="104"/>
      <c r="FB487" s="104"/>
      <c r="FC487" s="104"/>
      <c r="FD487" s="104"/>
      <c r="FE487" s="104"/>
      <c r="FF487" s="104"/>
      <c r="FG487" s="104"/>
      <c r="FH487" s="104"/>
      <c r="FI487" s="104"/>
      <c r="FJ487" s="104"/>
      <c r="FK487" s="104"/>
      <c r="FL487" s="104"/>
      <c r="FM487" s="104"/>
      <c r="FN487" s="104"/>
      <c r="FO487" s="104"/>
      <c r="FP487" s="104"/>
      <c r="FQ487" s="104"/>
      <c r="FR487" s="104"/>
      <c r="FS487" s="104"/>
      <c r="FT487" s="104"/>
      <c r="FU487" s="104"/>
      <c r="FV487" s="104"/>
      <c r="FW487" s="104"/>
      <c r="FX487" s="104"/>
      <c r="FY487" s="104"/>
      <c r="FZ487" s="104"/>
      <c r="GA487" s="104"/>
      <c r="GB487" s="104"/>
      <c r="GC487" s="104"/>
      <c r="GD487" s="104"/>
      <c r="GE487" s="104"/>
      <c r="GF487" s="104"/>
      <c r="GG487" s="104"/>
      <c r="GH487" s="104"/>
      <c r="GI487" s="104"/>
      <c r="GJ487" s="104"/>
      <c r="GK487" s="104"/>
      <c r="GL487" s="104"/>
      <c r="GM487" s="104"/>
      <c r="GN487" s="104"/>
      <c r="GO487" s="104"/>
      <c r="GP487" s="104"/>
      <c r="GQ487" s="104"/>
      <c r="GR487" s="104"/>
      <c r="GS487" s="104"/>
      <c r="GT487" s="104"/>
      <c r="GU487" s="104"/>
      <c r="GV487" s="104"/>
      <c r="GW487" s="104"/>
      <c r="GX487" s="104"/>
      <c r="GY487" s="104"/>
      <c r="GZ487" s="104"/>
      <c r="HA487" s="104"/>
      <c r="HB487" s="104"/>
      <c r="HC487" s="104"/>
      <c r="HD487" s="104"/>
      <c r="HE487" s="104"/>
      <c r="HF487" s="104"/>
      <c r="HG487" s="104"/>
      <c r="HH487" s="104"/>
      <c r="HI487" s="104"/>
      <c r="HJ487" s="104"/>
      <c r="HK487" s="104"/>
      <c r="HL487" s="104"/>
      <c r="HM487" s="104"/>
      <c r="HN487" s="104"/>
      <c r="HO487" s="104"/>
      <c r="HP487" s="104"/>
      <c r="HQ487" s="104"/>
      <c r="HR487" s="104"/>
      <c r="HS487" s="104"/>
      <c r="HT487" s="104"/>
      <c r="HU487" s="104"/>
      <c r="HV487" s="104"/>
      <c r="HW487" s="104"/>
      <c r="HX487" s="104"/>
      <c r="HY487" s="104"/>
      <c r="HZ487" s="104"/>
      <c r="IA487" s="104"/>
      <c r="IB487" s="104"/>
      <c r="IC487" s="104"/>
      <c r="ID487" s="104"/>
      <c r="IE487" s="104"/>
      <c r="IF487" s="104"/>
      <c r="IG487" s="104"/>
      <c r="IH487" s="104"/>
      <c r="II487" s="104"/>
      <c r="IJ487" s="104"/>
      <c r="IK487" s="104"/>
      <c r="IL487" s="104"/>
      <c r="IM487" s="104"/>
      <c r="IN487" s="104"/>
      <c r="IO487" s="104"/>
      <c r="IP487" s="104"/>
      <c r="IQ487" s="104"/>
      <c r="IR487" s="104"/>
      <c r="IS487" s="104"/>
      <c r="IT487" s="104"/>
      <c r="IU487" s="104"/>
      <c r="IV487" s="104"/>
    </row>
    <row r="488" spans="1:256" s="275" customFormat="1" ht="12.75">
      <c r="A488" s="89"/>
      <c r="B488" s="89"/>
      <c r="C488" s="82"/>
      <c r="D488" s="364"/>
      <c r="E488" s="364"/>
      <c r="F488" s="212"/>
      <c r="G488" s="214"/>
      <c r="I488" s="314"/>
      <c r="J488" s="313"/>
      <c r="K488" s="301"/>
      <c r="L488" s="298"/>
      <c r="M488" s="309"/>
      <c r="N488" s="309"/>
      <c r="O488" s="309"/>
      <c r="P488" s="309"/>
      <c r="Q488" s="309"/>
      <c r="R488" s="309"/>
      <c r="S488" s="104"/>
      <c r="T488" s="104"/>
      <c r="U488" s="104"/>
      <c r="V488" s="104"/>
      <c r="W488" s="104"/>
      <c r="X488" s="104"/>
      <c r="Y488" s="104"/>
      <c r="Z488" s="104"/>
      <c r="AA488" s="104"/>
      <c r="AB488" s="104"/>
      <c r="AC488" s="104"/>
      <c r="AD488" s="104"/>
      <c r="AE488" s="104"/>
      <c r="AF488" s="104"/>
      <c r="AG488" s="104"/>
      <c r="AH488" s="104"/>
      <c r="AI488" s="104"/>
      <c r="AJ488" s="104"/>
      <c r="AK488" s="104"/>
      <c r="AL488" s="104"/>
      <c r="AM488" s="104"/>
      <c r="AN488" s="104"/>
      <c r="AO488" s="104"/>
      <c r="AP488" s="104"/>
      <c r="AQ488" s="104"/>
      <c r="AR488" s="104"/>
      <c r="AS488" s="104"/>
      <c r="AT488" s="104"/>
      <c r="AU488" s="104"/>
      <c r="AV488" s="104"/>
      <c r="AW488" s="104"/>
      <c r="AX488" s="104"/>
      <c r="AY488" s="104"/>
      <c r="AZ488" s="104"/>
      <c r="BA488" s="104"/>
      <c r="BB488" s="104"/>
      <c r="BC488" s="104"/>
      <c r="BD488" s="104"/>
      <c r="BE488" s="104"/>
      <c r="BF488" s="104"/>
      <c r="BG488" s="104"/>
      <c r="BH488" s="104"/>
      <c r="BI488" s="104"/>
      <c r="BJ488" s="104"/>
      <c r="BK488" s="104"/>
      <c r="BL488" s="104"/>
      <c r="BM488" s="104"/>
      <c r="BN488" s="104"/>
      <c r="BO488" s="104"/>
      <c r="BP488" s="104"/>
      <c r="BQ488" s="104"/>
      <c r="BR488" s="104"/>
      <c r="BS488" s="104"/>
      <c r="BT488" s="104"/>
      <c r="BU488" s="104"/>
      <c r="BV488" s="104"/>
      <c r="BW488" s="104"/>
      <c r="BX488" s="104"/>
      <c r="BY488" s="104"/>
      <c r="BZ488" s="104"/>
      <c r="CA488" s="104"/>
      <c r="CB488" s="104"/>
      <c r="CC488" s="104"/>
      <c r="CD488" s="104"/>
      <c r="CE488" s="104"/>
      <c r="CF488" s="104"/>
      <c r="CG488" s="104"/>
      <c r="CH488" s="104"/>
      <c r="CI488" s="104"/>
      <c r="CJ488" s="104"/>
      <c r="CK488" s="104"/>
      <c r="CL488" s="104"/>
      <c r="CM488" s="104"/>
      <c r="CN488" s="104"/>
      <c r="CO488" s="104"/>
      <c r="CP488" s="104"/>
      <c r="CQ488" s="104"/>
      <c r="CR488" s="104"/>
      <c r="CS488" s="104"/>
      <c r="CT488" s="104"/>
      <c r="CU488" s="104"/>
      <c r="CV488" s="104"/>
      <c r="CW488" s="104"/>
      <c r="CX488" s="104"/>
      <c r="CY488" s="104"/>
      <c r="CZ488" s="104"/>
      <c r="DA488" s="104"/>
      <c r="DB488" s="104"/>
      <c r="DC488" s="104"/>
      <c r="DD488" s="104"/>
      <c r="DE488" s="104"/>
      <c r="DF488" s="104"/>
      <c r="DG488" s="104"/>
      <c r="DH488" s="104"/>
      <c r="DI488" s="104"/>
      <c r="DJ488" s="104"/>
      <c r="DK488" s="104"/>
      <c r="DL488" s="104"/>
      <c r="DM488" s="104"/>
      <c r="DN488" s="104"/>
      <c r="DO488" s="104"/>
      <c r="DP488" s="104"/>
      <c r="DQ488" s="104"/>
      <c r="DR488" s="104"/>
      <c r="DS488" s="104"/>
      <c r="DT488" s="104"/>
      <c r="DU488" s="104"/>
      <c r="DV488" s="104"/>
      <c r="DW488" s="104"/>
      <c r="DX488" s="104"/>
      <c r="DY488" s="104"/>
      <c r="DZ488" s="104"/>
      <c r="EA488" s="104"/>
      <c r="EB488" s="104"/>
      <c r="EC488" s="104"/>
      <c r="ED488" s="104"/>
      <c r="EE488" s="104"/>
      <c r="EF488" s="104"/>
      <c r="EG488" s="104"/>
      <c r="EH488" s="104"/>
      <c r="EI488" s="104"/>
      <c r="EJ488" s="104"/>
      <c r="EK488" s="104"/>
      <c r="EL488" s="104"/>
      <c r="EM488" s="104"/>
      <c r="EN488" s="104"/>
      <c r="EO488" s="104"/>
      <c r="EP488" s="104"/>
      <c r="EQ488" s="104"/>
      <c r="ER488" s="104"/>
      <c r="ES488" s="104"/>
      <c r="ET488" s="104"/>
      <c r="EU488" s="104"/>
      <c r="EV488" s="104"/>
      <c r="EW488" s="104"/>
      <c r="EX488" s="104"/>
      <c r="EY488" s="104"/>
      <c r="EZ488" s="104"/>
      <c r="FA488" s="104"/>
      <c r="FB488" s="104"/>
      <c r="FC488" s="104"/>
      <c r="FD488" s="104"/>
      <c r="FE488" s="104"/>
      <c r="FF488" s="104"/>
      <c r="FG488" s="104"/>
      <c r="FH488" s="104"/>
      <c r="FI488" s="104"/>
      <c r="FJ488" s="104"/>
      <c r="FK488" s="104"/>
      <c r="FL488" s="104"/>
      <c r="FM488" s="104"/>
      <c r="FN488" s="104"/>
      <c r="FO488" s="104"/>
      <c r="FP488" s="104"/>
      <c r="FQ488" s="104"/>
      <c r="FR488" s="104"/>
      <c r="FS488" s="104"/>
      <c r="FT488" s="104"/>
      <c r="FU488" s="104"/>
      <c r="FV488" s="104"/>
      <c r="FW488" s="104"/>
      <c r="FX488" s="104"/>
      <c r="FY488" s="104"/>
      <c r="FZ488" s="104"/>
      <c r="GA488" s="104"/>
      <c r="GB488" s="104"/>
      <c r="GC488" s="104"/>
      <c r="GD488" s="104"/>
      <c r="GE488" s="104"/>
      <c r="GF488" s="104"/>
      <c r="GG488" s="104"/>
      <c r="GH488" s="104"/>
      <c r="GI488" s="104"/>
      <c r="GJ488" s="104"/>
      <c r="GK488" s="104"/>
      <c r="GL488" s="104"/>
      <c r="GM488" s="104"/>
      <c r="GN488" s="104"/>
      <c r="GO488" s="104"/>
      <c r="GP488" s="104"/>
      <c r="GQ488" s="104"/>
      <c r="GR488" s="104"/>
      <c r="GS488" s="104"/>
      <c r="GT488" s="104"/>
      <c r="GU488" s="104"/>
      <c r="GV488" s="104"/>
      <c r="GW488" s="104"/>
      <c r="GX488" s="104"/>
      <c r="GY488" s="104"/>
      <c r="GZ488" s="104"/>
      <c r="HA488" s="104"/>
      <c r="HB488" s="104"/>
      <c r="HC488" s="104"/>
      <c r="HD488" s="104"/>
      <c r="HE488" s="104"/>
      <c r="HF488" s="104"/>
      <c r="HG488" s="104"/>
      <c r="HH488" s="104"/>
      <c r="HI488" s="104"/>
      <c r="HJ488" s="104"/>
      <c r="HK488" s="104"/>
      <c r="HL488" s="104"/>
      <c r="HM488" s="104"/>
      <c r="HN488" s="104"/>
      <c r="HO488" s="104"/>
      <c r="HP488" s="104"/>
      <c r="HQ488" s="104"/>
      <c r="HR488" s="104"/>
      <c r="HS488" s="104"/>
      <c r="HT488" s="104"/>
      <c r="HU488" s="104"/>
      <c r="HV488" s="104"/>
      <c r="HW488" s="104"/>
      <c r="HX488" s="104"/>
      <c r="HY488" s="104"/>
      <c r="HZ488" s="104"/>
      <c r="IA488" s="104"/>
      <c r="IB488" s="104"/>
      <c r="IC488" s="104"/>
      <c r="ID488" s="104"/>
      <c r="IE488" s="104"/>
      <c r="IF488" s="104"/>
      <c r="IG488" s="104"/>
      <c r="IH488" s="104"/>
      <c r="II488" s="104"/>
      <c r="IJ488" s="104"/>
      <c r="IK488" s="104"/>
      <c r="IL488" s="104"/>
      <c r="IM488" s="104"/>
      <c r="IN488" s="104"/>
      <c r="IO488" s="104"/>
      <c r="IP488" s="104"/>
      <c r="IQ488" s="104"/>
      <c r="IR488" s="104"/>
      <c r="IS488" s="104"/>
      <c r="IT488" s="104"/>
      <c r="IU488" s="104"/>
      <c r="IV488" s="104"/>
    </row>
    <row r="489" spans="1:256" s="275" customFormat="1" ht="12.75">
      <c r="A489" s="89"/>
      <c r="B489" s="89"/>
      <c r="C489" s="82"/>
      <c r="D489" s="364"/>
      <c r="E489" s="364"/>
      <c r="F489" s="212"/>
      <c r="G489" s="214"/>
      <c r="I489" s="314"/>
      <c r="J489" s="313"/>
      <c r="K489" s="301"/>
      <c r="L489" s="298"/>
      <c r="M489" s="309"/>
      <c r="N489" s="309"/>
      <c r="O489" s="309"/>
      <c r="P489" s="309"/>
      <c r="Q489" s="309"/>
      <c r="R489" s="309"/>
      <c r="S489" s="104"/>
      <c r="T489" s="104"/>
      <c r="U489" s="104"/>
      <c r="V489" s="104"/>
      <c r="W489" s="104"/>
      <c r="X489" s="104"/>
      <c r="Y489" s="104"/>
      <c r="Z489" s="104"/>
      <c r="AA489" s="104"/>
      <c r="AB489" s="104"/>
      <c r="AC489" s="104"/>
      <c r="AD489" s="104"/>
      <c r="AE489" s="104"/>
      <c r="AF489" s="104"/>
      <c r="AG489" s="104"/>
      <c r="AH489" s="104"/>
      <c r="AI489" s="104"/>
      <c r="AJ489" s="104"/>
      <c r="AK489" s="104"/>
      <c r="AL489" s="104"/>
      <c r="AM489" s="104"/>
      <c r="AN489" s="104"/>
      <c r="AO489" s="104"/>
      <c r="AP489" s="104"/>
      <c r="AQ489" s="104"/>
      <c r="AR489" s="104"/>
      <c r="AS489" s="104"/>
      <c r="AT489" s="104"/>
      <c r="AU489" s="104"/>
      <c r="AV489" s="104"/>
      <c r="AW489" s="104"/>
      <c r="AX489" s="104"/>
      <c r="AY489" s="104"/>
      <c r="AZ489" s="104"/>
      <c r="BA489" s="104"/>
      <c r="BB489" s="104"/>
      <c r="BC489" s="104"/>
      <c r="BD489" s="104"/>
      <c r="BE489" s="104"/>
      <c r="BF489" s="104"/>
      <c r="BG489" s="104"/>
      <c r="BH489" s="104"/>
      <c r="BI489" s="104"/>
      <c r="BJ489" s="104"/>
      <c r="BK489" s="104"/>
      <c r="BL489" s="104"/>
      <c r="BM489" s="104"/>
      <c r="BN489" s="104"/>
      <c r="BO489" s="104"/>
      <c r="BP489" s="104"/>
      <c r="BQ489" s="104"/>
      <c r="BR489" s="104"/>
      <c r="BS489" s="104"/>
      <c r="BT489" s="104"/>
      <c r="BU489" s="104"/>
      <c r="BV489" s="104"/>
      <c r="BW489" s="104"/>
      <c r="BX489" s="104"/>
      <c r="BY489" s="104"/>
      <c r="BZ489" s="104"/>
      <c r="CA489" s="104"/>
      <c r="CB489" s="104"/>
      <c r="CC489" s="104"/>
      <c r="CD489" s="104"/>
      <c r="CE489" s="104"/>
      <c r="CF489" s="104"/>
      <c r="CG489" s="104"/>
      <c r="CH489" s="104"/>
      <c r="CI489" s="104"/>
      <c r="CJ489" s="104"/>
      <c r="CK489" s="104"/>
      <c r="CL489" s="104"/>
      <c r="CM489" s="104"/>
      <c r="CN489" s="104"/>
      <c r="CO489" s="104"/>
      <c r="CP489" s="104"/>
      <c r="CQ489" s="104"/>
      <c r="CR489" s="104"/>
      <c r="CS489" s="104"/>
      <c r="CT489" s="104"/>
      <c r="CU489" s="104"/>
      <c r="CV489" s="104"/>
      <c r="CW489" s="104"/>
      <c r="CX489" s="104"/>
      <c r="CY489" s="104"/>
      <c r="CZ489" s="104"/>
      <c r="DA489" s="104"/>
      <c r="DB489" s="104"/>
      <c r="DC489" s="104"/>
      <c r="DD489" s="104"/>
      <c r="DE489" s="104"/>
      <c r="DF489" s="104"/>
      <c r="DG489" s="104"/>
      <c r="DH489" s="104"/>
      <c r="DI489" s="104"/>
      <c r="DJ489" s="104"/>
      <c r="DK489" s="104"/>
      <c r="DL489" s="104"/>
      <c r="DM489" s="104"/>
      <c r="DN489" s="104"/>
      <c r="DO489" s="104"/>
      <c r="DP489" s="104"/>
      <c r="DQ489" s="104"/>
      <c r="DR489" s="104"/>
      <c r="DS489" s="104"/>
      <c r="DT489" s="104"/>
      <c r="DU489" s="104"/>
      <c r="DV489" s="104"/>
      <c r="DW489" s="104"/>
      <c r="DX489" s="104"/>
      <c r="DY489" s="104"/>
      <c r="DZ489" s="104"/>
      <c r="EA489" s="104"/>
      <c r="EB489" s="104"/>
      <c r="EC489" s="104"/>
      <c r="ED489" s="104"/>
      <c r="EE489" s="104"/>
      <c r="EF489" s="104"/>
      <c r="EG489" s="104"/>
      <c r="EH489" s="104"/>
      <c r="EI489" s="104"/>
      <c r="EJ489" s="104"/>
      <c r="EK489" s="104"/>
      <c r="EL489" s="104"/>
      <c r="EM489" s="104"/>
      <c r="EN489" s="104"/>
      <c r="EO489" s="104"/>
      <c r="EP489" s="104"/>
      <c r="EQ489" s="104"/>
      <c r="ER489" s="104"/>
      <c r="ES489" s="104"/>
      <c r="ET489" s="104"/>
      <c r="EU489" s="104"/>
      <c r="EV489" s="104"/>
      <c r="EW489" s="104"/>
      <c r="EX489" s="104"/>
      <c r="EY489" s="104"/>
      <c r="EZ489" s="104"/>
      <c r="FA489" s="104"/>
      <c r="FB489" s="104"/>
      <c r="FC489" s="104"/>
      <c r="FD489" s="104"/>
      <c r="FE489" s="104"/>
      <c r="FF489" s="104"/>
      <c r="FG489" s="104"/>
      <c r="FH489" s="104"/>
      <c r="FI489" s="104"/>
      <c r="FJ489" s="104"/>
      <c r="FK489" s="104"/>
      <c r="FL489" s="104"/>
      <c r="FM489" s="104"/>
      <c r="FN489" s="104"/>
      <c r="FO489" s="104"/>
      <c r="FP489" s="104"/>
      <c r="FQ489" s="104"/>
      <c r="FR489" s="104"/>
      <c r="FS489" s="104"/>
      <c r="FT489" s="104"/>
      <c r="FU489" s="104"/>
      <c r="FV489" s="104"/>
      <c r="FW489" s="104"/>
      <c r="FX489" s="104"/>
      <c r="FY489" s="104"/>
      <c r="FZ489" s="104"/>
      <c r="GA489" s="104"/>
      <c r="GB489" s="104"/>
      <c r="GC489" s="104"/>
      <c r="GD489" s="104"/>
      <c r="GE489" s="104"/>
      <c r="GF489" s="104"/>
      <c r="GG489" s="104"/>
      <c r="GH489" s="104"/>
      <c r="GI489" s="104"/>
      <c r="GJ489" s="104"/>
      <c r="GK489" s="104"/>
      <c r="GL489" s="104"/>
      <c r="GM489" s="104"/>
      <c r="GN489" s="104"/>
      <c r="GO489" s="104"/>
      <c r="GP489" s="104"/>
      <c r="GQ489" s="104"/>
      <c r="GR489" s="104"/>
      <c r="GS489" s="104"/>
      <c r="GT489" s="104"/>
      <c r="GU489" s="104"/>
      <c r="GV489" s="104"/>
      <c r="GW489" s="104"/>
      <c r="GX489" s="104"/>
      <c r="GY489" s="104"/>
      <c r="GZ489" s="104"/>
      <c r="HA489" s="104"/>
      <c r="HB489" s="104"/>
      <c r="HC489" s="104"/>
      <c r="HD489" s="104"/>
      <c r="HE489" s="104"/>
      <c r="HF489" s="104"/>
      <c r="HG489" s="104"/>
      <c r="HH489" s="104"/>
      <c r="HI489" s="104"/>
      <c r="HJ489" s="104"/>
      <c r="HK489" s="104"/>
      <c r="HL489" s="104"/>
      <c r="HM489" s="104"/>
      <c r="HN489" s="104"/>
      <c r="HO489" s="104"/>
      <c r="HP489" s="104"/>
      <c r="HQ489" s="104"/>
      <c r="HR489" s="104"/>
      <c r="HS489" s="104"/>
      <c r="HT489" s="104"/>
      <c r="HU489" s="104"/>
      <c r="HV489" s="104"/>
      <c r="HW489" s="104"/>
      <c r="HX489" s="104"/>
      <c r="HY489" s="104"/>
      <c r="HZ489" s="104"/>
      <c r="IA489" s="104"/>
      <c r="IB489" s="104"/>
      <c r="IC489" s="104"/>
      <c r="ID489" s="104"/>
      <c r="IE489" s="104"/>
      <c r="IF489" s="104"/>
      <c r="IG489" s="104"/>
      <c r="IH489" s="104"/>
      <c r="II489" s="104"/>
      <c r="IJ489" s="104"/>
      <c r="IK489" s="104"/>
      <c r="IL489" s="104"/>
      <c r="IM489" s="104"/>
      <c r="IN489" s="104"/>
      <c r="IO489" s="104"/>
      <c r="IP489" s="104"/>
      <c r="IQ489" s="104"/>
      <c r="IR489" s="104"/>
      <c r="IS489" s="104"/>
      <c r="IT489" s="104"/>
      <c r="IU489" s="104"/>
      <c r="IV489" s="104"/>
    </row>
    <row r="490" spans="1:256" s="275" customFormat="1" ht="12.75">
      <c r="A490" s="89"/>
      <c r="B490" s="89"/>
      <c r="C490" s="82"/>
      <c r="D490" s="364"/>
      <c r="E490" s="364"/>
      <c r="F490" s="212"/>
      <c r="G490" s="214"/>
      <c r="I490" s="314"/>
      <c r="J490" s="313"/>
      <c r="K490" s="301"/>
      <c r="L490" s="298"/>
      <c r="M490" s="309"/>
      <c r="N490" s="309"/>
      <c r="O490" s="309"/>
      <c r="P490" s="309"/>
      <c r="Q490" s="309"/>
      <c r="R490" s="309"/>
      <c r="S490" s="104"/>
      <c r="T490" s="104"/>
      <c r="U490" s="104"/>
      <c r="V490" s="104"/>
      <c r="W490" s="104"/>
      <c r="X490" s="104"/>
      <c r="Y490" s="104"/>
      <c r="Z490" s="104"/>
      <c r="AA490" s="104"/>
      <c r="AB490" s="104"/>
      <c r="AC490" s="104"/>
      <c r="AD490" s="104"/>
      <c r="AE490" s="104"/>
      <c r="AF490" s="104"/>
      <c r="AG490" s="104"/>
      <c r="AH490" s="104"/>
      <c r="AI490" s="104"/>
      <c r="AJ490" s="104"/>
      <c r="AK490" s="104"/>
      <c r="AL490" s="104"/>
      <c r="AM490" s="104"/>
      <c r="AN490" s="104"/>
      <c r="AO490" s="104"/>
      <c r="AP490" s="104"/>
      <c r="AQ490" s="104"/>
      <c r="AR490" s="104"/>
      <c r="AS490" s="104"/>
      <c r="AT490" s="104"/>
      <c r="AU490" s="104"/>
      <c r="AV490" s="104"/>
      <c r="AW490" s="104"/>
      <c r="AX490" s="104"/>
      <c r="AY490" s="104"/>
      <c r="AZ490" s="104"/>
      <c r="BA490" s="104"/>
      <c r="BB490" s="104"/>
      <c r="BC490" s="104"/>
      <c r="BD490" s="104"/>
      <c r="BE490" s="104"/>
      <c r="BF490" s="104"/>
      <c r="BG490" s="104"/>
      <c r="BH490" s="104"/>
      <c r="BI490" s="104"/>
      <c r="BJ490" s="104"/>
      <c r="BK490" s="104"/>
      <c r="BL490" s="104"/>
      <c r="BM490" s="104"/>
      <c r="BN490" s="104"/>
      <c r="BO490" s="104"/>
      <c r="BP490" s="104"/>
      <c r="BQ490" s="104"/>
      <c r="BR490" s="104"/>
      <c r="BS490" s="104"/>
      <c r="BT490" s="104"/>
      <c r="BU490" s="104"/>
      <c r="BV490" s="104"/>
      <c r="BW490" s="104"/>
      <c r="BX490" s="104"/>
      <c r="BY490" s="104"/>
      <c r="BZ490" s="104"/>
      <c r="CA490" s="104"/>
      <c r="CB490" s="104"/>
      <c r="CC490" s="104"/>
      <c r="CD490" s="104"/>
      <c r="CE490" s="104"/>
      <c r="CF490" s="104"/>
      <c r="CG490" s="104"/>
      <c r="CH490" s="104"/>
      <c r="CI490" s="104"/>
      <c r="CJ490" s="104"/>
      <c r="CK490" s="104"/>
      <c r="CL490" s="104"/>
      <c r="CM490" s="104"/>
      <c r="CN490" s="104"/>
      <c r="CO490" s="104"/>
      <c r="CP490" s="104"/>
      <c r="CQ490" s="104"/>
      <c r="CR490" s="104"/>
      <c r="CS490" s="104"/>
      <c r="CT490" s="104"/>
      <c r="CU490" s="104"/>
      <c r="CV490" s="104"/>
      <c r="CW490" s="104"/>
      <c r="CX490" s="104"/>
      <c r="CY490" s="104"/>
      <c r="CZ490" s="104"/>
      <c r="DA490" s="104"/>
      <c r="DB490" s="104"/>
      <c r="DC490" s="104"/>
      <c r="DD490" s="104"/>
      <c r="DE490" s="104"/>
      <c r="DF490" s="104"/>
      <c r="DG490" s="104"/>
      <c r="DH490" s="104"/>
      <c r="DI490" s="104"/>
      <c r="DJ490" s="104"/>
      <c r="DK490" s="104"/>
      <c r="DL490" s="104"/>
      <c r="DM490" s="104"/>
      <c r="DN490" s="104"/>
      <c r="DO490" s="104"/>
      <c r="DP490" s="104"/>
      <c r="DQ490" s="104"/>
      <c r="DR490" s="104"/>
      <c r="DS490" s="104"/>
      <c r="DT490" s="104"/>
      <c r="DU490" s="104"/>
      <c r="DV490" s="104"/>
      <c r="DW490" s="104"/>
      <c r="DX490" s="104"/>
      <c r="DY490" s="104"/>
      <c r="DZ490" s="104"/>
      <c r="EA490" s="104"/>
      <c r="EB490" s="104"/>
      <c r="EC490" s="104"/>
      <c r="ED490" s="104"/>
      <c r="EE490" s="104"/>
      <c r="EF490" s="104"/>
      <c r="EG490" s="104"/>
      <c r="EH490" s="104"/>
      <c r="EI490" s="104"/>
      <c r="EJ490" s="104"/>
      <c r="EK490" s="104"/>
      <c r="EL490" s="104"/>
      <c r="EM490" s="104"/>
      <c r="EN490" s="104"/>
      <c r="EO490" s="104"/>
      <c r="EP490" s="104"/>
      <c r="EQ490" s="104"/>
      <c r="ER490" s="104"/>
      <c r="ES490" s="104"/>
      <c r="ET490" s="104"/>
      <c r="EU490" s="104"/>
      <c r="EV490" s="104"/>
      <c r="EW490" s="104"/>
      <c r="EX490" s="104"/>
      <c r="EY490" s="104"/>
      <c r="EZ490" s="104"/>
      <c r="FA490" s="104"/>
      <c r="FB490" s="104"/>
      <c r="FC490" s="104"/>
      <c r="FD490" s="104"/>
      <c r="FE490" s="104"/>
      <c r="FF490" s="104"/>
      <c r="FG490" s="104"/>
      <c r="FH490" s="104"/>
      <c r="FI490" s="104"/>
      <c r="FJ490" s="104"/>
      <c r="FK490" s="104"/>
      <c r="FL490" s="104"/>
      <c r="FM490" s="104"/>
      <c r="FN490" s="104"/>
      <c r="FO490" s="104"/>
      <c r="FP490" s="104"/>
      <c r="FQ490" s="104"/>
      <c r="FR490" s="104"/>
      <c r="FS490" s="104"/>
      <c r="FT490" s="104"/>
      <c r="FU490" s="104"/>
      <c r="FV490" s="104"/>
      <c r="FW490" s="104"/>
      <c r="FX490" s="104"/>
      <c r="FY490" s="104"/>
      <c r="FZ490" s="104"/>
      <c r="GA490" s="104"/>
      <c r="GB490" s="104"/>
      <c r="GC490" s="104"/>
      <c r="GD490" s="104"/>
      <c r="GE490" s="104"/>
      <c r="GF490" s="104"/>
      <c r="GG490" s="104"/>
      <c r="GH490" s="104"/>
      <c r="GI490" s="104"/>
      <c r="GJ490" s="104"/>
      <c r="GK490" s="104"/>
      <c r="GL490" s="104"/>
      <c r="GM490" s="104"/>
      <c r="GN490" s="104"/>
      <c r="GO490" s="104"/>
      <c r="GP490" s="104"/>
      <c r="GQ490" s="104"/>
      <c r="GR490" s="104"/>
      <c r="GS490" s="104"/>
      <c r="GT490" s="104"/>
      <c r="GU490" s="104"/>
      <c r="GV490" s="104"/>
      <c r="GW490" s="104"/>
      <c r="GX490" s="104"/>
      <c r="GY490" s="104"/>
      <c r="GZ490" s="104"/>
      <c r="HA490" s="104"/>
      <c r="HB490" s="104"/>
      <c r="HC490" s="104"/>
      <c r="HD490" s="104"/>
      <c r="HE490" s="104"/>
      <c r="HF490" s="104"/>
      <c r="HG490" s="104"/>
      <c r="HH490" s="104"/>
      <c r="HI490" s="104"/>
      <c r="HJ490" s="104"/>
      <c r="HK490" s="104"/>
      <c r="HL490" s="104"/>
      <c r="HM490" s="104"/>
      <c r="HN490" s="104"/>
      <c r="HO490" s="104"/>
      <c r="HP490" s="104"/>
      <c r="HQ490" s="104"/>
      <c r="HR490" s="104"/>
      <c r="HS490" s="104"/>
      <c r="HT490" s="104"/>
      <c r="HU490" s="104"/>
      <c r="HV490" s="104"/>
      <c r="HW490" s="104"/>
      <c r="HX490" s="104"/>
      <c r="HY490" s="104"/>
      <c r="HZ490" s="104"/>
      <c r="IA490" s="104"/>
      <c r="IB490" s="104"/>
      <c r="IC490" s="104"/>
      <c r="ID490" s="104"/>
      <c r="IE490" s="104"/>
      <c r="IF490" s="104"/>
      <c r="IG490" s="104"/>
      <c r="IH490" s="104"/>
      <c r="II490" s="104"/>
      <c r="IJ490" s="104"/>
      <c r="IK490" s="104"/>
      <c r="IL490" s="104"/>
      <c r="IM490" s="104"/>
      <c r="IN490" s="104"/>
      <c r="IO490" s="104"/>
      <c r="IP490" s="104"/>
      <c r="IQ490" s="104"/>
      <c r="IR490" s="104"/>
      <c r="IS490" s="104"/>
      <c r="IT490" s="104"/>
      <c r="IU490" s="104"/>
      <c r="IV490" s="104"/>
    </row>
    <row r="491" spans="1:256" s="275" customFormat="1" ht="12.75">
      <c r="A491" s="89"/>
      <c r="B491" s="89"/>
      <c r="C491" s="82"/>
      <c r="D491" s="364"/>
      <c r="E491" s="364"/>
      <c r="F491" s="212"/>
      <c r="G491" s="214"/>
      <c r="I491" s="314"/>
      <c r="J491" s="313"/>
      <c r="K491" s="301"/>
      <c r="L491" s="298"/>
      <c r="M491" s="309"/>
      <c r="N491" s="309"/>
      <c r="O491" s="309"/>
      <c r="P491" s="309"/>
      <c r="Q491" s="309"/>
      <c r="R491" s="309"/>
      <c r="S491" s="104"/>
      <c r="T491" s="104"/>
      <c r="U491" s="104"/>
      <c r="V491" s="104"/>
      <c r="W491" s="104"/>
      <c r="X491" s="104"/>
      <c r="Y491" s="104"/>
      <c r="Z491" s="104"/>
      <c r="AA491" s="104"/>
      <c r="AB491" s="104"/>
      <c r="AC491" s="104"/>
      <c r="AD491" s="104"/>
      <c r="AE491" s="104"/>
      <c r="AF491" s="104"/>
      <c r="AG491" s="104"/>
      <c r="AH491" s="104"/>
      <c r="AI491" s="104"/>
      <c r="AJ491" s="104"/>
      <c r="AK491" s="104"/>
      <c r="AL491" s="104"/>
      <c r="AM491" s="104"/>
      <c r="AN491" s="104"/>
      <c r="AO491" s="104"/>
      <c r="AP491" s="104"/>
      <c r="AQ491" s="104"/>
      <c r="AR491" s="104"/>
      <c r="AS491" s="104"/>
      <c r="AT491" s="104"/>
      <c r="AU491" s="104"/>
      <c r="AV491" s="104"/>
      <c r="AW491" s="104"/>
      <c r="AX491" s="104"/>
      <c r="AY491" s="104"/>
      <c r="AZ491" s="104"/>
      <c r="BA491" s="104"/>
      <c r="BB491" s="104"/>
      <c r="BC491" s="104"/>
      <c r="BD491" s="104"/>
      <c r="BE491" s="104"/>
      <c r="BF491" s="104"/>
      <c r="BG491" s="104"/>
      <c r="BH491" s="104"/>
      <c r="BI491" s="104"/>
      <c r="BJ491" s="104"/>
      <c r="BK491" s="104"/>
      <c r="BL491" s="104"/>
      <c r="BM491" s="104"/>
      <c r="BN491" s="104"/>
      <c r="BO491" s="104"/>
      <c r="BP491" s="104"/>
      <c r="BQ491" s="104"/>
      <c r="BR491" s="104"/>
      <c r="BS491" s="104"/>
      <c r="BT491" s="104"/>
      <c r="BU491" s="104"/>
      <c r="BV491" s="104"/>
      <c r="BW491" s="104"/>
      <c r="BX491" s="104"/>
      <c r="BY491" s="104"/>
      <c r="BZ491" s="104"/>
      <c r="CA491" s="104"/>
      <c r="CB491" s="104"/>
      <c r="CC491" s="104"/>
      <c r="CD491" s="104"/>
      <c r="CE491" s="104"/>
      <c r="CF491" s="104"/>
      <c r="CG491" s="104"/>
      <c r="CH491" s="104"/>
      <c r="CI491" s="104"/>
      <c r="CJ491" s="104"/>
      <c r="CK491" s="104"/>
      <c r="CL491" s="104"/>
      <c r="CM491" s="104"/>
      <c r="CN491" s="104"/>
      <c r="CO491" s="104"/>
      <c r="CP491" s="104"/>
      <c r="CQ491" s="104"/>
      <c r="CR491" s="104"/>
      <c r="CS491" s="104"/>
      <c r="CT491" s="104"/>
      <c r="CU491" s="104"/>
      <c r="CV491" s="104"/>
      <c r="CW491" s="104"/>
      <c r="CX491" s="104"/>
      <c r="CY491" s="104"/>
      <c r="CZ491" s="104"/>
      <c r="DA491" s="104"/>
      <c r="DB491" s="104"/>
      <c r="DC491" s="104"/>
      <c r="DD491" s="104"/>
      <c r="DE491" s="104"/>
      <c r="DF491" s="104"/>
      <c r="DG491" s="104"/>
      <c r="DH491" s="104"/>
      <c r="DI491" s="104"/>
      <c r="DJ491" s="104"/>
      <c r="DK491" s="104"/>
      <c r="DL491" s="104"/>
      <c r="DM491" s="104"/>
      <c r="DN491" s="104"/>
      <c r="DO491" s="104"/>
      <c r="DP491" s="104"/>
      <c r="DQ491" s="104"/>
      <c r="DR491" s="104"/>
      <c r="DS491" s="104"/>
      <c r="DT491" s="104"/>
      <c r="DU491" s="104"/>
      <c r="DV491" s="104"/>
      <c r="DW491" s="104"/>
      <c r="DX491" s="104"/>
      <c r="DY491" s="104"/>
      <c r="DZ491" s="104"/>
      <c r="EA491" s="104"/>
      <c r="EB491" s="104"/>
      <c r="EC491" s="104"/>
      <c r="ED491" s="104"/>
      <c r="EE491" s="104"/>
      <c r="EF491" s="104"/>
      <c r="EG491" s="104"/>
      <c r="EH491" s="104"/>
      <c r="EI491" s="104"/>
      <c r="EJ491" s="104"/>
      <c r="EK491" s="104"/>
      <c r="EL491" s="104"/>
      <c r="EM491" s="104"/>
      <c r="EN491" s="104"/>
      <c r="EO491" s="104"/>
      <c r="EP491" s="104"/>
      <c r="EQ491" s="104"/>
      <c r="ER491" s="104"/>
      <c r="ES491" s="104"/>
      <c r="ET491" s="104"/>
      <c r="EU491" s="104"/>
      <c r="EV491" s="104"/>
      <c r="EW491" s="104"/>
      <c r="EX491" s="104"/>
      <c r="EY491" s="104"/>
      <c r="EZ491" s="104"/>
      <c r="FA491" s="104"/>
      <c r="FB491" s="104"/>
      <c r="FC491" s="104"/>
      <c r="FD491" s="104"/>
      <c r="FE491" s="104"/>
      <c r="FF491" s="104"/>
      <c r="FG491" s="104"/>
      <c r="FH491" s="104"/>
      <c r="FI491" s="104"/>
      <c r="FJ491" s="104"/>
      <c r="FK491" s="104"/>
      <c r="FL491" s="104"/>
      <c r="FM491" s="104"/>
      <c r="FN491" s="104"/>
      <c r="FO491" s="104"/>
      <c r="FP491" s="104"/>
      <c r="FQ491" s="104"/>
      <c r="FR491" s="104"/>
      <c r="FS491" s="104"/>
      <c r="FT491" s="104"/>
      <c r="FU491" s="104"/>
      <c r="FV491" s="104"/>
      <c r="FW491" s="104"/>
      <c r="FX491" s="104"/>
      <c r="FY491" s="104"/>
      <c r="FZ491" s="104"/>
      <c r="GA491" s="104"/>
      <c r="GB491" s="104"/>
      <c r="GC491" s="104"/>
      <c r="GD491" s="104"/>
      <c r="GE491" s="104"/>
      <c r="GF491" s="104"/>
      <c r="GG491" s="104"/>
      <c r="GH491" s="104"/>
      <c r="GI491" s="104"/>
      <c r="GJ491" s="104"/>
      <c r="GK491" s="104"/>
      <c r="GL491" s="104"/>
      <c r="GM491" s="104"/>
      <c r="GN491" s="104"/>
      <c r="GO491" s="104"/>
      <c r="GP491" s="104"/>
      <c r="GQ491" s="104"/>
      <c r="GR491" s="104"/>
      <c r="GS491" s="104"/>
      <c r="GT491" s="104"/>
      <c r="GU491" s="104"/>
      <c r="GV491" s="104"/>
      <c r="GW491" s="104"/>
      <c r="GX491" s="104"/>
      <c r="GY491" s="104"/>
      <c r="GZ491" s="104"/>
      <c r="HA491" s="104"/>
      <c r="HB491" s="104"/>
      <c r="HC491" s="104"/>
      <c r="HD491" s="104"/>
      <c r="HE491" s="104"/>
      <c r="HF491" s="104"/>
      <c r="HG491" s="104"/>
      <c r="HH491" s="104"/>
      <c r="HI491" s="104"/>
      <c r="HJ491" s="104"/>
      <c r="HK491" s="104"/>
      <c r="HL491" s="104"/>
      <c r="HM491" s="104"/>
      <c r="HN491" s="104"/>
      <c r="HO491" s="104"/>
      <c r="HP491" s="104"/>
      <c r="HQ491" s="104"/>
      <c r="HR491" s="104"/>
      <c r="HS491" s="104"/>
      <c r="HT491" s="104"/>
      <c r="HU491" s="104"/>
      <c r="HV491" s="104"/>
      <c r="HW491" s="104"/>
      <c r="HX491" s="104"/>
      <c r="HY491" s="104"/>
      <c r="HZ491" s="104"/>
      <c r="IA491" s="104"/>
      <c r="IB491" s="104"/>
      <c r="IC491" s="104"/>
      <c r="ID491" s="104"/>
      <c r="IE491" s="104"/>
      <c r="IF491" s="104"/>
      <c r="IG491" s="104"/>
      <c r="IH491" s="104"/>
      <c r="II491" s="104"/>
      <c r="IJ491" s="104"/>
      <c r="IK491" s="104"/>
      <c r="IL491" s="104"/>
      <c r="IM491" s="104"/>
      <c r="IN491" s="104"/>
      <c r="IO491" s="104"/>
      <c r="IP491" s="104"/>
      <c r="IQ491" s="104"/>
      <c r="IR491" s="104"/>
      <c r="IS491" s="104"/>
      <c r="IT491" s="104"/>
      <c r="IU491" s="104"/>
      <c r="IV491" s="104"/>
    </row>
    <row r="492" spans="1:256" s="275" customFormat="1" ht="12.75">
      <c r="A492" s="89"/>
      <c r="B492" s="89"/>
      <c r="C492" s="82"/>
      <c r="D492" s="364"/>
      <c r="E492" s="364"/>
      <c r="F492" s="212"/>
      <c r="G492" s="214"/>
      <c r="I492" s="314"/>
      <c r="J492" s="313"/>
      <c r="K492" s="301"/>
      <c r="L492" s="298"/>
      <c r="M492" s="309"/>
      <c r="N492" s="309"/>
      <c r="O492" s="309"/>
      <c r="P492" s="309"/>
      <c r="Q492" s="309"/>
      <c r="R492" s="309"/>
      <c r="S492" s="104"/>
      <c r="T492" s="104"/>
      <c r="U492" s="104"/>
      <c r="V492" s="104"/>
      <c r="W492" s="104"/>
      <c r="X492" s="104"/>
      <c r="Y492" s="104"/>
      <c r="Z492" s="104"/>
      <c r="AA492" s="104"/>
      <c r="AB492" s="104"/>
      <c r="AC492" s="104"/>
      <c r="AD492" s="104"/>
      <c r="AE492" s="104"/>
      <c r="AF492" s="104"/>
      <c r="AG492" s="104"/>
      <c r="AH492" s="104"/>
      <c r="AI492" s="104"/>
      <c r="AJ492" s="104"/>
      <c r="AK492" s="104"/>
      <c r="AL492" s="104"/>
      <c r="AM492" s="104"/>
      <c r="AN492" s="104"/>
      <c r="AO492" s="104"/>
      <c r="AP492" s="104"/>
      <c r="AQ492" s="104"/>
      <c r="AR492" s="104"/>
      <c r="AS492" s="104"/>
      <c r="AT492" s="104"/>
      <c r="AU492" s="104"/>
      <c r="AV492" s="104"/>
      <c r="AW492" s="104"/>
      <c r="AX492" s="104"/>
      <c r="AY492" s="104"/>
      <c r="AZ492" s="104"/>
      <c r="BA492" s="104"/>
      <c r="BB492" s="104"/>
      <c r="BC492" s="104"/>
      <c r="BD492" s="104"/>
      <c r="BE492" s="104"/>
      <c r="BF492" s="104"/>
      <c r="BG492" s="104"/>
      <c r="BH492" s="104"/>
      <c r="BI492" s="104"/>
      <c r="BJ492" s="104"/>
      <c r="BK492" s="104"/>
      <c r="BL492" s="104"/>
      <c r="BM492" s="104"/>
      <c r="BN492" s="104"/>
      <c r="BO492" s="104"/>
      <c r="BP492" s="104"/>
      <c r="BQ492" s="104"/>
      <c r="BR492" s="104"/>
      <c r="BS492" s="104"/>
      <c r="BT492" s="104"/>
      <c r="BU492" s="104"/>
      <c r="BV492" s="104"/>
      <c r="BW492" s="104"/>
      <c r="BX492" s="104"/>
      <c r="BY492" s="104"/>
      <c r="BZ492" s="104"/>
      <c r="CA492" s="104"/>
      <c r="CB492" s="104"/>
      <c r="CC492" s="104"/>
      <c r="CD492" s="104"/>
      <c r="CE492" s="104"/>
      <c r="CF492" s="104"/>
      <c r="CG492" s="104"/>
      <c r="CH492" s="104"/>
      <c r="CI492" s="104"/>
      <c r="CJ492" s="104"/>
      <c r="CK492" s="104"/>
      <c r="CL492" s="104"/>
      <c r="CM492" s="104"/>
      <c r="CN492" s="104"/>
      <c r="CO492" s="104"/>
      <c r="CP492" s="104"/>
      <c r="CQ492" s="104"/>
      <c r="CR492" s="104"/>
      <c r="CS492" s="104"/>
      <c r="CT492" s="104"/>
      <c r="CU492" s="104"/>
      <c r="CV492" s="104"/>
      <c r="CW492" s="104"/>
      <c r="CX492" s="104"/>
      <c r="CY492" s="104"/>
      <c r="CZ492" s="104"/>
      <c r="DA492" s="104"/>
      <c r="DB492" s="104"/>
      <c r="DC492" s="104"/>
      <c r="DD492" s="104"/>
      <c r="DE492" s="104"/>
      <c r="DF492" s="104"/>
      <c r="DG492" s="104"/>
      <c r="DH492" s="104"/>
      <c r="DI492" s="104"/>
      <c r="DJ492" s="104"/>
      <c r="DK492" s="104"/>
      <c r="DL492" s="104"/>
      <c r="DM492" s="104"/>
      <c r="DN492" s="104"/>
      <c r="DO492" s="104"/>
      <c r="DP492" s="104"/>
      <c r="DQ492" s="104"/>
      <c r="DR492" s="104"/>
      <c r="DS492" s="104"/>
      <c r="DT492" s="104"/>
      <c r="DU492" s="104"/>
      <c r="DV492" s="104"/>
      <c r="DW492" s="104"/>
      <c r="DX492" s="104"/>
      <c r="DY492" s="104"/>
      <c r="DZ492" s="104"/>
      <c r="EA492" s="104"/>
      <c r="EB492" s="104"/>
      <c r="EC492" s="104"/>
      <c r="ED492" s="104"/>
      <c r="EE492" s="104"/>
      <c r="EF492" s="104"/>
      <c r="EG492" s="104"/>
      <c r="EH492" s="104"/>
      <c r="EI492" s="104"/>
      <c r="EJ492" s="104"/>
      <c r="EK492" s="104"/>
      <c r="EL492" s="104"/>
      <c r="EM492" s="104"/>
      <c r="EN492" s="104"/>
      <c r="EO492" s="104"/>
      <c r="EP492" s="104"/>
      <c r="EQ492" s="104"/>
      <c r="ER492" s="104"/>
      <c r="ES492" s="104"/>
      <c r="ET492" s="104"/>
      <c r="EU492" s="104"/>
      <c r="EV492" s="104"/>
      <c r="EW492" s="104"/>
      <c r="EX492" s="104"/>
      <c r="EY492" s="104"/>
      <c r="EZ492" s="104"/>
      <c r="FA492" s="104"/>
      <c r="FB492" s="104"/>
      <c r="FC492" s="104"/>
      <c r="FD492" s="104"/>
      <c r="FE492" s="104"/>
      <c r="FF492" s="104"/>
      <c r="FG492" s="104"/>
      <c r="FH492" s="104"/>
      <c r="FI492" s="104"/>
      <c r="FJ492" s="104"/>
      <c r="FK492" s="104"/>
      <c r="FL492" s="104"/>
      <c r="FM492" s="104"/>
      <c r="FN492" s="104"/>
      <c r="FO492" s="104"/>
      <c r="FP492" s="104"/>
      <c r="FQ492" s="104"/>
      <c r="FR492" s="104"/>
      <c r="FS492" s="104"/>
      <c r="FT492" s="104"/>
      <c r="FU492" s="104"/>
      <c r="FV492" s="104"/>
      <c r="FW492" s="104"/>
      <c r="FX492" s="104"/>
      <c r="FY492" s="104"/>
      <c r="FZ492" s="104"/>
      <c r="GA492" s="104"/>
      <c r="GB492" s="104"/>
      <c r="GC492" s="104"/>
      <c r="GD492" s="104"/>
      <c r="GE492" s="104"/>
      <c r="GF492" s="104"/>
      <c r="GG492" s="104"/>
      <c r="GH492" s="104"/>
      <c r="GI492" s="104"/>
      <c r="GJ492" s="104"/>
      <c r="GK492" s="104"/>
      <c r="GL492" s="104"/>
      <c r="GM492" s="104"/>
      <c r="GN492" s="104"/>
      <c r="GO492" s="104"/>
      <c r="GP492" s="104"/>
      <c r="GQ492" s="104"/>
      <c r="GR492" s="104"/>
      <c r="GS492" s="104"/>
      <c r="GT492" s="104"/>
      <c r="GU492" s="104"/>
      <c r="GV492" s="104"/>
      <c r="GW492" s="104"/>
      <c r="GX492" s="104"/>
      <c r="GY492" s="104"/>
      <c r="GZ492" s="104"/>
      <c r="HA492" s="104"/>
      <c r="HB492" s="104"/>
      <c r="HC492" s="104"/>
      <c r="HD492" s="104"/>
      <c r="HE492" s="104"/>
      <c r="HF492" s="104"/>
      <c r="HG492" s="104"/>
      <c r="HH492" s="104"/>
      <c r="HI492" s="104"/>
      <c r="HJ492" s="104"/>
      <c r="HK492" s="104"/>
      <c r="HL492" s="104"/>
      <c r="HM492" s="104"/>
      <c r="HN492" s="104"/>
      <c r="HO492" s="104"/>
      <c r="HP492" s="104"/>
      <c r="HQ492" s="104"/>
      <c r="HR492" s="104"/>
      <c r="HS492" s="104"/>
      <c r="HT492" s="104"/>
      <c r="HU492" s="104"/>
      <c r="HV492" s="104"/>
      <c r="HW492" s="104"/>
      <c r="HX492" s="104"/>
      <c r="HY492" s="104"/>
      <c r="HZ492" s="104"/>
      <c r="IA492" s="104"/>
      <c r="IB492" s="104"/>
      <c r="IC492" s="104"/>
      <c r="ID492" s="104"/>
      <c r="IE492" s="104"/>
      <c r="IF492" s="104"/>
      <c r="IG492" s="104"/>
      <c r="IH492" s="104"/>
      <c r="II492" s="104"/>
      <c r="IJ492" s="104"/>
      <c r="IK492" s="104"/>
      <c r="IL492" s="104"/>
      <c r="IM492" s="104"/>
      <c r="IN492" s="104"/>
      <c r="IO492" s="104"/>
      <c r="IP492" s="104"/>
      <c r="IQ492" s="104"/>
      <c r="IR492" s="104"/>
      <c r="IS492" s="104"/>
      <c r="IT492" s="104"/>
      <c r="IU492" s="104"/>
      <c r="IV492" s="104"/>
    </row>
    <row r="493" spans="1:256" s="275" customFormat="1" ht="12.75">
      <c r="A493" s="89"/>
      <c r="B493" s="89"/>
      <c r="C493" s="82"/>
      <c r="D493" s="364"/>
      <c r="E493" s="364"/>
      <c r="F493" s="212"/>
      <c r="G493" s="214"/>
      <c r="I493" s="314"/>
      <c r="J493" s="313"/>
      <c r="K493" s="301"/>
      <c r="L493" s="298"/>
      <c r="M493" s="309"/>
      <c r="N493" s="309"/>
      <c r="O493" s="309"/>
      <c r="P493" s="309"/>
      <c r="Q493" s="309"/>
      <c r="R493" s="309"/>
      <c r="S493" s="104"/>
      <c r="T493" s="104"/>
      <c r="U493" s="104"/>
      <c r="V493" s="104"/>
      <c r="W493" s="104"/>
      <c r="X493" s="104"/>
      <c r="Y493" s="104"/>
      <c r="Z493" s="104"/>
      <c r="AA493" s="104"/>
      <c r="AB493" s="104"/>
      <c r="AC493" s="104"/>
      <c r="AD493" s="104"/>
      <c r="AE493" s="104"/>
      <c r="AF493" s="104"/>
      <c r="AG493" s="104"/>
      <c r="AH493" s="104"/>
      <c r="AI493" s="104"/>
      <c r="AJ493" s="104"/>
      <c r="AK493" s="104"/>
      <c r="AL493" s="104"/>
      <c r="AM493" s="104"/>
      <c r="AN493" s="104"/>
      <c r="AO493" s="104"/>
      <c r="AP493" s="104"/>
      <c r="AQ493" s="104"/>
      <c r="AR493" s="104"/>
      <c r="AS493" s="104"/>
      <c r="AT493" s="104"/>
      <c r="AU493" s="104"/>
      <c r="AV493" s="104"/>
      <c r="AW493" s="104"/>
      <c r="AX493" s="104"/>
      <c r="AY493" s="104"/>
      <c r="AZ493" s="104"/>
      <c r="BA493" s="104"/>
      <c r="BB493" s="104"/>
      <c r="BC493" s="104"/>
      <c r="BD493" s="104"/>
      <c r="BE493" s="104"/>
      <c r="BF493" s="104"/>
      <c r="BG493" s="104"/>
      <c r="BH493" s="104"/>
      <c r="BI493" s="104"/>
      <c r="BJ493" s="104"/>
      <c r="BK493" s="104"/>
      <c r="BL493" s="104"/>
      <c r="BM493" s="104"/>
      <c r="BN493" s="104"/>
      <c r="BO493" s="104"/>
      <c r="BP493" s="104"/>
      <c r="BQ493" s="104"/>
      <c r="BR493" s="104"/>
      <c r="BS493" s="104"/>
      <c r="BT493" s="104"/>
      <c r="BU493" s="104"/>
      <c r="BV493" s="104"/>
      <c r="BW493" s="104"/>
      <c r="BX493" s="104"/>
      <c r="BY493" s="104"/>
      <c r="BZ493" s="104"/>
      <c r="CA493" s="104"/>
      <c r="CB493" s="104"/>
      <c r="CC493" s="104"/>
      <c r="CD493" s="104"/>
      <c r="CE493" s="104"/>
      <c r="CF493" s="104"/>
      <c r="CG493" s="104"/>
      <c r="CH493" s="104"/>
      <c r="CI493" s="104"/>
      <c r="CJ493" s="104"/>
      <c r="CK493" s="104"/>
      <c r="CL493" s="104"/>
      <c r="CM493" s="104"/>
      <c r="CN493" s="104"/>
      <c r="CO493" s="104"/>
      <c r="CP493" s="104"/>
      <c r="CQ493" s="104"/>
      <c r="CR493" s="104"/>
      <c r="CS493" s="104"/>
      <c r="CT493" s="104"/>
      <c r="CU493" s="104"/>
      <c r="CV493" s="104"/>
      <c r="CW493" s="104"/>
      <c r="CX493" s="104"/>
      <c r="CY493" s="104"/>
      <c r="CZ493" s="104"/>
      <c r="DA493" s="104"/>
      <c r="DB493" s="104"/>
      <c r="DC493" s="104"/>
      <c r="DD493" s="104"/>
      <c r="DE493" s="104"/>
      <c r="DF493" s="104"/>
      <c r="DG493" s="104"/>
      <c r="DH493" s="104"/>
      <c r="DI493" s="104"/>
      <c r="DJ493" s="104"/>
      <c r="DK493" s="104"/>
      <c r="DL493" s="104"/>
      <c r="DM493" s="104"/>
      <c r="DN493" s="104"/>
      <c r="DO493" s="104"/>
      <c r="DP493" s="104"/>
      <c r="DQ493" s="104"/>
      <c r="DR493" s="104"/>
      <c r="DS493" s="104"/>
      <c r="DT493" s="104"/>
      <c r="DU493" s="104"/>
      <c r="DV493" s="104"/>
      <c r="DW493" s="104"/>
      <c r="DX493" s="104"/>
      <c r="DY493" s="104"/>
      <c r="DZ493" s="104"/>
      <c r="EA493" s="104"/>
      <c r="EB493" s="104"/>
      <c r="EC493" s="104"/>
      <c r="ED493" s="104"/>
      <c r="EE493" s="104"/>
      <c r="EF493" s="104"/>
      <c r="EG493" s="104"/>
      <c r="EH493" s="104"/>
      <c r="EI493" s="104"/>
      <c r="EJ493" s="104"/>
      <c r="EK493" s="104"/>
      <c r="EL493" s="104"/>
      <c r="EM493" s="104"/>
      <c r="EN493" s="104"/>
      <c r="EO493" s="104"/>
      <c r="EP493" s="104"/>
      <c r="EQ493" s="104"/>
      <c r="ER493" s="104"/>
      <c r="ES493" s="104"/>
      <c r="ET493" s="104"/>
      <c r="EU493" s="104"/>
      <c r="EV493" s="104"/>
      <c r="EW493" s="104"/>
      <c r="EX493" s="104"/>
      <c r="EY493" s="104"/>
      <c r="EZ493" s="104"/>
      <c r="FA493" s="104"/>
      <c r="FB493" s="104"/>
      <c r="FC493" s="104"/>
      <c r="FD493" s="104"/>
      <c r="FE493" s="104"/>
      <c r="FF493" s="104"/>
      <c r="FG493" s="104"/>
      <c r="FH493" s="104"/>
      <c r="FI493" s="104"/>
      <c r="FJ493" s="104"/>
      <c r="FK493" s="104"/>
      <c r="FL493" s="104"/>
      <c r="FM493" s="104"/>
      <c r="FN493" s="104"/>
      <c r="FO493" s="104"/>
      <c r="FP493" s="104"/>
      <c r="FQ493" s="104"/>
      <c r="FR493" s="104"/>
      <c r="FS493" s="104"/>
      <c r="FT493" s="104"/>
      <c r="FU493" s="104"/>
      <c r="FV493" s="104"/>
      <c r="FW493" s="104"/>
      <c r="FX493" s="104"/>
      <c r="FY493" s="104"/>
      <c r="FZ493" s="104"/>
      <c r="GA493" s="104"/>
      <c r="GB493" s="104"/>
      <c r="GC493" s="104"/>
      <c r="GD493" s="104"/>
      <c r="GE493" s="104"/>
      <c r="GF493" s="104"/>
      <c r="GG493" s="104"/>
      <c r="GH493" s="104"/>
      <c r="GI493" s="104"/>
      <c r="GJ493" s="104"/>
      <c r="GK493" s="104"/>
      <c r="GL493" s="104"/>
      <c r="GM493" s="104"/>
      <c r="GN493" s="104"/>
      <c r="GO493" s="104"/>
      <c r="GP493" s="104"/>
      <c r="GQ493" s="104"/>
      <c r="GR493" s="104"/>
      <c r="GS493" s="104"/>
      <c r="GT493" s="104"/>
      <c r="GU493" s="104"/>
      <c r="GV493" s="104"/>
      <c r="GW493" s="104"/>
      <c r="GX493" s="104"/>
      <c r="GY493" s="104"/>
      <c r="GZ493" s="104"/>
      <c r="HA493" s="104"/>
      <c r="HB493" s="104"/>
      <c r="HC493" s="104"/>
      <c r="HD493" s="104"/>
      <c r="HE493" s="104"/>
      <c r="HF493" s="104"/>
      <c r="HG493" s="104"/>
      <c r="HH493" s="104"/>
      <c r="HI493" s="104"/>
      <c r="HJ493" s="104"/>
      <c r="HK493" s="104"/>
      <c r="HL493" s="104"/>
      <c r="HM493" s="104"/>
      <c r="HN493" s="104"/>
      <c r="HO493" s="104"/>
      <c r="HP493" s="104"/>
      <c r="HQ493" s="104"/>
      <c r="HR493" s="104"/>
      <c r="HS493" s="104"/>
      <c r="HT493" s="104"/>
      <c r="HU493" s="104"/>
      <c r="HV493" s="104"/>
      <c r="HW493" s="104"/>
      <c r="HX493" s="104"/>
      <c r="HY493" s="104"/>
      <c r="HZ493" s="104"/>
      <c r="IA493" s="104"/>
      <c r="IB493" s="104"/>
      <c r="IC493" s="104"/>
      <c r="ID493" s="104"/>
      <c r="IE493" s="104"/>
      <c r="IF493" s="104"/>
      <c r="IG493" s="104"/>
      <c r="IH493" s="104"/>
      <c r="II493" s="104"/>
      <c r="IJ493" s="104"/>
      <c r="IK493" s="104"/>
      <c r="IL493" s="104"/>
      <c r="IM493" s="104"/>
      <c r="IN493" s="104"/>
      <c r="IO493" s="104"/>
      <c r="IP493" s="104"/>
      <c r="IQ493" s="104"/>
      <c r="IR493" s="104"/>
      <c r="IS493" s="104"/>
      <c r="IT493" s="104"/>
      <c r="IU493" s="104"/>
      <c r="IV493" s="104"/>
    </row>
    <row r="494" spans="1:256" s="275" customFormat="1" ht="12.75">
      <c r="A494" s="89"/>
      <c r="B494" s="89"/>
      <c r="C494" s="82"/>
      <c r="D494" s="364"/>
      <c r="E494" s="364"/>
      <c r="F494" s="212"/>
      <c r="G494" s="214"/>
      <c r="I494" s="314"/>
      <c r="J494" s="313"/>
      <c r="K494" s="301"/>
      <c r="L494" s="298"/>
      <c r="M494" s="309"/>
      <c r="N494" s="309"/>
      <c r="O494" s="309"/>
      <c r="P494" s="309"/>
      <c r="Q494" s="309"/>
      <c r="R494" s="309"/>
      <c r="S494" s="104"/>
      <c r="T494" s="104"/>
      <c r="U494" s="104"/>
      <c r="V494" s="104"/>
      <c r="W494" s="104"/>
      <c r="X494" s="104"/>
      <c r="Y494" s="104"/>
      <c r="Z494" s="104"/>
      <c r="AA494" s="104"/>
      <c r="AB494" s="104"/>
      <c r="AC494" s="104"/>
      <c r="AD494" s="104"/>
      <c r="AE494" s="104"/>
      <c r="AF494" s="104"/>
      <c r="AG494" s="104"/>
      <c r="AH494" s="104"/>
      <c r="AI494" s="104"/>
      <c r="AJ494" s="104"/>
      <c r="AK494" s="104"/>
      <c r="AL494" s="104"/>
      <c r="AM494" s="104"/>
      <c r="AN494" s="104"/>
      <c r="AO494" s="104"/>
      <c r="AP494" s="104"/>
      <c r="AQ494" s="104"/>
      <c r="AR494" s="104"/>
      <c r="AS494" s="104"/>
      <c r="AT494" s="104"/>
      <c r="AU494" s="104"/>
      <c r="AV494" s="104"/>
      <c r="AW494" s="104"/>
      <c r="AX494" s="104"/>
      <c r="AY494" s="104"/>
      <c r="AZ494" s="104"/>
      <c r="BA494" s="104"/>
      <c r="BB494" s="104"/>
      <c r="BC494" s="104"/>
      <c r="BD494" s="104"/>
      <c r="BE494" s="104"/>
      <c r="BF494" s="104"/>
      <c r="BG494" s="104"/>
      <c r="BH494" s="104"/>
      <c r="BI494" s="104"/>
      <c r="BJ494" s="104"/>
      <c r="BK494" s="104"/>
      <c r="BL494" s="104"/>
      <c r="BM494" s="104"/>
      <c r="BN494" s="104"/>
      <c r="BO494" s="104"/>
      <c r="BP494" s="104"/>
      <c r="BQ494" s="104"/>
      <c r="BR494" s="104"/>
      <c r="BS494" s="104"/>
      <c r="BT494" s="104"/>
      <c r="BU494" s="104"/>
      <c r="BV494" s="104"/>
      <c r="BW494" s="104"/>
      <c r="BX494" s="104"/>
      <c r="BY494" s="104"/>
      <c r="BZ494" s="104"/>
      <c r="CA494" s="104"/>
      <c r="CB494" s="104"/>
      <c r="CC494" s="104"/>
      <c r="CD494" s="104"/>
      <c r="CE494" s="104"/>
      <c r="CF494" s="104"/>
      <c r="CG494" s="104"/>
      <c r="CH494" s="104"/>
      <c r="CI494" s="104"/>
      <c r="CJ494" s="104"/>
      <c r="CK494" s="104"/>
      <c r="CL494" s="104"/>
      <c r="CM494" s="104"/>
      <c r="CN494" s="104"/>
      <c r="CO494" s="104"/>
      <c r="CP494" s="104"/>
      <c r="CQ494" s="104"/>
      <c r="CR494" s="104"/>
      <c r="CS494" s="104"/>
      <c r="CT494" s="104"/>
      <c r="CU494" s="104"/>
      <c r="CV494" s="104"/>
      <c r="CW494" s="104"/>
      <c r="CX494" s="104"/>
      <c r="CY494" s="104"/>
      <c r="CZ494" s="104"/>
      <c r="DA494" s="104"/>
      <c r="DB494" s="104"/>
      <c r="DC494" s="104"/>
      <c r="DD494" s="104"/>
      <c r="DE494" s="104"/>
      <c r="DF494" s="104"/>
      <c r="DG494" s="104"/>
      <c r="DH494" s="104"/>
      <c r="DI494" s="104"/>
      <c r="DJ494" s="104"/>
      <c r="DK494" s="104"/>
      <c r="DL494" s="104"/>
      <c r="DM494" s="104"/>
      <c r="DN494" s="104"/>
      <c r="DO494" s="104"/>
      <c r="DP494" s="104"/>
      <c r="DQ494" s="104"/>
      <c r="DR494" s="104"/>
      <c r="DS494" s="104"/>
      <c r="DT494" s="104"/>
      <c r="DU494" s="104"/>
      <c r="DV494" s="104"/>
      <c r="DW494" s="104"/>
      <c r="DX494" s="104"/>
      <c r="DY494" s="104"/>
      <c r="DZ494" s="104"/>
      <c r="EA494" s="104"/>
      <c r="EB494" s="104"/>
      <c r="EC494" s="104"/>
      <c r="ED494" s="104"/>
      <c r="EE494" s="104"/>
      <c r="EF494" s="104"/>
      <c r="EG494" s="104"/>
      <c r="EH494" s="104"/>
      <c r="EI494" s="104"/>
      <c r="EJ494" s="104"/>
      <c r="EK494" s="104"/>
      <c r="EL494" s="104"/>
      <c r="EM494" s="104"/>
      <c r="EN494" s="104"/>
      <c r="EO494" s="104"/>
      <c r="EP494" s="104"/>
      <c r="EQ494" s="104"/>
      <c r="ER494" s="104"/>
      <c r="ES494" s="104"/>
      <c r="ET494" s="104"/>
      <c r="EU494" s="104"/>
      <c r="EV494" s="104"/>
      <c r="EW494" s="104"/>
      <c r="EX494" s="104"/>
      <c r="EY494" s="104"/>
      <c r="EZ494" s="104"/>
      <c r="FA494" s="104"/>
      <c r="FB494" s="104"/>
      <c r="FC494" s="104"/>
      <c r="FD494" s="104"/>
      <c r="FE494" s="104"/>
      <c r="FF494" s="104"/>
      <c r="FG494" s="104"/>
      <c r="FH494" s="104"/>
      <c r="FI494" s="104"/>
      <c r="FJ494" s="104"/>
      <c r="FK494" s="104"/>
      <c r="FL494" s="104"/>
      <c r="FM494" s="104"/>
      <c r="FN494" s="104"/>
      <c r="FO494" s="104"/>
      <c r="FP494" s="104"/>
      <c r="FQ494" s="104"/>
      <c r="FR494" s="104"/>
      <c r="FS494" s="104"/>
      <c r="FT494" s="104"/>
      <c r="FU494" s="104"/>
      <c r="FV494" s="104"/>
      <c r="FW494" s="104"/>
      <c r="FX494" s="104"/>
      <c r="FY494" s="104"/>
      <c r="FZ494" s="104"/>
      <c r="GA494" s="104"/>
      <c r="GB494" s="104"/>
      <c r="GC494" s="104"/>
      <c r="GD494" s="104"/>
      <c r="GE494" s="104"/>
      <c r="GF494" s="104"/>
      <c r="GG494" s="104"/>
      <c r="GH494" s="104"/>
      <c r="GI494" s="104"/>
      <c r="GJ494" s="104"/>
      <c r="GK494" s="104"/>
      <c r="GL494" s="104"/>
      <c r="GM494" s="104"/>
      <c r="GN494" s="104"/>
      <c r="GO494" s="104"/>
      <c r="GP494" s="104"/>
      <c r="GQ494" s="104"/>
      <c r="GR494" s="104"/>
      <c r="GS494" s="104"/>
      <c r="GT494" s="104"/>
      <c r="GU494" s="104"/>
      <c r="GV494" s="104"/>
      <c r="GW494" s="104"/>
      <c r="GX494" s="104"/>
      <c r="GY494" s="104"/>
      <c r="GZ494" s="104"/>
      <c r="HA494" s="104"/>
      <c r="HB494" s="104"/>
      <c r="HC494" s="104"/>
      <c r="HD494" s="104"/>
      <c r="HE494" s="104"/>
      <c r="HF494" s="104"/>
      <c r="HG494" s="104"/>
      <c r="HH494" s="104"/>
      <c r="HI494" s="104"/>
      <c r="HJ494" s="104"/>
      <c r="HK494" s="104"/>
      <c r="HL494" s="104"/>
      <c r="HM494" s="104"/>
      <c r="HN494" s="104"/>
      <c r="HO494" s="104"/>
      <c r="HP494" s="104"/>
      <c r="HQ494" s="104"/>
      <c r="HR494" s="104"/>
      <c r="HS494" s="104"/>
      <c r="HT494" s="104"/>
      <c r="HU494" s="104"/>
      <c r="HV494" s="104"/>
      <c r="HW494" s="104"/>
      <c r="HX494" s="104"/>
      <c r="HY494" s="104"/>
      <c r="HZ494" s="104"/>
      <c r="IA494" s="104"/>
      <c r="IB494" s="104"/>
      <c r="IC494" s="104"/>
      <c r="ID494" s="104"/>
      <c r="IE494" s="104"/>
      <c r="IF494" s="104"/>
      <c r="IG494" s="104"/>
      <c r="IH494" s="104"/>
      <c r="II494" s="104"/>
      <c r="IJ494" s="104"/>
      <c r="IK494" s="104"/>
      <c r="IL494" s="104"/>
      <c r="IM494" s="104"/>
      <c r="IN494" s="104"/>
      <c r="IO494" s="104"/>
      <c r="IP494" s="104"/>
      <c r="IQ494" s="104"/>
      <c r="IR494" s="104"/>
      <c r="IS494" s="104"/>
      <c r="IT494" s="104"/>
      <c r="IU494" s="104"/>
      <c r="IV494" s="104"/>
    </row>
    <row r="495" spans="1:256" s="275" customFormat="1" ht="12.75">
      <c r="A495" s="89"/>
      <c r="B495" s="89"/>
      <c r="C495" s="82"/>
      <c r="D495" s="364"/>
      <c r="E495" s="364"/>
      <c r="F495" s="212"/>
      <c r="G495" s="214"/>
      <c r="I495" s="314"/>
      <c r="J495" s="313"/>
      <c r="K495" s="301"/>
      <c r="L495" s="298"/>
      <c r="M495" s="309"/>
      <c r="N495" s="309"/>
      <c r="O495" s="309"/>
      <c r="P495" s="309"/>
      <c r="Q495" s="309"/>
      <c r="R495" s="309"/>
      <c r="S495" s="104"/>
      <c r="T495" s="104"/>
      <c r="U495" s="104"/>
      <c r="V495" s="104"/>
      <c r="W495" s="104"/>
      <c r="X495" s="104"/>
      <c r="Y495" s="104"/>
      <c r="Z495" s="104"/>
      <c r="AA495" s="104"/>
      <c r="AB495" s="104"/>
      <c r="AC495" s="104"/>
      <c r="AD495" s="104"/>
      <c r="AE495" s="104"/>
      <c r="AF495" s="104"/>
      <c r="AG495" s="104"/>
      <c r="AH495" s="104"/>
      <c r="AI495" s="104"/>
      <c r="AJ495" s="104"/>
      <c r="AK495" s="104"/>
      <c r="AL495" s="104"/>
      <c r="AM495" s="104"/>
      <c r="AN495" s="104"/>
      <c r="AO495" s="104"/>
      <c r="AP495" s="104"/>
      <c r="AQ495" s="104"/>
      <c r="AR495" s="104"/>
      <c r="AS495" s="104"/>
      <c r="AT495" s="104"/>
      <c r="AU495" s="104"/>
      <c r="AV495" s="104"/>
      <c r="AW495" s="104"/>
      <c r="AX495" s="104"/>
      <c r="AY495" s="104"/>
      <c r="AZ495" s="104"/>
      <c r="BA495" s="104"/>
      <c r="BB495" s="104"/>
      <c r="BC495" s="104"/>
      <c r="BD495" s="104"/>
      <c r="BE495" s="104"/>
      <c r="BF495" s="104"/>
      <c r="BG495" s="104"/>
      <c r="BH495" s="104"/>
      <c r="BI495" s="104"/>
      <c r="BJ495" s="104"/>
      <c r="BK495" s="104"/>
      <c r="BL495" s="104"/>
      <c r="BM495" s="104"/>
      <c r="BN495" s="104"/>
      <c r="BO495" s="104"/>
      <c r="BP495" s="104"/>
      <c r="BQ495" s="104"/>
      <c r="BR495" s="104"/>
      <c r="BS495" s="104"/>
      <c r="BT495" s="104"/>
      <c r="BU495" s="104"/>
      <c r="BV495" s="104"/>
      <c r="BW495" s="104"/>
      <c r="BX495" s="104"/>
      <c r="BY495" s="104"/>
      <c r="BZ495" s="104"/>
      <c r="CA495" s="104"/>
      <c r="CB495" s="104"/>
      <c r="CC495" s="104"/>
      <c r="CD495" s="104"/>
      <c r="CE495" s="104"/>
      <c r="CF495" s="104"/>
      <c r="CG495" s="104"/>
      <c r="CH495" s="104"/>
      <c r="CI495" s="104"/>
      <c r="CJ495" s="104"/>
      <c r="CK495" s="104"/>
      <c r="CL495" s="104"/>
      <c r="CM495" s="104"/>
      <c r="CN495" s="104"/>
      <c r="CO495" s="104"/>
      <c r="CP495" s="104"/>
      <c r="CQ495" s="104"/>
      <c r="CR495" s="104"/>
      <c r="CS495" s="104"/>
      <c r="CT495" s="104"/>
      <c r="CU495" s="104"/>
      <c r="CV495" s="104"/>
      <c r="CW495" s="104"/>
      <c r="CX495" s="104"/>
      <c r="CY495" s="104"/>
      <c r="CZ495" s="104"/>
      <c r="DA495" s="104"/>
      <c r="DB495" s="104"/>
      <c r="DC495" s="104"/>
      <c r="DD495" s="104"/>
      <c r="DE495" s="104"/>
      <c r="DF495" s="104"/>
      <c r="DG495" s="104"/>
      <c r="DH495" s="104"/>
      <c r="DI495" s="104"/>
      <c r="DJ495" s="104"/>
      <c r="DK495" s="104"/>
      <c r="DL495" s="104"/>
      <c r="DM495" s="104"/>
      <c r="DN495" s="104"/>
      <c r="DO495" s="104"/>
      <c r="DP495" s="104"/>
      <c r="DQ495" s="104"/>
      <c r="DR495" s="104"/>
      <c r="DS495" s="104"/>
      <c r="DT495" s="104"/>
      <c r="DU495" s="104"/>
      <c r="DV495" s="104"/>
      <c r="DW495" s="104"/>
      <c r="DX495" s="104"/>
      <c r="DY495" s="104"/>
      <c r="DZ495" s="104"/>
      <c r="EA495" s="104"/>
      <c r="EB495" s="104"/>
      <c r="EC495" s="104"/>
      <c r="ED495" s="104"/>
      <c r="EE495" s="104"/>
      <c r="EF495" s="104"/>
      <c r="EG495" s="104"/>
      <c r="EH495" s="104"/>
      <c r="EI495" s="104"/>
      <c r="EJ495" s="104"/>
      <c r="EK495" s="104"/>
      <c r="EL495" s="104"/>
      <c r="EM495" s="104"/>
      <c r="EN495" s="104"/>
      <c r="EO495" s="104"/>
      <c r="EP495" s="104"/>
      <c r="EQ495" s="104"/>
      <c r="ER495" s="104"/>
      <c r="ES495" s="104"/>
      <c r="ET495" s="104"/>
      <c r="EU495" s="104"/>
      <c r="EV495" s="104"/>
      <c r="EW495" s="104"/>
      <c r="EX495" s="104"/>
      <c r="EY495" s="104"/>
      <c r="EZ495" s="104"/>
      <c r="FA495" s="104"/>
      <c r="FB495" s="104"/>
      <c r="FC495" s="104"/>
      <c r="FD495" s="104"/>
      <c r="FE495" s="104"/>
      <c r="FF495" s="104"/>
      <c r="FG495" s="104"/>
      <c r="FH495" s="104"/>
      <c r="FI495" s="104"/>
      <c r="FJ495" s="104"/>
      <c r="FK495" s="104"/>
      <c r="FL495" s="104"/>
      <c r="FM495" s="104"/>
      <c r="FN495" s="104"/>
      <c r="FO495" s="104"/>
      <c r="FP495" s="104"/>
      <c r="FQ495" s="104"/>
      <c r="FR495" s="104"/>
      <c r="FS495" s="104"/>
      <c r="FT495" s="104"/>
      <c r="FU495" s="104"/>
      <c r="FV495" s="104"/>
      <c r="FW495" s="104"/>
      <c r="FX495" s="104"/>
      <c r="FY495" s="104"/>
      <c r="FZ495" s="104"/>
      <c r="GA495" s="104"/>
      <c r="GB495" s="104"/>
      <c r="GC495" s="104"/>
      <c r="GD495" s="104"/>
      <c r="GE495" s="104"/>
      <c r="GF495" s="104"/>
      <c r="GG495" s="104"/>
      <c r="GH495" s="104"/>
      <c r="GI495" s="104"/>
      <c r="GJ495" s="104"/>
      <c r="GK495" s="104"/>
      <c r="GL495" s="104"/>
      <c r="GM495" s="104"/>
      <c r="GN495" s="104"/>
      <c r="GO495" s="104"/>
      <c r="GP495" s="104"/>
      <c r="GQ495" s="104"/>
      <c r="GR495" s="104"/>
      <c r="GS495" s="104"/>
      <c r="GT495" s="104"/>
      <c r="GU495" s="104"/>
      <c r="GV495" s="104"/>
      <c r="GW495" s="104"/>
      <c r="GX495" s="104"/>
      <c r="GY495" s="104"/>
      <c r="GZ495" s="104"/>
      <c r="HA495" s="104"/>
      <c r="HB495" s="104"/>
      <c r="HC495" s="104"/>
      <c r="HD495" s="104"/>
      <c r="HE495" s="104"/>
      <c r="HF495" s="104"/>
      <c r="HG495" s="104"/>
      <c r="HH495" s="104"/>
      <c r="HI495" s="104"/>
      <c r="HJ495" s="104"/>
      <c r="HK495" s="104"/>
      <c r="HL495" s="104"/>
      <c r="HM495" s="104"/>
      <c r="HN495" s="104"/>
      <c r="HO495" s="104"/>
      <c r="HP495" s="104"/>
      <c r="HQ495" s="104"/>
      <c r="HR495" s="104"/>
      <c r="HS495" s="104"/>
      <c r="HT495" s="104"/>
      <c r="HU495" s="104"/>
      <c r="HV495" s="104"/>
      <c r="HW495" s="104"/>
      <c r="HX495" s="104"/>
      <c r="HY495" s="104"/>
      <c r="HZ495" s="104"/>
      <c r="IA495" s="104"/>
      <c r="IB495" s="104"/>
      <c r="IC495" s="104"/>
      <c r="ID495" s="104"/>
      <c r="IE495" s="104"/>
      <c r="IF495" s="104"/>
      <c r="IG495" s="104"/>
      <c r="IH495" s="104"/>
      <c r="II495" s="104"/>
      <c r="IJ495" s="104"/>
      <c r="IK495" s="104"/>
      <c r="IL495" s="104"/>
      <c r="IM495" s="104"/>
      <c r="IN495" s="104"/>
      <c r="IO495" s="104"/>
      <c r="IP495" s="104"/>
      <c r="IQ495" s="104"/>
      <c r="IR495" s="104"/>
      <c r="IS495" s="104"/>
      <c r="IT495" s="104"/>
      <c r="IU495" s="104"/>
      <c r="IV495" s="104"/>
    </row>
    <row r="496" spans="1:256" s="275" customFormat="1" ht="12.75">
      <c r="A496" s="89"/>
      <c r="B496" s="89"/>
      <c r="C496" s="82"/>
      <c r="D496" s="364"/>
      <c r="E496" s="364"/>
      <c r="F496" s="212"/>
      <c r="G496" s="214"/>
      <c r="I496" s="314"/>
      <c r="J496" s="313"/>
      <c r="K496" s="301"/>
      <c r="L496" s="298"/>
      <c r="M496" s="309"/>
      <c r="N496" s="309"/>
      <c r="O496" s="309"/>
      <c r="P496" s="309"/>
      <c r="Q496" s="309"/>
      <c r="R496" s="309"/>
      <c r="S496" s="104"/>
      <c r="T496" s="104"/>
      <c r="U496" s="104"/>
      <c r="V496" s="104"/>
      <c r="W496" s="104"/>
      <c r="X496" s="104"/>
      <c r="Y496" s="104"/>
      <c r="Z496" s="104"/>
      <c r="AA496" s="104"/>
      <c r="AB496" s="104"/>
      <c r="AC496" s="104"/>
      <c r="AD496" s="104"/>
      <c r="AE496" s="104"/>
      <c r="AF496" s="104"/>
      <c r="AG496" s="104"/>
      <c r="AH496" s="104"/>
      <c r="AI496" s="104"/>
      <c r="AJ496" s="104"/>
      <c r="AK496" s="104"/>
      <c r="AL496" s="104"/>
      <c r="AM496" s="104"/>
      <c r="AN496" s="104"/>
      <c r="AO496" s="104"/>
      <c r="AP496" s="104"/>
      <c r="AQ496" s="104"/>
      <c r="AR496" s="104"/>
      <c r="AS496" s="104"/>
      <c r="AT496" s="104"/>
      <c r="AU496" s="104"/>
      <c r="AV496" s="104"/>
      <c r="AW496" s="104"/>
      <c r="AX496" s="104"/>
      <c r="AY496" s="104"/>
      <c r="AZ496" s="104"/>
      <c r="BA496" s="104"/>
      <c r="BB496" s="104"/>
      <c r="BC496" s="104"/>
      <c r="BD496" s="104"/>
      <c r="BE496" s="104"/>
      <c r="BF496" s="104"/>
      <c r="BG496" s="104"/>
      <c r="BH496" s="104"/>
      <c r="BI496" s="104"/>
      <c r="BJ496" s="104"/>
      <c r="BK496" s="104"/>
      <c r="BL496" s="104"/>
      <c r="BM496" s="104"/>
      <c r="BN496" s="104"/>
      <c r="BO496" s="104"/>
      <c r="BP496" s="104"/>
      <c r="BQ496" s="104"/>
      <c r="BR496" s="104"/>
      <c r="BS496" s="104"/>
      <c r="BT496" s="104"/>
      <c r="BU496" s="104"/>
      <c r="BV496" s="104"/>
      <c r="BW496" s="104"/>
      <c r="BX496" s="104"/>
      <c r="BY496" s="104"/>
      <c r="BZ496" s="104"/>
      <c r="CA496" s="104"/>
      <c r="CB496" s="104"/>
      <c r="CC496" s="104"/>
      <c r="CD496" s="104"/>
      <c r="CE496" s="104"/>
      <c r="CF496" s="104"/>
      <c r="CG496" s="104"/>
      <c r="CH496" s="104"/>
      <c r="CI496" s="104"/>
      <c r="CJ496" s="104"/>
      <c r="CK496" s="104"/>
      <c r="CL496" s="104"/>
      <c r="CM496" s="104"/>
      <c r="CN496" s="104"/>
      <c r="CO496" s="104"/>
      <c r="CP496" s="104"/>
      <c r="CQ496" s="104"/>
      <c r="CR496" s="104"/>
      <c r="CS496" s="104"/>
      <c r="CT496" s="104"/>
      <c r="CU496" s="104"/>
      <c r="CV496" s="104"/>
      <c r="CW496" s="104"/>
      <c r="CX496" s="104"/>
      <c r="CY496" s="104"/>
      <c r="CZ496" s="104"/>
      <c r="DA496" s="104"/>
      <c r="DB496" s="104"/>
      <c r="DC496" s="104"/>
      <c r="DD496" s="104"/>
      <c r="DE496" s="104"/>
      <c r="DF496" s="104"/>
      <c r="DG496" s="104"/>
      <c r="DH496" s="104"/>
      <c r="DI496" s="104"/>
      <c r="DJ496" s="104"/>
      <c r="DK496" s="104"/>
      <c r="DL496" s="104"/>
      <c r="DM496" s="104"/>
      <c r="DN496" s="104"/>
      <c r="DO496" s="104"/>
      <c r="DP496" s="104"/>
      <c r="DQ496" s="104"/>
      <c r="DR496" s="104"/>
      <c r="DS496" s="104"/>
      <c r="DT496" s="104"/>
      <c r="DU496" s="104"/>
      <c r="DV496" s="104"/>
      <c r="DW496" s="104"/>
      <c r="DX496" s="104"/>
      <c r="DY496" s="104"/>
      <c r="DZ496" s="104"/>
      <c r="EA496" s="104"/>
      <c r="EB496" s="104"/>
      <c r="EC496" s="104"/>
      <c r="ED496" s="104"/>
      <c r="EE496" s="104"/>
      <c r="EF496" s="104"/>
      <c r="EG496" s="104"/>
      <c r="EH496" s="104"/>
      <c r="EI496" s="104"/>
      <c r="EJ496" s="104"/>
      <c r="EK496" s="104"/>
      <c r="EL496" s="104"/>
      <c r="EM496" s="104"/>
      <c r="EN496" s="104"/>
      <c r="EO496" s="104"/>
      <c r="EP496" s="104"/>
      <c r="EQ496" s="104"/>
      <c r="ER496" s="104"/>
      <c r="ES496" s="104"/>
      <c r="ET496" s="104"/>
      <c r="EU496" s="104"/>
      <c r="EV496" s="104"/>
      <c r="EW496" s="104"/>
      <c r="EX496" s="104"/>
      <c r="EY496" s="104"/>
      <c r="EZ496" s="104"/>
      <c r="FA496" s="104"/>
      <c r="FB496" s="104"/>
      <c r="FC496" s="104"/>
      <c r="FD496" s="104"/>
      <c r="FE496" s="104"/>
      <c r="FF496" s="104"/>
      <c r="FG496" s="104"/>
      <c r="FH496" s="104"/>
      <c r="FI496" s="104"/>
      <c r="FJ496" s="104"/>
      <c r="FK496" s="104"/>
      <c r="FL496" s="104"/>
      <c r="FM496" s="104"/>
      <c r="FN496" s="104"/>
      <c r="FO496" s="104"/>
      <c r="FP496" s="104"/>
      <c r="FQ496" s="104"/>
      <c r="FR496" s="104"/>
      <c r="FS496" s="104"/>
      <c r="FT496" s="104"/>
      <c r="FU496" s="104"/>
      <c r="FV496" s="104"/>
      <c r="FW496" s="104"/>
      <c r="FX496" s="104"/>
      <c r="FY496" s="104"/>
      <c r="FZ496" s="104"/>
      <c r="GA496" s="104"/>
      <c r="GB496" s="104"/>
      <c r="GC496" s="104"/>
      <c r="GD496" s="104"/>
      <c r="GE496" s="104"/>
      <c r="GF496" s="104"/>
      <c r="GG496" s="104"/>
      <c r="GH496" s="104"/>
      <c r="GI496" s="104"/>
      <c r="GJ496" s="104"/>
      <c r="GK496" s="104"/>
      <c r="GL496" s="104"/>
      <c r="GM496" s="104"/>
      <c r="GN496" s="104"/>
      <c r="GO496" s="104"/>
      <c r="GP496" s="104"/>
      <c r="GQ496" s="104"/>
      <c r="GR496" s="104"/>
      <c r="GS496" s="104"/>
      <c r="GT496" s="104"/>
      <c r="GU496" s="104"/>
      <c r="GV496" s="104"/>
      <c r="GW496" s="104"/>
      <c r="GX496" s="104"/>
      <c r="GY496" s="104"/>
      <c r="GZ496" s="104"/>
      <c r="HA496" s="104"/>
      <c r="HB496" s="104"/>
      <c r="HC496" s="104"/>
      <c r="HD496" s="104"/>
      <c r="HE496" s="104"/>
      <c r="HF496" s="104"/>
      <c r="HG496" s="104"/>
      <c r="HH496" s="104"/>
      <c r="HI496" s="104"/>
      <c r="HJ496" s="104"/>
      <c r="HK496" s="104"/>
      <c r="HL496" s="104"/>
      <c r="HM496" s="104"/>
      <c r="HN496" s="104"/>
      <c r="HO496" s="104"/>
      <c r="HP496" s="104"/>
      <c r="HQ496" s="104"/>
      <c r="HR496" s="104"/>
      <c r="HS496" s="104"/>
      <c r="HT496" s="104"/>
      <c r="HU496" s="104"/>
      <c r="HV496" s="104"/>
      <c r="HW496" s="104"/>
      <c r="HX496" s="104"/>
      <c r="HY496" s="104"/>
      <c r="HZ496" s="104"/>
      <c r="IA496" s="104"/>
      <c r="IB496" s="104"/>
      <c r="IC496" s="104"/>
      <c r="ID496" s="104"/>
      <c r="IE496" s="104"/>
      <c r="IF496" s="104"/>
      <c r="IG496" s="104"/>
      <c r="IH496" s="104"/>
      <c r="II496" s="104"/>
      <c r="IJ496" s="104"/>
      <c r="IK496" s="104"/>
      <c r="IL496" s="104"/>
      <c r="IM496" s="104"/>
      <c r="IN496" s="104"/>
      <c r="IO496" s="104"/>
      <c r="IP496" s="104"/>
      <c r="IQ496" s="104"/>
      <c r="IR496" s="104"/>
      <c r="IS496" s="104"/>
      <c r="IT496" s="104"/>
      <c r="IU496" s="104"/>
      <c r="IV496" s="104"/>
    </row>
    <row r="497" spans="1:256" s="275" customFormat="1" ht="12.75">
      <c r="A497" s="89"/>
      <c r="B497" s="89"/>
      <c r="C497" s="82"/>
      <c r="D497" s="364"/>
      <c r="E497" s="364"/>
      <c r="F497" s="214"/>
      <c r="G497" s="214"/>
      <c r="I497" s="314"/>
      <c r="J497" s="313"/>
      <c r="K497" s="301"/>
      <c r="L497" s="298"/>
      <c r="M497" s="309"/>
      <c r="N497" s="309"/>
      <c r="O497" s="309"/>
      <c r="P497" s="309"/>
      <c r="Q497" s="309"/>
      <c r="R497" s="309"/>
      <c r="S497" s="104"/>
      <c r="T497" s="104"/>
      <c r="U497" s="104"/>
      <c r="V497" s="104"/>
      <c r="W497" s="104"/>
      <c r="X497" s="104"/>
      <c r="Y497" s="104"/>
      <c r="Z497" s="104"/>
      <c r="AA497" s="104"/>
      <c r="AB497" s="104"/>
      <c r="AC497" s="104"/>
      <c r="AD497" s="104"/>
      <c r="AE497" s="104"/>
      <c r="AF497" s="104"/>
      <c r="AG497" s="104"/>
      <c r="AH497" s="104"/>
      <c r="AI497" s="104"/>
      <c r="AJ497" s="104"/>
      <c r="AK497" s="104"/>
      <c r="AL497" s="104"/>
      <c r="AM497" s="104"/>
      <c r="AN497" s="104"/>
      <c r="AO497" s="104"/>
      <c r="AP497" s="104"/>
      <c r="AQ497" s="104"/>
      <c r="AR497" s="104"/>
      <c r="AS497" s="104"/>
      <c r="AT497" s="104"/>
      <c r="AU497" s="104"/>
      <c r="AV497" s="104"/>
      <c r="AW497" s="104"/>
      <c r="AX497" s="104"/>
      <c r="AY497" s="104"/>
      <c r="AZ497" s="104"/>
      <c r="BA497" s="104"/>
      <c r="BB497" s="104"/>
      <c r="BC497" s="104"/>
      <c r="BD497" s="104"/>
      <c r="BE497" s="104"/>
      <c r="BF497" s="104"/>
      <c r="BG497" s="104"/>
      <c r="BH497" s="104"/>
      <c r="BI497" s="104"/>
      <c r="BJ497" s="104"/>
      <c r="BK497" s="104"/>
      <c r="BL497" s="104"/>
      <c r="BM497" s="104"/>
      <c r="BN497" s="104"/>
      <c r="BO497" s="104"/>
      <c r="BP497" s="104"/>
      <c r="BQ497" s="104"/>
      <c r="BR497" s="104"/>
      <c r="BS497" s="104"/>
      <c r="BT497" s="104"/>
      <c r="BU497" s="104"/>
      <c r="BV497" s="104"/>
      <c r="BW497" s="104"/>
      <c r="BX497" s="104"/>
      <c r="BY497" s="104"/>
      <c r="BZ497" s="104"/>
      <c r="CA497" s="104"/>
      <c r="CB497" s="104"/>
      <c r="CC497" s="104"/>
      <c r="CD497" s="104"/>
      <c r="CE497" s="104"/>
      <c r="CF497" s="104"/>
      <c r="CG497" s="104"/>
      <c r="CH497" s="104"/>
      <c r="CI497" s="104"/>
      <c r="CJ497" s="104"/>
      <c r="CK497" s="104"/>
      <c r="CL497" s="104"/>
      <c r="CM497" s="104"/>
      <c r="CN497" s="104"/>
      <c r="CO497" s="104"/>
      <c r="CP497" s="104"/>
      <c r="CQ497" s="104"/>
      <c r="CR497" s="104"/>
      <c r="CS497" s="104"/>
      <c r="CT497" s="104"/>
      <c r="CU497" s="104"/>
      <c r="CV497" s="104"/>
      <c r="CW497" s="104"/>
      <c r="CX497" s="104"/>
      <c r="CY497" s="104"/>
      <c r="CZ497" s="104"/>
      <c r="DA497" s="104"/>
      <c r="DB497" s="104"/>
      <c r="DC497" s="104"/>
      <c r="DD497" s="104"/>
      <c r="DE497" s="104"/>
      <c r="DF497" s="104"/>
      <c r="DG497" s="104"/>
      <c r="DH497" s="104"/>
      <c r="DI497" s="104"/>
      <c r="DJ497" s="104"/>
      <c r="DK497" s="104"/>
      <c r="DL497" s="104"/>
      <c r="DM497" s="104"/>
      <c r="DN497" s="104"/>
      <c r="DO497" s="104"/>
      <c r="DP497" s="104"/>
      <c r="DQ497" s="104"/>
      <c r="DR497" s="104"/>
      <c r="DS497" s="104"/>
      <c r="DT497" s="104"/>
      <c r="DU497" s="104"/>
      <c r="DV497" s="104"/>
      <c r="DW497" s="104"/>
      <c r="DX497" s="104"/>
      <c r="DY497" s="104"/>
      <c r="DZ497" s="104"/>
      <c r="EA497" s="104"/>
      <c r="EB497" s="104"/>
      <c r="EC497" s="104"/>
      <c r="ED497" s="104"/>
      <c r="EE497" s="104"/>
      <c r="EF497" s="104"/>
      <c r="EG497" s="104"/>
      <c r="EH497" s="104"/>
      <c r="EI497" s="104"/>
      <c r="EJ497" s="104"/>
      <c r="EK497" s="104"/>
      <c r="EL497" s="104"/>
      <c r="EM497" s="104"/>
      <c r="EN497" s="104"/>
      <c r="EO497" s="104"/>
      <c r="EP497" s="104"/>
      <c r="EQ497" s="104"/>
      <c r="ER497" s="104"/>
      <c r="ES497" s="104"/>
      <c r="ET497" s="104"/>
      <c r="EU497" s="104"/>
      <c r="EV497" s="104"/>
      <c r="EW497" s="104"/>
      <c r="EX497" s="104"/>
      <c r="EY497" s="104"/>
      <c r="EZ497" s="104"/>
      <c r="FA497" s="104"/>
      <c r="FB497" s="104"/>
      <c r="FC497" s="104"/>
      <c r="FD497" s="104"/>
      <c r="FE497" s="104"/>
      <c r="FF497" s="104"/>
      <c r="FG497" s="104"/>
      <c r="FH497" s="104"/>
      <c r="FI497" s="104"/>
      <c r="FJ497" s="104"/>
      <c r="FK497" s="104"/>
      <c r="FL497" s="104"/>
      <c r="FM497" s="104"/>
      <c r="FN497" s="104"/>
      <c r="FO497" s="104"/>
      <c r="FP497" s="104"/>
      <c r="FQ497" s="104"/>
      <c r="FR497" s="104"/>
      <c r="FS497" s="104"/>
      <c r="FT497" s="104"/>
      <c r="FU497" s="104"/>
      <c r="FV497" s="104"/>
      <c r="FW497" s="104"/>
      <c r="FX497" s="104"/>
      <c r="FY497" s="104"/>
      <c r="FZ497" s="104"/>
      <c r="GA497" s="104"/>
      <c r="GB497" s="104"/>
      <c r="GC497" s="104"/>
      <c r="GD497" s="104"/>
      <c r="GE497" s="104"/>
      <c r="GF497" s="104"/>
      <c r="GG497" s="104"/>
      <c r="GH497" s="104"/>
      <c r="GI497" s="104"/>
      <c r="GJ497" s="104"/>
      <c r="GK497" s="104"/>
      <c r="GL497" s="104"/>
      <c r="GM497" s="104"/>
      <c r="GN497" s="104"/>
      <c r="GO497" s="104"/>
      <c r="GP497" s="104"/>
      <c r="GQ497" s="104"/>
      <c r="GR497" s="104"/>
      <c r="GS497" s="104"/>
      <c r="GT497" s="104"/>
      <c r="GU497" s="104"/>
      <c r="GV497" s="104"/>
      <c r="GW497" s="104"/>
      <c r="GX497" s="104"/>
      <c r="GY497" s="104"/>
      <c r="GZ497" s="104"/>
      <c r="HA497" s="104"/>
      <c r="HB497" s="104"/>
      <c r="HC497" s="104"/>
      <c r="HD497" s="104"/>
      <c r="HE497" s="104"/>
      <c r="HF497" s="104"/>
      <c r="HG497" s="104"/>
      <c r="HH497" s="104"/>
      <c r="HI497" s="104"/>
      <c r="HJ497" s="104"/>
      <c r="HK497" s="104"/>
      <c r="HL497" s="104"/>
      <c r="HM497" s="104"/>
      <c r="HN497" s="104"/>
      <c r="HO497" s="104"/>
      <c r="HP497" s="104"/>
      <c r="HQ497" s="104"/>
      <c r="HR497" s="104"/>
      <c r="HS497" s="104"/>
      <c r="HT497" s="104"/>
      <c r="HU497" s="104"/>
      <c r="HV497" s="104"/>
      <c r="HW497" s="104"/>
      <c r="HX497" s="104"/>
      <c r="HY497" s="104"/>
      <c r="HZ497" s="104"/>
      <c r="IA497" s="104"/>
      <c r="IB497" s="104"/>
      <c r="IC497" s="104"/>
      <c r="ID497" s="104"/>
      <c r="IE497" s="104"/>
      <c r="IF497" s="104"/>
      <c r="IG497" s="104"/>
      <c r="IH497" s="104"/>
      <c r="II497" s="104"/>
      <c r="IJ497" s="104"/>
      <c r="IK497" s="104"/>
      <c r="IL497" s="104"/>
      <c r="IM497" s="104"/>
      <c r="IN497" s="104"/>
      <c r="IO497" s="104"/>
      <c r="IP497" s="104"/>
      <c r="IQ497" s="104"/>
      <c r="IR497" s="104"/>
      <c r="IS497" s="104"/>
      <c r="IT497" s="104"/>
      <c r="IU497" s="104"/>
      <c r="IV497" s="104"/>
    </row>
    <row r="498" spans="1:256" s="275" customFormat="1" ht="12.75">
      <c r="A498" s="89"/>
      <c r="B498" s="89"/>
      <c r="C498" s="82"/>
      <c r="D498" s="364"/>
      <c r="E498" s="364"/>
      <c r="F498" s="214"/>
      <c r="G498" s="214"/>
      <c r="I498" s="314"/>
      <c r="J498" s="313"/>
      <c r="K498" s="301"/>
      <c r="L498" s="298"/>
      <c r="M498" s="309"/>
      <c r="N498" s="309"/>
      <c r="O498" s="309"/>
      <c r="P498" s="309"/>
      <c r="Q498" s="309"/>
      <c r="R498" s="309"/>
      <c r="S498" s="104"/>
      <c r="T498" s="104"/>
      <c r="U498" s="104"/>
      <c r="V498" s="104"/>
      <c r="W498" s="104"/>
      <c r="X498" s="104"/>
      <c r="Y498" s="104"/>
      <c r="Z498" s="104"/>
      <c r="AA498" s="104"/>
      <c r="AB498" s="104"/>
      <c r="AC498" s="104"/>
      <c r="AD498" s="104"/>
      <c r="AE498" s="104"/>
      <c r="AF498" s="104"/>
      <c r="AG498" s="104"/>
      <c r="AH498" s="104"/>
      <c r="AI498" s="104"/>
      <c r="AJ498" s="104"/>
      <c r="AK498" s="104"/>
      <c r="AL498" s="104"/>
      <c r="AM498" s="104"/>
      <c r="AN498" s="104"/>
      <c r="AO498" s="104"/>
      <c r="AP498" s="104"/>
      <c r="AQ498" s="104"/>
      <c r="AR498" s="104"/>
      <c r="AS498" s="104"/>
      <c r="AT498" s="104"/>
      <c r="AU498" s="104"/>
      <c r="AV498" s="104"/>
      <c r="AW498" s="104"/>
      <c r="AX498" s="104"/>
      <c r="AY498" s="104"/>
      <c r="AZ498" s="104"/>
      <c r="BA498" s="104"/>
      <c r="BB498" s="104"/>
      <c r="BC498" s="104"/>
      <c r="BD498" s="104"/>
      <c r="BE498" s="104"/>
      <c r="BF498" s="104"/>
      <c r="BG498" s="104"/>
      <c r="BH498" s="104"/>
      <c r="BI498" s="104"/>
      <c r="BJ498" s="104"/>
      <c r="BK498" s="104"/>
      <c r="BL498" s="104"/>
      <c r="BM498" s="104"/>
      <c r="BN498" s="104"/>
      <c r="BO498" s="104"/>
      <c r="BP498" s="104"/>
      <c r="BQ498" s="104"/>
      <c r="BR498" s="104"/>
      <c r="BS498" s="104"/>
      <c r="BT498" s="104"/>
      <c r="BU498" s="104"/>
      <c r="BV498" s="104"/>
      <c r="BW498" s="104"/>
      <c r="BX498" s="104"/>
      <c r="BY498" s="104"/>
      <c r="BZ498" s="104"/>
      <c r="CA498" s="104"/>
      <c r="CB498" s="104"/>
      <c r="CC498" s="104"/>
      <c r="CD498" s="104"/>
      <c r="CE498" s="104"/>
      <c r="CF498" s="104"/>
      <c r="CG498" s="104"/>
      <c r="CH498" s="104"/>
      <c r="CI498" s="104"/>
      <c r="CJ498" s="104"/>
      <c r="CK498" s="104"/>
      <c r="CL498" s="104"/>
      <c r="CM498" s="104"/>
      <c r="CN498" s="104"/>
      <c r="CO498" s="104"/>
      <c r="CP498" s="104"/>
      <c r="CQ498" s="104"/>
      <c r="CR498" s="104"/>
      <c r="CS498" s="104"/>
      <c r="CT498" s="104"/>
      <c r="CU498" s="104"/>
      <c r="CV498" s="104"/>
      <c r="CW498" s="104"/>
      <c r="CX498" s="104"/>
      <c r="CY498" s="104"/>
      <c r="CZ498" s="104"/>
      <c r="DA498" s="104"/>
      <c r="DB498" s="104"/>
      <c r="DC498" s="104"/>
      <c r="DD498" s="104"/>
      <c r="DE498" s="104"/>
      <c r="DF498" s="104"/>
      <c r="DG498" s="104"/>
      <c r="DH498" s="104"/>
      <c r="DI498" s="104"/>
      <c r="DJ498" s="104"/>
      <c r="DK498" s="104"/>
      <c r="DL498" s="104"/>
      <c r="DM498" s="104"/>
      <c r="DN498" s="104"/>
      <c r="DO498" s="104"/>
      <c r="DP498" s="104"/>
      <c r="DQ498" s="104"/>
      <c r="DR498" s="104"/>
      <c r="DS498" s="104"/>
      <c r="DT498" s="104"/>
      <c r="DU498" s="104"/>
      <c r="DV498" s="104"/>
      <c r="DW498" s="104"/>
      <c r="DX498" s="104"/>
      <c r="DY498" s="104"/>
      <c r="DZ498" s="104"/>
      <c r="EA498" s="104"/>
      <c r="EB498" s="104"/>
      <c r="EC498" s="104"/>
      <c r="ED498" s="104"/>
      <c r="EE498" s="104"/>
      <c r="EF498" s="104"/>
      <c r="EG498" s="104"/>
      <c r="EH498" s="104"/>
      <c r="EI498" s="104"/>
      <c r="EJ498" s="104"/>
      <c r="EK498" s="104"/>
      <c r="EL498" s="104"/>
      <c r="EM498" s="104"/>
      <c r="EN498" s="104"/>
      <c r="EO498" s="104"/>
      <c r="EP498" s="104"/>
      <c r="EQ498" s="104"/>
      <c r="ER498" s="104"/>
      <c r="ES498" s="104"/>
      <c r="ET498" s="104"/>
      <c r="EU498" s="104"/>
      <c r="EV498" s="104"/>
      <c r="EW498" s="104"/>
      <c r="EX498" s="104"/>
      <c r="EY498" s="104"/>
      <c r="EZ498" s="104"/>
      <c r="FA498" s="104"/>
      <c r="FB498" s="104"/>
      <c r="FC498" s="104"/>
      <c r="FD498" s="104"/>
      <c r="FE498" s="104"/>
      <c r="FF498" s="104"/>
      <c r="FG498" s="104"/>
      <c r="FH498" s="104"/>
      <c r="FI498" s="104"/>
      <c r="FJ498" s="104"/>
      <c r="FK498" s="104"/>
      <c r="FL498" s="104"/>
      <c r="FM498" s="104"/>
      <c r="FN498" s="104"/>
      <c r="FO498" s="104"/>
      <c r="FP498" s="104"/>
      <c r="FQ498" s="104"/>
      <c r="FR498" s="104"/>
      <c r="FS498" s="104"/>
      <c r="FT498" s="104"/>
      <c r="FU498" s="104"/>
      <c r="FV498" s="104"/>
      <c r="FW498" s="104"/>
      <c r="FX498" s="104"/>
      <c r="FY498" s="104"/>
      <c r="FZ498" s="104"/>
      <c r="GA498" s="104"/>
      <c r="GB498" s="104"/>
      <c r="GC498" s="104"/>
      <c r="GD498" s="104"/>
      <c r="GE498" s="104"/>
      <c r="GF498" s="104"/>
      <c r="GG498" s="104"/>
      <c r="GH498" s="104"/>
      <c r="GI498" s="104"/>
      <c r="GJ498" s="104"/>
      <c r="GK498" s="104"/>
      <c r="GL498" s="104"/>
      <c r="GM498" s="104"/>
      <c r="GN498" s="104"/>
      <c r="GO498" s="104"/>
      <c r="GP498" s="104"/>
      <c r="GQ498" s="104"/>
      <c r="GR498" s="104"/>
      <c r="GS498" s="104"/>
      <c r="GT498" s="104"/>
      <c r="GU498" s="104"/>
      <c r="GV498" s="104"/>
      <c r="GW498" s="104"/>
      <c r="GX498" s="104"/>
      <c r="GY498" s="104"/>
      <c r="GZ498" s="104"/>
      <c r="HA498" s="104"/>
      <c r="HB498" s="104"/>
      <c r="HC498" s="104"/>
      <c r="HD498" s="104"/>
      <c r="HE498" s="104"/>
      <c r="HF498" s="104"/>
      <c r="HG498" s="104"/>
      <c r="HH498" s="104"/>
      <c r="HI498" s="104"/>
      <c r="HJ498" s="104"/>
      <c r="HK498" s="104"/>
      <c r="HL498" s="104"/>
      <c r="HM498" s="104"/>
      <c r="HN498" s="104"/>
      <c r="HO498" s="104"/>
      <c r="HP498" s="104"/>
      <c r="HQ498" s="104"/>
      <c r="HR498" s="104"/>
      <c r="HS498" s="104"/>
      <c r="HT498" s="104"/>
      <c r="HU498" s="104"/>
      <c r="HV498" s="104"/>
      <c r="HW498" s="104"/>
      <c r="HX498" s="104"/>
      <c r="HY498" s="104"/>
      <c r="HZ498" s="104"/>
      <c r="IA498" s="104"/>
      <c r="IB498" s="104"/>
      <c r="IC498" s="104"/>
      <c r="ID498" s="104"/>
      <c r="IE498" s="104"/>
      <c r="IF498" s="104"/>
      <c r="IG498" s="104"/>
      <c r="IH498" s="104"/>
      <c r="II498" s="104"/>
      <c r="IJ498" s="104"/>
      <c r="IK498" s="104"/>
      <c r="IL498" s="104"/>
      <c r="IM498" s="104"/>
      <c r="IN498" s="104"/>
      <c r="IO498" s="104"/>
      <c r="IP498" s="104"/>
      <c r="IQ498" s="104"/>
      <c r="IR498" s="104"/>
      <c r="IS498" s="104"/>
      <c r="IT498" s="104"/>
      <c r="IU498" s="104"/>
      <c r="IV498" s="104"/>
    </row>
    <row r="499" spans="1:256" s="275" customFormat="1" ht="12.75">
      <c r="A499" s="89"/>
      <c r="B499" s="89"/>
      <c r="C499" s="82"/>
      <c r="D499" s="364"/>
      <c r="E499" s="364"/>
      <c r="F499" s="214"/>
      <c r="G499" s="214"/>
      <c r="I499" s="314"/>
      <c r="J499" s="313"/>
      <c r="K499" s="301"/>
      <c r="L499" s="298"/>
      <c r="M499" s="309"/>
      <c r="N499" s="309"/>
      <c r="O499" s="309"/>
      <c r="P499" s="309"/>
      <c r="Q499" s="309"/>
      <c r="R499" s="309"/>
      <c r="S499" s="104"/>
      <c r="T499" s="104"/>
      <c r="U499" s="104"/>
      <c r="V499" s="104"/>
      <c r="W499" s="104"/>
      <c r="X499" s="104"/>
      <c r="Y499" s="104"/>
      <c r="Z499" s="104"/>
      <c r="AA499" s="104"/>
      <c r="AB499" s="104"/>
      <c r="AC499" s="104"/>
      <c r="AD499" s="104"/>
      <c r="AE499" s="104"/>
      <c r="AF499" s="104"/>
      <c r="AG499" s="104"/>
      <c r="AH499" s="104"/>
      <c r="AI499" s="104"/>
      <c r="AJ499" s="104"/>
      <c r="AK499" s="104"/>
      <c r="AL499" s="104"/>
      <c r="AM499" s="104"/>
      <c r="AN499" s="104"/>
      <c r="AO499" s="104"/>
      <c r="AP499" s="104"/>
      <c r="AQ499" s="104"/>
      <c r="AR499" s="104"/>
      <c r="AS499" s="104"/>
      <c r="AT499" s="104"/>
      <c r="AU499" s="104"/>
      <c r="AV499" s="104"/>
      <c r="AW499" s="104"/>
      <c r="AX499" s="104"/>
      <c r="AY499" s="104"/>
      <c r="AZ499" s="104"/>
      <c r="BA499" s="104"/>
      <c r="BB499" s="104"/>
      <c r="BC499" s="104"/>
      <c r="BD499" s="104"/>
      <c r="BE499" s="104"/>
      <c r="BF499" s="104"/>
      <c r="BG499" s="104"/>
      <c r="BH499" s="104"/>
      <c r="BI499" s="104"/>
      <c r="BJ499" s="104"/>
      <c r="BK499" s="104"/>
      <c r="BL499" s="104"/>
      <c r="BM499" s="104"/>
      <c r="BN499" s="104"/>
      <c r="BO499" s="104"/>
      <c r="BP499" s="104"/>
      <c r="BQ499" s="104"/>
      <c r="BR499" s="104"/>
      <c r="BS499" s="104"/>
      <c r="BT499" s="104"/>
      <c r="BU499" s="104"/>
      <c r="BV499" s="104"/>
      <c r="BW499" s="104"/>
      <c r="BX499" s="104"/>
      <c r="BY499" s="104"/>
      <c r="BZ499" s="104"/>
      <c r="CA499" s="104"/>
      <c r="CB499" s="104"/>
      <c r="CC499" s="104"/>
      <c r="CD499" s="104"/>
      <c r="CE499" s="104"/>
      <c r="CF499" s="104"/>
      <c r="CG499" s="104"/>
      <c r="CH499" s="104"/>
      <c r="CI499" s="104"/>
      <c r="CJ499" s="104"/>
      <c r="CK499" s="104"/>
      <c r="CL499" s="104"/>
      <c r="CM499" s="104"/>
      <c r="CN499" s="104"/>
      <c r="CO499" s="104"/>
      <c r="CP499" s="104"/>
      <c r="CQ499" s="104"/>
      <c r="CR499" s="104"/>
      <c r="CS499" s="104"/>
      <c r="CT499" s="104"/>
      <c r="CU499" s="104"/>
      <c r="CV499" s="104"/>
      <c r="CW499" s="104"/>
      <c r="CX499" s="104"/>
      <c r="CY499" s="104"/>
      <c r="CZ499" s="104"/>
      <c r="DA499" s="104"/>
      <c r="DB499" s="104"/>
      <c r="DC499" s="104"/>
      <c r="DD499" s="104"/>
      <c r="DE499" s="104"/>
      <c r="DF499" s="104"/>
      <c r="DG499" s="104"/>
      <c r="DH499" s="104"/>
      <c r="DI499" s="104"/>
      <c r="DJ499" s="104"/>
      <c r="DK499" s="104"/>
      <c r="DL499" s="104"/>
      <c r="DM499" s="104"/>
      <c r="DN499" s="104"/>
      <c r="DO499" s="104"/>
      <c r="DP499" s="104"/>
      <c r="DQ499" s="104"/>
      <c r="DR499" s="104"/>
      <c r="DS499" s="104"/>
      <c r="DT499" s="104"/>
      <c r="DU499" s="104"/>
      <c r="DV499" s="104"/>
      <c r="DW499" s="104"/>
      <c r="DX499" s="104"/>
      <c r="DY499" s="104"/>
      <c r="DZ499" s="104"/>
      <c r="EA499" s="104"/>
      <c r="EB499" s="104"/>
      <c r="EC499" s="104"/>
      <c r="ED499" s="104"/>
      <c r="EE499" s="104"/>
      <c r="EF499" s="104"/>
      <c r="EG499" s="104"/>
      <c r="EH499" s="104"/>
      <c r="EI499" s="104"/>
      <c r="EJ499" s="104"/>
      <c r="EK499" s="104"/>
      <c r="EL499" s="104"/>
      <c r="EM499" s="104"/>
      <c r="EN499" s="104"/>
      <c r="EO499" s="104"/>
      <c r="EP499" s="104"/>
      <c r="EQ499" s="104"/>
      <c r="ER499" s="104"/>
      <c r="ES499" s="104"/>
      <c r="ET499" s="104"/>
      <c r="EU499" s="104"/>
      <c r="EV499" s="104"/>
      <c r="EW499" s="104"/>
      <c r="EX499" s="104"/>
      <c r="EY499" s="104"/>
      <c r="EZ499" s="104"/>
      <c r="FA499" s="104"/>
      <c r="FB499" s="104"/>
      <c r="FC499" s="104"/>
      <c r="FD499" s="104"/>
      <c r="FE499" s="104"/>
      <c r="FF499" s="104"/>
      <c r="FG499" s="104"/>
      <c r="FH499" s="104"/>
      <c r="FI499" s="104"/>
      <c r="FJ499" s="104"/>
      <c r="FK499" s="104"/>
      <c r="FL499" s="104"/>
      <c r="FM499" s="104"/>
      <c r="FN499" s="104"/>
      <c r="FO499" s="104"/>
      <c r="FP499" s="104"/>
      <c r="FQ499" s="104"/>
      <c r="FR499" s="104"/>
      <c r="FS499" s="104"/>
      <c r="FT499" s="104"/>
      <c r="FU499" s="104"/>
      <c r="FV499" s="104"/>
      <c r="FW499" s="104"/>
      <c r="FX499" s="104"/>
      <c r="FY499" s="104"/>
      <c r="FZ499" s="104"/>
      <c r="GA499" s="104"/>
      <c r="GB499" s="104"/>
      <c r="GC499" s="104"/>
      <c r="GD499" s="104"/>
      <c r="GE499" s="104"/>
      <c r="GF499" s="104"/>
      <c r="GG499" s="104"/>
      <c r="GH499" s="104"/>
      <c r="GI499" s="104"/>
      <c r="GJ499" s="104"/>
      <c r="GK499" s="104"/>
      <c r="GL499" s="104"/>
      <c r="GM499" s="104"/>
      <c r="GN499" s="104"/>
      <c r="GO499" s="104"/>
      <c r="GP499" s="104"/>
      <c r="GQ499" s="104"/>
      <c r="GR499" s="104"/>
      <c r="GS499" s="104"/>
      <c r="GT499" s="104"/>
      <c r="GU499" s="104"/>
      <c r="GV499" s="104"/>
      <c r="GW499" s="104"/>
      <c r="GX499" s="104"/>
      <c r="GY499" s="104"/>
      <c r="GZ499" s="104"/>
      <c r="HA499" s="104"/>
      <c r="HB499" s="104"/>
      <c r="HC499" s="104"/>
      <c r="HD499" s="104"/>
      <c r="HE499" s="104"/>
      <c r="HF499" s="104"/>
      <c r="HG499" s="104"/>
      <c r="HH499" s="104"/>
      <c r="HI499" s="104"/>
      <c r="HJ499" s="104"/>
      <c r="HK499" s="104"/>
      <c r="HL499" s="104"/>
      <c r="HM499" s="104"/>
      <c r="HN499" s="104"/>
      <c r="HO499" s="104"/>
      <c r="HP499" s="104"/>
      <c r="HQ499" s="104"/>
      <c r="HR499" s="104"/>
      <c r="HS499" s="104"/>
      <c r="HT499" s="104"/>
      <c r="HU499" s="104"/>
      <c r="HV499" s="104"/>
      <c r="HW499" s="104"/>
      <c r="HX499" s="104"/>
      <c r="HY499" s="104"/>
      <c r="HZ499" s="104"/>
      <c r="IA499" s="104"/>
      <c r="IB499" s="104"/>
      <c r="IC499" s="104"/>
      <c r="ID499" s="104"/>
      <c r="IE499" s="104"/>
      <c r="IF499" s="104"/>
      <c r="IG499" s="104"/>
      <c r="IH499" s="104"/>
      <c r="II499" s="104"/>
      <c r="IJ499" s="104"/>
      <c r="IK499" s="104"/>
      <c r="IL499" s="104"/>
      <c r="IM499" s="104"/>
      <c r="IN499" s="104"/>
      <c r="IO499" s="104"/>
      <c r="IP499" s="104"/>
      <c r="IQ499" s="104"/>
      <c r="IR499" s="104"/>
      <c r="IS499" s="104"/>
      <c r="IT499" s="104"/>
      <c r="IU499" s="104"/>
      <c r="IV499" s="104"/>
    </row>
  </sheetData>
  <sheetProtection/>
  <mergeCells count="1">
    <mergeCell ref="K4:K6"/>
  </mergeCells>
  <printOptions/>
  <pageMargins left="0.984251968503937" right="0.3937007874015748" top="0.984251968503937" bottom="0.7480314960629921" header="0.4330708661417323" footer="0.3937007874015748"/>
  <pageSetup horizontalDpi="300" verticalDpi="300" orientation="portrait" paperSize="9" r:id="rId1"/>
  <headerFooter alignWithMargins="0">
    <oddHeader xml:space="preserve">&amp;L
&amp;R&amp;"Projekt,Običajno"&amp;72p&amp;"Cambria,Običajno" &amp;"ProArc,Navadno"&amp;18  </oddHeader>
    <oddFooter>&amp;L&amp;9&amp;C&amp;6 &amp; List: &amp;A&amp;R &amp; &amp;9 &amp; Stran: &amp;P</oddFooter>
  </headerFooter>
  <rowBreaks count="22" manualBreakCount="22">
    <brk id="33" max="255" man="1"/>
    <brk id="63" max="255" man="1"/>
    <brk id="72" max="255" man="1"/>
    <brk id="81" max="255" man="1"/>
    <brk id="112" max="255" man="1"/>
    <brk id="130" max="255" man="1"/>
    <brk id="139" max="255" man="1"/>
    <brk id="166" max="255" man="1"/>
    <brk id="184" max="255" man="1"/>
    <brk id="193" max="255" man="1"/>
    <brk id="219" max="255" man="1"/>
    <brk id="237" max="255" man="1"/>
    <brk id="246" max="255" man="1"/>
    <brk id="280" max="255" man="1"/>
    <brk id="289" max="255" man="1"/>
    <brk id="298" max="255" man="1"/>
    <brk id="332" max="255" man="1"/>
    <brk id="341" max="255" man="1"/>
    <brk id="353" max="255" man="1"/>
    <brk id="389" max="255" man="1"/>
    <brk id="424" max="255" man="1"/>
    <brk id="443" max="255" man="1"/>
  </rowBreaks>
</worksheet>
</file>

<file path=xl/worksheets/sheet9.xml><?xml version="1.0" encoding="utf-8"?>
<worksheet xmlns="http://schemas.openxmlformats.org/spreadsheetml/2006/main" xmlns:r="http://schemas.openxmlformats.org/officeDocument/2006/relationships">
  <sheetPr codeName="List28"/>
  <dimension ref="A1:IV196"/>
  <sheetViews>
    <sheetView view="pageBreakPreview" zoomScaleSheetLayoutView="100" workbookViewId="0" topLeftCell="A1">
      <selection activeCell="D169" sqref="D169"/>
    </sheetView>
  </sheetViews>
  <sheetFormatPr defaultColWidth="9.00390625" defaultRowHeight="12.75"/>
  <cols>
    <col min="1" max="1" width="2.625" style="104" customWidth="1"/>
    <col min="2" max="2" width="4.375" style="104" customWidth="1"/>
    <col min="3" max="3" width="43.75390625" style="543" customWidth="1"/>
    <col min="4" max="4" width="6.25390625" style="544" customWidth="1"/>
    <col min="5" max="5" width="7.625" style="544" customWidth="1"/>
    <col min="6" max="6" width="10.00390625" style="545" customWidth="1"/>
    <col min="7" max="7" width="13.25390625" style="545" customWidth="1"/>
    <col min="8" max="8" width="21.00390625" style="249" customWidth="1"/>
    <col min="9" max="9" width="21.00390625" style="540" customWidth="1"/>
    <col min="10" max="10" width="21.00390625" style="541" customWidth="1"/>
    <col min="11" max="11" width="21.00390625" style="301" customWidth="1"/>
    <col min="12" max="12" width="21.00390625" style="298" customWidth="1"/>
    <col min="13" max="18" width="21.00390625" style="309" customWidth="1"/>
    <col min="19" max="30" width="21.00390625" style="104" customWidth="1"/>
    <col min="31" max="16384" width="9.125" style="104" customWidth="1"/>
  </cols>
  <sheetData>
    <row r="1" spans="1:18" s="105" customFormat="1" ht="18">
      <c r="A1" s="791" t="s">
        <v>845</v>
      </c>
      <c r="B1" s="537"/>
      <c r="C1" s="536"/>
      <c r="D1" s="538"/>
      <c r="E1" s="538"/>
      <c r="F1" s="539"/>
      <c r="G1" s="539"/>
      <c r="H1" s="249"/>
      <c r="I1" s="540"/>
      <c r="J1" s="541"/>
      <c r="K1" s="301"/>
      <c r="L1" s="297"/>
      <c r="M1" s="307"/>
      <c r="N1" s="307"/>
      <c r="O1" s="307"/>
      <c r="P1" s="307"/>
      <c r="Q1" s="307"/>
      <c r="R1" s="307"/>
    </row>
    <row r="2" spans="1:18" s="105" customFormat="1" ht="18">
      <c r="A2" s="791"/>
      <c r="B2" s="537"/>
      <c r="C2" s="536"/>
      <c r="D2" s="538"/>
      <c r="E2" s="538"/>
      <c r="F2" s="539"/>
      <c r="G2" s="539"/>
      <c r="H2" s="249"/>
      <c r="I2" s="540"/>
      <c r="J2" s="541"/>
      <c r="K2" s="301"/>
      <c r="L2" s="297"/>
      <c r="M2" s="307"/>
      <c r="N2" s="307"/>
      <c r="O2" s="307"/>
      <c r="P2" s="307"/>
      <c r="Q2" s="307"/>
      <c r="R2" s="307"/>
    </row>
    <row r="3" spans="1:18" s="102" customFormat="1" ht="12.75">
      <c r="A3" s="792" t="str">
        <f>OSNOVA!D38</f>
        <v>S6.</v>
      </c>
      <c r="B3" s="710"/>
      <c r="C3" s="791" t="str">
        <f>OSNOVA!E38</f>
        <v>AVTOMATIKA ENERGETSKEGA SISTEMA</v>
      </c>
      <c r="D3" s="793"/>
      <c r="E3" s="793"/>
      <c r="F3" s="794"/>
      <c r="G3" s="794"/>
      <c r="H3" s="757"/>
      <c r="I3" s="795"/>
      <c r="J3" s="796"/>
      <c r="K3" s="298"/>
      <c r="L3" s="299"/>
      <c r="M3" s="268"/>
      <c r="N3" s="268"/>
      <c r="O3" s="268"/>
      <c r="P3" s="268"/>
      <c r="Q3" s="268"/>
      <c r="R3" s="268"/>
    </row>
    <row r="4" spans="1:11" ht="12.75">
      <c r="A4" s="542" t="s">
        <v>117</v>
      </c>
      <c r="B4" s="542"/>
      <c r="K4" s="684"/>
    </row>
    <row r="5" spans="3:11" ht="168">
      <c r="C5" s="546" t="s">
        <v>127</v>
      </c>
      <c r="D5" s="547"/>
      <c r="E5" s="547"/>
      <c r="F5" s="548"/>
      <c r="G5" s="548"/>
      <c r="I5" s="549"/>
      <c r="J5" s="550"/>
      <c r="K5" s="684"/>
    </row>
    <row r="6" spans="1:11" ht="12.75">
      <c r="A6" s="542" t="s">
        <v>123</v>
      </c>
      <c r="B6" s="542"/>
      <c r="C6" s="546"/>
      <c r="D6" s="547"/>
      <c r="E6" s="547"/>
      <c r="F6" s="548"/>
      <c r="G6" s="548"/>
      <c r="K6" s="684"/>
    </row>
    <row r="7" spans="1:18" s="102" customFormat="1" ht="12.75">
      <c r="A7" s="744" t="s">
        <v>848</v>
      </c>
      <c r="B7" s="744"/>
      <c r="C7" s="745" t="s">
        <v>849</v>
      </c>
      <c r="D7" s="746" t="s">
        <v>850</v>
      </c>
      <c r="E7" s="746" t="s">
        <v>851</v>
      </c>
      <c r="F7" s="747" t="s">
        <v>852</v>
      </c>
      <c r="G7" s="747" t="s">
        <v>853</v>
      </c>
      <c r="H7" s="549"/>
      <c r="I7" s="299"/>
      <c r="J7" s="299"/>
      <c r="K7" s="301"/>
      <c r="L7" s="549"/>
      <c r="M7" s="268"/>
      <c r="N7" s="268"/>
      <c r="O7" s="268"/>
      <c r="P7" s="268"/>
      <c r="Q7" s="268"/>
      <c r="R7" s="268"/>
    </row>
    <row r="8" spans="3:7" ht="12.75">
      <c r="C8" s="551"/>
      <c r="E8" s="552"/>
      <c r="G8" s="553"/>
    </row>
    <row r="9" spans="1:18" s="132" customFormat="1" ht="13.5" thickBot="1">
      <c r="A9" s="797"/>
      <c r="B9" s="798" t="s">
        <v>111</v>
      </c>
      <c r="C9" s="799" t="s">
        <v>378</v>
      </c>
      <c r="D9" s="554"/>
      <c r="E9" s="555"/>
      <c r="F9" s="515"/>
      <c r="G9" s="515"/>
      <c r="H9" s="783"/>
      <c r="I9" s="800"/>
      <c r="J9" s="785"/>
      <c r="K9" s="300"/>
      <c r="L9" s="300"/>
      <c r="M9" s="311"/>
      <c r="N9" s="311"/>
      <c r="O9" s="311"/>
      <c r="P9" s="311"/>
      <c r="Q9" s="311"/>
      <c r="R9" s="311"/>
    </row>
    <row r="10" spans="1:18" s="132" customFormat="1" ht="15.75">
      <c r="A10" s="556"/>
      <c r="B10" s="557"/>
      <c r="C10" s="289"/>
      <c r="D10" s="544"/>
      <c r="E10" s="552"/>
      <c r="F10" s="522"/>
      <c r="G10" s="522"/>
      <c r="H10" s="274"/>
      <c r="I10" s="327"/>
      <c r="J10" s="326"/>
      <c r="K10" s="319"/>
      <c r="L10" s="300"/>
      <c r="M10" s="311"/>
      <c r="N10" s="311"/>
      <c r="O10" s="311"/>
      <c r="P10" s="311"/>
      <c r="Q10" s="311"/>
      <c r="R10" s="311"/>
    </row>
    <row r="11" spans="1:18" s="80" customFormat="1" ht="24">
      <c r="A11" s="558" t="str">
        <f>$B$9</f>
        <v>I.</v>
      </c>
      <c r="B11" s="79">
        <f>COUNT(#REF!)+1</f>
        <v>1</v>
      </c>
      <c r="C11" s="203" t="s">
        <v>666</v>
      </c>
      <c r="D11" s="402" t="s">
        <v>6</v>
      </c>
      <c r="E11" s="403">
        <v>1</v>
      </c>
      <c r="F11" s="249">
        <f>H11*DobMont</f>
        <v>0</v>
      </c>
      <c r="G11" s="249">
        <f>E11*F11</f>
        <v>0</v>
      </c>
      <c r="H11" s="249"/>
      <c r="I11" s="540"/>
      <c r="J11" s="541"/>
      <c r="K11" s="320"/>
      <c r="L11" s="303"/>
      <c r="M11" s="330"/>
      <c r="N11" s="330"/>
      <c r="O11" s="330"/>
      <c r="P11" s="330"/>
      <c r="Q11" s="330"/>
      <c r="R11" s="330"/>
    </row>
    <row r="12" spans="1:18" s="80" customFormat="1" ht="72">
      <c r="A12" s="559"/>
      <c r="B12" s="79"/>
      <c r="C12" s="199" t="s">
        <v>667</v>
      </c>
      <c r="D12" s="402"/>
      <c r="E12" s="403"/>
      <c r="F12" s="249">
        <f>H12*DobMont</f>
        <v>0</v>
      </c>
      <c r="G12" s="249">
        <f aca="true" t="shared" si="0" ref="G12:G68">E12*F12</f>
        <v>0</v>
      </c>
      <c r="H12" s="249"/>
      <c r="I12" s="540"/>
      <c r="J12" s="541"/>
      <c r="K12" s="320"/>
      <c r="L12" s="303"/>
      <c r="M12" s="330"/>
      <c r="N12" s="330"/>
      <c r="O12" s="330"/>
      <c r="P12" s="330"/>
      <c r="Q12" s="330"/>
      <c r="R12" s="330"/>
    </row>
    <row r="13" spans="1:18" s="80" customFormat="1" ht="24">
      <c r="A13" s="559"/>
      <c r="B13" s="79"/>
      <c r="C13" s="444" t="s">
        <v>668</v>
      </c>
      <c r="D13" s="487"/>
      <c r="E13" s="488"/>
      <c r="F13" s="249">
        <f>H13*DobMont</f>
        <v>0</v>
      </c>
      <c r="G13" s="249">
        <f t="shared" si="0"/>
        <v>0</v>
      </c>
      <c r="H13" s="249"/>
      <c r="I13" s="540"/>
      <c r="J13" s="541"/>
      <c r="K13" s="320"/>
      <c r="L13" s="303"/>
      <c r="M13" s="330"/>
      <c r="N13" s="330"/>
      <c r="O13" s="330"/>
      <c r="P13" s="330"/>
      <c r="Q13" s="330"/>
      <c r="R13" s="330"/>
    </row>
    <row r="14" spans="1:18" s="80" customFormat="1" ht="12">
      <c r="A14" s="559"/>
      <c r="B14" s="79"/>
      <c r="C14" s="250"/>
      <c r="D14" s="487"/>
      <c r="E14" s="488"/>
      <c r="F14" s="249"/>
      <c r="G14" s="249">
        <f t="shared" si="0"/>
        <v>0</v>
      </c>
      <c r="H14" s="249"/>
      <c r="I14" s="540"/>
      <c r="J14" s="541"/>
      <c r="K14" s="320"/>
      <c r="L14" s="303"/>
      <c r="M14" s="330"/>
      <c r="N14" s="330"/>
      <c r="O14" s="330"/>
      <c r="P14" s="330"/>
      <c r="Q14" s="330"/>
      <c r="R14" s="330"/>
    </row>
    <row r="15" spans="1:18" s="80" customFormat="1" ht="12">
      <c r="A15" s="558" t="str">
        <f>$B$9</f>
        <v>I.</v>
      </c>
      <c r="B15" s="79">
        <f>COUNT($A$11:B13)+1</f>
        <v>2</v>
      </c>
      <c r="C15" s="203" t="s">
        <v>669</v>
      </c>
      <c r="D15" s="402" t="s">
        <v>6</v>
      </c>
      <c r="E15" s="403">
        <v>1</v>
      </c>
      <c r="F15" s="249">
        <f aca="true" t="shared" si="1" ref="F15:F21">H15*DobMont</f>
        <v>0</v>
      </c>
      <c r="G15" s="249">
        <f t="shared" si="0"/>
        <v>0</v>
      </c>
      <c r="H15" s="249"/>
      <c r="I15" s="540"/>
      <c r="J15" s="541"/>
      <c r="K15" s="320"/>
      <c r="L15" s="303"/>
      <c r="M15" s="330"/>
      <c r="N15" s="330"/>
      <c r="O15" s="330"/>
      <c r="P15" s="330"/>
      <c r="Q15" s="330"/>
      <c r="R15" s="330"/>
    </row>
    <row r="16" spans="1:18" s="80" customFormat="1" ht="24">
      <c r="A16" s="558"/>
      <c r="B16" s="79"/>
      <c r="C16" s="199" t="s">
        <v>670</v>
      </c>
      <c r="D16" s="402"/>
      <c r="E16" s="403"/>
      <c r="F16" s="249">
        <f t="shared" si="1"/>
        <v>0</v>
      </c>
      <c r="G16" s="249">
        <f t="shared" si="0"/>
        <v>0</v>
      </c>
      <c r="H16" s="249"/>
      <c r="I16" s="540"/>
      <c r="J16" s="541"/>
      <c r="K16" s="320"/>
      <c r="L16" s="303"/>
      <c r="M16" s="330"/>
      <c r="N16" s="330"/>
      <c r="O16" s="330"/>
      <c r="P16" s="330"/>
      <c r="Q16" s="330"/>
      <c r="R16" s="330"/>
    </row>
    <row r="17" spans="1:18" s="80" customFormat="1" ht="24">
      <c r="A17" s="558"/>
      <c r="B17" s="79"/>
      <c r="C17" s="444" t="s">
        <v>671</v>
      </c>
      <c r="D17" s="487"/>
      <c r="E17" s="488"/>
      <c r="F17" s="249">
        <f t="shared" si="1"/>
        <v>0</v>
      </c>
      <c r="G17" s="249">
        <f t="shared" si="0"/>
        <v>0</v>
      </c>
      <c r="H17" s="249"/>
      <c r="I17" s="540"/>
      <c r="J17" s="541"/>
      <c r="K17" s="320"/>
      <c r="L17" s="303"/>
      <c r="M17" s="330"/>
      <c r="N17" s="330"/>
      <c r="O17" s="330"/>
      <c r="P17" s="330"/>
      <c r="Q17" s="330"/>
      <c r="R17" s="330"/>
    </row>
    <row r="18" spans="1:18" s="80" customFormat="1" ht="12">
      <c r="A18" s="559"/>
      <c r="B18" s="79"/>
      <c r="C18" s="200"/>
      <c r="D18" s="490"/>
      <c r="E18" s="403"/>
      <c r="F18" s="249">
        <f t="shared" si="1"/>
        <v>0</v>
      </c>
      <c r="G18" s="249">
        <f t="shared" si="0"/>
        <v>0</v>
      </c>
      <c r="H18" s="249"/>
      <c r="I18" s="540"/>
      <c r="J18" s="541"/>
      <c r="K18" s="320"/>
      <c r="L18" s="303"/>
      <c r="M18" s="330"/>
      <c r="N18" s="330"/>
      <c r="O18" s="330"/>
      <c r="P18" s="330"/>
      <c r="Q18" s="330"/>
      <c r="R18" s="330"/>
    </row>
    <row r="19" spans="1:18" s="80" customFormat="1" ht="12">
      <c r="A19" s="558" t="str">
        <f>$B$9</f>
        <v>I.</v>
      </c>
      <c r="B19" s="79">
        <f>COUNT($A$11:B17)+1</f>
        <v>3</v>
      </c>
      <c r="C19" s="203" t="s">
        <v>672</v>
      </c>
      <c r="D19" s="402" t="s">
        <v>6</v>
      </c>
      <c r="E19" s="403">
        <v>2</v>
      </c>
      <c r="F19" s="249">
        <f t="shared" si="1"/>
        <v>0</v>
      </c>
      <c r="G19" s="249">
        <f t="shared" si="0"/>
        <v>0</v>
      </c>
      <c r="H19" s="249"/>
      <c r="I19" s="540"/>
      <c r="J19" s="541"/>
      <c r="K19" s="320"/>
      <c r="L19" s="303"/>
      <c r="M19" s="330"/>
      <c r="N19" s="330"/>
      <c r="O19" s="330"/>
      <c r="P19" s="330"/>
      <c r="Q19" s="330"/>
      <c r="R19" s="330"/>
    </row>
    <row r="20" spans="1:18" s="80" customFormat="1" ht="12">
      <c r="A20" s="558"/>
      <c r="B20" s="79"/>
      <c r="C20" s="199" t="s">
        <v>673</v>
      </c>
      <c r="D20" s="402"/>
      <c r="E20" s="403"/>
      <c r="F20" s="249">
        <f t="shared" si="1"/>
        <v>0</v>
      </c>
      <c r="G20" s="249">
        <f t="shared" si="0"/>
        <v>0</v>
      </c>
      <c r="H20" s="249"/>
      <c r="I20" s="540"/>
      <c r="J20" s="541"/>
      <c r="K20" s="320"/>
      <c r="L20" s="303"/>
      <c r="M20" s="330"/>
      <c r="N20" s="330"/>
      <c r="O20" s="330"/>
      <c r="P20" s="330"/>
      <c r="Q20" s="330"/>
      <c r="R20" s="330"/>
    </row>
    <row r="21" spans="1:18" s="80" customFormat="1" ht="24">
      <c r="A21" s="558"/>
      <c r="B21" s="79"/>
      <c r="C21" s="444" t="s">
        <v>674</v>
      </c>
      <c r="D21" s="487"/>
      <c r="E21" s="488"/>
      <c r="F21" s="249">
        <f t="shared" si="1"/>
        <v>0</v>
      </c>
      <c r="G21" s="249">
        <f t="shared" si="0"/>
        <v>0</v>
      </c>
      <c r="H21" s="249"/>
      <c r="I21" s="540"/>
      <c r="J21" s="541"/>
      <c r="K21" s="320"/>
      <c r="L21" s="303"/>
      <c r="M21" s="330"/>
      <c r="N21" s="330"/>
      <c r="O21" s="330"/>
      <c r="P21" s="330"/>
      <c r="Q21" s="330"/>
      <c r="R21" s="330"/>
    </row>
    <row r="22" spans="1:18" s="80" customFormat="1" ht="12">
      <c r="A22" s="559"/>
      <c r="B22" s="79"/>
      <c r="C22" s="200"/>
      <c r="D22" s="490"/>
      <c r="E22" s="403"/>
      <c r="F22" s="249"/>
      <c r="G22" s="249">
        <f t="shared" si="0"/>
        <v>0</v>
      </c>
      <c r="H22" s="249"/>
      <c r="I22" s="540"/>
      <c r="J22" s="541"/>
      <c r="K22" s="320"/>
      <c r="L22" s="303"/>
      <c r="M22" s="330"/>
      <c r="N22" s="330"/>
      <c r="O22" s="330"/>
      <c r="P22" s="330"/>
      <c r="Q22" s="330"/>
      <c r="R22" s="330"/>
    </row>
    <row r="23" spans="1:18" s="80" customFormat="1" ht="12">
      <c r="A23" s="558" t="str">
        <f>$B$9</f>
        <v>I.</v>
      </c>
      <c r="B23" s="79">
        <v>4</v>
      </c>
      <c r="C23" s="203" t="s">
        <v>672</v>
      </c>
      <c r="D23" s="402" t="s">
        <v>6</v>
      </c>
      <c r="E23" s="403">
        <v>2</v>
      </c>
      <c r="F23" s="249">
        <f>H23*DobMont</f>
        <v>0</v>
      </c>
      <c r="G23" s="249">
        <f t="shared" si="0"/>
        <v>0</v>
      </c>
      <c r="H23" s="249"/>
      <c r="I23" s="540"/>
      <c r="J23" s="541"/>
      <c r="K23" s="320"/>
      <c r="L23" s="303"/>
      <c r="M23" s="330"/>
      <c r="N23" s="330"/>
      <c r="O23" s="330"/>
      <c r="P23" s="330"/>
      <c r="Q23" s="330"/>
      <c r="R23" s="330"/>
    </row>
    <row r="24" spans="1:18" s="80" customFormat="1" ht="12">
      <c r="A24" s="558"/>
      <c r="B24" s="79"/>
      <c r="C24" s="199" t="s">
        <v>675</v>
      </c>
      <c r="D24" s="402"/>
      <c r="E24" s="403"/>
      <c r="F24" s="249">
        <f>H24*DobMont</f>
        <v>0</v>
      </c>
      <c r="G24" s="249">
        <f t="shared" si="0"/>
        <v>0</v>
      </c>
      <c r="H24" s="249"/>
      <c r="I24" s="540"/>
      <c r="J24" s="541"/>
      <c r="K24" s="320"/>
      <c r="L24" s="303"/>
      <c r="M24" s="330"/>
      <c r="N24" s="330"/>
      <c r="O24" s="330"/>
      <c r="P24" s="330"/>
      <c r="Q24" s="330"/>
      <c r="R24" s="330"/>
    </row>
    <row r="25" spans="1:18" s="80" customFormat="1" ht="24">
      <c r="A25" s="558"/>
      <c r="B25" s="79"/>
      <c r="C25" s="444" t="s">
        <v>676</v>
      </c>
      <c r="D25" s="487"/>
      <c r="E25" s="488"/>
      <c r="F25" s="249">
        <f>H25*DobMont</f>
        <v>0</v>
      </c>
      <c r="G25" s="249">
        <f t="shared" si="0"/>
        <v>0</v>
      </c>
      <c r="H25" s="249"/>
      <c r="I25" s="540"/>
      <c r="J25" s="541"/>
      <c r="K25" s="320"/>
      <c r="L25" s="303"/>
      <c r="M25" s="330"/>
      <c r="N25" s="330"/>
      <c r="O25" s="330"/>
      <c r="P25" s="330"/>
      <c r="Q25" s="330"/>
      <c r="R25" s="330"/>
    </row>
    <row r="26" spans="1:18" s="80" customFormat="1" ht="12">
      <c r="A26" s="558"/>
      <c r="B26" s="79"/>
      <c r="C26" s="444"/>
      <c r="D26" s="487"/>
      <c r="E26" s="488"/>
      <c r="F26" s="249"/>
      <c r="G26" s="249">
        <f t="shared" si="0"/>
        <v>0</v>
      </c>
      <c r="H26" s="249"/>
      <c r="I26" s="540"/>
      <c r="J26" s="541"/>
      <c r="K26" s="320"/>
      <c r="L26" s="303"/>
      <c r="M26" s="330"/>
      <c r="N26" s="330"/>
      <c r="O26" s="330"/>
      <c r="P26" s="330"/>
      <c r="Q26" s="330"/>
      <c r="R26" s="330"/>
    </row>
    <row r="27" spans="1:18" s="80" customFormat="1" ht="12">
      <c r="A27" s="558" t="str">
        <f>$B$9</f>
        <v>I.</v>
      </c>
      <c r="B27" s="79">
        <f>COUNT($A$11:B25)+1</f>
        <v>5</v>
      </c>
      <c r="C27" s="203" t="s">
        <v>672</v>
      </c>
      <c r="D27" s="402" t="s">
        <v>6</v>
      </c>
      <c r="E27" s="403">
        <v>1</v>
      </c>
      <c r="F27" s="249">
        <f aca="true" t="shared" si="2" ref="F27:F33">H27*DobMont</f>
        <v>0</v>
      </c>
      <c r="G27" s="249">
        <f t="shared" si="0"/>
        <v>0</v>
      </c>
      <c r="H27" s="249"/>
      <c r="I27" s="540"/>
      <c r="J27" s="541"/>
      <c r="K27" s="320"/>
      <c r="L27" s="303"/>
      <c r="M27" s="330"/>
      <c r="N27" s="330"/>
      <c r="O27" s="330"/>
      <c r="P27" s="330"/>
      <c r="Q27" s="330"/>
      <c r="R27" s="330"/>
    </row>
    <row r="28" spans="1:18" s="80" customFormat="1" ht="12">
      <c r="A28" s="558"/>
      <c r="B28" s="79"/>
      <c r="C28" s="199" t="s">
        <v>677</v>
      </c>
      <c r="D28" s="402"/>
      <c r="E28" s="403"/>
      <c r="F28" s="249">
        <f t="shared" si="2"/>
        <v>0</v>
      </c>
      <c r="G28" s="249">
        <f t="shared" si="0"/>
        <v>0</v>
      </c>
      <c r="H28" s="249"/>
      <c r="I28" s="540"/>
      <c r="J28" s="541"/>
      <c r="K28" s="320"/>
      <c r="L28" s="303"/>
      <c r="M28" s="330"/>
      <c r="N28" s="330"/>
      <c r="O28" s="330"/>
      <c r="P28" s="330"/>
      <c r="Q28" s="330"/>
      <c r="R28" s="330"/>
    </row>
    <row r="29" spans="1:18" s="80" customFormat="1" ht="24">
      <c r="A29" s="558"/>
      <c r="B29" s="79"/>
      <c r="C29" s="444" t="s">
        <v>678</v>
      </c>
      <c r="D29" s="487"/>
      <c r="E29" s="488"/>
      <c r="F29" s="249">
        <f t="shared" si="2"/>
        <v>0</v>
      </c>
      <c r="G29" s="249">
        <f t="shared" si="0"/>
        <v>0</v>
      </c>
      <c r="H29" s="249"/>
      <c r="I29" s="540"/>
      <c r="J29" s="541"/>
      <c r="K29" s="320"/>
      <c r="L29" s="303"/>
      <c r="M29" s="330"/>
      <c r="N29" s="330"/>
      <c r="O29" s="330"/>
      <c r="P29" s="330"/>
      <c r="Q29" s="330"/>
      <c r="R29" s="330"/>
    </row>
    <row r="30" spans="1:18" s="80" customFormat="1" ht="12">
      <c r="A30" s="559"/>
      <c r="B30" s="79"/>
      <c r="C30" s="200"/>
      <c r="D30" s="490"/>
      <c r="E30" s="403"/>
      <c r="F30" s="249">
        <f t="shared" si="2"/>
        <v>0</v>
      </c>
      <c r="G30" s="249">
        <f t="shared" si="0"/>
        <v>0</v>
      </c>
      <c r="H30" s="249"/>
      <c r="I30" s="540"/>
      <c r="J30" s="541"/>
      <c r="K30" s="320"/>
      <c r="L30" s="303"/>
      <c r="M30" s="330"/>
      <c r="N30" s="330"/>
      <c r="O30" s="330"/>
      <c r="P30" s="330"/>
      <c r="Q30" s="330"/>
      <c r="R30" s="330"/>
    </row>
    <row r="31" spans="1:18" s="80" customFormat="1" ht="12">
      <c r="A31" s="558" t="str">
        <f>$B$9</f>
        <v>I.</v>
      </c>
      <c r="B31" s="79">
        <f>COUNT($A$11:B29)+1</f>
        <v>6</v>
      </c>
      <c r="C31" s="203" t="s">
        <v>672</v>
      </c>
      <c r="D31" s="402" t="s">
        <v>6</v>
      </c>
      <c r="E31" s="403">
        <v>1</v>
      </c>
      <c r="F31" s="249">
        <f t="shared" si="2"/>
        <v>0</v>
      </c>
      <c r="G31" s="249">
        <f t="shared" si="0"/>
        <v>0</v>
      </c>
      <c r="H31" s="249"/>
      <c r="I31" s="540"/>
      <c r="J31" s="541"/>
      <c r="K31" s="320"/>
      <c r="L31" s="303"/>
      <c r="M31" s="330"/>
      <c r="N31" s="330"/>
      <c r="O31" s="330"/>
      <c r="P31" s="330"/>
      <c r="Q31" s="330"/>
      <c r="R31" s="330"/>
    </row>
    <row r="32" spans="1:18" s="80" customFormat="1" ht="12">
      <c r="A32" s="558"/>
      <c r="B32" s="79"/>
      <c r="C32" s="199" t="s">
        <v>679</v>
      </c>
      <c r="D32" s="402"/>
      <c r="E32" s="403"/>
      <c r="F32" s="249">
        <f t="shared" si="2"/>
        <v>0</v>
      </c>
      <c r="G32" s="249">
        <f t="shared" si="0"/>
        <v>0</v>
      </c>
      <c r="H32" s="249"/>
      <c r="I32" s="540"/>
      <c r="J32" s="541"/>
      <c r="K32" s="320"/>
      <c r="L32" s="303"/>
      <c r="M32" s="330"/>
      <c r="N32" s="330"/>
      <c r="O32" s="330"/>
      <c r="P32" s="330"/>
      <c r="Q32" s="330"/>
      <c r="R32" s="330"/>
    </row>
    <row r="33" spans="1:18" s="80" customFormat="1" ht="24">
      <c r="A33" s="558"/>
      <c r="B33" s="79"/>
      <c r="C33" s="444" t="s">
        <v>680</v>
      </c>
      <c r="D33" s="487"/>
      <c r="E33" s="488"/>
      <c r="F33" s="249">
        <f t="shared" si="2"/>
        <v>0</v>
      </c>
      <c r="G33" s="249">
        <f t="shared" si="0"/>
        <v>0</v>
      </c>
      <c r="H33" s="249"/>
      <c r="I33" s="540"/>
      <c r="J33" s="541"/>
      <c r="K33" s="320"/>
      <c r="L33" s="303"/>
      <c r="M33" s="330"/>
      <c r="N33" s="330"/>
      <c r="O33" s="330"/>
      <c r="P33" s="330"/>
      <c r="Q33" s="330"/>
      <c r="R33" s="330"/>
    </row>
    <row r="34" spans="1:18" s="80" customFormat="1" ht="12">
      <c r="A34" s="559"/>
      <c r="B34" s="79"/>
      <c r="C34" s="200"/>
      <c r="D34" s="490"/>
      <c r="E34" s="403"/>
      <c r="F34" s="249"/>
      <c r="G34" s="249">
        <f t="shared" si="0"/>
        <v>0</v>
      </c>
      <c r="H34" s="249"/>
      <c r="I34" s="540"/>
      <c r="J34" s="541"/>
      <c r="K34" s="320"/>
      <c r="L34" s="303"/>
      <c r="M34" s="330"/>
      <c r="N34" s="330"/>
      <c r="O34" s="330"/>
      <c r="P34" s="330"/>
      <c r="Q34" s="330"/>
      <c r="R34" s="330"/>
    </row>
    <row r="35" spans="1:18" s="80" customFormat="1" ht="12">
      <c r="A35" s="558" t="str">
        <f>$B$9</f>
        <v>I.</v>
      </c>
      <c r="B35" s="79">
        <v>7</v>
      </c>
      <c r="C35" s="203" t="s">
        <v>672</v>
      </c>
      <c r="D35" s="402" t="s">
        <v>6</v>
      </c>
      <c r="E35" s="403">
        <v>1</v>
      </c>
      <c r="F35" s="249">
        <f>H35*DobMont</f>
        <v>0</v>
      </c>
      <c r="G35" s="249">
        <f t="shared" si="0"/>
        <v>0</v>
      </c>
      <c r="H35" s="249"/>
      <c r="I35" s="540"/>
      <c r="J35" s="541"/>
      <c r="K35" s="320"/>
      <c r="L35" s="303"/>
      <c r="M35" s="330"/>
      <c r="N35" s="330"/>
      <c r="O35" s="330"/>
      <c r="P35" s="330"/>
      <c r="Q35" s="330"/>
      <c r="R35" s="330"/>
    </row>
    <row r="36" spans="1:18" s="80" customFormat="1" ht="12">
      <c r="A36" s="558"/>
      <c r="B36" s="79"/>
      <c r="C36" s="199" t="s">
        <v>681</v>
      </c>
      <c r="D36" s="402"/>
      <c r="E36" s="403"/>
      <c r="F36" s="249">
        <f>H36*DobMont</f>
        <v>0</v>
      </c>
      <c r="G36" s="249">
        <f t="shared" si="0"/>
        <v>0</v>
      </c>
      <c r="H36" s="249"/>
      <c r="I36" s="540"/>
      <c r="J36" s="541"/>
      <c r="K36" s="320"/>
      <c r="L36" s="303"/>
      <c r="M36" s="330"/>
      <c r="N36" s="330"/>
      <c r="O36" s="330"/>
      <c r="P36" s="330"/>
      <c r="Q36" s="330"/>
      <c r="R36" s="330"/>
    </row>
    <row r="37" spans="1:18" s="80" customFormat="1" ht="24">
      <c r="A37" s="558"/>
      <c r="B37" s="79"/>
      <c r="C37" s="444" t="s">
        <v>682</v>
      </c>
      <c r="D37" s="487"/>
      <c r="E37" s="488"/>
      <c r="F37" s="249">
        <f>H37*DobMont</f>
        <v>0</v>
      </c>
      <c r="G37" s="249">
        <f t="shared" si="0"/>
        <v>0</v>
      </c>
      <c r="H37" s="249"/>
      <c r="I37" s="540"/>
      <c r="J37" s="541"/>
      <c r="K37" s="320"/>
      <c r="L37" s="303"/>
      <c r="M37" s="330"/>
      <c r="N37" s="330"/>
      <c r="O37" s="330"/>
      <c r="P37" s="330"/>
      <c r="Q37" s="330"/>
      <c r="R37" s="330"/>
    </row>
    <row r="38" spans="1:18" s="80" customFormat="1" ht="12">
      <c r="A38" s="559"/>
      <c r="B38" s="79"/>
      <c r="C38" s="250"/>
      <c r="D38" s="487"/>
      <c r="E38" s="488"/>
      <c r="F38" s="249"/>
      <c r="G38" s="249">
        <f t="shared" si="0"/>
        <v>0</v>
      </c>
      <c r="H38" s="249"/>
      <c r="I38" s="540"/>
      <c r="J38" s="541"/>
      <c r="K38" s="320"/>
      <c r="L38" s="303"/>
      <c r="M38" s="330"/>
      <c r="N38" s="330"/>
      <c r="O38" s="330"/>
      <c r="P38" s="330"/>
      <c r="Q38" s="330"/>
      <c r="R38" s="330"/>
    </row>
    <row r="39" spans="1:18" s="80" customFormat="1" ht="12">
      <c r="A39" s="558" t="str">
        <f>$B$9</f>
        <v>I.</v>
      </c>
      <c r="B39" s="79">
        <f>COUNT($A$11:B37)+1</f>
        <v>8</v>
      </c>
      <c r="C39" s="203" t="s">
        <v>672</v>
      </c>
      <c r="D39" s="402" t="s">
        <v>6</v>
      </c>
      <c r="E39" s="403">
        <v>1</v>
      </c>
      <c r="F39" s="249">
        <f aca="true" t="shared" si="3" ref="F39:F45">H39*DobMont</f>
        <v>0</v>
      </c>
      <c r="G39" s="249">
        <f t="shared" si="0"/>
        <v>0</v>
      </c>
      <c r="H39" s="249"/>
      <c r="I39" s="540"/>
      <c r="J39" s="541"/>
      <c r="K39" s="320"/>
      <c r="L39" s="303"/>
      <c r="M39" s="330"/>
      <c r="N39" s="330"/>
      <c r="O39" s="330"/>
      <c r="P39" s="330"/>
      <c r="Q39" s="330"/>
      <c r="R39" s="330"/>
    </row>
    <row r="40" spans="1:18" s="80" customFormat="1" ht="12">
      <c r="A40" s="558"/>
      <c r="B40" s="79"/>
      <c r="C40" s="199" t="s">
        <v>683</v>
      </c>
      <c r="D40" s="402"/>
      <c r="E40" s="403"/>
      <c r="F40" s="249">
        <f t="shared" si="3"/>
        <v>0</v>
      </c>
      <c r="G40" s="249">
        <f t="shared" si="0"/>
        <v>0</v>
      </c>
      <c r="H40" s="249"/>
      <c r="I40" s="540"/>
      <c r="J40" s="541"/>
      <c r="K40" s="320"/>
      <c r="L40" s="303"/>
      <c r="M40" s="330"/>
      <c r="N40" s="330"/>
      <c r="O40" s="330"/>
      <c r="P40" s="330"/>
      <c r="Q40" s="330"/>
      <c r="R40" s="330"/>
    </row>
    <row r="41" spans="1:18" s="80" customFormat="1" ht="24">
      <c r="A41" s="558"/>
      <c r="B41" s="79"/>
      <c r="C41" s="444" t="s">
        <v>684</v>
      </c>
      <c r="D41" s="487"/>
      <c r="E41" s="488"/>
      <c r="F41" s="249">
        <f t="shared" si="3"/>
        <v>0</v>
      </c>
      <c r="G41" s="249">
        <f t="shared" si="0"/>
        <v>0</v>
      </c>
      <c r="H41" s="249"/>
      <c r="I41" s="540"/>
      <c r="J41" s="541"/>
      <c r="K41" s="320"/>
      <c r="L41" s="303"/>
      <c r="M41" s="330"/>
      <c r="N41" s="330"/>
      <c r="O41" s="330"/>
      <c r="P41" s="330"/>
      <c r="Q41" s="330"/>
      <c r="R41" s="330"/>
    </row>
    <row r="42" spans="1:18" s="80" customFormat="1" ht="12">
      <c r="A42" s="559"/>
      <c r="B42" s="79"/>
      <c r="C42" s="200"/>
      <c r="D42" s="490"/>
      <c r="E42" s="403"/>
      <c r="F42" s="249">
        <f t="shared" si="3"/>
        <v>0</v>
      </c>
      <c r="G42" s="249">
        <f t="shared" si="0"/>
        <v>0</v>
      </c>
      <c r="H42" s="249"/>
      <c r="I42" s="540"/>
      <c r="J42" s="541"/>
      <c r="K42" s="320"/>
      <c r="L42" s="303"/>
      <c r="M42" s="330"/>
      <c r="N42" s="330"/>
      <c r="O42" s="330"/>
      <c r="P42" s="330"/>
      <c r="Q42" s="330"/>
      <c r="R42" s="330"/>
    </row>
    <row r="43" spans="1:18" s="80" customFormat="1" ht="12">
      <c r="A43" s="558" t="str">
        <f>$B$9</f>
        <v>I.</v>
      </c>
      <c r="B43" s="79">
        <f>COUNT($A$11:B41)+1</f>
        <v>9</v>
      </c>
      <c r="C43" s="203" t="s">
        <v>685</v>
      </c>
      <c r="D43" s="402" t="s">
        <v>6</v>
      </c>
      <c r="E43" s="403">
        <v>1</v>
      </c>
      <c r="F43" s="249">
        <f t="shared" si="3"/>
        <v>0</v>
      </c>
      <c r="G43" s="249">
        <f t="shared" si="0"/>
        <v>0</v>
      </c>
      <c r="H43" s="249"/>
      <c r="I43" s="540"/>
      <c r="J43" s="541"/>
      <c r="K43" s="320"/>
      <c r="L43" s="303"/>
      <c r="M43" s="330"/>
      <c r="N43" s="330"/>
      <c r="O43" s="330"/>
      <c r="P43" s="330"/>
      <c r="Q43" s="330"/>
      <c r="R43" s="330"/>
    </row>
    <row r="44" spans="1:18" s="80" customFormat="1" ht="12">
      <c r="A44" s="558"/>
      <c r="B44" s="79"/>
      <c r="C44" s="199" t="s">
        <v>686</v>
      </c>
      <c r="D44" s="402"/>
      <c r="E44" s="403"/>
      <c r="F44" s="249">
        <f t="shared" si="3"/>
        <v>0</v>
      </c>
      <c r="G44" s="249">
        <f t="shared" si="0"/>
        <v>0</v>
      </c>
      <c r="H44" s="249"/>
      <c r="I44" s="540"/>
      <c r="J44" s="541"/>
      <c r="K44" s="320"/>
      <c r="L44" s="303"/>
      <c r="M44" s="330"/>
      <c r="N44" s="330"/>
      <c r="O44" s="330"/>
      <c r="P44" s="330"/>
      <c r="Q44" s="330"/>
      <c r="R44" s="330"/>
    </row>
    <row r="45" spans="1:18" s="80" customFormat="1" ht="24">
      <c r="A45" s="558"/>
      <c r="B45" s="79"/>
      <c r="C45" s="444" t="s">
        <v>687</v>
      </c>
      <c r="D45" s="487"/>
      <c r="E45" s="488"/>
      <c r="F45" s="249">
        <f t="shared" si="3"/>
        <v>0</v>
      </c>
      <c r="G45" s="249">
        <f t="shared" si="0"/>
        <v>0</v>
      </c>
      <c r="H45" s="249"/>
      <c r="I45" s="540"/>
      <c r="J45" s="541"/>
      <c r="K45" s="320"/>
      <c r="L45" s="303"/>
      <c r="M45" s="330"/>
      <c r="N45" s="330"/>
      <c r="O45" s="330"/>
      <c r="P45" s="330"/>
      <c r="Q45" s="330"/>
      <c r="R45" s="330"/>
    </row>
    <row r="46" spans="1:18" s="80" customFormat="1" ht="12">
      <c r="A46" s="559"/>
      <c r="B46" s="79"/>
      <c r="C46" s="200"/>
      <c r="D46" s="490"/>
      <c r="E46" s="403"/>
      <c r="F46" s="249"/>
      <c r="G46" s="249">
        <f t="shared" si="0"/>
        <v>0</v>
      </c>
      <c r="H46" s="249"/>
      <c r="I46" s="540"/>
      <c r="J46" s="541"/>
      <c r="K46" s="320"/>
      <c r="L46" s="303"/>
      <c r="M46" s="330"/>
      <c r="N46" s="330"/>
      <c r="O46" s="330"/>
      <c r="P46" s="330"/>
      <c r="Q46" s="330"/>
      <c r="R46" s="330"/>
    </row>
    <row r="47" spans="1:18" s="80" customFormat="1" ht="12">
      <c r="A47" s="558" t="str">
        <f>$B$9</f>
        <v>I.</v>
      </c>
      <c r="B47" s="79">
        <v>10</v>
      </c>
      <c r="C47" s="203" t="s">
        <v>688</v>
      </c>
      <c r="D47" s="402" t="s">
        <v>6</v>
      </c>
      <c r="E47" s="403">
        <v>18</v>
      </c>
      <c r="F47" s="249">
        <f>H47*DobMont</f>
        <v>0</v>
      </c>
      <c r="G47" s="249">
        <f t="shared" si="0"/>
        <v>0</v>
      </c>
      <c r="H47" s="249"/>
      <c r="I47" s="540"/>
      <c r="J47" s="541"/>
      <c r="K47" s="320"/>
      <c r="L47" s="303"/>
      <c r="M47" s="330"/>
      <c r="N47" s="330"/>
      <c r="O47" s="330"/>
      <c r="P47" s="330"/>
      <c r="Q47" s="330"/>
      <c r="R47" s="330"/>
    </row>
    <row r="48" spans="1:18" s="80" customFormat="1" ht="12">
      <c r="A48" s="558"/>
      <c r="B48" s="79"/>
      <c r="C48" s="199" t="s">
        <v>689</v>
      </c>
      <c r="D48" s="402"/>
      <c r="E48" s="403"/>
      <c r="F48" s="249">
        <f>H48*DobMont</f>
        <v>0</v>
      </c>
      <c r="G48" s="249">
        <f t="shared" si="0"/>
        <v>0</v>
      </c>
      <c r="H48" s="249"/>
      <c r="I48" s="540"/>
      <c r="J48" s="541"/>
      <c r="K48" s="320"/>
      <c r="L48" s="303"/>
      <c r="M48" s="330"/>
      <c r="N48" s="330"/>
      <c r="O48" s="330"/>
      <c r="P48" s="330"/>
      <c r="Q48" s="330"/>
      <c r="R48" s="330"/>
    </row>
    <row r="49" spans="1:18" s="80" customFormat="1" ht="12">
      <c r="A49" s="558"/>
      <c r="B49" s="79"/>
      <c r="C49" s="444" t="s">
        <v>784</v>
      </c>
      <c r="D49" s="487"/>
      <c r="E49" s="488"/>
      <c r="F49" s="249">
        <f>H49*DobMont</f>
        <v>0</v>
      </c>
      <c r="G49" s="249">
        <f t="shared" si="0"/>
        <v>0</v>
      </c>
      <c r="H49" s="249"/>
      <c r="I49" s="540"/>
      <c r="J49" s="541"/>
      <c r="K49" s="320"/>
      <c r="L49" s="303"/>
      <c r="M49" s="330"/>
      <c r="N49" s="330"/>
      <c r="O49" s="330"/>
      <c r="P49" s="330"/>
      <c r="Q49" s="330"/>
      <c r="R49" s="330"/>
    </row>
    <row r="50" spans="1:18" s="80" customFormat="1" ht="12">
      <c r="A50" s="558"/>
      <c r="B50" s="79"/>
      <c r="C50" s="444"/>
      <c r="D50" s="487"/>
      <c r="E50" s="488"/>
      <c r="F50" s="249"/>
      <c r="G50" s="249">
        <f t="shared" si="0"/>
        <v>0</v>
      </c>
      <c r="H50" s="249"/>
      <c r="I50" s="540"/>
      <c r="J50" s="541"/>
      <c r="K50" s="320"/>
      <c r="L50" s="303"/>
      <c r="M50" s="330"/>
      <c r="N50" s="330"/>
      <c r="O50" s="330"/>
      <c r="P50" s="330"/>
      <c r="Q50" s="330"/>
      <c r="R50" s="330"/>
    </row>
    <row r="51" spans="1:18" s="80" customFormat="1" ht="12">
      <c r="A51" s="558" t="str">
        <f>$B$9</f>
        <v>I.</v>
      </c>
      <c r="B51" s="79">
        <f>COUNT($A$11:B49)+1</f>
        <v>11</v>
      </c>
      <c r="C51" s="203" t="s">
        <v>690</v>
      </c>
      <c r="D51" s="402" t="s">
        <v>6</v>
      </c>
      <c r="E51" s="403">
        <v>1</v>
      </c>
      <c r="F51" s="249">
        <f>H51*DobMont</f>
        <v>0</v>
      </c>
      <c r="G51" s="249">
        <f t="shared" si="0"/>
        <v>0</v>
      </c>
      <c r="H51" s="249"/>
      <c r="I51" s="540"/>
      <c r="J51" s="541"/>
      <c r="K51" s="320"/>
      <c r="L51" s="303"/>
      <c r="M51" s="330"/>
      <c r="N51" s="330"/>
      <c r="O51" s="330"/>
      <c r="P51" s="330"/>
      <c r="Q51" s="330"/>
      <c r="R51" s="330"/>
    </row>
    <row r="52" spans="1:18" s="80" customFormat="1" ht="12">
      <c r="A52" s="558"/>
      <c r="B52" s="79"/>
      <c r="C52" s="199" t="s">
        <v>691</v>
      </c>
      <c r="D52" s="402"/>
      <c r="E52" s="403"/>
      <c r="F52" s="249">
        <f>H52*DobMont</f>
        <v>0</v>
      </c>
      <c r="G52" s="249">
        <f t="shared" si="0"/>
        <v>0</v>
      </c>
      <c r="H52" s="249"/>
      <c r="I52" s="540"/>
      <c r="J52" s="541"/>
      <c r="K52" s="320"/>
      <c r="L52" s="303"/>
      <c r="M52" s="330"/>
      <c r="N52" s="330"/>
      <c r="O52" s="330"/>
      <c r="P52" s="330"/>
      <c r="Q52" s="330"/>
      <c r="R52" s="330"/>
    </row>
    <row r="53" spans="1:18" s="80" customFormat="1" ht="24">
      <c r="A53" s="558"/>
      <c r="B53" s="79"/>
      <c r="C53" s="444" t="s">
        <v>692</v>
      </c>
      <c r="D53" s="487"/>
      <c r="E53" s="488"/>
      <c r="F53" s="249">
        <f>H53*DobMont</f>
        <v>0</v>
      </c>
      <c r="G53" s="249">
        <f t="shared" si="0"/>
        <v>0</v>
      </c>
      <c r="H53" s="249"/>
      <c r="I53" s="540"/>
      <c r="J53" s="541"/>
      <c r="K53" s="320"/>
      <c r="L53" s="303"/>
      <c r="M53" s="330"/>
      <c r="N53" s="330"/>
      <c r="O53" s="330"/>
      <c r="P53" s="330"/>
      <c r="Q53" s="330"/>
      <c r="R53" s="330"/>
    </row>
    <row r="54" spans="1:18" s="80" customFormat="1" ht="12">
      <c r="A54" s="558"/>
      <c r="B54" s="79"/>
      <c r="C54" s="444"/>
      <c r="D54" s="487"/>
      <c r="E54" s="488"/>
      <c r="F54" s="249"/>
      <c r="G54" s="249">
        <f t="shared" si="0"/>
        <v>0</v>
      </c>
      <c r="H54" s="249"/>
      <c r="I54" s="540"/>
      <c r="J54" s="541"/>
      <c r="K54" s="320"/>
      <c r="L54" s="303"/>
      <c r="M54" s="330"/>
      <c r="N54" s="330"/>
      <c r="O54" s="330"/>
      <c r="P54" s="330"/>
      <c r="Q54" s="330"/>
      <c r="R54" s="330"/>
    </row>
    <row r="55" spans="1:18" s="80" customFormat="1" ht="12">
      <c r="A55" s="558" t="str">
        <f>$B$9</f>
        <v>I.</v>
      </c>
      <c r="B55" s="79">
        <f>COUNT($A$11:B53)+1</f>
        <v>12</v>
      </c>
      <c r="C55" s="203" t="s">
        <v>693</v>
      </c>
      <c r="D55" s="402" t="s">
        <v>6</v>
      </c>
      <c r="E55" s="403">
        <v>1</v>
      </c>
      <c r="F55" s="249">
        <f>H55*DobMont</f>
        <v>0</v>
      </c>
      <c r="G55" s="249">
        <f t="shared" si="0"/>
        <v>0</v>
      </c>
      <c r="H55" s="249"/>
      <c r="I55" s="540"/>
      <c r="J55" s="541"/>
      <c r="K55" s="320"/>
      <c r="L55" s="303"/>
      <c r="M55" s="330"/>
      <c r="N55" s="330"/>
      <c r="O55" s="330"/>
      <c r="P55" s="330"/>
      <c r="Q55" s="330"/>
      <c r="R55" s="330"/>
    </row>
    <row r="56" spans="1:18" s="80" customFormat="1" ht="24">
      <c r="A56" s="558"/>
      <c r="B56" s="79"/>
      <c r="C56" s="199" t="s">
        <v>694</v>
      </c>
      <c r="D56" s="402"/>
      <c r="E56" s="403"/>
      <c r="F56" s="249">
        <f>H56*DobMont</f>
        <v>0</v>
      </c>
      <c r="G56" s="249">
        <f t="shared" si="0"/>
        <v>0</v>
      </c>
      <c r="H56" s="249"/>
      <c r="I56" s="540"/>
      <c r="J56" s="541"/>
      <c r="K56" s="320"/>
      <c r="L56" s="303"/>
      <c r="M56" s="330"/>
      <c r="N56" s="330"/>
      <c r="O56" s="330"/>
      <c r="P56" s="330"/>
      <c r="Q56" s="330"/>
      <c r="R56" s="330"/>
    </row>
    <row r="57" spans="1:18" s="80" customFormat="1" ht="24">
      <c r="A57" s="558"/>
      <c r="B57" s="79"/>
      <c r="C57" s="444" t="s">
        <v>695</v>
      </c>
      <c r="D57" s="487"/>
      <c r="E57" s="488"/>
      <c r="F57" s="249">
        <f>H57*DobMont</f>
        <v>0</v>
      </c>
      <c r="G57" s="249">
        <f t="shared" si="0"/>
        <v>0</v>
      </c>
      <c r="H57" s="249"/>
      <c r="I57" s="540"/>
      <c r="J57" s="541"/>
      <c r="K57" s="320"/>
      <c r="L57" s="303"/>
      <c r="M57" s="330"/>
      <c r="N57" s="330"/>
      <c r="O57" s="330"/>
      <c r="P57" s="330"/>
      <c r="Q57" s="330"/>
      <c r="R57" s="330"/>
    </row>
    <row r="58" spans="1:18" s="80" customFormat="1" ht="12">
      <c r="A58" s="558"/>
      <c r="B58" s="79"/>
      <c r="C58" s="444"/>
      <c r="D58" s="487"/>
      <c r="E58" s="488"/>
      <c r="F58" s="249"/>
      <c r="G58" s="249">
        <f t="shared" si="0"/>
        <v>0</v>
      </c>
      <c r="H58" s="249"/>
      <c r="I58" s="540"/>
      <c r="J58" s="541"/>
      <c r="K58" s="320"/>
      <c r="L58" s="303"/>
      <c r="M58" s="330"/>
      <c r="N58" s="330"/>
      <c r="O58" s="330"/>
      <c r="P58" s="330"/>
      <c r="Q58" s="330"/>
      <c r="R58" s="330"/>
    </row>
    <row r="59" spans="1:18" s="80" customFormat="1" ht="12">
      <c r="A59" s="558" t="str">
        <f>$B$9</f>
        <v>I.</v>
      </c>
      <c r="B59" s="79">
        <f>COUNT($A$11:B57)+1</f>
        <v>13</v>
      </c>
      <c r="C59" s="203" t="s">
        <v>151</v>
      </c>
      <c r="D59" s="438" t="s">
        <v>98</v>
      </c>
      <c r="E59" s="257">
        <v>1</v>
      </c>
      <c r="F59" s="249">
        <f>H59*DobMont</f>
        <v>0</v>
      </c>
      <c r="G59" s="249">
        <f t="shared" si="0"/>
        <v>0</v>
      </c>
      <c r="H59" s="249"/>
      <c r="I59" s="540"/>
      <c r="J59" s="541"/>
      <c r="K59" s="320"/>
      <c r="L59" s="303"/>
      <c r="M59" s="330"/>
      <c r="N59" s="330"/>
      <c r="O59" s="330"/>
      <c r="P59" s="330"/>
      <c r="Q59" s="330"/>
      <c r="R59" s="330"/>
    </row>
    <row r="60" spans="1:18" s="80" customFormat="1" ht="36">
      <c r="A60" s="558"/>
      <c r="B60" s="79"/>
      <c r="C60" s="197" t="s">
        <v>489</v>
      </c>
      <c r="D60" s="438"/>
      <c r="E60" s="257"/>
      <c r="F60" s="249">
        <f>H60*DobMont</f>
        <v>0</v>
      </c>
      <c r="G60" s="249">
        <f t="shared" si="0"/>
        <v>0</v>
      </c>
      <c r="H60" s="249"/>
      <c r="I60" s="540"/>
      <c r="J60" s="541"/>
      <c r="K60" s="320"/>
      <c r="L60" s="303"/>
      <c r="M60" s="330"/>
      <c r="N60" s="330"/>
      <c r="O60" s="330"/>
      <c r="P60" s="330"/>
      <c r="Q60" s="330"/>
      <c r="R60" s="330"/>
    </row>
    <row r="61" spans="1:18" s="80" customFormat="1" ht="12">
      <c r="A61" s="559"/>
      <c r="B61" s="79"/>
      <c r="C61" s="197"/>
      <c r="D61" s="487"/>
      <c r="E61" s="488"/>
      <c r="F61" s="249">
        <f>H61*DobMont</f>
        <v>0</v>
      </c>
      <c r="G61" s="249">
        <f t="shared" si="0"/>
        <v>0</v>
      </c>
      <c r="H61" s="249"/>
      <c r="I61" s="540"/>
      <c r="J61" s="541"/>
      <c r="K61" s="320"/>
      <c r="L61" s="303"/>
      <c r="M61" s="330"/>
      <c r="N61" s="330"/>
      <c r="O61" s="330"/>
      <c r="P61" s="330"/>
      <c r="Q61" s="330"/>
      <c r="R61" s="330"/>
    </row>
    <row r="62" spans="1:18" s="80" customFormat="1" ht="12">
      <c r="A62" s="558" t="str">
        <f>$B$9</f>
        <v>I.</v>
      </c>
      <c r="B62" s="79">
        <f>COUNT($A$11:B60)+1</f>
        <v>14</v>
      </c>
      <c r="C62" s="203" t="s">
        <v>774</v>
      </c>
      <c r="D62" s="438" t="s">
        <v>98</v>
      </c>
      <c r="E62" s="257">
        <v>1</v>
      </c>
      <c r="F62" s="249">
        <f>H62*DobMont</f>
        <v>0</v>
      </c>
      <c r="G62" s="249">
        <f t="shared" si="0"/>
        <v>0</v>
      </c>
      <c r="H62" s="249"/>
      <c r="I62" s="540"/>
      <c r="J62" s="541"/>
      <c r="K62" s="320"/>
      <c r="L62" s="303"/>
      <c r="M62" s="330"/>
      <c r="N62" s="330"/>
      <c r="O62" s="330"/>
      <c r="P62" s="330"/>
      <c r="Q62" s="330"/>
      <c r="R62" s="330"/>
    </row>
    <row r="63" spans="1:18" s="80" customFormat="1" ht="108">
      <c r="A63" s="558"/>
      <c r="B63" s="79"/>
      <c r="C63" s="677" t="s">
        <v>775</v>
      </c>
      <c r="D63" s="438"/>
      <c r="E63" s="257"/>
      <c r="F63" s="249">
        <f>H63*DobMont</f>
        <v>0</v>
      </c>
      <c r="G63" s="249">
        <f t="shared" si="0"/>
        <v>0</v>
      </c>
      <c r="H63" s="249"/>
      <c r="I63" s="540"/>
      <c r="J63" s="541"/>
      <c r="K63" s="320"/>
      <c r="L63" s="303"/>
      <c r="M63" s="330"/>
      <c r="N63" s="330"/>
      <c r="O63" s="330"/>
      <c r="P63" s="330"/>
      <c r="Q63" s="330"/>
      <c r="R63" s="330"/>
    </row>
    <row r="64" spans="1:18" s="80" customFormat="1" ht="12">
      <c r="A64" s="559"/>
      <c r="B64" s="79"/>
      <c r="C64" s="197"/>
      <c r="D64" s="487"/>
      <c r="E64" s="488"/>
      <c r="F64" s="249"/>
      <c r="G64" s="249">
        <f t="shared" si="0"/>
        <v>0</v>
      </c>
      <c r="H64" s="249"/>
      <c r="I64" s="540"/>
      <c r="J64" s="541"/>
      <c r="K64" s="320"/>
      <c r="L64" s="303"/>
      <c r="M64" s="330"/>
      <c r="N64" s="330"/>
      <c r="O64" s="330"/>
      <c r="P64" s="330"/>
      <c r="Q64" s="330"/>
      <c r="R64" s="330"/>
    </row>
    <row r="65" spans="1:18" s="80" customFormat="1" ht="12">
      <c r="A65" s="558" t="str">
        <f>$B$9</f>
        <v>I.</v>
      </c>
      <c r="B65" s="560">
        <f>COUNT($A$11:B61)+1</f>
        <v>14</v>
      </c>
      <c r="C65" s="203" t="s">
        <v>364</v>
      </c>
      <c r="D65" s="438" t="s">
        <v>6</v>
      </c>
      <c r="E65" s="257">
        <v>1</v>
      </c>
      <c r="F65" s="249">
        <f>H65*DobMont</f>
        <v>0</v>
      </c>
      <c r="G65" s="249">
        <f t="shared" si="0"/>
        <v>0</v>
      </c>
      <c r="H65" s="249"/>
      <c r="I65" s="540"/>
      <c r="J65" s="541"/>
      <c r="K65" s="320"/>
      <c r="L65" s="303"/>
      <c r="M65" s="330"/>
      <c r="N65" s="330"/>
      <c r="O65" s="330"/>
      <c r="P65" s="330"/>
      <c r="Q65" s="330"/>
      <c r="R65" s="330"/>
    </row>
    <row r="66" spans="1:18" s="80" customFormat="1" ht="84">
      <c r="A66" s="559"/>
      <c r="B66" s="79"/>
      <c r="C66" s="197" t="s">
        <v>490</v>
      </c>
      <c r="D66" s="438"/>
      <c r="E66" s="257"/>
      <c r="F66" s="249">
        <f>H66*DobMont</f>
        <v>0</v>
      </c>
      <c r="G66" s="249">
        <f t="shared" si="0"/>
        <v>0</v>
      </c>
      <c r="H66" s="249"/>
      <c r="I66" s="540"/>
      <c r="J66" s="541"/>
      <c r="K66" s="320"/>
      <c r="L66" s="303"/>
      <c r="M66" s="330"/>
      <c r="N66" s="330"/>
      <c r="O66" s="330"/>
      <c r="P66" s="330"/>
      <c r="Q66" s="330"/>
      <c r="R66" s="330"/>
    </row>
    <row r="67" spans="1:18" s="80" customFormat="1" ht="12">
      <c r="A67" s="559"/>
      <c r="B67" s="79"/>
      <c r="C67" s="197"/>
      <c r="D67" s="487"/>
      <c r="E67" s="488"/>
      <c r="F67" s="249"/>
      <c r="G67" s="249">
        <f t="shared" si="0"/>
        <v>0</v>
      </c>
      <c r="H67" s="249"/>
      <c r="I67" s="540"/>
      <c r="J67" s="541"/>
      <c r="K67" s="320"/>
      <c r="L67" s="303"/>
      <c r="M67" s="330"/>
      <c r="N67" s="330"/>
      <c r="O67" s="330"/>
      <c r="P67" s="330"/>
      <c r="Q67" s="330"/>
      <c r="R67" s="330"/>
    </row>
    <row r="68" spans="1:18" s="80" customFormat="1" ht="12">
      <c r="A68" s="558" t="str">
        <f>$B$9</f>
        <v>I.</v>
      </c>
      <c r="B68" s="560">
        <f>COUNT($A$11:B67)+1</f>
        <v>16</v>
      </c>
      <c r="C68" s="203" t="s">
        <v>135</v>
      </c>
      <c r="D68" s="402" t="s">
        <v>5</v>
      </c>
      <c r="E68" s="403">
        <v>50</v>
      </c>
      <c r="F68" s="249">
        <f>H68*DobMont</f>
        <v>0</v>
      </c>
      <c r="G68" s="249">
        <f t="shared" si="0"/>
        <v>0</v>
      </c>
      <c r="H68" s="249"/>
      <c r="I68" s="540"/>
      <c r="J68" s="541"/>
      <c r="K68" s="320"/>
      <c r="L68" s="303"/>
      <c r="M68" s="330"/>
      <c r="N68" s="330"/>
      <c r="O68" s="330"/>
      <c r="P68" s="330"/>
      <c r="Q68" s="330"/>
      <c r="R68" s="330"/>
    </row>
    <row r="69" spans="1:18" s="80" customFormat="1" ht="72">
      <c r="A69" s="559"/>
      <c r="B69" s="79"/>
      <c r="C69" s="197" t="s">
        <v>221</v>
      </c>
      <c r="D69" s="490"/>
      <c r="E69" s="403"/>
      <c r="F69" s="249">
        <f>H69*DobMont</f>
        <v>0</v>
      </c>
      <c r="G69" s="249">
        <f>IF(OSNOVA!$B$40=1,E69*F69,"")</f>
        <v>0</v>
      </c>
      <c r="H69" s="249"/>
      <c r="I69" s="540"/>
      <c r="J69" s="541"/>
      <c r="K69" s="320"/>
      <c r="L69" s="303"/>
      <c r="M69" s="330"/>
      <c r="N69" s="330"/>
      <c r="O69" s="330"/>
      <c r="P69" s="330"/>
      <c r="Q69" s="330"/>
      <c r="R69" s="330"/>
    </row>
    <row r="70" spans="1:18" s="78" customFormat="1" ht="12">
      <c r="A70" s="559"/>
      <c r="B70" s="79"/>
      <c r="C70" s="250" t="s">
        <v>175</v>
      </c>
      <c r="D70" s="402"/>
      <c r="E70" s="403"/>
      <c r="F70" s="249">
        <f>H70*DobMont</f>
        <v>0</v>
      </c>
      <c r="G70" s="249">
        <f>IF(OSNOVA!$B$40=1,E70*F70,"")</f>
        <v>0</v>
      </c>
      <c r="H70" s="249"/>
      <c r="I70" s="540"/>
      <c r="J70" s="541"/>
      <c r="K70" s="320"/>
      <c r="L70" s="301"/>
      <c r="M70" s="306"/>
      <c r="N70" s="306"/>
      <c r="O70" s="306"/>
      <c r="P70" s="306"/>
      <c r="Q70" s="306"/>
      <c r="R70" s="306"/>
    </row>
    <row r="71" spans="1:18" s="78" customFormat="1" ht="12">
      <c r="A71" s="561"/>
      <c r="B71" s="79"/>
      <c r="C71" s="562"/>
      <c r="D71" s="490"/>
      <c r="E71" s="403"/>
      <c r="F71" s="249">
        <f>H71*DobMont</f>
        <v>0</v>
      </c>
      <c r="G71" s="249">
        <f>IF(OSNOVA!$B$40=1,E71*F71,"")</f>
        <v>0</v>
      </c>
      <c r="H71" s="249"/>
      <c r="I71" s="563"/>
      <c r="J71" s="564"/>
      <c r="K71" s="320"/>
      <c r="L71" s="301"/>
      <c r="M71" s="306"/>
      <c r="N71" s="306"/>
      <c r="O71" s="306"/>
      <c r="P71" s="306"/>
      <c r="Q71" s="306"/>
      <c r="R71" s="306"/>
    </row>
    <row r="72" spans="1:18" s="78" customFormat="1" ht="13.5" thickBot="1">
      <c r="A72" s="565"/>
      <c r="B72" s="565"/>
      <c r="C72" s="121" t="str">
        <f>CONCATENATE(A3,"",C9," - SKUPAJ:")</f>
        <v>S6.TOPLOTNA POSTAJA - SKUPAJ:</v>
      </c>
      <c r="D72" s="354"/>
      <c r="E72" s="354"/>
      <c r="F72" s="305"/>
      <c r="G72" s="526">
        <f>SUM(G9:G70)</f>
        <v>0</v>
      </c>
      <c r="H72" s="566"/>
      <c r="I72" s="563"/>
      <c r="J72" s="564"/>
      <c r="K72" s="320"/>
      <c r="L72" s="301"/>
      <c r="M72" s="306"/>
      <c r="N72" s="306"/>
      <c r="O72" s="306"/>
      <c r="P72" s="306"/>
      <c r="Q72" s="306"/>
      <c r="R72" s="306"/>
    </row>
    <row r="73" spans="1:18" s="135" customFormat="1" ht="15">
      <c r="A73" s="567"/>
      <c r="B73" s="139"/>
      <c r="C73" s="568"/>
      <c r="D73" s="356"/>
      <c r="E73" s="356"/>
      <c r="F73" s="249"/>
      <c r="G73" s="233"/>
      <c r="H73" s="249"/>
      <c r="I73" s="540"/>
      <c r="J73" s="541"/>
      <c r="K73" s="303"/>
      <c r="L73" s="304"/>
      <c r="M73" s="331"/>
      <c r="N73" s="331"/>
      <c r="O73" s="331"/>
      <c r="P73" s="331"/>
      <c r="Q73" s="331"/>
      <c r="R73" s="331"/>
    </row>
    <row r="74" spans="1:18" ht="13.5" thickBot="1">
      <c r="A74" s="797"/>
      <c r="B74" s="798" t="s">
        <v>131</v>
      </c>
      <c r="C74" s="782" t="s">
        <v>469</v>
      </c>
      <c r="D74" s="554"/>
      <c r="E74" s="555"/>
      <c r="F74" s="515"/>
      <c r="G74" s="515"/>
      <c r="H74" s="801"/>
      <c r="I74" s="802"/>
      <c r="J74" s="802"/>
      <c r="K74" s="553"/>
      <c r="L74" s="756"/>
      <c r="M74" s="268"/>
      <c r="N74" s="757"/>
      <c r="O74" s="758"/>
      <c r="Q74" s="104"/>
      <c r="R74" s="104"/>
    </row>
    <row r="75" spans="1:16" s="78" customFormat="1" ht="12.75">
      <c r="A75" s="569"/>
      <c r="B75" s="106"/>
      <c r="C75" s="551"/>
      <c r="D75" s="544"/>
      <c r="E75" s="552"/>
      <c r="F75" s="249"/>
      <c r="G75" s="266"/>
      <c r="H75" s="273"/>
      <c r="I75" s="491"/>
      <c r="J75" s="491"/>
      <c r="K75" s="266"/>
      <c r="L75" s="269"/>
      <c r="M75" s="270"/>
      <c r="N75" s="249"/>
      <c r="O75" s="312"/>
      <c r="P75" s="306"/>
    </row>
    <row r="76" spans="1:16" s="78" customFormat="1" ht="24">
      <c r="A76" s="558" t="str">
        <f>$B$74</f>
        <v>II.</v>
      </c>
      <c r="B76" s="79">
        <f>COUNT(#REF!)+1</f>
        <v>1</v>
      </c>
      <c r="C76" s="203" t="s">
        <v>666</v>
      </c>
      <c r="D76" s="402" t="s">
        <v>6</v>
      </c>
      <c r="E76" s="403">
        <v>6</v>
      </c>
      <c r="F76" s="249">
        <f>H76*DobMont</f>
        <v>0</v>
      </c>
      <c r="G76" s="249">
        <f>E76*F76</f>
        <v>0</v>
      </c>
      <c r="H76" s="249"/>
      <c r="I76" s="491"/>
      <c r="J76" s="491"/>
      <c r="K76" s="266"/>
      <c r="L76" s="269"/>
      <c r="M76" s="270"/>
      <c r="N76" s="249"/>
      <c r="O76" s="312"/>
      <c r="P76" s="306"/>
    </row>
    <row r="77" spans="1:16" s="78" customFormat="1" ht="72">
      <c r="A77" s="558"/>
      <c r="B77" s="79"/>
      <c r="C77" s="199" t="s">
        <v>696</v>
      </c>
      <c r="D77" s="402"/>
      <c r="E77" s="403"/>
      <c r="F77" s="249">
        <f>H77*DobMont</f>
        <v>0</v>
      </c>
      <c r="G77" s="249">
        <f aca="true" t="shared" si="4" ref="G77:G119">E77*F77</f>
        <v>0</v>
      </c>
      <c r="H77" s="249"/>
      <c r="I77" s="491"/>
      <c r="J77" s="491"/>
      <c r="K77" s="266"/>
      <c r="L77" s="269"/>
      <c r="M77" s="270"/>
      <c r="N77" s="249"/>
      <c r="O77" s="312"/>
      <c r="P77" s="306"/>
    </row>
    <row r="78" spans="1:16" s="78" customFormat="1" ht="24">
      <c r="A78" s="558"/>
      <c r="B78" s="79"/>
      <c r="C78" s="444" t="s">
        <v>697</v>
      </c>
      <c r="D78" s="487"/>
      <c r="E78" s="488"/>
      <c r="F78" s="249">
        <f>H78*DobMont</f>
        <v>0</v>
      </c>
      <c r="G78" s="249">
        <f t="shared" si="4"/>
        <v>0</v>
      </c>
      <c r="H78" s="249"/>
      <c r="I78" s="491"/>
      <c r="J78" s="491"/>
      <c r="K78" s="266"/>
      <c r="L78" s="269"/>
      <c r="M78" s="270"/>
      <c r="N78" s="249"/>
      <c r="O78" s="312"/>
      <c r="P78" s="306"/>
    </row>
    <row r="79" spans="1:16" s="78" customFormat="1" ht="12">
      <c r="A79" s="561"/>
      <c r="B79" s="79"/>
      <c r="C79" s="250"/>
      <c r="D79" s="487"/>
      <c r="E79" s="488"/>
      <c r="F79" s="249"/>
      <c r="G79" s="249">
        <f t="shared" si="4"/>
        <v>0</v>
      </c>
      <c r="H79" s="249"/>
      <c r="I79" s="491"/>
      <c r="J79" s="491"/>
      <c r="K79" s="266"/>
      <c r="L79" s="269"/>
      <c r="M79" s="270"/>
      <c r="N79" s="249"/>
      <c r="O79" s="312"/>
      <c r="P79" s="306"/>
    </row>
    <row r="80" spans="1:16" s="78" customFormat="1" ht="12">
      <c r="A80" s="558" t="str">
        <f>$B$74</f>
        <v>II.</v>
      </c>
      <c r="B80" s="560">
        <f>COUNT($A$76:B77)+1</f>
        <v>2</v>
      </c>
      <c r="C80" s="203" t="s">
        <v>669</v>
      </c>
      <c r="D80" s="402" t="s">
        <v>6</v>
      </c>
      <c r="E80" s="403">
        <v>3</v>
      </c>
      <c r="F80" s="249">
        <f aca="true" t="shared" si="5" ref="F80:F86">H80*DobMont</f>
        <v>0</v>
      </c>
      <c r="G80" s="249">
        <f t="shared" si="4"/>
        <v>0</v>
      </c>
      <c r="H80" s="249"/>
      <c r="I80" s="491"/>
      <c r="J80" s="491"/>
      <c r="K80" s="266"/>
      <c r="L80" s="269"/>
      <c r="M80" s="270"/>
      <c r="N80" s="249"/>
      <c r="O80" s="312"/>
      <c r="P80" s="306"/>
    </row>
    <row r="81" spans="1:16" s="78" customFormat="1" ht="24">
      <c r="A81" s="558"/>
      <c r="B81" s="560"/>
      <c r="C81" s="199" t="s">
        <v>670</v>
      </c>
      <c r="D81" s="402"/>
      <c r="E81" s="403"/>
      <c r="F81" s="249">
        <f t="shared" si="5"/>
        <v>0</v>
      </c>
      <c r="G81" s="249">
        <f t="shared" si="4"/>
        <v>0</v>
      </c>
      <c r="H81" s="249"/>
      <c r="I81" s="491"/>
      <c r="J81" s="491"/>
      <c r="K81" s="266"/>
      <c r="L81" s="269"/>
      <c r="M81" s="270"/>
      <c r="N81" s="249"/>
      <c r="O81" s="312"/>
      <c r="P81" s="306"/>
    </row>
    <row r="82" spans="1:16" s="78" customFormat="1" ht="24">
      <c r="A82" s="561"/>
      <c r="B82" s="79"/>
      <c r="C82" s="444" t="s">
        <v>671</v>
      </c>
      <c r="D82" s="487"/>
      <c r="E82" s="488"/>
      <c r="F82" s="249">
        <f t="shared" si="5"/>
        <v>0</v>
      </c>
      <c r="G82" s="249">
        <f t="shared" si="4"/>
        <v>0</v>
      </c>
      <c r="H82" s="249"/>
      <c r="I82" s="491"/>
      <c r="J82" s="491"/>
      <c r="K82" s="266"/>
      <c r="L82" s="269"/>
      <c r="M82" s="270"/>
      <c r="N82" s="249"/>
      <c r="O82" s="312"/>
      <c r="P82" s="306"/>
    </row>
    <row r="83" spans="1:16" s="78" customFormat="1" ht="12">
      <c r="A83" s="561"/>
      <c r="B83" s="79"/>
      <c r="C83" s="225"/>
      <c r="D83" s="223"/>
      <c r="E83" s="224"/>
      <c r="F83" s="249">
        <f t="shared" si="5"/>
        <v>0</v>
      </c>
      <c r="G83" s="249">
        <f t="shared" si="4"/>
        <v>0</v>
      </c>
      <c r="H83" s="273"/>
      <c r="I83" s="491"/>
      <c r="J83" s="491"/>
      <c r="K83" s="266"/>
      <c r="L83" s="269"/>
      <c r="M83" s="270"/>
      <c r="N83" s="249"/>
      <c r="O83" s="312"/>
      <c r="P83" s="306"/>
    </row>
    <row r="84" spans="1:16" s="78" customFormat="1" ht="12">
      <c r="A84" s="558" t="str">
        <f>$B$74</f>
        <v>II.</v>
      </c>
      <c r="B84" s="560">
        <f>COUNT($A$76:B81)+1</f>
        <v>3</v>
      </c>
      <c r="C84" s="203" t="s">
        <v>672</v>
      </c>
      <c r="D84" s="402" t="s">
        <v>6</v>
      </c>
      <c r="E84" s="403">
        <v>5</v>
      </c>
      <c r="F84" s="249">
        <f t="shared" si="5"/>
        <v>0</v>
      </c>
      <c r="G84" s="249">
        <f t="shared" si="4"/>
        <v>0</v>
      </c>
      <c r="H84" s="249"/>
      <c r="I84" s="491"/>
      <c r="J84" s="491"/>
      <c r="K84" s="266"/>
      <c r="L84" s="269"/>
      <c r="M84" s="270"/>
      <c r="N84" s="249"/>
      <c r="O84" s="312"/>
      <c r="P84" s="306"/>
    </row>
    <row r="85" spans="1:16" s="78" customFormat="1" ht="12">
      <c r="A85" s="558"/>
      <c r="B85" s="560"/>
      <c r="C85" s="199" t="s">
        <v>677</v>
      </c>
      <c r="D85" s="402"/>
      <c r="E85" s="403"/>
      <c r="F85" s="249">
        <f t="shared" si="5"/>
        <v>0</v>
      </c>
      <c r="G85" s="249">
        <f t="shared" si="4"/>
        <v>0</v>
      </c>
      <c r="H85" s="249"/>
      <c r="I85" s="491"/>
      <c r="J85" s="491"/>
      <c r="K85" s="266"/>
      <c r="L85" s="269"/>
      <c r="M85" s="270"/>
      <c r="N85" s="249"/>
      <c r="O85" s="312"/>
      <c r="P85" s="306"/>
    </row>
    <row r="86" spans="1:16" s="78" customFormat="1" ht="24">
      <c r="A86" s="558"/>
      <c r="B86" s="560"/>
      <c r="C86" s="444" t="s">
        <v>678</v>
      </c>
      <c r="D86" s="487"/>
      <c r="E86" s="488"/>
      <c r="F86" s="249">
        <f t="shared" si="5"/>
        <v>0</v>
      </c>
      <c r="G86" s="249">
        <f t="shared" si="4"/>
        <v>0</v>
      </c>
      <c r="H86" s="249"/>
      <c r="I86" s="491"/>
      <c r="J86" s="491"/>
      <c r="K86" s="266"/>
      <c r="L86" s="269"/>
      <c r="M86" s="270"/>
      <c r="N86" s="249"/>
      <c r="O86" s="312"/>
      <c r="P86" s="306"/>
    </row>
    <row r="87" spans="1:16" s="78" customFormat="1" ht="12">
      <c r="A87" s="558"/>
      <c r="B87" s="560"/>
      <c r="C87" s="444"/>
      <c r="D87" s="487"/>
      <c r="E87" s="488"/>
      <c r="F87" s="249"/>
      <c r="G87" s="249">
        <f t="shared" si="4"/>
        <v>0</v>
      </c>
      <c r="H87" s="249"/>
      <c r="I87" s="491"/>
      <c r="J87" s="491"/>
      <c r="K87" s="266"/>
      <c r="L87" s="269"/>
      <c r="M87" s="270"/>
      <c r="N87" s="249"/>
      <c r="O87" s="312"/>
      <c r="P87" s="306"/>
    </row>
    <row r="88" spans="1:16" s="78" customFormat="1" ht="12">
      <c r="A88" s="558" t="str">
        <f>$B$74</f>
        <v>II.</v>
      </c>
      <c r="B88" s="560">
        <f>COUNT($A$76:B84)+1</f>
        <v>4</v>
      </c>
      <c r="C88" s="203" t="s">
        <v>672</v>
      </c>
      <c r="D88" s="402" t="s">
        <v>6</v>
      </c>
      <c r="E88" s="403">
        <v>15</v>
      </c>
      <c r="F88" s="249">
        <f aca="true" t="shared" si="6" ref="F88:F94">H88*DobMont</f>
        <v>0</v>
      </c>
      <c r="G88" s="249">
        <f t="shared" si="4"/>
        <v>0</v>
      </c>
      <c r="H88" s="249"/>
      <c r="I88" s="491"/>
      <c r="J88" s="491"/>
      <c r="K88" s="266"/>
      <c r="L88" s="269"/>
      <c r="M88" s="270"/>
      <c r="N88" s="249"/>
      <c r="O88" s="312"/>
      <c r="P88" s="306"/>
    </row>
    <row r="89" spans="1:16" s="78" customFormat="1" ht="12">
      <c r="A89" s="558"/>
      <c r="B89" s="560"/>
      <c r="C89" s="199" t="s">
        <v>679</v>
      </c>
      <c r="D89" s="402"/>
      <c r="E89" s="403"/>
      <c r="F89" s="249">
        <f t="shared" si="6"/>
        <v>0</v>
      </c>
      <c r="G89" s="249">
        <f t="shared" si="4"/>
        <v>0</v>
      </c>
      <c r="H89" s="249"/>
      <c r="I89" s="491"/>
      <c r="J89" s="491"/>
      <c r="K89" s="266"/>
      <c r="L89" s="269"/>
      <c r="M89" s="270"/>
      <c r="N89" s="249"/>
      <c r="O89" s="312"/>
      <c r="P89" s="306"/>
    </row>
    <row r="90" spans="1:16" s="78" customFormat="1" ht="24">
      <c r="A90" s="558"/>
      <c r="B90" s="560"/>
      <c r="C90" s="444" t="s">
        <v>680</v>
      </c>
      <c r="D90" s="487"/>
      <c r="E90" s="488"/>
      <c r="F90" s="249">
        <f t="shared" si="6"/>
        <v>0</v>
      </c>
      <c r="G90" s="249">
        <f t="shared" si="4"/>
        <v>0</v>
      </c>
      <c r="H90" s="249"/>
      <c r="I90" s="491"/>
      <c r="J90" s="491"/>
      <c r="K90" s="266"/>
      <c r="L90" s="269"/>
      <c r="M90" s="270"/>
      <c r="N90" s="249"/>
      <c r="O90" s="312"/>
      <c r="P90" s="306"/>
    </row>
    <row r="91" spans="1:16" s="78" customFormat="1" ht="12">
      <c r="A91" s="558"/>
      <c r="B91" s="560"/>
      <c r="C91" s="225"/>
      <c r="D91" s="223"/>
      <c r="E91" s="224"/>
      <c r="F91" s="249">
        <f t="shared" si="6"/>
        <v>0</v>
      </c>
      <c r="G91" s="249">
        <f t="shared" si="4"/>
        <v>0</v>
      </c>
      <c r="H91" s="249"/>
      <c r="I91" s="491"/>
      <c r="J91" s="491"/>
      <c r="K91" s="266"/>
      <c r="L91" s="269"/>
      <c r="M91" s="270"/>
      <c r="N91" s="249"/>
      <c r="O91" s="312"/>
      <c r="P91" s="306"/>
    </row>
    <row r="92" spans="1:16" s="78" customFormat="1" ht="12">
      <c r="A92" s="558" t="str">
        <f>$B$74</f>
        <v>II.</v>
      </c>
      <c r="B92" s="560">
        <f>COUNT($A$76:B85)+1</f>
        <v>4</v>
      </c>
      <c r="C92" s="203" t="s">
        <v>672</v>
      </c>
      <c r="D92" s="402" t="s">
        <v>6</v>
      </c>
      <c r="E92" s="403">
        <v>3</v>
      </c>
      <c r="F92" s="249">
        <f t="shared" si="6"/>
        <v>0</v>
      </c>
      <c r="G92" s="249">
        <f t="shared" si="4"/>
        <v>0</v>
      </c>
      <c r="H92" s="249"/>
      <c r="I92" s="491"/>
      <c r="J92" s="491"/>
      <c r="K92" s="266"/>
      <c r="L92" s="269"/>
      <c r="M92" s="270"/>
      <c r="N92" s="249"/>
      <c r="O92" s="312"/>
      <c r="P92" s="306"/>
    </row>
    <row r="93" spans="1:16" s="78" customFormat="1" ht="12">
      <c r="A93" s="558"/>
      <c r="B93" s="560"/>
      <c r="C93" s="199" t="s">
        <v>681</v>
      </c>
      <c r="D93" s="402"/>
      <c r="E93" s="403"/>
      <c r="F93" s="249">
        <f t="shared" si="6"/>
        <v>0</v>
      </c>
      <c r="G93" s="249">
        <f t="shared" si="4"/>
        <v>0</v>
      </c>
      <c r="H93" s="249"/>
      <c r="I93" s="491"/>
      <c r="J93" s="491"/>
      <c r="K93" s="266"/>
      <c r="L93" s="269"/>
      <c r="M93" s="270"/>
      <c r="N93" s="249"/>
      <c r="O93" s="312"/>
      <c r="P93" s="306"/>
    </row>
    <row r="94" spans="1:16" s="78" customFormat="1" ht="24">
      <c r="A94" s="558"/>
      <c r="B94" s="560"/>
      <c r="C94" s="444" t="s">
        <v>682</v>
      </c>
      <c r="D94" s="487"/>
      <c r="E94" s="488"/>
      <c r="F94" s="249">
        <f t="shared" si="6"/>
        <v>0</v>
      </c>
      <c r="G94" s="249">
        <f t="shared" si="4"/>
        <v>0</v>
      </c>
      <c r="H94" s="249"/>
      <c r="I94" s="491"/>
      <c r="J94" s="491"/>
      <c r="K94" s="266"/>
      <c r="L94" s="269"/>
      <c r="M94" s="270"/>
      <c r="N94" s="249"/>
      <c r="O94" s="312"/>
      <c r="P94" s="306"/>
    </row>
    <row r="95" spans="1:16" s="78" customFormat="1" ht="12">
      <c r="A95" s="558"/>
      <c r="B95" s="560"/>
      <c r="C95" s="444"/>
      <c r="D95" s="487"/>
      <c r="E95" s="488"/>
      <c r="F95" s="249"/>
      <c r="G95" s="249">
        <f t="shared" si="4"/>
        <v>0</v>
      </c>
      <c r="H95" s="249"/>
      <c r="I95" s="491"/>
      <c r="J95" s="491"/>
      <c r="K95" s="266"/>
      <c r="L95" s="269"/>
      <c r="M95" s="270"/>
      <c r="N95" s="249"/>
      <c r="O95" s="312"/>
      <c r="P95" s="306"/>
    </row>
    <row r="96" spans="1:16" s="78" customFormat="1" ht="12">
      <c r="A96" s="558" t="str">
        <f>$B$74</f>
        <v>II.</v>
      </c>
      <c r="B96" s="560">
        <f>COUNT($A$76:B93)+1</f>
        <v>6</v>
      </c>
      <c r="C96" s="203" t="s">
        <v>698</v>
      </c>
      <c r="D96" s="402" t="s">
        <v>6</v>
      </c>
      <c r="E96" s="403">
        <v>15</v>
      </c>
      <c r="F96" s="249">
        <f>H96*DobMont</f>
        <v>0</v>
      </c>
      <c r="G96" s="249">
        <f t="shared" si="4"/>
        <v>0</v>
      </c>
      <c r="H96" s="249"/>
      <c r="I96" s="491"/>
      <c r="J96" s="491"/>
      <c r="K96" s="266"/>
      <c r="L96" s="269"/>
      <c r="M96" s="270"/>
      <c r="N96" s="249"/>
      <c r="O96" s="312"/>
      <c r="P96" s="306"/>
    </row>
    <row r="97" spans="1:16" s="78" customFormat="1" ht="12">
      <c r="A97" s="558"/>
      <c r="B97" s="560"/>
      <c r="C97" s="199" t="s">
        <v>699</v>
      </c>
      <c r="D97" s="402"/>
      <c r="E97" s="403"/>
      <c r="F97" s="249">
        <f>H97*DobMont</f>
        <v>0</v>
      </c>
      <c r="G97" s="249">
        <f t="shared" si="4"/>
        <v>0</v>
      </c>
      <c r="H97" s="249"/>
      <c r="I97" s="491"/>
      <c r="J97" s="491"/>
      <c r="K97" s="266"/>
      <c r="L97" s="269"/>
      <c r="M97" s="270"/>
      <c r="N97" s="249"/>
      <c r="O97" s="312"/>
      <c r="P97" s="306"/>
    </row>
    <row r="98" spans="1:16" s="78" customFormat="1" ht="24">
      <c r="A98" s="558"/>
      <c r="B98" s="560"/>
      <c r="C98" s="444" t="s">
        <v>700</v>
      </c>
      <c r="D98" s="487"/>
      <c r="E98" s="488"/>
      <c r="F98" s="249">
        <f>H98*DobMont</f>
        <v>0</v>
      </c>
      <c r="G98" s="249">
        <f t="shared" si="4"/>
        <v>0</v>
      </c>
      <c r="H98" s="249"/>
      <c r="I98" s="491"/>
      <c r="J98" s="491"/>
      <c r="K98" s="266"/>
      <c r="L98" s="269"/>
      <c r="M98" s="270"/>
      <c r="N98" s="249"/>
      <c r="O98" s="312"/>
      <c r="P98" s="306"/>
    </row>
    <row r="99" spans="1:16" s="78" customFormat="1" ht="12">
      <c r="A99" s="558"/>
      <c r="B99" s="560"/>
      <c r="C99" s="444"/>
      <c r="D99" s="487"/>
      <c r="E99" s="488"/>
      <c r="F99" s="249"/>
      <c r="G99" s="249">
        <f t="shared" si="4"/>
        <v>0</v>
      </c>
      <c r="H99" s="249"/>
      <c r="I99" s="491"/>
      <c r="J99" s="491"/>
      <c r="K99" s="266"/>
      <c r="L99" s="269"/>
      <c r="M99" s="270"/>
      <c r="N99" s="249"/>
      <c r="O99" s="312"/>
      <c r="P99" s="306"/>
    </row>
    <row r="100" spans="1:16" s="78" customFormat="1" ht="12">
      <c r="A100" s="558" t="str">
        <f>$B$74</f>
        <v>II.</v>
      </c>
      <c r="B100" s="560">
        <f>COUNT($A$76:B96)+1</f>
        <v>7</v>
      </c>
      <c r="C100" s="203" t="s">
        <v>701</v>
      </c>
      <c r="D100" s="402" t="s">
        <v>6</v>
      </c>
      <c r="E100" s="403">
        <v>1</v>
      </c>
      <c r="F100" s="249">
        <f aca="true" t="shared" si="7" ref="F100:F106">H100*DobMont</f>
        <v>0</v>
      </c>
      <c r="G100" s="249">
        <f t="shared" si="4"/>
        <v>0</v>
      </c>
      <c r="H100" s="249"/>
      <c r="I100" s="491"/>
      <c r="J100" s="491"/>
      <c r="K100" s="266"/>
      <c r="L100" s="269"/>
      <c r="M100" s="270"/>
      <c r="N100" s="249"/>
      <c r="O100" s="312"/>
      <c r="P100" s="306"/>
    </row>
    <row r="101" spans="1:16" s="78" customFormat="1" ht="12">
      <c r="A101" s="558"/>
      <c r="B101" s="560"/>
      <c r="C101" s="199" t="s">
        <v>702</v>
      </c>
      <c r="D101" s="402"/>
      <c r="E101" s="403"/>
      <c r="F101" s="249">
        <f t="shared" si="7"/>
        <v>0</v>
      </c>
      <c r="G101" s="249">
        <f t="shared" si="4"/>
        <v>0</v>
      </c>
      <c r="H101" s="249"/>
      <c r="I101" s="491"/>
      <c r="J101" s="491"/>
      <c r="K101" s="266"/>
      <c r="L101" s="269"/>
      <c r="M101" s="270"/>
      <c r="N101" s="249"/>
      <c r="O101" s="312"/>
      <c r="P101" s="306"/>
    </row>
    <row r="102" spans="1:16" s="78" customFormat="1" ht="24">
      <c r="A102" s="558"/>
      <c r="B102" s="560"/>
      <c r="C102" s="444" t="s">
        <v>703</v>
      </c>
      <c r="D102" s="487"/>
      <c r="E102" s="488"/>
      <c r="F102" s="249">
        <f t="shared" si="7"/>
        <v>0</v>
      </c>
      <c r="G102" s="249">
        <f t="shared" si="4"/>
        <v>0</v>
      </c>
      <c r="H102" s="249"/>
      <c r="I102" s="491"/>
      <c r="J102" s="491"/>
      <c r="K102" s="266"/>
      <c r="L102" s="269"/>
      <c r="M102" s="270"/>
      <c r="N102" s="249"/>
      <c r="O102" s="312"/>
      <c r="P102" s="306"/>
    </row>
    <row r="103" spans="1:16" s="78" customFormat="1" ht="12">
      <c r="A103" s="558"/>
      <c r="B103" s="560"/>
      <c r="C103" s="225"/>
      <c r="D103" s="223"/>
      <c r="E103" s="224"/>
      <c r="F103" s="249">
        <f t="shared" si="7"/>
        <v>0</v>
      </c>
      <c r="G103" s="249">
        <f t="shared" si="4"/>
        <v>0</v>
      </c>
      <c r="H103" s="249"/>
      <c r="I103" s="491"/>
      <c r="J103" s="491"/>
      <c r="K103" s="266"/>
      <c r="L103" s="269"/>
      <c r="M103" s="270"/>
      <c r="N103" s="249"/>
      <c r="O103" s="312"/>
      <c r="P103" s="306"/>
    </row>
    <row r="104" spans="1:16" s="78" customFormat="1" ht="12">
      <c r="A104" s="558" t="str">
        <f>$B$74</f>
        <v>II.</v>
      </c>
      <c r="B104" s="560">
        <f>COUNT($A$76:B97)+1</f>
        <v>7</v>
      </c>
      <c r="C104" s="203" t="s">
        <v>704</v>
      </c>
      <c r="D104" s="402" t="s">
        <v>6</v>
      </c>
      <c r="E104" s="403">
        <v>1</v>
      </c>
      <c r="F104" s="249">
        <f t="shared" si="7"/>
        <v>0</v>
      </c>
      <c r="G104" s="249">
        <f t="shared" si="4"/>
        <v>0</v>
      </c>
      <c r="H104" s="249"/>
      <c r="I104" s="491"/>
      <c r="J104" s="491"/>
      <c r="K104" s="266"/>
      <c r="L104" s="269"/>
      <c r="M104" s="270"/>
      <c r="N104" s="249"/>
      <c r="O104" s="312"/>
      <c r="P104" s="306"/>
    </row>
    <row r="105" spans="1:16" s="78" customFormat="1" ht="24">
      <c r="A105" s="558"/>
      <c r="B105" s="560"/>
      <c r="C105" s="199" t="s">
        <v>705</v>
      </c>
      <c r="D105" s="402"/>
      <c r="E105" s="403"/>
      <c r="F105" s="249">
        <f t="shared" si="7"/>
        <v>0</v>
      </c>
      <c r="G105" s="249">
        <f t="shared" si="4"/>
        <v>0</v>
      </c>
      <c r="H105" s="249"/>
      <c r="I105" s="491"/>
      <c r="J105" s="491"/>
      <c r="K105" s="266"/>
      <c r="L105" s="269"/>
      <c r="M105" s="270"/>
      <c r="N105" s="249"/>
      <c r="O105" s="312"/>
      <c r="P105" s="306"/>
    </row>
    <row r="106" spans="1:16" s="78" customFormat="1" ht="24">
      <c r="A106" s="558"/>
      <c r="B106" s="560"/>
      <c r="C106" s="444" t="s">
        <v>706</v>
      </c>
      <c r="D106" s="487"/>
      <c r="E106" s="488"/>
      <c r="F106" s="249">
        <f t="shared" si="7"/>
        <v>0</v>
      </c>
      <c r="G106" s="249">
        <f t="shared" si="4"/>
        <v>0</v>
      </c>
      <c r="H106" s="249"/>
      <c r="I106" s="491"/>
      <c r="J106" s="491"/>
      <c r="K106" s="266"/>
      <c r="L106" s="269"/>
      <c r="M106" s="270"/>
      <c r="N106" s="249"/>
      <c r="O106" s="312"/>
      <c r="P106" s="306"/>
    </row>
    <row r="107" spans="1:16" s="78" customFormat="1" ht="12">
      <c r="A107" s="558"/>
      <c r="B107" s="560"/>
      <c r="C107" s="444"/>
      <c r="D107" s="487"/>
      <c r="E107" s="488"/>
      <c r="F107" s="249"/>
      <c r="G107" s="249">
        <f t="shared" si="4"/>
        <v>0</v>
      </c>
      <c r="H107" s="249"/>
      <c r="I107" s="491"/>
      <c r="J107" s="491"/>
      <c r="K107" s="266"/>
      <c r="L107" s="269"/>
      <c r="M107" s="270"/>
      <c r="N107" s="249"/>
      <c r="O107" s="312"/>
      <c r="P107" s="306"/>
    </row>
    <row r="108" spans="1:16" s="78" customFormat="1" ht="12">
      <c r="A108" s="558" t="str">
        <f>$B$74</f>
        <v>II.</v>
      </c>
      <c r="B108" s="560">
        <f>COUNT($A$76:B104)+1</f>
        <v>9</v>
      </c>
      <c r="C108" s="203" t="s">
        <v>707</v>
      </c>
      <c r="D108" s="402" t="s">
        <v>6</v>
      </c>
      <c r="E108" s="403">
        <v>3</v>
      </c>
      <c r="F108" s="249">
        <f aca="true" t="shared" si="8" ref="F108:F114">H108*DobMont</f>
        <v>0</v>
      </c>
      <c r="G108" s="249">
        <f t="shared" si="4"/>
        <v>0</v>
      </c>
      <c r="H108" s="249"/>
      <c r="I108" s="491"/>
      <c r="J108" s="491"/>
      <c r="K108" s="266"/>
      <c r="L108" s="269"/>
      <c r="M108" s="270"/>
      <c r="N108" s="249"/>
      <c r="O108" s="312"/>
      <c r="P108" s="306"/>
    </row>
    <row r="109" spans="1:16" s="78" customFormat="1" ht="12">
      <c r="A109" s="558"/>
      <c r="B109" s="560"/>
      <c r="C109" s="199" t="s">
        <v>707</v>
      </c>
      <c r="D109" s="402"/>
      <c r="E109" s="403"/>
      <c r="F109" s="249">
        <f t="shared" si="8"/>
        <v>0</v>
      </c>
      <c r="G109" s="249">
        <f t="shared" si="4"/>
        <v>0</v>
      </c>
      <c r="H109" s="249"/>
      <c r="I109" s="491"/>
      <c r="J109" s="491"/>
      <c r="K109" s="266"/>
      <c r="L109" s="269"/>
      <c r="M109" s="270"/>
      <c r="N109" s="249"/>
      <c r="O109" s="312"/>
      <c r="P109" s="306"/>
    </row>
    <row r="110" spans="1:16" s="78" customFormat="1" ht="24">
      <c r="A110" s="558"/>
      <c r="B110" s="560"/>
      <c r="C110" s="444" t="s">
        <v>708</v>
      </c>
      <c r="D110" s="487"/>
      <c r="E110" s="488"/>
      <c r="F110" s="249">
        <f t="shared" si="8"/>
        <v>0</v>
      </c>
      <c r="G110" s="249">
        <f t="shared" si="4"/>
        <v>0</v>
      </c>
      <c r="H110" s="249"/>
      <c r="I110" s="491"/>
      <c r="J110" s="491"/>
      <c r="K110" s="266"/>
      <c r="L110" s="269"/>
      <c r="M110" s="270"/>
      <c r="N110" s="249"/>
      <c r="O110" s="312"/>
      <c r="P110" s="306"/>
    </row>
    <row r="111" spans="1:16" s="78" customFormat="1" ht="12">
      <c r="A111" s="558"/>
      <c r="B111" s="560"/>
      <c r="C111" s="225"/>
      <c r="D111" s="223"/>
      <c r="E111" s="224"/>
      <c r="F111" s="249">
        <f t="shared" si="8"/>
        <v>0</v>
      </c>
      <c r="G111" s="249">
        <f t="shared" si="4"/>
        <v>0</v>
      </c>
      <c r="H111" s="249"/>
      <c r="I111" s="491"/>
      <c r="J111" s="491"/>
      <c r="K111" s="266"/>
      <c r="L111" s="269"/>
      <c r="M111" s="270"/>
      <c r="N111" s="249"/>
      <c r="O111" s="312"/>
      <c r="P111" s="306"/>
    </row>
    <row r="112" spans="1:16" s="78" customFormat="1" ht="12">
      <c r="A112" s="558"/>
      <c r="B112" s="560"/>
      <c r="C112" s="225"/>
      <c r="D112" s="223"/>
      <c r="E112" s="224"/>
      <c r="F112" s="249">
        <f t="shared" si="8"/>
        <v>0</v>
      </c>
      <c r="G112" s="249">
        <f t="shared" si="4"/>
        <v>0</v>
      </c>
      <c r="H112" s="249"/>
      <c r="I112" s="491"/>
      <c r="J112" s="491"/>
      <c r="K112" s="266"/>
      <c r="L112" s="269"/>
      <c r="M112" s="270"/>
      <c r="N112" s="249"/>
      <c r="O112" s="312"/>
      <c r="P112" s="306"/>
    </row>
    <row r="113" spans="1:16" s="78" customFormat="1" ht="12">
      <c r="A113" s="558" t="str">
        <f>$B$74</f>
        <v>II.</v>
      </c>
      <c r="B113" s="560">
        <f>COUNT($A$76:B112)+1</f>
        <v>10</v>
      </c>
      <c r="C113" s="203" t="s">
        <v>151</v>
      </c>
      <c r="D113" s="438" t="s">
        <v>98</v>
      </c>
      <c r="E113" s="257">
        <v>1</v>
      </c>
      <c r="F113" s="249">
        <f t="shared" si="8"/>
        <v>0</v>
      </c>
      <c r="G113" s="249">
        <f t="shared" si="4"/>
        <v>0</v>
      </c>
      <c r="H113" s="249"/>
      <c r="I113" s="491"/>
      <c r="J113" s="491"/>
      <c r="K113" s="266"/>
      <c r="L113" s="269"/>
      <c r="M113" s="270"/>
      <c r="N113" s="249"/>
      <c r="O113" s="312"/>
      <c r="P113" s="306"/>
    </row>
    <row r="114" spans="1:16" s="78" customFormat="1" ht="36">
      <c r="A114" s="558"/>
      <c r="B114" s="560"/>
      <c r="C114" s="197" t="s">
        <v>489</v>
      </c>
      <c r="D114" s="438"/>
      <c r="E114" s="257"/>
      <c r="F114" s="249">
        <f t="shared" si="8"/>
        <v>0</v>
      </c>
      <c r="G114" s="249">
        <f t="shared" si="4"/>
        <v>0</v>
      </c>
      <c r="H114" s="249"/>
      <c r="I114" s="491"/>
      <c r="J114" s="491"/>
      <c r="K114" s="266"/>
      <c r="L114" s="269"/>
      <c r="M114" s="270"/>
      <c r="N114" s="249"/>
      <c r="O114" s="312"/>
      <c r="P114" s="306"/>
    </row>
    <row r="115" spans="1:16" s="78" customFormat="1" ht="12">
      <c r="A115" s="561"/>
      <c r="B115" s="79"/>
      <c r="C115" s="250"/>
      <c r="D115" s="223"/>
      <c r="E115" s="224"/>
      <c r="F115" s="249"/>
      <c r="G115" s="249">
        <f t="shared" si="4"/>
        <v>0</v>
      </c>
      <c r="H115" s="273"/>
      <c r="I115" s="491"/>
      <c r="J115" s="491"/>
      <c r="K115" s="266"/>
      <c r="L115" s="269"/>
      <c r="M115" s="270"/>
      <c r="N115" s="249"/>
      <c r="O115" s="312"/>
      <c r="P115" s="306"/>
    </row>
    <row r="116" spans="1:16" s="78" customFormat="1" ht="12">
      <c r="A116" s="558" t="str">
        <f>$B$74</f>
        <v>II.</v>
      </c>
      <c r="B116" s="560">
        <f>COUNT($A$76:B115)+1</f>
        <v>11</v>
      </c>
      <c r="C116" s="203" t="s">
        <v>364</v>
      </c>
      <c r="D116" s="438" t="s">
        <v>6</v>
      </c>
      <c r="E116" s="257">
        <v>1</v>
      </c>
      <c r="F116" s="249">
        <f>H116*DobMont</f>
        <v>0</v>
      </c>
      <c r="G116" s="249">
        <f t="shared" si="4"/>
        <v>0</v>
      </c>
      <c r="H116" s="249"/>
      <c r="I116" s="491"/>
      <c r="J116" s="491"/>
      <c r="K116" s="266"/>
      <c r="L116" s="269"/>
      <c r="M116" s="270"/>
      <c r="N116" s="249"/>
      <c r="O116" s="312"/>
      <c r="P116" s="306"/>
    </row>
    <row r="117" spans="1:16" s="78" customFormat="1" ht="84">
      <c r="A117" s="561"/>
      <c r="B117" s="79"/>
      <c r="C117" s="197" t="s">
        <v>490</v>
      </c>
      <c r="D117" s="438"/>
      <c r="E117" s="257"/>
      <c r="F117" s="249">
        <f>H117*DobMont</f>
        <v>0</v>
      </c>
      <c r="G117" s="249">
        <f t="shared" si="4"/>
        <v>0</v>
      </c>
      <c r="H117" s="249"/>
      <c r="I117" s="491"/>
      <c r="J117" s="491"/>
      <c r="K117" s="266"/>
      <c r="L117" s="269"/>
      <c r="M117" s="270"/>
      <c r="N117" s="249"/>
      <c r="O117" s="312"/>
      <c r="P117" s="306"/>
    </row>
    <row r="118" spans="1:16" s="78" customFormat="1" ht="12">
      <c r="A118" s="561"/>
      <c r="B118" s="79"/>
      <c r="C118" s="250"/>
      <c r="D118" s="223"/>
      <c r="E118" s="224"/>
      <c r="F118" s="249"/>
      <c r="G118" s="249">
        <f t="shared" si="4"/>
        <v>0</v>
      </c>
      <c r="H118" s="273"/>
      <c r="I118" s="491"/>
      <c r="J118" s="491"/>
      <c r="K118" s="266"/>
      <c r="L118" s="269"/>
      <c r="M118" s="270"/>
      <c r="N118" s="249"/>
      <c r="O118" s="312"/>
      <c r="P118" s="306"/>
    </row>
    <row r="119" spans="1:16" s="78" customFormat="1" ht="12">
      <c r="A119" s="558" t="str">
        <f>$B$74</f>
        <v>II.</v>
      </c>
      <c r="B119" s="560">
        <f>COUNT($A$76:B118)+1</f>
        <v>12</v>
      </c>
      <c r="C119" s="203" t="s">
        <v>135</v>
      </c>
      <c r="D119" s="402" t="s">
        <v>5</v>
      </c>
      <c r="E119" s="403">
        <v>25</v>
      </c>
      <c r="F119" s="249">
        <f>H119*DobMont</f>
        <v>0</v>
      </c>
      <c r="G119" s="249">
        <f t="shared" si="4"/>
        <v>0</v>
      </c>
      <c r="H119" s="273"/>
      <c r="I119" s="491"/>
      <c r="J119" s="491"/>
      <c r="K119" s="266"/>
      <c r="L119" s="269"/>
      <c r="M119" s="270"/>
      <c r="N119" s="249"/>
      <c r="O119" s="312"/>
      <c r="P119" s="306"/>
    </row>
    <row r="120" spans="1:16" s="78" customFormat="1" ht="72">
      <c r="A120" s="558"/>
      <c r="B120" s="560"/>
      <c r="C120" s="197" t="s">
        <v>221</v>
      </c>
      <c r="D120" s="490"/>
      <c r="E120" s="403"/>
      <c r="F120" s="249"/>
      <c r="G120" s="266"/>
      <c r="H120" s="273"/>
      <c r="I120" s="491"/>
      <c r="J120" s="491"/>
      <c r="K120" s="266"/>
      <c r="L120" s="269"/>
      <c r="M120" s="270"/>
      <c r="N120" s="249"/>
      <c r="O120" s="312"/>
      <c r="P120" s="306"/>
    </row>
    <row r="121" spans="1:16" s="78" customFormat="1" ht="12">
      <c r="A121" s="558"/>
      <c r="B121" s="560"/>
      <c r="C121" s="250" t="s">
        <v>175</v>
      </c>
      <c r="D121" s="402"/>
      <c r="E121" s="403"/>
      <c r="F121" s="249"/>
      <c r="G121" s="266"/>
      <c r="H121" s="273"/>
      <c r="I121" s="491"/>
      <c r="J121" s="491"/>
      <c r="K121" s="266"/>
      <c r="L121" s="269"/>
      <c r="M121" s="270"/>
      <c r="N121" s="249"/>
      <c r="O121" s="312"/>
      <c r="P121" s="306"/>
    </row>
    <row r="122" spans="1:16" s="78" customFormat="1" ht="12">
      <c r="A122" s="561"/>
      <c r="B122" s="79"/>
      <c r="C122" s="562"/>
      <c r="D122" s="490"/>
      <c r="E122" s="403"/>
      <c r="F122" s="570"/>
      <c r="G122" s="249"/>
      <c r="H122" s="273"/>
      <c r="I122" s="491"/>
      <c r="J122" s="491"/>
      <c r="K122" s="266"/>
      <c r="L122" s="269"/>
      <c r="M122" s="270"/>
      <c r="N122" s="249"/>
      <c r="O122" s="312"/>
      <c r="P122" s="306"/>
    </row>
    <row r="123" spans="1:16" s="78" customFormat="1" ht="13.5" thickBot="1">
      <c r="A123" s="571"/>
      <c r="B123" s="565"/>
      <c r="C123" s="121" t="str">
        <f>CONCATENATE(B74," ",C74," - SKUPAJ:")</f>
        <v>II. CONSKA REGULACIJA - SKUPAJ:</v>
      </c>
      <c r="D123" s="354"/>
      <c r="E123" s="354"/>
      <c r="F123" s="572"/>
      <c r="G123" s="573">
        <f>SUM(G75:G122)</f>
        <v>0</v>
      </c>
      <c r="H123" s="273"/>
      <c r="I123" s="491"/>
      <c r="J123" s="491"/>
      <c r="K123" s="266"/>
      <c r="L123" s="269"/>
      <c r="M123" s="270"/>
      <c r="N123" s="249"/>
      <c r="O123" s="312"/>
      <c r="P123" s="306"/>
    </row>
    <row r="124" spans="1:16" s="78" customFormat="1" ht="12.75">
      <c r="A124" s="567"/>
      <c r="B124" s="139"/>
      <c r="C124" s="339"/>
      <c r="D124" s="356"/>
      <c r="E124" s="356"/>
      <c r="F124" s="574"/>
      <c r="G124" s="233"/>
      <c r="H124" s="273"/>
      <c r="I124" s="491"/>
      <c r="J124" s="491"/>
      <c r="K124" s="266"/>
      <c r="L124" s="269"/>
      <c r="M124" s="270"/>
      <c r="N124" s="249"/>
      <c r="O124" s="312"/>
      <c r="P124" s="306"/>
    </row>
    <row r="125" spans="1:16" s="104" customFormat="1" ht="13.5" thickBot="1">
      <c r="A125" s="797"/>
      <c r="B125" s="798" t="s">
        <v>150</v>
      </c>
      <c r="C125" s="782" t="s">
        <v>488</v>
      </c>
      <c r="D125" s="554"/>
      <c r="E125" s="555"/>
      <c r="F125" s="515"/>
      <c r="G125" s="515"/>
      <c r="H125" s="801"/>
      <c r="I125" s="802"/>
      <c r="J125" s="802"/>
      <c r="K125" s="553"/>
      <c r="L125" s="756"/>
      <c r="M125" s="268"/>
      <c r="N125" s="757"/>
      <c r="O125" s="758"/>
      <c r="P125" s="309"/>
    </row>
    <row r="126" spans="1:16" s="78" customFormat="1" ht="12.75">
      <c r="A126" s="569"/>
      <c r="B126" s="106"/>
      <c r="C126" s="551"/>
      <c r="D126" s="544"/>
      <c r="E126" s="552"/>
      <c r="F126" s="249"/>
      <c r="G126" s="266"/>
      <c r="H126" s="273"/>
      <c r="I126" s="491"/>
      <c r="J126" s="491"/>
      <c r="K126" s="266"/>
      <c r="L126" s="269"/>
      <c r="M126" s="270"/>
      <c r="N126" s="249"/>
      <c r="O126" s="312"/>
      <c r="P126" s="306"/>
    </row>
    <row r="127" spans="1:16" s="78" customFormat="1" ht="12">
      <c r="A127" s="558" t="str">
        <f>$B$125</f>
        <v>III.</v>
      </c>
      <c r="B127" s="79">
        <f>COUNT(#REF!)+1</f>
        <v>1</v>
      </c>
      <c r="C127" s="203" t="s">
        <v>709</v>
      </c>
      <c r="D127" s="402" t="s">
        <v>6</v>
      </c>
      <c r="E127" s="403">
        <v>1</v>
      </c>
      <c r="F127" s="249">
        <f>H127*DobMont</f>
        <v>0</v>
      </c>
      <c r="G127" s="249">
        <f>E127*F127</f>
        <v>0</v>
      </c>
      <c r="H127" s="249"/>
      <c r="I127" s="491"/>
      <c r="J127" s="491"/>
      <c r="K127" s="266"/>
      <c r="L127" s="269"/>
      <c r="M127" s="270"/>
      <c r="N127" s="249"/>
      <c r="O127" s="312"/>
      <c r="P127" s="306"/>
    </row>
    <row r="128" spans="1:16" s="78" customFormat="1" ht="132">
      <c r="A128" s="558"/>
      <c r="B128" s="79"/>
      <c r="C128" s="199" t="s">
        <v>710</v>
      </c>
      <c r="D128" s="402"/>
      <c r="E128" s="403"/>
      <c r="F128" s="249">
        <f>H128*DobMont</f>
        <v>0</v>
      </c>
      <c r="G128" s="249">
        <f aca="true" t="shared" si="9" ref="G128:G146">E128*F128</f>
        <v>0</v>
      </c>
      <c r="H128" s="249"/>
      <c r="I128" s="491"/>
      <c r="J128" s="491"/>
      <c r="K128" s="266"/>
      <c r="L128" s="269"/>
      <c r="M128" s="270"/>
      <c r="N128" s="249"/>
      <c r="O128" s="312"/>
      <c r="P128" s="306"/>
    </row>
    <row r="129" spans="1:16" s="78" customFormat="1" ht="12">
      <c r="A129" s="558"/>
      <c r="B129" s="79"/>
      <c r="C129" s="250"/>
      <c r="D129" s="487"/>
      <c r="E129" s="488"/>
      <c r="F129" s="249"/>
      <c r="G129" s="249">
        <f t="shared" si="9"/>
        <v>0</v>
      </c>
      <c r="H129" s="249"/>
      <c r="I129" s="491"/>
      <c r="J129" s="491"/>
      <c r="K129" s="266"/>
      <c r="L129" s="269"/>
      <c r="M129" s="270"/>
      <c r="N129" s="249"/>
      <c r="O129" s="312"/>
      <c r="P129" s="306"/>
    </row>
    <row r="130" spans="1:16" s="78" customFormat="1" ht="12">
      <c r="A130" s="558" t="str">
        <f>$B$125</f>
        <v>III.</v>
      </c>
      <c r="B130" s="560">
        <f>COUNT($A$127:B129)+1</f>
        <v>2</v>
      </c>
      <c r="C130" s="203" t="s">
        <v>711</v>
      </c>
      <c r="D130" s="402" t="s">
        <v>6</v>
      </c>
      <c r="E130" s="403">
        <v>40</v>
      </c>
      <c r="F130" s="249">
        <f>H130*DobMont</f>
        <v>0</v>
      </c>
      <c r="G130" s="249">
        <f t="shared" si="9"/>
        <v>0</v>
      </c>
      <c r="H130" s="249"/>
      <c r="I130" s="491"/>
      <c r="J130" s="491"/>
      <c r="K130" s="266"/>
      <c r="L130" s="269"/>
      <c r="M130" s="270"/>
      <c r="N130" s="249"/>
      <c r="O130" s="312"/>
      <c r="P130" s="306"/>
    </row>
    <row r="131" spans="1:16" s="78" customFormat="1" ht="84">
      <c r="A131" s="558"/>
      <c r="B131" s="560"/>
      <c r="C131" s="199" t="s">
        <v>712</v>
      </c>
      <c r="D131" s="402"/>
      <c r="E131" s="403"/>
      <c r="F131" s="249">
        <f>H131*DobMont</f>
        <v>0</v>
      </c>
      <c r="G131" s="249">
        <f t="shared" si="9"/>
        <v>0</v>
      </c>
      <c r="H131" s="249"/>
      <c r="I131" s="491"/>
      <c r="J131" s="491"/>
      <c r="K131" s="266"/>
      <c r="L131" s="269"/>
      <c r="M131" s="270"/>
      <c r="N131" s="249"/>
      <c r="O131" s="312"/>
      <c r="P131" s="306"/>
    </row>
    <row r="132" spans="1:16" s="78" customFormat="1" ht="12">
      <c r="A132" s="558"/>
      <c r="B132" s="560"/>
      <c r="C132" s="384"/>
      <c r="D132" s="223"/>
      <c r="E132" s="224"/>
      <c r="F132" s="249"/>
      <c r="G132" s="249">
        <f t="shared" si="9"/>
        <v>0</v>
      </c>
      <c r="H132" s="273"/>
      <c r="I132" s="491"/>
      <c r="J132" s="491"/>
      <c r="K132" s="266"/>
      <c r="L132" s="269"/>
      <c r="M132" s="270"/>
      <c r="N132" s="249"/>
      <c r="O132" s="312"/>
      <c r="P132" s="306"/>
    </row>
    <row r="133" spans="1:16" s="78" customFormat="1" ht="12">
      <c r="A133" s="558" t="str">
        <f>$B$125</f>
        <v>III.</v>
      </c>
      <c r="B133" s="560">
        <f>COUNT($A$127:B132)+1</f>
        <v>3</v>
      </c>
      <c r="C133" s="203" t="s">
        <v>713</v>
      </c>
      <c r="D133" s="402" t="s">
        <v>6</v>
      </c>
      <c r="E133" s="403">
        <v>1</v>
      </c>
      <c r="F133" s="249">
        <f>H133*DobMont</f>
        <v>0</v>
      </c>
      <c r="G133" s="249">
        <f t="shared" si="9"/>
        <v>0</v>
      </c>
      <c r="H133" s="249"/>
      <c r="I133" s="491"/>
      <c r="J133" s="491"/>
      <c r="K133" s="266"/>
      <c r="L133" s="269"/>
      <c r="M133" s="270"/>
      <c r="N133" s="249"/>
      <c r="O133" s="312"/>
      <c r="P133" s="306"/>
    </row>
    <row r="134" spans="1:16" s="78" customFormat="1" ht="72">
      <c r="A134" s="558"/>
      <c r="B134" s="560"/>
      <c r="C134" s="199" t="s">
        <v>714</v>
      </c>
      <c r="D134" s="402"/>
      <c r="E134" s="403"/>
      <c r="F134" s="249">
        <f>H134*DobMont</f>
        <v>0</v>
      </c>
      <c r="G134" s="249">
        <f t="shared" si="9"/>
        <v>0</v>
      </c>
      <c r="H134" s="249"/>
      <c r="I134" s="491"/>
      <c r="J134" s="491"/>
      <c r="K134" s="266"/>
      <c r="L134" s="269"/>
      <c r="M134" s="270"/>
      <c r="N134" s="249"/>
      <c r="O134" s="312"/>
      <c r="P134" s="306"/>
    </row>
    <row r="135" spans="1:16" s="78" customFormat="1" ht="12">
      <c r="A135" s="558"/>
      <c r="B135" s="560"/>
      <c r="C135" s="250"/>
      <c r="D135" s="218"/>
      <c r="E135" s="218"/>
      <c r="F135" s="249"/>
      <c r="G135" s="249">
        <f t="shared" si="9"/>
        <v>0</v>
      </c>
      <c r="H135" s="249"/>
      <c r="I135" s="491"/>
      <c r="J135" s="491"/>
      <c r="K135" s="266"/>
      <c r="L135" s="269"/>
      <c r="M135" s="270"/>
      <c r="N135" s="249"/>
      <c r="O135" s="312"/>
      <c r="P135" s="306"/>
    </row>
    <row r="136" spans="1:16" s="78" customFormat="1" ht="12">
      <c r="A136" s="558"/>
      <c r="B136" s="560"/>
      <c r="C136" s="225"/>
      <c r="D136" s="223"/>
      <c r="E136" s="224"/>
      <c r="F136" s="249">
        <f aca="true" t="shared" si="10" ref="F136:F141">H136*DobMont</f>
        <v>0</v>
      </c>
      <c r="G136" s="249">
        <f t="shared" si="9"/>
        <v>0</v>
      </c>
      <c r="H136" s="249"/>
      <c r="I136" s="491"/>
      <c r="J136" s="491"/>
      <c r="K136" s="266"/>
      <c r="L136" s="269"/>
      <c r="M136" s="270"/>
      <c r="N136" s="249"/>
      <c r="O136" s="312"/>
      <c r="P136" s="306"/>
    </row>
    <row r="137" spans="1:16" s="78" customFormat="1" ht="12">
      <c r="A137" s="558" t="str">
        <f>$B$125</f>
        <v>III.</v>
      </c>
      <c r="B137" s="560">
        <f>COUNT($A$127:B136)+1</f>
        <v>4</v>
      </c>
      <c r="C137" s="203" t="s">
        <v>151</v>
      </c>
      <c r="D137" s="438" t="s">
        <v>98</v>
      </c>
      <c r="E137" s="257">
        <v>1</v>
      </c>
      <c r="F137" s="249">
        <f t="shared" si="10"/>
        <v>0</v>
      </c>
      <c r="G137" s="249">
        <f t="shared" si="9"/>
        <v>0</v>
      </c>
      <c r="H137" s="249"/>
      <c r="I137" s="491"/>
      <c r="J137" s="491"/>
      <c r="K137" s="266"/>
      <c r="L137" s="269"/>
      <c r="M137" s="270"/>
      <c r="N137" s="249"/>
      <c r="O137" s="312"/>
      <c r="P137" s="306"/>
    </row>
    <row r="138" spans="1:16" s="78" customFormat="1" ht="36">
      <c r="A138" s="558"/>
      <c r="B138" s="560"/>
      <c r="C138" s="197" t="s">
        <v>489</v>
      </c>
      <c r="D138" s="438"/>
      <c r="E138" s="257"/>
      <c r="F138" s="249">
        <f t="shared" si="10"/>
        <v>0</v>
      </c>
      <c r="G138" s="249">
        <f t="shared" si="9"/>
        <v>0</v>
      </c>
      <c r="H138" s="249"/>
      <c r="I138" s="491"/>
      <c r="J138" s="491"/>
      <c r="K138" s="266"/>
      <c r="L138" s="269"/>
      <c r="M138" s="270"/>
      <c r="N138" s="249"/>
      <c r="O138" s="312"/>
      <c r="P138" s="306"/>
    </row>
    <row r="139" spans="1:16" s="78" customFormat="1" ht="12">
      <c r="A139" s="558"/>
      <c r="B139" s="560"/>
      <c r="C139" s="250"/>
      <c r="D139" s="223"/>
      <c r="E139" s="224"/>
      <c r="F139" s="249">
        <f t="shared" si="10"/>
        <v>0</v>
      </c>
      <c r="G139" s="249">
        <f t="shared" si="9"/>
        <v>0</v>
      </c>
      <c r="H139" s="273"/>
      <c r="I139" s="491"/>
      <c r="J139" s="491"/>
      <c r="K139" s="266"/>
      <c r="L139" s="269"/>
      <c r="M139" s="270"/>
      <c r="N139" s="249"/>
      <c r="O139" s="312"/>
      <c r="P139" s="306"/>
    </row>
    <row r="140" spans="1:16" s="78" customFormat="1" ht="12">
      <c r="A140" s="558" t="str">
        <f>$B$125</f>
        <v>III.</v>
      </c>
      <c r="B140" s="560">
        <f>COUNT($A$127:B139)+1</f>
        <v>5</v>
      </c>
      <c r="C140" s="203" t="s">
        <v>364</v>
      </c>
      <c r="D140" s="438" t="s">
        <v>6</v>
      </c>
      <c r="E140" s="257">
        <v>1</v>
      </c>
      <c r="F140" s="249">
        <f t="shared" si="10"/>
        <v>0</v>
      </c>
      <c r="G140" s="249">
        <f t="shared" si="9"/>
        <v>0</v>
      </c>
      <c r="H140" s="249"/>
      <c r="I140" s="491"/>
      <c r="J140" s="491"/>
      <c r="K140" s="266"/>
      <c r="L140" s="269"/>
      <c r="M140" s="270"/>
      <c r="N140" s="249"/>
      <c r="O140" s="312"/>
      <c r="P140" s="306"/>
    </row>
    <row r="141" spans="1:16" s="78" customFormat="1" ht="84">
      <c r="A141" s="558"/>
      <c r="B141" s="560"/>
      <c r="C141" s="197" t="s">
        <v>490</v>
      </c>
      <c r="D141" s="438"/>
      <c r="E141" s="257"/>
      <c r="F141" s="249">
        <f t="shared" si="10"/>
        <v>0</v>
      </c>
      <c r="G141" s="249">
        <f t="shared" si="9"/>
        <v>0</v>
      </c>
      <c r="H141" s="249"/>
      <c r="I141" s="491"/>
      <c r="J141" s="491"/>
      <c r="K141" s="266"/>
      <c r="L141" s="269"/>
      <c r="M141" s="270"/>
      <c r="N141" s="249"/>
      <c r="O141" s="312"/>
      <c r="P141" s="306"/>
    </row>
    <row r="142" spans="1:16" s="78" customFormat="1" ht="12">
      <c r="A142" s="558"/>
      <c r="B142" s="560"/>
      <c r="C142" s="250"/>
      <c r="D142" s="223"/>
      <c r="E142" s="224"/>
      <c r="F142" s="249"/>
      <c r="G142" s="249">
        <f t="shared" si="9"/>
        <v>0</v>
      </c>
      <c r="H142" s="273"/>
      <c r="I142" s="491"/>
      <c r="J142" s="491"/>
      <c r="K142" s="266"/>
      <c r="L142" s="269"/>
      <c r="M142" s="270"/>
      <c r="N142" s="249"/>
      <c r="O142" s="312"/>
      <c r="P142" s="306"/>
    </row>
    <row r="143" spans="1:16" s="78" customFormat="1" ht="12">
      <c r="A143" s="558" t="str">
        <f>$B$125</f>
        <v>III.</v>
      </c>
      <c r="B143" s="560">
        <f>COUNT($A$127:B142)+1</f>
        <v>6</v>
      </c>
      <c r="C143" s="203" t="s">
        <v>821</v>
      </c>
      <c r="D143" s="438" t="s">
        <v>98</v>
      </c>
      <c r="E143" s="257">
        <v>1</v>
      </c>
      <c r="F143" s="249">
        <f>H143*DobMont</f>
        <v>0</v>
      </c>
      <c r="G143" s="249">
        <f>E143*F143</f>
        <v>0</v>
      </c>
      <c r="H143" s="249"/>
      <c r="I143" s="491"/>
      <c r="J143" s="491"/>
      <c r="K143" s="266"/>
      <c r="L143" s="269"/>
      <c r="M143" s="270"/>
      <c r="N143" s="249"/>
      <c r="O143" s="312"/>
      <c r="P143" s="306"/>
    </row>
    <row r="144" spans="1:16" s="78" customFormat="1" ht="36">
      <c r="A144" s="558"/>
      <c r="B144" s="560"/>
      <c r="C144" s="197" t="s">
        <v>822</v>
      </c>
      <c r="D144" s="438"/>
      <c r="E144" s="257"/>
      <c r="F144" s="249">
        <f>H144*DobMont</f>
        <v>0</v>
      </c>
      <c r="G144" s="249">
        <f>E144*F144</f>
        <v>0</v>
      </c>
      <c r="H144" s="249"/>
      <c r="I144" s="491"/>
      <c r="J144" s="491"/>
      <c r="K144" s="266"/>
      <c r="L144" s="269"/>
      <c r="M144" s="270"/>
      <c r="N144" s="249"/>
      <c r="O144" s="312"/>
      <c r="P144" s="306"/>
    </row>
    <row r="145" spans="1:16" s="78" customFormat="1" ht="12">
      <c r="A145" s="558"/>
      <c r="B145" s="560"/>
      <c r="C145" s="250"/>
      <c r="D145" s="223"/>
      <c r="E145" s="224"/>
      <c r="F145" s="249"/>
      <c r="G145" s="249">
        <f>E145*F145</f>
        <v>0</v>
      </c>
      <c r="H145" s="273"/>
      <c r="I145" s="491"/>
      <c r="J145" s="491"/>
      <c r="K145" s="266"/>
      <c r="L145" s="269"/>
      <c r="M145" s="270"/>
      <c r="N145" s="249"/>
      <c r="O145" s="312"/>
      <c r="P145" s="306"/>
    </row>
    <row r="146" spans="1:16" s="78" customFormat="1" ht="12">
      <c r="A146" s="558" t="str">
        <f>$B$125</f>
        <v>III.</v>
      </c>
      <c r="B146" s="560">
        <f>COUNT($A$127:B142)+1</f>
        <v>6</v>
      </c>
      <c r="C146" s="203" t="s">
        <v>135</v>
      </c>
      <c r="D146" s="402" t="s">
        <v>5</v>
      </c>
      <c r="E146" s="403">
        <v>5</v>
      </c>
      <c r="F146" s="249">
        <f>H146*DobMont</f>
        <v>0</v>
      </c>
      <c r="G146" s="249">
        <f t="shared" si="9"/>
        <v>0</v>
      </c>
      <c r="H146" s="273"/>
      <c r="I146" s="491"/>
      <c r="J146" s="491"/>
      <c r="K146" s="266"/>
      <c r="L146" s="269"/>
      <c r="M146" s="270"/>
      <c r="N146" s="249"/>
      <c r="O146" s="312"/>
      <c r="P146" s="306"/>
    </row>
    <row r="147" spans="1:16" s="78" customFormat="1" ht="84">
      <c r="A147" s="558"/>
      <c r="B147" s="560"/>
      <c r="C147" s="197" t="s">
        <v>174</v>
      </c>
      <c r="D147" s="490"/>
      <c r="E147" s="403"/>
      <c r="F147" s="249"/>
      <c r="G147" s="266"/>
      <c r="H147" s="273"/>
      <c r="I147" s="491"/>
      <c r="J147" s="491"/>
      <c r="K147" s="266"/>
      <c r="L147" s="269"/>
      <c r="M147" s="270"/>
      <c r="N147" s="249"/>
      <c r="O147" s="312"/>
      <c r="P147" s="306"/>
    </row>
    <row r="148" spans="1:16" s="78" customFormat="1" ht="12">
      <c r="A148" s="558"/>
      <c r="B148" s="560"/>
      <c r="C148" s="250" t="s">
        <v>175</v>
      </c>
      <c r="D148" s="402"/>
      <c r="E148" s="403"/>
      <c r="F148" s="249"/>
      <c r="G148" s="266"/>
      <c r="H148" s="273"/>
      <c r="I148" s="491"/>
      <c r="J148" s="491"/>
      <c r="K148" s="266"/>
      <c r="L148" s="269"/>
      <c r="M148" s="270"/>
      <c r="N148" s="249"/>
      <c r="O148" s="312"/>
      <c r="P148" s="306"/>
    </row>
    <row r="149" spans="1:16" s="78" customFormat="1" ht="12">
      <c r="A149" s="561"/>
      <c r="B149" s="79"/>
      <c r="C149" s="562"/>
      <c r="D149" s="490"/>
      <c r="E149" s="403"/>
      <c r="F149" s="570"/>
      <c r="G149" s="249"/>
      <c r="H149" s="273"/>
      <c r="I149" s="491"/>
      <c r="J149" s="491"/>
      <c r="K149" s="266"/>
      <c r="L149" s="269"/>
      <c r="M149" s="270"/>
      <c r="N149" s="249"/>
      <c r="O149" s="312"/>
      <c r="P149" s="306"/>
    </row>
    <row r="150" spans="1:16" s="78" customFormat="1" ht="13.5" thickBot="1">
      <c r="A150" s="571"/>
      <c r="B150" s="565"/>
      <c r="C150" s="121" t="str">
        <f>CONCATENATE(B125," ",C125," - SKUPAJ:")</f>
        <v>III. SPLETNI STREŽNIK IN APLIKACIJA - SKUPAJ:</v>
      </c>
      <c r="D150" s="354"/>
      <c r="E150" s="354"/>
      <c r="F150" s="572"/>
      <c r="G150" s="573">
        <f>SUM(G126:G149)</f>
        <v>0</v>
      </c>
      <c r="H150" s="273"/>
      <c r="I150" s="491"/>
      <c r="J150" s="491"/>
      <c r="K150" s="266"/>
      <c r="L150" s="269"/>
      <c r="M150" s="270"/>
      <c r="N150" s="249"/>
      <c r="O150" s="312"/>
      <c r="P150" s="306"/>
    </row>
    <row r="151" spans="1:16" s="78" customFormat="1" ht="12.75">
      <c r="A151" s="567"/>
      <c r="B151" s="139"/>
      <c r="C151" s="339"/>
      <c r="D151" s="356"/>
      <c r="E151" s="356"/>
      <c r="F151" s="574"/>
      <c r="G151" s="233"/>
      <c r="H151" s="273"/>
      <c r="I151" s="491"/>
      <c r="J151" s="491"/>
      <c r="K151" s="266"/>
      <c r="L151" s="269"/>
      <c r="M151" s="270"/>
      <c r="N151" s="249"/>
      <c r="O151" s="312"/>
      <c r="P151" s="306"/>
    </row>
    <row r="152" spans="1:18" ht="13.5" thickBot="1">
      <c r="A152" s="803" t="str">
        <f>CONCATENATE("DELNA REKAPITULACIJA - ",A3,C3)</f>
        <v>DELNA REKAPITULACIJA - S6.AVTOMATIKA ENERGETSKEGA SISTEMA</v>
      </c>
      <c r="B152" s="803"/>
      <c r="C152" s="804"/>
      <c r="D152" s="354"/>
      <c r="E152" s="354"/>
      <c r="F152" s="526"/>
      <c r="G152" s="805"/>
      <c r="H152" s="806"/>
      <c r="I152" s="807"/>
      <c r="J152" s="808"/>
      <c r="K152" s="775"/>
      <c r="L152" s="309"/>
      <c r="R152" s="776"/>
    </row>
    <row r="153" spans="1:18" s="78" customFormat="1" ht="12.75">
      <c r="A153" s="575"/>
      <c r="B153" s="575"/>
      <c r="C153" s="576"/>
      <c r="D153" s="577"/>
      <c r="E153" s="577"/>
      <c r="F153" s="249">
        <f aca="true" t="shared" si="11" ref="F153:F158">H153*DobMont</f>
        <v>0</v>
      </c>
      <c r="G153" s="578"/>
      <c r="H153" s="566"/>
      <c r="I153" s="563"/>
      <c r="J153" s="564"/>
      <c r="K153" s="320"/>
      <c r="L153" s="306"/>
      <c r="M153" s="306"/>
      <c r="N153" s="306"/>
      <c r="O153" s="306"/>
      <c r="P153" s="306"/>
      <c r="Q153" s="306"/>
      <c r="R153" s="332"/>
    </row>
    <row r="154" spans="1:18" s="78" customFormat="1" ht="12">
      <c r="A154" s="579" t="s">
        <v>99</v>
      </c>
      <c r="B154" s="579"/>
      <c r="C154" s="580"/>
      <c r="D154" s="581"/>
      <c r="E154" s="581"/>
      <c r="F154" s="249">
        <f t="shared" si="11"/>
        <v>0</v>
      </c>
      <c r="G154" s="570"/>
      <c r="H154" s="566"/>
      <c r="I154" s="563"/>
      <c r="J154" s="564"/>
      <c r="K154" s="320"/>
      <c r="L154" s="306"/>
      <c r="M154" s="306"/>
      <c r="N154" s="306"/>
      <c r="O154" s="306"/>
      <c r="P154" s="306"/>
      <c r="Q154" s="306"/>
      <c r="R154" s="332"/>
    </row>
    <row r="155" spans="1:18" s="78" customFormat="1" ht="12.75">
      <c r="A155" s="139"/>
      <c r="B155" s="261"/>
      <c r="C155" s="140"/>
      <c r="D155" s="356"/>
      <c r="E155" s="356"/>
      <c r="F155" s="249">
        <f t="shared" si="11"/>
        <v>0</v>
      </c>
      <c r="G155" s="233"/>
      <c r="H155" s="566"/>
      <c r="I155" s="563"/>
      <c r="J155" s="564"/>
      <c r="K155" s="320"/>
      <c r="L155" s="306"/>
      <c r="M155" s="306"/>
      <c r="N155" s="306"/>
      <c r="O155" s="306"/>
      <c r="P155" s="306"/>
      <c r="Q155" s="306"/>
      <c r="R155" s="332"/>
    </row>
    <row r="156" spans="1:18" s="78" customFormat="1" ht="12.75">
      <c r="A156" s="582"/>
      <c r="B156" s="583" t="str">
        <f>$B$9</f>
        <v>I.</v>
      </c>
      <c r="C156" s="234" t="str">
        <f>C9</f>
        <v>TOPLOTNA POSTAJA</v>
      </c>
      <c r="D156" s="356"/>
      <c r="E156" s="356"/>
      <c r="F156" s="249">
        <f t="shared" si="11"/>
        <v>0</v>
      </c>
      <c r="G156" s="431">
        <f>G72</f>
        <v>0</v>
      </c>
      <c r="H156" s="566"/>
      <c r="I156" s="563"/>
      <c r="J156" s="564"/>
      <c r="K156" s="320"/>
      <c r="L156" s="306"/>
      <c r="M156" s="306"/>
      <c r="N156" s="306"/>
      <c r="O156" s="306"/>
      <c r="P156" s="306"/>
      <c r="Q156" s="306"/>
      <c r="R156" s="332"/>
    </row>
    <row r="157" spans="1:18" s="78" customFormat="1" ht="12.75">
      <c r="A157" s="584"/>
      <c r="B157" s="585"/>
      <c r="C157" s="586"/>
      <c r="D157" s="356"/>
      <c r="E157" s="587"/>
      <c r="F157" s="249">
        <f t="shared" si="11"/>
        <v>0</v>
      </c>
      <c r="G157" s="588"/>
      <c r="H157" s="566"/>
      <c r="I157" s="563"/>
      <c r="J157" s="564"/>
      <c r="K157" s="320"/>
      <c r="L157" s="306"/>
      <c r="M157" s="306"/>
      <c r="N157" s="306"/>
      <c r="O157" s="306"/>
      <c r="P157" s="306"/>
      <c r="Q157" s="306"/>
      <c r="R157" s="332"/>
    </row>
    <row r="158" spans="1:18" s="78" customFormat="1" ht="12.75">
      <c r="A158" s="582"/>
      <c r="B158" s="583" t="str">
        <f>$B$74</f>
        <v>II.</v>
      </c>
      <c r="C158" s="234" t="str">
        <f>C74</f>
        <v>CONSKA REGULACIJA</v>
      </c>
      <c r="D158" s="356"/>
      <c r="E158" s="356"/>
      <c r="F158" s="249">
        <f t="shared" si="11"/>
        <v>0</v>
      </c>
      <c r="G158" s="431">
        <f>G123</f>
        <v>0</v>
      </c>
      <c r="H158" s="566"/>
      <c r="I158" s="563"/>
      <c r="J158" s="564"/>
      <c r="K158" s="320"/>
      <c r="L158" s="306"/>
      <c r="M158" s="306"/>
      <c r="N158" s="306"/>
      <c r="O158" s="306"/>
      <c r="P158" s="306"/>
      <c r="Q158" s="306"/>
      <c r="R158" s="332"/>
    </row>
    <row r="159" spans="1:18" s="78" customFormat="1" ht="12.75">
      <c r="A159" s="582"/>
      <c r="B159" s="583"/>
      <c r="C159" s="234"/>
      <c r="D159" s="356"/>
      <c r="E159" s="356"/>
      <c r="F159" s="249"/>
      <c r="G159" s="431"/>
      <c r="H159" s="566"/>
      <c r="I159" s="563"/>
      <c r="J159" s="564"/>
      <c r="K159" s="320"/>
      <c r="L159" s="306"/>
      <c r="M159" s="306"/>
      <c r="N159" s="306"/>
      <c r="O159" s="306"/>
      <c r="P159" s="306"/>
      <c r="Q159" s="306"/>
      <c r="R159" s="332"/>
    </row>
    <row r="160" spans="1:18" s="78" customFormat="1" ht="12.75">
      <c r="A160" s="582"/>
      <c r="B160" s="583" t="str">
        <f>$B$125</f>
        <v>III.</v>
      </c>
      <c r="C160" s="234" t="str">
        <f>C125</f>
        <v>SPLETNI STREŽNIK IN APLIKACIJA</v>
      </c>
      <c r="D160" s="356"/>
      <c r="E160" s="356"/>
      <c r="F160" s="249"/>
      <c r="G160" s="431">
        <f>G150</f>
        <v>0</v>
      </c>
      <c r="H160" s="566"/>
      <c r="I160" s="563"/>
      <c r="J160" s="564"/>
      <c r="K160" s="320"/>
      <c r="L160" s="306"/>
      <c r="M160" s="306"/>
      <c r="N160" s="306"/>
      <c r="O160" s="306"/>
      <c r="P160" s="306"/>
      <c r="Q160" s="306"/>
      <c r="R160" s="332"/>
    </row>
    <row r="161" spans="1:18" s="78" customFormat="1" ht="12.75">
      <c r="A161" s="582"/>
      <c r="B161" s="589"/>
      <c r="C161" s="234"/>
      <c r="D161" s="356"/>
      <c r="E161" s="356"/>
      <c r="F161" s="342"/>
      <c r="G161" s="431"/>
      <c r="H161" s="566"/>
      <c r="I161" s="563"/>
      <c r="J161" s="564"/>
      <c r="K161" s="320"/>
      <c r="L161" s="306"/>
      <c r="M161" s="306"/>
      <c r="N161" s="306"/>
      <c r="O161" s="306"/>
      <c r="P161" s="306"/>
      <c r="Q161" s="306"/>
      <c r="R161" s="332"/>
    </row>
    <row r="162" spans="1:18" s="78" customFormat="1" ht="13.5" thickBot="1">
      <c r="A162" s="565"/>
      <c r="B162" s="565"/>
      <c r="C162" s="121" t="str">
        <f>CONCATENATE(A3,"",C3," - SKUPAJ:")</f>
        <v>S6.AVTOMATIKA ENERGETSKEGA SISTEMA - SKUPAJ:</v>
      </c>
      <c r="D162" s="354"/>
      <c r="E162" s="354"/>
      <c r="F162" s="305"/>
      <c r="G162" s="526">
        <f>SUM(G155:G161)</f>
        <v>0</v>
      </c>
      <c r="H162" s="566"/>
      <c r="I162" s="563"/>
      <c r="J162" s="564"/>
      <c r="K162" s="320"/>
      <c r="L162" s="306"/>
      <c r="M162" s="306"/>
      <c r="N162" s="306"/>
      <c r="O162" s="306"/>
      <c r="P162" s="306"/>
      <c r="Q162" s="306"/>
      <c r="R162" s="332"/>
    </row>
    <row r="163" spans="1:18" s="135" customFormat="1" ht="15">
      <c r="A163" s="567"/>
      <c r="B163" s="139"/>
      <c r="C163" s="568"/>
      <c r="D163" s="356"/>
      <c r="E163" s="356"/>
      <c r="F163" s="249">
        <f>H163*DobMont</f>
        <v>0</v>
      </c>
      <c r="G163" s="233"/>
      <c r="H163" s="249"/>
      <c r="I163" s="540"/>
      <c r="J163" s="541"/>
      <c r="K163" s="303"/>
      <c r="L163" s="331"/>
      <c r="M163" s="331"/>
      <c r="N163" s="331"/>
      <c r="O163" s="331"/>
      <c r="P163" s="331"/>
      <c r="Q163" s="331"/>
      <c r="R163" s="333"/>
    </row>
    <row r="164" spans="1:7" ht="12.75">
      <c r="A164" s="78"/>
      <c r="B164" s="78"/>
      <c r="C164" s="560"/>
      <c r="D164" s="487"/>
      <c r="E164" s="487"/>
      <c r="F164" s="249"/>
      <c r="G164" s="548"/>
    </row>
    <row r="165" spans="1:7" ht="12.75">
      <c r="A165" s="78"/>
      <c r="B165" s="78"/>
      <c r="C165" s="560"/>
      <c r="D165" s="487"/>
      <c r="E165" s="487"/>
      <c r="F165" s="249"/>
      <c r="G165" s="548"/>
    </row>
    <row r="166" spans="1:7" ht="12.75">
      <c r="A166" s="78"/>
      <c r="B166" s="78"/>
      <c r="C166" s="560"/>
      <c r="D166" s="487"/>
      <c r="E166" s="487"/>
      <c r="F166" s="249"/>
      <c r="G166" s="548"/>
    </row>
    <row r="167" spans="1:7" ht="12.75">
      <c r="A167" s="78"/>
      <c r="B167" s="78"/>
      <c r="C167" s="560"/>
      <c r="D167" s="487"/>
      <c r="E167" s="487"/>
      <c r="F167" s="249"/>
      <c r="G167" s="548"/>
    </row>
    <row r="168" spans="1:256" s="249" customFormat="1" ht="12.75">
      <c r="A168" s="78"/>
      <c r="B168" s="78"/>
      <c r="C168" s="560"/>
      <c r="D168" s="487"/>
      <c r="E168" s="487"/>
      <c r="G168" s="548"/>
      <c r="I168" s="540"/>
      <c r="J168" s="541"/>
      <c r="K168" s="301"/>
      <c r="L168" s="298"/>
      <c r="M168" s="309"/>
      <c r="N168" s="309"/>
      <c r="O168" s="309"/>
      <c r="P168" s="309"/>
      <c r="Q168" s="309"/>
      <c r="R168" s="309"/>
      <c r="S168" s="104"/>
      <c r="T168" s="104"/>
      <c r="U168" s="104"/>
      <c r="V168" s="104"/>
      <c r="W168" s="104"/>
      <c r="X168" s="104"/>
      <c r="Y168" s="104"/>
      <c r="Z168" s="104"/>
      <c r="AA168" s="104"/>
      <c r="AB168" s="104"/>
      <c r="AC168" s="104"/>
      <c r="AD168" s="104"/>
      <c r="AE168" s="104"/>
      <c r="AF168" s="104"/>
      <c r="AG168" s="104"/>
      <c r="AH168" s="104"/>
      <c r="AI168" s="104"/>
      <c r="AJ168" s="104"/>
      <c r="AK168" s="104"/>
      <c r="AL168" s="104"/>
      <c r="AM168" s="104"/>
      <c r="AN168" s="104"/>
      <c r="AO168" s="104"/>
      <c r="AP168" s="104"/>
      <c r="AQ168" s="104"/>
      <c r="AR168" s="104"/>
      <c r="AS168" s="104"/>
      <c r="AT168" s="104"/>
      <c r="AU168" s="104"/>
      <c r="AV168" s="104"/>
      <c r="AW168" s="104"/>
      <c r="AX168" s="104"/>
      <c r="AY168" s="104"/>
      <c r="AZ168" s="104"/>
      <c r="BA168" s="104"/>
      <c r="BB168" s="104"/>
      <c r="BC168" s="104"/>
      <c r="BD168" s="104"/>
      <c r="BE168" s="104"/>
      <c r="BF168" s="104"/>
      <c r="BG168" s="104"/>
      <c r="BH168" s="104"/>
      <c r="BI168" s="104"/>
      <c r="BJ168" s="104"/>
      <c r="BK168" s="104"/>
      <c r="BL168" s="104"/>
      <c r="BM168" s="104"/>
      <c r="BN168" s="104"/>
      <c r="BO168" s="104"/>
      <c r="BP168" s="104"/>
      <c r="BQ168" s="104"/>
      <c r="BR168" s="104"/>
      <c r="BS168" s="104"/>
      <c r="BT168" s="104"/>
      <c r="BU168" s="104"/>
      <c r="BV168" s="104"/>
      <c r="BW168" s="104"/>
      <c r="BX168" s="104"/>
      <c r="BY168" s="104"/>
      <c r="BZ168" s="104"/>
      <c r="CA168" s="104"/>
      <c r="CB168" s="104"/>
      <c r="CC168" s="104"/>
      <c r="CD168" s="104"/>
      <c r="CE168" s="104"/>
      <c r="CF168" s="104"/>
      <c r="CG168" s="104"/>
      <c r="CH168" s="104"/>
      <c r="CI168" s="104"/>
      <c r="CJ168" s="104"/>
      <c r="CK168" s="104"/>
      <c r="CL168" s="104"/>
      <c r="CM168" s="104"/>
      <c r="CN168" s="104"/>
      <c r="CO168" s="104"/>
      <c r="CP168" s="104"/>
      <c r="CQ168" s="104"/>
      <c r="CR168" s="104"/>
      <c r="CS168" s="104"/>
      <c r="CT168" s="104"/>
      <c r="CU168" s="104"/>
      <c r="CV168" s="104"/>
      <c r="CW168" s="104"/>
      <c r="CX168" s="104"/>
      <c r="CY168" s="104"/>
      <c r="CZ168" s="104"/>
      <c r="DA168" s="104"/>
      <c r="DB168" s="104"/>
      <c r="DC168" s="104"/>
      <c r="DD168" s="104"/>
      <c r="DE168" s="104"/>
      <c r="DF168" s="104"/>
      <c r="DG168" s="104"/>
      <c r="DH168" s="104"/>
      <c r="DI168" s="104"/>
      <c r="DJ168" s="104"/>
      <c r="DK168" s="104"/>
      <c r="DL168" s="104"/>
      <c r="DM168" s="104"/>
      <c r="DN168" s="104"/>
      <c r="DO168" s="104"/>
      <c r="DP168" s="104"/>
      <c r="DQ168" s="104"/>
      <c r="DR168" s="104"/>
      <c r="DS168" s="104"/>
      <c r="DT168" s="104"/>
      <c r="DU168" s="104"/>
      <c r="DV168" s="104"/>
      <c r="DW168" s="104"/>
      <c r="DX168" s="104"/>
      <c r="DY168" s="104"/>
      <c r="DZ168" s="104"/>
      <c r="EA168" s="104"/>
      <c r="EB168" s="104"/>
      <c r="EC168" s="104"/>
      <c r="ED168" s="104"/>
      <c r="EE168" s="104"/>
      <c r="EF168" s="104"/>
      <c r="EG168" s="104"/>
      <c r="EH168" s="104"/>
      <c r="EI168" s="104"/>
      <c r="EJ168" s="104"/>
      <c r="EK168" s="104"/>
      <c r="EL168" s="104"/>
      <c r="EM168" s="104"/>
      <c r="EN168" s="104"/>
      <c r="EO168" s="104"/>
      <c r="EP168" s="104"/>
      <c r="EQ168" s="104"/>
      <c r="ER168" s="104"/>
      <c r="ES168" s="104"/>
      <c r="ET168" s="104"/>
      <c r="EU168" s="104"/>
      <c r="EV168" s="104"/>
      <c r="EW168" s="104"/>
      <c r="EX168" s="104"/>
      <c r="EY168" s="104"/>
      <c r="EZ168" s="104"/>
      <c r="FA168" s="104"/>
      <c r="FB168" s="104"/>
      <c r="FC168" s="104"/>
      <c r="FD168" s="104"/>
      <c r="FE168" s="104"/>
      <c r="FF168" s="104"/>
      <c r="FG168" s="104"/>
      <c r="FH168" s="104"/>
      <c r="FI168" s="104"/>
      <c r="FJ168" s="104"/>
      <c r="FK168" s="104"/>
      <c r="FL168" s="104"/>
      <c r="FM168" s="104"/>
      <c r="FN168" s="104"/>
      <c r="FO168" s="104"/>
      <c r="FP168" s="104"/>
      <c r="FQ168" s="104"/>
      <c r="FR168" s="104"/>
      <c r="FS168" s="104"/>
      <c r="FT168" s="104"/>
      <c r="FU168" s="104"/>
      <c r="FV168" s="104"/>
      <c r="FW168" s="104"/>
      <c r="FX168" s="104"/>
      <c r="FY168" s="104"/>
      <c r="FZ168" s="104"/>
      <c r="GA168" s="104"/>
      <c r="GB168" s="104"/>
      <c r="GC168" s="104"/>
      <c r="GD168" s="104"/>
      <c r="GE168" s="104"/>
      <c r="GF168" s="104"/>
      <c r="GG168" s="104"/>
      <c r="GH168" s="104"/>
      <c r="GI168" s="104"/>
      <c r="GJ168" s="104"/>
      <c r="GK168" s="104"/>
      <c r="GL168" s="104"/>
      <c r="GM168" s="104"/>
      <c r="GN168" s="104"/>
      <c r="GO168" s="104"/>
      <c r="GP168" s="104"/>
      <c r="GQ168" s="104"/>
      <c r="GR168" s="104"/>
      <c r="GS168" s="104"/>
      <c r="GT168" s="104"/>
      <c r="GU168" s="104"/>
      <c r="GV168" s="104"/>
      <c r="GW168" s="104"/>
      <c r="GX168" s="104"/>
      <c r="GY168" s="104"/>
      <c r="GZ168" s="104"/>
      <c r="HA168" s="104"/>
      <c r="HB168" s="104"/>
      <c r="HC168" s="104"/>
      <c r="HD168" s="104"/>
      <c r="HE168" s="104"/>
      <c r="HF168" s="104"/>
      <c r="HG168" s="104"/>
      <c r="HH168" s="104"/>
      <c r="HI168" s="104"/>
      <c r="HJ168" s="104"/>
      <c r="HK168" s="104"/>
      <c r="HL168" s="104"/>
      <c r="HM168" s="104"/>
      <c r="HN168" s="104"/>
      <c r="HO168" s="104"/>
      <c r="HP168" s="104"/>
      <c r="HQ168" s="104"/>
      <c r="HR168" s="104"/>
      <c r="HS168" s="104"/>
      <c r="HT168" s="104"/>
      <c r="HU168" s="104"/>
      <c r="HV168" s="104"/>
      <c r="HW168" s="104"/>
      <c r="HX168" s="104"/>
      <c r="HY168" s="104"/>
      <c r="HZ168" s="104"/>
      <c r="IA168" s="104"/>
      <c r="IB168" s="104"/>
      <c r="IC168" s="104"/>
      <c r="ID168" s="104"/>
      <c r="IE168" s="104"/>
      <c r="IF168" s="104"/>
      <c r="IG168" s="104"/>
      <c r="IH168" s="104"/>
      <c r="II168" s="104"/>
      <c r="IJ168" s="104"/>
      <c r="IK168" s="104"/>
      <c r="IL168" s="104"/>
      <c r="IM168" s="104"/>
      <c r="IN168" s="104"/>
      <c r="IO168" s="104"/>
      <c r="IP168" s="104"/>
      <c r="IQ168" s="104"/>
      <c r="IR168" s="104"/>
      <c r="IS168" s="104"/>
      <c r="IT168" s="104"/>
      <c r="IU168" s="104"/>
      <c r="IV168" s="104"/>
    </row>
    <row r="169" spans="1:256" s="249" customFormat="1" ht="12.75">
      <c r="A169" s="78"/>
      <c r="B169" s="78"/>
      <c r="C169" s="560"/>
      <c r="D169" s="487"/>
      <c r="E169" s="487"/>
      <c r="G169" s="548"/>
      <c r="I169" s="540"/>
      <c r="J169" s="541"/>
      <c r="K169" s="301"/>
      <c r="L169" s="298"/>
      <c r="M169" s="309"/>
      <c r="N169" s="309"/>
      <c r="O169" s="309"/>
      <c r="P169" s="309"/>
      <c r="Q169" s="309"/>
      <c r="R169" s="309"/>
      <c r="S169" s="104"/>
      <c r="T169" s="104"/>
      <c r="U169" s="104"/>
      <c r="V169" s="104"/>
      <c r="W169" s="104"/>
      <c r="X169" s="104"/>
      <c r="Y169" s="104"/>
      <c r="Z169" s="104"/>
      <c r="AA169" s="104"/>
      <c r="AB169" s="104"/>
      <c r="AC169" s="104"/>
      <c r="AD169" s="104"/>
      <c r="AE169" s="104"/>
      <c r="AF169" s="104"/>
      <c r="AG169" s="104"/>
      <c r="AH169" s="104"/>
      <c r="AI169" s="104"/>
      <c r="AJ169" s="104"/>
      <c r="AK169" s="104"/>
      <c r="AL169" s="104"/>
      <c r="AM169" s="104"/>
      <c r="AN169" s="104"/>
      <c r="AO169" s="104"/>
      <c r="AP169" s="104"/>
      <c r="AQ169" s="104"/>
      <c r="AR169" s="104"/>
      <c r="AS169" s="104"/>
      <c r="AT169" s="104"/>
      <c r="AU169" s="104"/>
      <c r="AV169" s="104"/>
      <c r="AW169" s="104"/>
      <c r="AX169" s="104"/>
      <c r="AY169" s="104"/>
      <c r="AZ169" s="104"/>
      <c r="BA169" s="104"/>
      <c r="BB169" s="104"/>
      <c r="BC169" s="104"/>
      <c r="BD169" s="104"/>
      <c r="BE169" s="104"/>
      <c r="BF169" s="104"/>
      <c r="BG169" s="104"/>
      <c r="BH169" s="104"/>
      <c r="BI169" s="104"/>
      <c r="BJ169" s="104"/>
      <c r="BK169" s="104"/>
      <c r="BL169" s="104"/>
      <c r="BM169" s="104"/>
      <c r="BN169" s="104"/>
      <c r="BO169" s="104"/>
      <c r="BP169" s="104"/>
      <c r="BQ169" s="104"/>
      <c r="BR169" s="104"/>
      <c r="BS169" s="104"/>
      <c r="BT169" s="104"/>
      <c r="BU169" s="104"/>
      <c r="BV169" s="104"/>
      <c r="BW169" s="104"/>
      <c r="BX169" s="104"/>
      <c r="BY169" s="104"/>
      <c r="BZ169" s="104"/>
      <c r="CA169" s="104"/>
      <c r="CB169" s="104"/>
      <c r="CC169" s="104"/>
      <c r="CD169" s="104"/>
      <c r="CE169" s="104"/>
      <c r="CF169" s="104"/>
      <c r="CG169" s="104"/>
      <c r="CH169" s="104"/>
      <c r="CI169" s="104"/>
      <c r="CJ169" s="104"/>
      <c r="CK169" s="104"/>
      <c r="CL169" s="104"/>
      <c r="CM169" s="104"/>
      <c r="CN169" s="104"/>
      <c r="CO169" s="104"/>
      <c r="CP169" s="104"/>
      <c r="CQ169" s="104"/>
      <c r="CR169" s="104"/>
      <c r="CS169" s="104"/>
      <c r="CT169" s="104"/>
      <c r="CU169" s="104"/>
      <c r="CV169" s="104"/>
      <c r="CW169" s="104"/>
      <c r="CX169" s="104"/>
      <c r="CY169" s="104"/>
      <c r="CZ169" s="104"/>
      <c r="DA169" s="104"/>
      <c r="DB169" s="104"/>
      <c r="DC169" s="104"/>
      <c r="DD169" s="104"/>
      <c r="DE169" s="104"/>
      <c r="DF169" s="104"/>
      <c r="DG169" s="104"/>
      <c r="DH169" s="104"/>
      <c r="DI169" s="104"/>
      <c r="DJ169" s="104"/>
      <c r="DK169" s="104"/>
      <c r="DL169" s="104"/>
      <c r="DM169" s="104"/>
      <c r="DN169" s="104"/>
      <c r="DO169" s="104"/>
      <c r="DP169" s="104"/>
      <c r="DQ169" s="104"/>
      <c r="DR169" s="104"/>
      <c r="DS169" s="104"/>
      <c r="DT169" s="104"/>
      <c r="DU169" s="104"/>
      <c r="DV169" s="104"/>
      <c r="DW169" s="104"/>
      <c r="DX169" s="104"/>
      <c r="DY169" s="104"/>
      <c r="DZ169" s="104"/>
      <c r="EA169" s="104"/>
      <c r="EB169" s="104"/>
      <c r="EC169" s="104"/>
      <c r="ED169" s="104"/>
      <c r="EE169" s="104"/>
      <c r="EF169" s="104"/>
      <c r="EG169" s="104"/>
      <c r="EH169" s="104"/>
      <c r="EI169" s="104"/>
      <c r="EJ169" s="104"/>
      <c r="EK169" s="104"/>
      <c r="EL169" s="104"/>
      <c r="EM169" s="104"/>
      <c r="EN169" s="104"/>
      <c r="EO169" s="104"/>
      <c r="EP169" s="104"/>
      <c r="EQ169" s="104"/>
      <c r="ER169" s="104"/>
      <c r="ES169" s="104"/>
      <c r="ET169" s="104"/>
      <c r="EU169" s="104"/>
      <c r="EV169" s="104"/>
      <c r="EW169" s="104"/>
      <c r="EX169" s="104"/>
      <c r="EY169" s="104"/>
      <c r="EZ169" s="104"/>
      <c r="FA169" s="104"/>
      <c r="FB169" s="104"/>
      <c r="FC169" s="104"/>
      <c r="FD169" s="104"/>
      <c r="FE169" s="104"/>
      <c r="FF169" s="104"/>
      <c r="FG169" s="104"/>
      <c r="FH169" s="104"/>
      <c r="FI169" s="104"/>
      <c r="FJ169" s="104"/>
      <c r="FK169" s="104"/>
      <c r="FL169" s="104"/>
      <c r="FM169" s="104"/>
      <c r="FN169" s="104"/>
      <c r="FO169" s="104"/>
      <c r="FP169" s="104"/>
      <c r="FQ169" s="104"/>
      <c r="FR169" s="104"/>
      <c r="FS169" s="104"/>
      <c r="FT169" s="104"/>
      <c r="FU169" s="104"/>
      <c r="FV169" s="104"/>
      <c r="FW169" s="104"/>
      <c r="FX169" s="104"/>
      <c r="FY169" s="104"/>
      <c r="FZ169" s="104"/>
      <c r="GA169" s="104"/>
      <c r="GB169" s="104"/>
      <c r="GC169" s="104"/>
      <c r="GD169" s="104"/>
      <c r="GE169" s="104"/>
      <c r="GF169" s="104"/>
      <c r="GG169" s="104"/>
      <c r="GH169" s="104"/>
      <c r="GI169" s="104"/>
      <c r="GJ169" s="104"/>
      <c r="GK169" s="104"/>
      <c r="GL169" s="104"/>
      <c r="GM169" s="104"/>
      <c r="GN169" s="104"/>
      <c r="GO169" s="104"/>
      <c r="GP169" s="104"/>
      <c r="GQ169" s="104"/>
      <c r="GR169" s="104"/>
      <c r="GS169" s="104"/>
      <c r="GT169" s="104"/>
      <c r="GU169" s="104"/>
      <c r="GV169" s="104"/>
      <c r="GW169" s="104"/>
      <c r="GX169" s="104"/>
      <c r="GY169" s="104"/>
      <c r="GZ169" s="104"/>
      <c r="HA169" s="104"/>
      <c r="HB169" s="104"/>
      <c r="HC169" s="104"/>
      <c r="HD169" s="104"/>
      <c r="HE169" s="104"/>
      <c r="HF169" s="104"/>
      <c r="HG169" s="104"/>
      <c r="HH169" s="104"/>
      <c r="HI169" s="104"/>
      <c r="HJ169" s="104"/>
      <c r="HK169" s="104"/>
      <c r="HL169" s="104"/>
      <c r="HM169" s="104"/>
      <c r="HN169" s="104"/>
      <c r="HO169" s="104"/>
      <c r="HP169" s="104"/>
      <c r="HQ169" s="104"/>
      <c r="HR169" s="104"/>
      <c r="HS169" s="104"/>
      <c r="HT169" s="104"/>
      <c r="HU169" s="104"/>
      <c r="HV169" s="104"/>
      <c r="HW169" s="104"/>
      <c r="HX169" s="104"/>
      <c r="HY169" s="104"/>
      <c r="HZ169" s="104"/>
      <c r="IA169" s="104"/>
      <c r="IB169" s="104"/>
      <c r="IC169" s="104"/>
      <c r="ID169" s="104"/>
      <c r="IE169" s="104"/>
      <c r="IF169" s="104"/>
      <c r="IG169" s="104"/>
      <c r="IH169" s="104"/>
      <c r="II169" s="104"/>
      <c r="IJ169" s="104"/>
      <c r="IK169" s="104"/>
      <c r="IL169" s="104"/>
      <c r="IM169" s="104"/>
      <c r="IN169" s="104"/>
      <c r="IO169" s="104"/>
      <c r="IP169" s="104"/>
      <c r="IQ169" s="104"/>
      <c r="IR169" s="104"/>
      <c r="IS169" s="104"/>
      <c r="IT169" s="104"/>
      <c r="IU169" s="104"/>
      <c r="IV169" s="104"/>
    </row>
    <row r="170" spans="1:256" s="249" customFormat="1" ht="12.75">
      <c r="A170" s="78"/>
      <c r="B170" s="78"/>
      <c r="C170" s="560"/>
      <c r="D170" s="487"/>
      <c r="E170" s="487"/>
      <c r="G170" s="548"/>
      <c r="I170" s="540"/>
      <c r="J170" s="541"/>
      <c r="K170" s="301"/>
      <c r="L170" s="298"/>
      <c r="M170" s="309"/>
      <c r="N170" s="309"/>
      <c r="O170" s="309"/>
      <c r="P170" s="309"/>
      <c r="Q170" s="309"/>
      <c r="R170" s="309"/>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4"/>
      <c r="AY170" s="104"/>
      <c r="AZ170" s="104"/>
      <c r="BA170" s="104"/>
      <c r="BB170" s="104"/>
      <c r="BC170" s="104"/>
      <c r="BD170" s="104"/>
      <c r="BE170" s="104"/>
      <c r="BF170" s="104"/>
      <c r="BG170" s="104"/>
      <c r="BH170" s="104"/>
      <c r="BI170" s="104"/>
      <c r="BJ170" s="104"/>
      <c r="BK170" s="104"/>
      <c r="BL170" s="104"/>
      <c r="BM170" s="104"/>
      <c r="BN170" s="104"/>
      <c r="BO170" s="104"/>
      <c r="BP170" s="104"/>
      <c r="BQ170" s="104"/>
      <c r="BR170" s="104"/>
      <c r="BS170" s="104"/>
      <c r="BT170" s="104"/>
      <c r="BU170" s="104"/>
      <c r="BV170" s="104"/>
      <c r="BW170" s="104"/>
      <c r="BX170" s="104"/>
      <c r="BY170" s="104"/>
      <c r="BZ170" s="104"/>
      <c r="CA170" s="104"/>
      <c r="CB170" s="104"/>
      <c r="CC170" s="104"/>
      <c r="CD170" s="104"/>
      <c r="CE170" s="104"/>
      <c r="CF170" s="104"/>
      <c r="CG170" s="104"/>
      <c r="CH170" s="104"/>
      <c r="CI170" s="104"/>
      <c r="CJ170" s="104"/>
      <c r="CK170" s="104"/>
      <c r="CL170" s="104"/>
      <c r="CM170" s="104"/>
      <c r="CN170" s="104"/>
      <c r="CO170" s="104"/>
      <c r="CP170" s="104"/>
      <c r="CQ170" s="104"/>
      <c r="CR170" s="104"/>
      <c r="CS170" s="104"/>
      <c r="CT170" s="104"/>
      <c r="CU170" s="104"/>
      <c r="CV170" s="104"/>
      <c r="CW170" s="104"/>
      <c r="CX170" s="104"/>
      <c r="CY170" s="104"/>
      <c r="CZ170" s="104"/>
      <c r="DA170" s="104"/>
      <c r="DB170" s="104"/>
      <c r="DC170" s="104"/>
      <c r="DD170" s="104"/>
      <c r="DE170" s="104"/>
      <c r="DF170" s="104"/>
      <c r="DG170" s="104"/>
      <c r="DH170" s="104"/>
      <c r="DI170" s="104"/>
      <c r="DJ170" s="104"/>
      <c r="DK170" s="104"/>
      <c r="DL170" s="104"/>
      <c r="DM170" s="104"/>
      <c r="DN170" s="104"/>
      <c r="DO170" s="104"/>
      <c r="DP170" s="104"/>
      <c r="DQ170" s="104"/>
      <c r="DR170" s="104"/>
      <c r="DS170" s="104"/>
      <c r="DT170" s="104"/>
      <c r="DU170" s="104"/>
      <c r="DV170" s="104"/>
      <c r="DW170" s="104"/>
      <c r="DX170" s="104"/>
      <c r="DY170" s="104"/>
      <c r="DZ170" s="104"/>
      <c r="EA170" s="104"/>
      <c r="EB170" s="104"/>
      <c r="EC170" s="104"/>
      <c r="ED170" s="104"/>
      <c r="EE170" s="104"/>
      <c r="EF170" s="104"/>
      <c r="EG170" s="104"/>
      <c r="EH170" s="104"/>
      <c r="EI170" s="104"/>
      <c r="EJ170" s="104"/>
      <c r="EK170" s="104"/>
      <c r="EL170" s="104"/>
      <c r="EM170" s="104"/>
      <c r="EN170" s="104"/>
      <c r="EO170" s="104"/>
      <c r="EP170" s="104"/>
      <c r="EQ170" s="104"/>
      <c r="ER170" s="104"/>
      <c r="ES170" s="104"/>
      <c r="ET170" s="104"/>
      <c r="EU170" s="104"/>
      <c r="EV170" s="104"/>
      <c r="EW170" s="104"/>
      <c r="EX170" s="104"/>
      <c r="EY170" s="104"/>
      <c r="EZ170" s="104"/>
      <c r="FA170" s="104"/>
      <c r="FB170" s="104"/>
      <c r="FC170" s="104"/>
      <c r="FD170" s="104"/>
      <c r="FE170" s="104"/>
      <c r="FF170" s="104"/>
      <c r="FG170" s="104"/>
      <c r="FH170" s="104"/>
      <c r="FI170" s="104"/>
      <c r="FJ170" s="104"/>
      <c r="FK170" s="104"/>
      <c r="FL170" s="104"/>
      <c r="FM170" s="104"/>
      <c r="FN170" s="104"/>
      <c r="FO170" s="104"/>
      <c r="FP170" s="104"/>
      <c r="FQ170" s="104"/>
      <c r="FR170" s="104"/>
      <c r="FS170" s="104"/>
      <c r="FT170" s="104"/>
      <c r="FU170" s="104"/>
      <c r="FV170" s="104"/>
      <c r="FW170" s="104"/>
      <c r="FX170" s="104"/>
      <c r="FY170" s="104"/>
      <c r="FZ170" s="104"/>
      <c r="GA170" s="104"/>
      <c r="GB170" s="104"/>
      <c r="GC170" s="104"/>
      <c r="GD170" s="104"/>
      <c r="GE170" s="104"/>
      <c r="GF170" s="104"/>
      <c r="GG170" s="104"/>
      <c r="GH170" s="104"/>
      <c r="GI170" s="104"/>
      <c r="GJ170" s="104"/>
      <c r="GK170" s="104"/>
      <c r="GL170" s="104"/>
      <c r="GM170" s="104"/>
      <c r="GN170" s="104"/>
      <c r="GO170" s="104"/>
      <c r="GP170" s="104"/>
      <c r="GQ170" s="104"/>
      <c r="GR170" s="104"/>
      <c r="GS170" s="104"/>
      <c r="GT170" s="104"/>
      <c r="GU170" s="104"/>
      <c r="GV170" s="104"/>
      <c r="GW170" s="104"/>
      <c r="GX170" s="104"/>
      <c r="GY170" s="104"/>
      <c r="GZ170" s="104"/>
      <c r="HA170" s="104"/>
      <c r="HB170" s="104"/>
      <c r="HC170" s="104"/>
      <c r="HD170" s="104"/>
      <c r="HE170" s="104"/>
      <c r="HF170" s="104"/>
      <c r="HG170" s="104"/>
      <c r="HH170" s="104"/>
      <c r="HI170" s="104"/>
      <c r="HJ170" s="104"/>
      <c r="HK170" s="104"/>
      <c r="HL170" s="104"/>
      <c r="HM170" s="104"/>
      <c r="HN170" s="104"/>
      <c r="HO170" s="104"/>
      <c r="HP170" s="104"/>
      <c r="HQ170" s="104"/>
      <c r="HR170" s="104"/>
      <c r="HS170" s="104"/>
      <c r="HT170" s="104"/>
      <c r="HU170" s="104"/>
      <c r="HV170" s="104"/>
      <c r="HW170" s="104"/>
      <c r="HX170" s="104"/>
      <c r="HY170" s="104"/>
      <c r="HZ170" s="104"/>
      <c r="IA170" s="104"/>
      <c r="IB170" s="104"/>
      <c r="IC170" s="104"/>
      <c r="ID170" s="104"/>
      <c r="IE170" s="104"/>
      <c r="IF170" s="104"/>
      <c r="IG170" s="104"/>
      <c r="IH170" s="104"/>
      <c r="II170" s="104"/>
      <c r="IJ170" s="104"/>
      <c r="IK170" s="104"/>
      <c r="IL170" s="104"/>
      <c r="IM170" s="104"/>
      <c r="IN170" s="104"/>
      <c r="IO170" s="104"/>
      <c r="IP170" s="104"/>
      <c r="IQ170" s="104"/>
      <c r="IR170" s="104"/>
      <c r="IS170" s="104"/>
      <c r="IT170" s="104"/>
      <c r="IU170" s="104"/>
      <c r="IV170" s="104"/>
    </row>
    <row r="171" spans="1:256" s="249" customFormat="1" ht="12.75">
      <c r="A171" s="78"/>
      <c r="B171" s="78"/>
      <c r="C171" s="560"/>
      <c r="D171" s="487"/>
      <c r="E171" s="487"/>
      <c r="G171" s="548"/>
      <c r="I171" s="540"/>
      <c r="J171" s="541"/>
      <c r="K171" s="301"/>
      <c r="L171" s="298"/>
      <c r="M171" s="309"/>
      <c r="N171" s="309"/>
      <c r="O171" s="309"/>
      <c r="P171" s="309"/>
      <c r="Q171" s="309"/>
      <c r="R171" s="309"/>
      <c r="S171" s="104"/>
      <c r="T171" s="104"/>
      <c r="U171" s="104"/>
      <c r="V171" s="104"/>
      <c r="W171" s="104"/>
      <c r="X171" s="104"/>
      <c r="Y171" s="104"/>
      <c r="Z171" s="104"/>
      <c r="AA171" s="104"/>
      <c r="AB171" s="104"/>
      <c r="AC171" s="104"/>
      <c r="AD171" s="104"/>
      <c r="AE171" s="104"/>
      <c r="AF171" s="104"/>
      <c r="AG171" s="104"/>
      <c r="AH171" s="104"/>
      <c r="AI171" s="104"/>
      <c r="AJ171" s="104"/>
      <c r="AK171" s="104"/>
      <c r="AL171" s="104"/>
      <c r="AM171" s="104"/>
      <c r="AN171" s="104"/>
      <c r="AO171" s="104"/>
      <c r="AP171" s="104"/>
      <c r="AQ171" s="104"/>
      <c r="AR171" s="104"/>
      <c r="AS171" s="104"/>
      <c r="AT171" s="104"/>
      <c r="AU171" s="104"/>
      <c r="AV171" s="104"/>
      <c r="AW171" s="104"/>
      <c r="AX171" s="104"/>
      <c r="AY171" s="104"/>
      <c r="AZ171" s="104"/>
      <c r="BA171" s="104"/>
      <c r="BB171" s="104"/>
      <c r="BC171" s="104"/>
      <c r="BD171" s="104"/>
      <c r="BE171" s="104"/>
      <c r="BF171" s="104"/>
      <c r="BG171" s="104"/>
      <c r="BH171" s="104"/>
      <c r="BI171" s="104"/>
      <c r="BJ171" s="104"/>
      <c r="BK171" s="104"/>
      <c r="BL171" s="104"/>
      <c r="BM171" s="104"/>
      <c r="BN171" s="104"/>
      <c r="BO171" s="104"/>
      <c r="BP171" s="104"/>
      <c r="BQ171" s="104"/>
      <c r="BR171" s="104"/>
      <c r="BS171" s="104"/>
      <c r="BT171" s="104"/>
      <c r="BU171" s="104"/>
      <c r="BV171" s="104"/>
      <c r="BW171" s="104"/>
      <c r="BX171" s="104"/>
      <c r="BY171" s="104"/>
      <c r="BZ171" s="104"/>
      <c r="CA171" s="104"/>
      <c r="CB171" s="104"/>
      <c r="CC171" s="104"/>
      <c r="CD171" s="104"/>
      <c r="CE171" s="104"/>
      <c r="CF171" s="104"/>
      <c r="CG171" s="104"/>
      <c r="CH171" s="104"/>
      <c r="CI171" s="104"/>
      <c r="CJ171" s="104"/>
      <c r="CK171" s="104"/>
      <c r="CL171" s="104"/>
      <c r="CM171" s="104"/>
      <c r="CN171" s="104"/>
      <c r="CO171" s="104"/>
      <c r="CP171" s="104"/>
      <c r="CQ171" s="104"/>
      <c r="CR171" s="104"/>
      <c r="CS171" s="104"/>
      <c r="CT171" s="104"/>
      <c r="CU171" s="104"/>
      <c r="CV171" s="104"/>
      <c r="CW171" s="104"/>
      <c r="CX171" s="104"/>
      <c r="CY171" s="104"/>
      <c r="CZ171" s="104"/>
      <c r="DA171" s="104"/>
      <c r="DB171" s="104"/>
      <c r="DC171" s="104"/>
      <c r="DD171" s="104"/>
      <c r="DE171" s="104"/>
      <c r="DF171" s="104"/>
      <c r="DG171" s="104"/>
      <c r="DH171" s="104"/>
      <c r="DI171" s="104"/>
      <c r="DJ171" s="104"/>
      <c r="DK171" s="104"/>
      <c r="DL171" s="104"/>
      <c r="DM171" s="104"/>
      <c r="DN171" s="104"/>
      <c r="DO171" s="104"/>
      <c r="DP171" s="104"/>
      <c r="DQ171" s="104"/>
      <c r="DR171" s="104"/>
      <c r="DS171" s="104"/>
      <c r="DT171" s="104"/>
      <c r="DU171" s="104"/>
      <c r="DV171" s="104"/>
      <c r="DW171" s="104"/>
      <c r="DX171" s="104"/>
      <c r="DY171" s="104"/>
      <c r="DZ171" s="104"/>
      <c r="EA171" s="104"/>
      <c r="EB171" s="104"/>
      <c r="EC171" s="104"/>
      <c r="ED171" s="104"/>
      <c r="EE171" s="104"/>
      <c r="EF171" s="104"/>
      <c r="EG171" s="104"/>
      <c r="EH171" s="104"/>
      <c r="EI171" s="104"/>
      <c r="EJ171" s="104"/>
      <c r="EK171" s="104"/>
      <c r="EL171" s="104"/>
      <c r="EM171" s="104"/>
      <c r="EN171" s="104"/>
      <c r="EO171" s="104"/>
      <c r="EP171" s="104"/>
      <c r="EQ171" s="104"/>
      <c r="ER171" s="104"/>
      <c r="ES171" s="104"/>
      <c r="ET171" s="104"/>
      <c r="EU171" s="104"/>
      <c r="EV171" s="104"/>
      <c r="EW171" s="104"/>
      <c r="EX171" s="104"/>
      <c r="EY171" s="104"/>
      <c r="EZ171" s="104"/>
      <c r="FA171" s="104"/>
      <c r="FB171" s="104"/>
      <c r="FC171" s="104"/>
      <c r="FD171" s="104"/>
      <c r="FE171" s="104"/>
      <c r="FF171" s="104"/>
      <c r="FG171" s="104"/>
      <c r="FH171" s="104"/>
      <c r="FI171" s="104"/>
      <c r="FJ171" s="104"/>
      <c r="FK171" s="104"/>
      <c r="FL171" s="104"/>
      <c r="FM171" s="104"/>
      <c r="FN171" s="104"/>
      <c r="FO171" s="104"/>
      <c r="FP171" s="104"/>
      <c r="FQ171" s="104"/>
      <c r="FR171" s="104"/>
      <c r="FS171" s="104"/>
      <c r="FT171" s="104"/>
      <c r="FU171" s="104"/>
      <c r="FV171" s="104"/>
      <c r="FW171" s="104"/>
      <c r="FX171" s="104"/>
      <c r="FY171" s="104"/>
      <c r="FZ171" s="104"/>
      <c r="GA171" s="104"/>
      <c r="GB171" s="104"/>
      <c r="GC171" s="104"/>
      <c r="GD171" s="104"/>
      <c r="GE171" s="104"/>
      <c r="GF171" s="104"/>
      <c r="GG171" s="104"/>
      <c r="GH171" s="104"/>
      <c r="GI171" s="104"/>
      <c r="GJ171" s="104"/>
      <c r="GK171" s="104"/>
      <c r="GL171" s="104"/>
      <c r="GM171" s="104"/>
      <c r="GN171" s="104"/>
      <c r="GO171" s="104"/>
      <c r="GP171" s="104"/>
      <c r="GQ171" s="104"/>
      <c r="GR171" s="104"/>
      <c r="GS171" s="104"/>
      <c r="GT171" s="104"/>
      <c r="GU171" s="104"/>
      <c r="GV171" s="104"/>
      <c r="GW171" s="104"/>
      <c r="GX171" s="104"/>
      <c r="GY171" s="104"/>
      <c r="GZ171" s="104"/>
      <c r="HA171" s="104"/>
      <c r="HB171" s="104"/>
      <c r="HC171" s="104"/>
      <c r="HD171" s="104"/>
      <c r="HE171" s="104"/>
      <c r="HF171" s="104"/>
      <c r="HG171" s="104"/>
      <c r="HH171" s="104"/>
      <c r="HI171" s="104"/>
      <c r="HJ171" s="104"/>
      <c r="HK171" s="104"/>
      <c r="HL171" s="104"/>
      <c r="HM171" s="104"/>
      <c r="HN171" s="104"/>
      <c r="HO171" s="104"/>
      <c r="HP171" s="104"/>
      <c r="HQ171" s="104"/>
      <c r="HR171" s="104"/>
      <c r="HS171" s="104"/>
      <c r="HT171" s="104"/>
      <c r="HU171" s="104"/>
      <c r="HV171" s="104"/>
      <c r="HW171" s="104"/>
      <c r="HX171" s="104"/>
      <c r="HY171" s="104"/>
      <c r="HZ171" s="104"/>
      <c r="IA171" s="104"/>
      <c r="IB171" s="104"/>
      <c r="IC171" s="104"/>
      <c r="ID171" s="104"/>
      <c r="IE171" s="104"/>
      <c r="IF171" s="104"/>
      <c r="IG171" s="104"/>
      <c r="IH171" s="104"/>
      <c r="II171" s="104"/>
      <c r="IJ171" s="104"/>
      <c r="IK171" s="104"/>
      <c r="IL171" s="104"/>
      <c r="IM171" s="104"/>
      <c r="IN171" s="104"/>
      <c r="IO171" s="104"/>
      <c r="IP171" s="104"/>
      <c r="IQ171" s="104"/>
      <c r="IR171" s="104"/>
      <c r="IS171" s="104"/>
      <c r="IT171" s="104"/>
      <c r="IU171" s="104"/>
      <c r="IV171" s="104"/>
    </row>
    <row r="172" spans="1:256" s="249" customFormat="1" ht="12.75">
      <c r="A172" s="78"/>
      <c r="B172" s="78"/>
      <c r="C172" s="560"/>
      <c r="D172" s="487"/>
      <c r="E172" s="487"/>
      <c r="G172" s="548"/>
      <c r="I172" s="540"/>
      <c r="J172" s="541"/>
      <c r="K172" s="301"/>
      <c r="L172" s="298"/>
      <c r="M172" s="309"/>
      <c r="N172" s="309"/>
      <c r="O172" s="309"/>
      <c r="P172" s="309"/>
      <c r="Q172" s="309"/>
      <c r="R172" s="309"/>
      <c r="S172" s="104"/>
      <c r="T172" s="104"/>
      <c r="U172" s="104"/>
      <c r="V172" s="104"/>
      <c r="W172" s="104"/>
      <c r="X172" s="104"/>
      <c r="Y172" s="104"/>
      <c r="Z172" s="104"/>
      <c r="AA172" s="104"/>
      <c r="AB172" s="104"/>
      <c r="AC172" s="104"/>
      <c r="AD172" s="104"/>
      <c r="AE172" s="104"/>
      <c r="AF172" s="104"/>
      <c r="AG172" s="104"/>
      <c r="AH172" s="104"/>
      <c r="AI172" s="104"/>
      <c r="AJ172" s="104"/>
      <c r="AK172" s="104"/>
      <c r="AL172" s="104"/>
      <c r="AM172" s="104"/>
      <c r="AN172" s="104"/>
      <c r="AO172" s="104"/>
      <c r="AP172" s="104"/>
      <c r="AQ172" s="104"/>
      <c r="AR172" s="104"/>
      <c r="AS172" s="104"/>
      <c r="AT172" s="104"/>
      <c r="AU172" s="104"/>
      <c r="AV172" s="104"/>
      <c r="AW172" s="104"/>
      <c r="AX172" s="104"/>
      <c r="AY172" s="104"/>
      <c r="AZ172" s="104"/>
      <c r="BA172" s="104"/>
      <c r="BB172" s="104"/>
      <c r="BC172" s="104"/>
      <c r="BD172" s="104"/>
      <c r="BE172" s="104"/>
      <c r="BF172" s="104"/>
      <c r="BG172" s="104"/>
      <c r="BH172" s="104"/>
      <c r="BI172" s="104"/>
      <c r="BJ172" s="104"/>
      <c r="BK172" s="104"/>
      <c r="BL172" s="104"/>
      <c r="BM172" s="104"/>
      <c r="BN172" s="104"/>
      <c r="BO172" s="104"/>
      <c r="BP172" s="104"/>
      <c r="BQ172" s="104"/>
      <c r="BR172" s="104"/>
      <c r="BS172" s="104"/>
      <c r="BT172" s="104"/>
      <c r="BU172" s="104"/>
      <c r="BV172" s="104"/>
      <c r="BW172" s="104"/>
      <c r="BX172" s="104"/>
      <c r="BY172" s="104"/>
      <c r="BZ172" s="104"/>
      <c r="CA172" s="104"/>
      <c r="CB172" s="104"/>
      <c r="CC172" s="104"/>
      <c r="CD172" s="104"/>
      <c r="CE172" s="104"/>
      <c r="CF172" s="104"/>
      <c r="CG172" s="104"/>
      <c r="CH172" s="104"/>
      <c r="CI172" s="104"/>
      <c r="CJ172" s="104"/>
      <c r="CK172" s="104"/>
      <c r="CL172" s="104"/>
      <c r="CM172" s="104"/>
      <c r="CN172" s="104"/>
      <c r="CO172" s="104"/>
      <c r="CP172" s="104"/>
      <c r="CQ172" s="104"/>
      <c r="CR172" s="104"/>
      <c r="CS172" s="104"/>
      <c r="CT172" s="104"/>
      <c r="CU172" s="104"/>
      <c r="CV172" s="104"/>
      <c r="CW172" s="104"/>
      <c r="CX172" s="104"/>
      <c r="CY172" s="104"/>
      <c r="CZ172" s="104"/>
      <c r="DA172" s="104"/>
      <c r="DB172" s="104"/>
      <c r="DC172" s="104"/>
      <c r="DD172" s="104"/>
      <c r="DE172" s="104"/>
      <c r="DF172" s="104"/>
      <c r="DG172" s="104"/>
      <c r="DH172" s="104"/>
      <c r="DI172" s="104"/>
      <c r="DJ172" s="104"/>
      <c r="DK172" s="104"/>
      <c r="DL172" s="104"/>
      <c r="DM172" s="104"/>
      <c r="DN172" s="104"/>
      <c r="DO172" s="104"/>
      <c r="DP172" s="104"/>
      <c r="DQ172" s="104"/>
      <c r="DR172" s="104"/>
      <c r="DS172" s="104"/>
      <c r="DT172" s="104"/>
      <c r="DU172" s="104"/>
      <c r="DV172" s="104"/>
      <c r="DW172" s="104"/>
      <c r="DX172" s="104"/>
      <c r="DY172" s="104"/>
      <c r="DZ172" s="104"/>
      <c r="EA172" s="104"/>
      <c r="EB172" s="104"/>
      <c r="EC172" s="104"/>
      <c r="ED172" s="104"/>
      <c r="EE172" s="104"/>
      <c r="EF172" s="104"/>
      <c r="EG172" s="104"/>
      <c r="EH172" s="104"/>
      <c r="EI172" s="104"/>
      <c r="EJ172" s="104"/>
      <c r="EK172" s="104"/>
      <c r="EL172" s="104"/>
      <c r="EM172" s="104"/>
      <c r="EN172" s="104"/>
      <c r="EO172" s="104"/>
      <c r="EP172" s="104"/>
      <c r="EQ172" s="104"/>
      <c r="ER172" s="104"/>
      <c r="ES172" s="104"/>
      <c r="ET172" s="104"/>
      <c r="EU172" s="104"/>
      <c r="EV172" s="104"/>
      <c r="EW172" s="104"/>
      <c r="EX172" s="104"/>
      <c r="EY172" s="104"/>
      <c r="EZ172" s="104"/>
      <c r="FA172" s="104"/>
      <c r="FB172" s="104"/>
      <c r="FC172" s="104"/>
      <c r="FD172" s="104"/>
      <c r="FE172" s="104"/>
      <c r="FF172" s="104"/>
      <c r="FG172" s="104"/>
      <c r="FH172" s="104"/>
      <c r="FI172" s="104"/>
      <c r="FJ172" s="104"/>
      <c r="FK172" s="104"/>
      <c r="FL172" s="104"/>
      <c r="FM172" s="104"/>
      <c r="FN172" s="104"/>
      <c r="FO172" s="104"/>
      <c r="FP172" s="104"/>
      <c r="FQ172" s="104"/>
      <c r="FR172" s="104"/>
      <c r="FS172" s="104"/>
      <c r="FT172" s="104"/>
      <c r="FU172" s="104"/>
      <c r="FV172" s="104"/>
      <c r="FW172" s="104"/>
      <c r="FX172" s="104"/>
      <c r="FY172" s="104"/>
      <c r="FZ172" s="104"/>
      <c r="GA172" s="104"/>
      <c r="GB172" s="104"/>
      <c r="GC172" s="104"/>
      <c r="GD172" s="104"/>
      <c r="GE172" s="104"/>
      <c r="GF172" s="104"/>
      <c r="GG172" s="104"/>
      <c r="GH172" s="104"/>
      <c r="GI172" s="104"/>
      <c r="GJ172" s="104"/>
      <c r="GK172" s="104"/>
      <c r="GL172" s="104"/>
      <c r="GM172" s="104"/>
      <c r="GN172" s="104"/>
      <c r="GO172" s="104"/>
      <c r="GP172" s="104"/>
      <c r="GQ172" s="104"/>
      <c r="GR172" s="104"/>
      <c r="GS172" s="104"/>
      <c r="GT172" s="104"/>
      <c r="GU172" s="104"/>
      <c r="GV172" s="104"/>
      <c r="GW172" s="104"/>
      <c r="GX172" s="104"/>
      <c r="GY172" s="104"/>
      <c r="GZ172" s="104"/>
      <c r="HA172" s="104"/>
      <c r="HB172" s="104"/>
      <c r="HC172" s="104"/>
      <c r="HD172" s="104"/>
      <c r="HE172" s="104"/>
      <c r="HF172" s="104"/>
      <c r="HG172" s="104"/>
      <c r="HH172" s="104"/>
      <c r="HI172" s="104"/>
      <c r="HJ172" s="104"/>
      <c r="HK172" s="104"/>
      <c r="HL172" s="104"/>
      <c r="HM172" s="104"/>
      <c r="HN172" s="104"/>
      <c r="HO172" s="104"/>
      <c r="HP172" s="104"/>
      <c r="HQ172" s="104"/>
      <c r="HR172" s="104"/>
      <c r="HS172" s="104"/>
      <c r="HT172" s="104"/>
      <c r="HU172" s="104"/>
      <c r="HV172" s="104"/>
      <c r="HW172" s="104"/>
      <c r="HX172" s="104"/>
      <c r="HY172" s="104"/>
      <c r="HZ172" s="104"/>
      <c r="IA172" s="104"/>
      <c r="IB172" s="104"/>
      <c r="IC172" s="104"/>
      <c r="ID172" s="104"/>
      <c r="IE172" s="104"/>
      <c r="IF172" s="104"/>
      <c r="IG172" s="104"/>
      <c r="IH172" s="104"/>
      <c r="II172" s="104"/>
      <c r="IJ172" s="104"/>
      <c r="IK172" s="104"/>
      <c r="IL172" s="104"/>
      <c r="IM172" s="104"/>
      <c r="IN172" s="104"/>
      <c r="IO172" s="104"/>
      <c r="IP172" s="104"/>
      <c r="IQ172" s="104"/>
      <c r="IR172" s="104"/>
      <c r="IS172" s="104"/>
      <c r="IT172" s="104"/>
      <c r="IU172" s="104"/>
      <c r="IV172" s="104"/>
    </row>
    <row r="173" spans="1:256" s="249" customFormat="1" ht="12.75">
      <c r="A173" s="78"/>
      <c r="B173" s="78"/>
      <c r="C173" s="560"/>
      <c r="D173" s="487"/>
      <c r="E173" s="487"/>
      <c r="G173" s="548"/>
      <c r="I173" s="540"/>
      <c r="J173" s="541"/>
      <c r="K173" s="301"/>
      <c r="L173" s="298"/>
      <c r="M173" s="309"/>
      <c r="N173" s="309"/>
      <c r="O173" s="309"/>
      <c r="P173" s="309"/>
      <c r="Q173" s="309"/>
      <c r="R173" s="309"/>
      <c r="S173" s="104"/>
      <c r="T173" s="104"/>
      <c r="U173" s="104"/>
      <c r="V173" s="104"/>
      <c r="W173" s="104"/>
      <c r="X173" s="104"/>
      <c r="Y173" s="104"/>
      <c r="Z173" s="104"/>
      <c r="AA173" s="104"/>
      <c r="AB173" s="104"/>
      <c r="AC173" s="104"/>
      <c r="AD173" s="104"/>
      <c r="AE173" s="104"/>
      <c r="AF173" s="104"/>
      <c r="AG173" s="104"/>
      <c r="AH173" s="104"/>
      <c r="AI173" s="104"/>
      <c r="AJ173" s="104"/>
      <c r="AK173" s="104"/>
      <c r="AL173" s="104"/>
      <c r="AM173" s="104"/>
      <c r="AN173" s="104"/>
      <c r="AO173" s="104"/>
      <c r="AP173" s="104"/>
      <c r="AQ173" s="104"/>
      <c r="AR173" s="104"/>
      <c r="AS173" s="104"/>
      <c r="AT173" s="104"/>
      <c r="AU173" s="104"/>
      <c r="AV173" s="104"/>
      <c r="AW173" s="104"/>
      <c r="AX173" s="104"/>
      <c r="AY173" s="104"/>
      <c r="AZ173" s="104"/>
      <c r="BA173" s="104"/>
      <c r="BB173" s="104"/>
      <c r="BC173" s="104"/>
      <c r="BD173" s="104"/>
      <c r="BE173" s="104"/>
      <c r="BF173" s="104"/>
      <c r="BG173" s="104"/>
      <c r="BH173" s="104"/>
      <c r="BI173" s="104"/>
      <c r="BJ173" s="104"/>
      <c r="BK173" s="104"/>
      <c r="BL173" s="104"/>
      <c r="BM173" s="104"/>
      <c r="BN173" s="104"/>
      <c r="BO173" s="104"/>
      <c r="BP173" s="104"/>
      <c r="BQ173" s="104"/>
      <c r="BR173" s="104"/>
      <c r="BS173" s="104"/>
      <c r="BT173" s="104"/>
      <c r="BU173" s="104"/>
      <c r="BV173" s="104"/>
      <c r="BW173" s="104"/>
      <c r="BX173" s="104"/>
      <c r="BY173" s="104"/>
      <c r="BZ173" s="104"/>
      <c r="CA173" s="104"/>
      <c r="CB173" s="104"/>
      <c r="CC173" s="104"/>
      <c r="CD173" s="104"/>
      <c r="CE173" s="104"/>
      <c r="CF173" s="104"/>
      <c r="CG173" s="104"/>
      <c r="CH173" s="104"/>
      <c r="CI173" s="104"/>
      <c r="CJ173" s="104"/>
      <c r="CK173" s="104"/>
      <c r="CL173" s="104"/>
      <c r="CM173" s="104"/>
      <c r="CN173" s="104"/>
      <c r="CO173" s="104"/>
      <c r="CP173" s="104"/>
      <c r="CQ173" s="104"/>
      <c r="CR173" s="104"/>
      <c r="CS173" s="104"/>
      <c r="CT173" s="104"/>
      <c r="CU173" s="104"/>
      <c r="CV173" s="104"/>
      <c r="CW173" s="104"/>
      <c r="CX173" s="104"/>
      <c r="CY173" s="104"/>
      <c r="CZ173" s="104"/>
      <c r="DA173" s="104"/>
      <c r="DB173" s="104"/>
      <c r="DC173" s="104"/>
      <c r="DD173" s="104"/>
      <c r="DE173" s="104"/>
      <c r="DF173" s="104"/>
      <c r="DG173" s="104"/>
      <c r="DH173" s="104"/>
      <c r="DI173" s="104"/>
      <c r="DJ173" s="104"/>
      <c r="DK173" s="104"/>
      <c r="DL173" s="104"/>
      <c r="DM173" s="104"/>
      <c r="DN173" s="104"/>
      <c r="DO173" s="104"/>
      <c r="DP173" s="104"/>
      <c r="DQ173" s="104"/>
      <c r="DR173" s="104"/>
      <c r="DS173" s="104"/>
      <c r="DT173" s="104"/>
      <c r="DU173" s="104"/>
      <c r="DV173" s="104"/>
      <c r="DW173" s="104"/>
      <c r="DX173" s="104"/>
      <c r="DY173" s="104"/>
      <c r="DZ173" s="104"/>
      <c r="EA173" s="104"/>
      <c r="EB173" s="104"/>
      <c r="EC173" s="104"/>
      <c r="ED173" s="104"/>
      <c r="EE173" s="104"/>
      <c r="EF173" s="104"/>
      <c r="EG173" s="104"/>
      <c r="EH173" s="104"/>
      <c r="EI173" s="104"/>
      <c r="EJ173" s="104"/>
      <c r="EK173" s="104"/>
      <c r="EL173" s="104"/>
      <c r="EM173" s="104"/>
      <c r="EN173" s="104"/>
      <c r="EO173" s="104"/>
      <c r="EP173" s="104"/>
      <c r="EQ173" s="104"/>
      <c r="ER173" s="104"/>
      <c r="ES173" s="104"/>
      <c r="ET173" s="104"/>
      <c r="EU173" s="104"/>
      <c r="EV173" s="104"/>
      <c r="EW173" s="104"/>
      <c r="EX173" s="104"/>
      <c r="EY173" s="104"/>
      <c r="EZ173" s="104"/>
      <c r="FA173" s="104"/>
      <c r="FB173" s="104"/>
      <c r="FC173" s="104"/>
      <c r="FD173" s="104"/>
      <c r="FE173" s="104"/>
      <c r="FF173" s="104"/>
      <c r="FG173" s="104"/>
      <c r="FH173" s="104"/>
      <c r="FI173" s="104"/>
      <c r="FJ173" s="104"/>
      <c r="FK173" s="104"/>
      <c r="FL173" s="104"/>
      <c r="FM173" s="104"/>
      <c r="FN173" s="104"/>
      <c r="FO173" s="104"/>
      <c r="FP173" s="104"/>
      <c r="FQ173" s="104"/>
      <c r="FR173" s="104"/>
      <c r="FS173" s="104"/>
      <c r="FT173" s="104"/>
      <c r="FU173" s="104"/>
      <c r="FV173" s="104"/>
      <c r="FW173" s="104"/>
      <c r="FX173" s="104"/>
      <c r="FY173" s="104"/>
      <c r="FZ173" s="104"/>
      <c r="GA173" s="104"/>
      <c r="GB173" s="104"/>
      <c r="GC173" s="104"/>
      <c r="GD173" s="104"/>
      <c r="GE173" s="104"/>
      <c r="GF173" s="104"/>
      <c r="GG173" s="104"/>
      <c r="GH173" s="104"/>
      <c r="GI173" s="104"/>
      <c r="GJ173" s="104"/>
      <c r="GK173" s="104"/>
      <c r="GL173" s="104"/>
      <c r="GM173" s="104"/>
      <c r="GN173" s="104"/>
      <c r="GO173" s="104"/>
      <c r="GP173" s="104"/>
      <c r="GQ173" s="104"/>
      <c r="GR173" s="104"/>
      <c r="GS173" s="104"/>
      <c r="GT173" s="104"/>
      <c r="GU173" s="104"/>
      <c r="GV173" s="104"/>
      <c r="GW173" s="104"/>
      <c r="GX173" s="104"/>
      <c r="GY173" s="104"/>
      <c r="GZ173" s="104"/>
      <c r="HA173" s="104"/>
      <c r="HB173" s="104"/>
      <c r="HC173" s="104"/>
      <c r="HD173" s="104"/>
      <c r="HE173" s="104"/>
      <c r="HF173" s="104"/>
      <c r="HG173" s="104"/>
      <c r="HH173" s="104"/>
      <c r="HI173" s="104"/>
      <c r="HJ173" s="104"/>
      <c r="HK173" s="104"/>
      <c r="HL173" s="104"/>
      <c r="HM173" s="104"/>
      <c r="HN173" s="104"/>
      <c r="HO173" s="104"/>
      <c r="HP173" s="104"/>
      <c r="HQ173" s="104"/>
      <c r="HR173" s="104"/>
      <c r="HS173" s="104"/>
      <c r="HT173" s="104"/>
      <c r="HU173" s="104"/>
      <c r="HV173" s="104"/>
      <c r="HW173" s="104"/>
      <c r="HX173" s="104"/>
      <c r="HY173" s="104"/>
      <c r="HZ173" s="104"/>
      <c r="IA173" s="104"/>
      <c r="IB173" s="104"/>
      <c r="IC173" s="104"/>
      <c r="ID173" s="104"/>
      <c r="IE173" s="104"/>
      <c r="IF173" s="104"/>
      <c r="IG173" s="104"/>
      <c r="IH173" s="104"/>
      <c r="II173" s="104"/>
      <c r="IJ173" s="104"/>
      <c r="IK173" s="104"/>
      <c r="IL173" s="104"/>
      <c r="IM173" s="104"/>
      <c r="IN173" s="104"/>
      <c r="IO173" s="104"/>
      <c r="IP173" s="104"/>
      <c r="IQ173" s="104"/>
      <c r="IR173" s="104"/>
      <c r="IS173" s="104"/>
      <c r="IT173" s="104"/>
      <c r="IU173" s="104"/>
      <c r="IV173" s="104"/>
    </row>
    <row r="174" spans="1:256" s="249" customFormat="1" ht="12.75">
      <c r="A174" s="78"/>
      <c r="B174" s="78"/>
      <c r="C174" s="560"/>
      <c r="D174" s="487"/>
      <c r="E174" s="487"/>
      <c r="G174" s="548"/>
      <c r="I174" s="540"/>
      <c r="J174" s="541"/>
      <c r="K174" s="301"/>
      <c r="L174" s="298"/>
      <c r="M174" s="309"/>
      <c r="N174" s="309"/>
      <c r="O174" s="309"/>
      <c r="P174" s="309"/>
      <c r="Q174" s="309"/>
      <c r="R174" s="309"/>
      <c r="S174" s="104"/>
      <c r="T174" s="104"/>
      <c r="U174" s="104"/>
      <c r="V174" s="104"/>
      <c r="W174" s="104"/>
      <c r="X174" s="104"/>
      <c r="Y174" s="104"/>
      <c r="Z174" s="104"/>
      <c r="AA174" s="104"/>
      <c r="AB174" s="104"/>
      <c r="AC174" s="104"/>
      <c r="AD174" s="104"/>
      <c r="AE174" s="104"/>
      <c r="AF174" s="104"/>
      <c r="AG174" s="104"/>
      <c r="AH174" s="104"/>
      <c r="AI174" s="104"/>
      <c r="AJ174" s="104"/>
      <c r="AK174" s="104"/>
      <c r="AL174" s="104"/>
      <c r="AM174" s="104"/>
      <c r="AN174" s="104"/>
      <c r="AO174" s="104"/>
      <c r="AP174" s="104"/>
      <c r="AQ174" s="104"/>
      <c r="AR174" s="104"/>
      <c r="AS174" s="104"/>
      <c r="AT174" s="104"/>
      <c r="AU174" s="104"/>
      <c r="AV174" s="104"/>
      <c r="AW174" s="104"/>
      <c r="AX174" s="104"/>
      <c r="AY174" s="104"/>
      <c r="AZ174" s="104"/>
      <c r="BA174" s="104"/>
      <c r="BB174" s="104"/>
      <c r="BC174" s="104"/>
      <c r="BD174" s="104"/>
      <c r="BE174" s="104"/>
      <c r="BF174" s="104"/>
      <c r="BG174" s="104"/>
      <c r="BH174" s="104"/>
      <c r="BI174" s="104"/>
      <c r="BJ174" s="104"/>
      <c r="BK174" s="104"/>
      <c r="BL174" s="104"/>
      <c r="BM174" s="104"/>
      <c r="BN174" s="104"/>
      <c r="BO174" s="104"/>
      <c r="BP174" s="104"/>
      <c r="BQ174" s="104"/>
      <c r="BR174" s="104"/>
      <c r="BS174" s="104"/>
      <c r="BT174" s="104"/>
      <c r="BU174" s="104"/>
      <c r="BV174" s="104"/>
      <c r="BW174" s="104"/>
      <c r="BX174" s="104"/>
      <c r="BY174" s="104"/>
      <c r="BZ174" s="104"/>
      <c r="CA174" s="104"/>
      <c r="CB174" s="104"/>
      <c r="CC174" s="104"/>
      <c r="CD174" s="104"/>
      <c r="CE174" s="104"/>
      <c r="CF174" s="104"/>
      <c r="CG174" s="104"/>
      <c r="CH174" s="104"/>
      <c r="CI174" s="104"/>
      <c r="CJ174" s="104"/>
      <c r="CK174" s="104"/>
      <c r="CL174" s="104"/>
      <c r="CM174" s="104"/>
      <c r="CN174" s="104"/>
      <c r="CO174" s="104"/>
      <c r="CP174" s="104"/>
      <c r="CQ174" s="104"/>
      <c r="CR174" s="104"/>
      <c r="CS174" s="104"/>
      <c r="CT174" s="104"/>
      <c r="CU174" s="104"/>
      <c r="CV174" s="104"/>
      <c r="CW174" s="104"/>
      <c r="CX174" s="104"/>
      <c r="CY174" s="104"/>
      <c r="CZ174" s="104"/>
      <c r="DA174" s="104"/>
      <c r="DB174" s="104"/>
      <c r="DC174" s="104"/>
      <c r="DD174" s="104"/>
      <c r="DE174" s="104"/>
      <c r="DF174" s="104"/>
      <c r="DG174" s="104"/>
      <c r="DH174" s="104"/>
      <c r="DI174" s="104"/>
      <c r="DJ174" s="104"/>
      <c r="DK174" s="104"/>
      <c r="DL174" s="104"/>
      <c r="DM174" s="104"/>
      <c r="DN174" s="104"/>
      <c r="DO174" s="104"/>
      <c r="DP174" s="104"/>
      <c r="DQ174" s="104"/>
      <c r="DR174" s="104"/>
      <c r="DS174" s="104"/>
      <c r="DT174" s="104"/>
      <c r="DU174" s="104"/>
      <c r="DV174" s="104"/>
      <c r="DW174" s="104"/>
      <c r="DX174" s="104"/>
      <c r="DY174" s="104"/>
      <c r="DZ174" s="104"/>
      <c r="EA174" s="104"/>
      <c r="EB174" s="104"/>
      <c r="EC174" s="104"/>
      <c r="ED174" s="104"/>
      <c r="EE174" s="104"/>
      <c r="EF174" s="104"/>
      <c r="EG174" s="104"/>
      <c r="EH174" s="104"/>
      <c r="EI174" s="104"/>
      <c r="EJ174" s="104"/>
      <c r="EK174" s="104"/>
      <c r="EL174" s="104"/>
      <c r="EM174" s="104"/>
      <c r="EN174" s="104"/>
      <c r="EO174" s="104"/>
      <c r="EP174" s="104"/>
      <c r="EQ174" s="104"/>
      <c r="ER174" s="104"/>
      <c r="ES174" s="104"/>
      <c r="ET174" s="104"/>
      <c r="EU174" s="104"/>
      <c r="EV174" s="104"/>
      <c r="EW174" s="104"/>
      <c r="EX174" s="104"/>
      <c r="EY174" s="104"/>
      <c r="EZ174" s="104"/>
      <c r="FA174" s="104"/>
      <c r="FB174" s="104"/>
      <c r="FC174" s="104"/>
      <c r="FD174" s="104"/>
      <c r="FE174" s="104"/>
      <c r="FF174" s="104"/>
      <c r="FG174" s="104"/>
      <c r="FH174" s="104"/>
      <c r="FI174" s="104"/>
      <c r="FJ174" s="104"/>
      <c r="FK174" s="104"/>
      <c r="FL174" s="104"/>
      <c r="FM174" s="104"/>
      <c r="FN174" s="104"/>
      <c r="FO174" s="104"/>
      <c r="FP174" s="104"/>
      <c r="FQ174" s="104"/>
      <c r="FR174" s="104"/>
      <c r="FS174" s="104"/>
      <c r="FT174" s="104"/>
      <c r="FU174" s="104"/>
      <c r="FV174" s="104"/>
      <c r="FW174" s="104"/>
      <c r="FX174" s="104"/>
      <c r="FY174" s="104"/>
      <c r="FZ174" s="104"/>
      <c r="GA174" s="104"/>
      <c r="GB174" s="104"/>
      <c r="GC174" s="104"/>
      <c r="GD174" s="104"/>
      <c r="GE174" s="104"/>
      <c r="GF174" s="104"/>
      <c r="GG174" s="104"/>
      <c r="GH174" s="104"/>
      <c r="GI174" s="104"/>
      <c r="GJ174" s="104"/>
      <c r="GK174" s="104"/>
      <c r="GL174" s="104"/>
      <c r="GM174" s="104"/>
      <c r="GN174" s="104"/>
      <c r="GO174" s="104"/>
      <c r="GP174" s="104"/>
      <c r="GQ174" s="104"/>
      <c r="GR174" s="104"/>
      <c r="GS174" s="104"/>
      <c r="GT174" s="104"/>
      <c r="GU174" s="104"/>
      <c r="GV174" s="104"/>
      <c r="GW174" s="104"/>
      <c r="GX174" s="104"/>
      <c r="GY174" s="104"/>
      <c r="GZ174" s="104"/>
      <c r="HA174" s="104"/>
      <c r="HB174" s="104"/>
      <c r="HC174" s="104"/>
      <c r="HD174" s="104"/>
      <c r="HE174" s="104"/>
      <c r="HF174" s="104"/>
      <c r="HG174" s="104"/>
      <c r="HH174" s="104"/>
      <c r="HI174" s="104"/>
      <c r="HJ174" s="104"/>
      <c r="HK174" s="104"/>
      <c r="HL174" s="104"/>
      <c r="HM174" s="104"/>
      <c r="HN174" s="104"/>
      <c r="HO174" s="104"/>
      <c r="HP174" s="104"/>
      <c r="HQ174" s="104"/>
      <c r="HR174" s="104"/>
      <c r="HS174" s="104"/>
      <c r="HT174" s="104"/>
      <c r="HU174" s="104"/>
      <c r="HV174" s="104"/>
      <c r="HW174" s="104"/>
      <c r="HX174" s="104"/>
      <c r="HY174" s="104"/>
      <c r="HZ174" s="104"/>
      <c r="IA174" s="104"/>
      <c r="IB174" s="104"/>
      <c r="IC174" s="104"/>
      <c r="ID174" s="104"/>
      <c r="IE174" s="104"/>
      <c r="IF174" s="104"/>
      <c r="IG174" s="104"/>
      <c r="IH174" s="104"/>
      <c r="II174" s="104"/>
      <c r="IJ174" s="104"/>
      <c r="IK174" s="104"/>
      <c r="IL174" s="104"/>
      <c r="IM174" s="104"/>
      <c r="IN174" s="104"/>
      <c r="IO174" s="104"/>
      <c r="IP174" s="104"/>
      <c r="IQ174" s="104"/>
      <c r="IR174" s="104"/>
      <c r="IS174" s="104"/>
      <c r="IT174" s="104"/>
      <c r="IU174" s="104"/>
      <c r="IV174" s="104"/>
    </row>
    <row r="175" spans="1:256" s="249" customFormat="1" ht="12.75">
      <c r="A175" s="78"/>
      <c r="B175" s="78"/>
      <c r="C175" s="560"/>
      <c r="D175" s="487"/>
      <c r="E175" s="487"/>
      <c r="G175" s="548"/>
      <c r="I175" s="540"/>
      <c r="J175" s="541"/>
      <c r="K175" s="301"/>
      <c r="L175" s="298"/>
      <c r="M175" s="309"/>
      <c r="N175" s="309"/>
      <c r="O175" s="309"/>
      <c r="P175" s="309"/>
      <c r="Q175" s="309"/>
      <c r="R175" s="309"/>
      <c r="S175" s="104"/>
      <c r="T175" s="104"/>
      <c r="U175" s="104"/>
      <c r="V175" s="104"/>
      <c r="W175" s="104"/>
      <c r="X175" s="104"/>
      <c r="Y175" s="104"/>
      <c r="Z175" s="104"/>
      <c r="AA175" s="104"/>
      <c r="AB175" s="104"/>
      <c r="AC175" s="104"/>
      <c r="AD175" s="104"/>
      <c r="AE175" s="104"/>
      <c r="AF175" s="104"/>
      <c r="AG175" s="104"/>
      <c r="AH175" s="104"/>
      <c r="AI175" s="104"/>
      <c r="AJ175" s="104"/>
      <c r="AK175" s="104"/>
      <c r="AL175" s="104"/>
      <c r="AM175" s="104"/>
      <c r="AN175" s="104"/>
      <c r="AO175" s="104"/>
      <c r="AP175" s="104"/>
      <c r="AQ175" s="104"/>
      <c r="AR175" s="104"/>
      <c r="AS175" s="104"/>
      <c r="AT175" s="104"/>
      <c r="AU175" s="104"/>
      <c r="AV175" s="104"/>
      <c r="AW175" s="104"/>
      <c r="AX175" s="104"/>
      <c r="AY175" s="104"/>
      <c r="AZ175" s="104"/>
      <c r="BA175" s="104"/>
      <c r="BB175" s="104"/>
      <c r="BC175" s="104"/>
      <c r="BD175" s="104"/>
      <c r="BE175" s="104"/>
      <c r="BF175" s="104"/>
      <c r="BG175" s="104"/>
      <c r="BH175" s="104"/>
      <c r="BI175" s="104"/>
      <c r="BJ175" s="104"/>
      <c r="BK175" s="104"/>
      <c r="BL175" s="104"/>
      <c r="BM175" s="104"/>
      <c r="BN175" s="104"/>
      <c r="BO175" s="104"/>
      <c r="BP175" s="104"/>
      <c r="BQ175" s="104"/>
      <c r="BR175" s="104"/>
      <c r="BS175" s="104"/>
      <c r="BT175" s="104"/>
      <c r="BU175" s="104"/>
      <c r="BV175" s="104"/>
      <c r="BW175" s="104"/>
      <c r="BX175" s="104"/>
      <c r="BY175" s="104"/>
      <c r="BZ175" s="104"/>
      <c r="CA175" s="104"/>
      <c r="CB175" s="104"/>
      <c r="CC175" s="104"/>
      <c r="CD175" s="104"/>
      <c r="CE175" s="104"/>
      <c r="CF175" s="104"/>
      <c r="CG175" s="104"/>
      <c r="CH175" s="104"/>
      <c r="CI175" s="104"/>
      <c r="CJ175" s="104"/>
      <c r="CK175" s="104"/>
      <c r="CL175" s="104"/>
      <c r="CM175" s="104"/>
      <c r="CN175" s="104"/>
      <c r="CO175" s="104"/>
      <c r="CP175" s="104"/>
      <c r="CQ175" s="104"/>
      <c r="CR175" s="104"/>
      <c r="CS175" s="104"/>
      <c r="CT175" s="104"/>
      <c r="CU175" s="104"/>
      <c r="CV175" s="104"/>
      <c r="CW175" s="104"/>
      <c r="CX175" s="104"/>
      <c r="CY175" s="104"/>
      <c r="CZ175" s="104"/>
      <c r="DA175" s="104"/>
      <c r="DB175" s="104"/>
      <c r="DC175" s="104"/>
      <c r="DD175" s="104"/>
      <c r="DE175" s="104"/>
      <c r="DF175" s="104"/>
      <c r="DG175" s="104"/>
      <c r="DH175" s="104"/>
      <c r="DI175" s="104"/>
      <c r="DJ175" s="104"/>
      <c r="DK175" s="104"/>
      <c r="DL175" s="104"/>
      <c r="DM175" s="104"/>
      <c r="DN175" s="104"/>
      <c r="DO175" s="104"/>
      <c r="DP175" s="104"/>
      <c r="DQ175" s="104"/>
      <c r="DR175" s="104"/>
      <c r="DS175" s="104"/>
      <c r="DT175" s="104"/>
      <c r="DU175" s="104"/>
      <c r="DV175" s="104"/>
      <c r="DW175" s="104"/>
      <c r="DX175" s="104"/>
      <c r="DY175" s="104"/>
      <c r="DZ175" s="104"/>
      <c r="EA175" s="104"/>
      <c r="EB175" s="104"/>
      <c r="EC175" s="104"/>
      <c r="ED175" s="104"/>
      <c r="EE175" s="104"/>
      <c r="EF175" s="104"/>
      <c r="EG175" s="104"/>
      <c r="EH175" s="104"/>
      <c r="EI175" s="104"/>
      <c r="EJ175" s="104"/>
      <c r="EK175" s="104"/>
      <c r="EL175" s="104"/>
      <c r="EM175" s="104"/>
      <c r="EN175" s="104"/>
      <c r="EO175" s="104"/>
      <c r="EP175" s="104"/>
      <c r="EQ175" s="104"/>
      <c r="ER175" s="104"/>
      <c r="ES175" s="104"/>
      <c r="ET175" s="104"/>
      <c r="EU175" s="104"/>
      <c r="EV175" s="104"/>
      <c r="EW175" s="104"/>
      <c r="EX175" s="104"/>
      <c r="EY175" s="104"/>
      <c r="EZ175" s="104"/>
      <c r="FA175" s="104"/>
      <c r="FB175" s="104"/>
      <c r="FC175" s="104"/>
      <c r="FD175" s="104"/>
      <c r="FE175" s="104"/>
      <c r="FF175" s="104"/>
      <c r="FG175" s="104"/>
      <c r="FH175" s="104"/>
      <c r="FI175" s="104"/>
      <c r="FJ175" s="104"/>
      <c r="FK175" s="104"/>
      <c r="FL175" s="104"/>
      <c r="FM175" s="104"/>
      <c r="FN175" s="104"/>
      <c r="FO175" s="104"/>
      <c r="FP175" s="104"/>
      <c r="FQ175" s="104"/>
      <c r="FR175" s="104"/>
      <c r="FS175" s="104"/>
      <c r="FT175" s="104"/>
      <c r="FU175" s="104"/>
      <c r="FV175" s="104"/>
      <c r="FW175" s="104"/>
      <c r="FX175" s="104"/>
      <c r="FY175" s="104"/>
      <c r="FZ175" s="104"/>
      <c r="GA175" s="104"/>
      <c r="GB175" s="104"/>
      <c r="GC175" s="104"/>
      <c r="GD175" s="104"/>
      <c r="GE175" s="104"/>
      <c r="GF175" s="104"/>
      <c r="GG175" s="104"/>
      <c r="GH175" s="104"/>
      <c r="GI175" s="104"/>
      <c r="GJ175" s="104"/>
      <c r="GK175" s="104"/>
      <c r="GL175" s="104"/>
      <c r="GM175" s="104"/>
      <c r="GN175" s="104"/>
      <c r="GO175" s="104"/>
      <c r="GP175" s="104"/>
      <c r="GQ175" s="104"/>
      <c r="GR175" s="104"/>
      <c r="GS175" s="104"/>
      <c r="GT175" s="104"/>
      <c r="GU175" s="104"/>
      <c r="GV175" s="104"/>
      <c r="GW175" s="104"/>
      <c r="GX175" s="104"/>
      <c r="GY175" s="104"/>
      <c r="GZ175" s="104"/>
      <c r="HA175" s="104"/>
      <c r="HB175" s="104"/>
      <c r="HC175" s="104"/>
      <c r="HD175" s="104"/>
      <c r="HE175" s="104"/>
      <c r="HF175" s="104"/>
      <c r="HG175" s="104"/>
      <c r="HH175" s="104"/>
      <c r="HI175" s="104"/>
      <c r="HJ175" s="104"/>
      <c r="HK175" s="104"/>
      <c r="HL175" s="104"/>
      <c r="HM175" s="104"/>
      <c r="HN175" s="104"/>
      <c r="HO175" s="104"/>
      <c r="HP175" s="104"/>
      <c r="HQ175" s="104"/>
      <c r="HR175" s="104"/>
      <c r="HS175" s="104"/>
      <c r="HT175" s="104"/>
      <c r="HU175" s="104"/>
      <c r="HV175" s="104"/>
      <c r="HW175" s="104"/>
      <c r="HX175" s="104"/>
      <c r="HY175" s="104"/>
      <c r="HZ175" s="104"/>
      <c r="IA175" s="104"/>
      <c r="IB175" s="104"/>
      <c r="IC175" s="104"/>
      <c r="ID175" s="104"/>
      <c r="IE175" s="104"/>
      <c r="IF175" s="104"/>
      <c r="IG175" s="104"/>
      <c r="IH175" s="104"/>
      <c r="II175" s="104"/>
      <c r="IJ175" s="104"/>
      <c r="IK175" s="104"/>
      <c r="IL175" s="104"/>
      <c r="IM175" s="104"/>
      <c r="IN175" s="104"/>
      <c r="IO175" s="104"/>
      <c r="IP175" s="104"/>
      <c r="IQ175" s="104"/>
      <c r="IR175" s="104"/>
      <c r="IS175" s="104"/>
      <c r="IT175" s="104"/>
      <c r="IU175" s="104"/>
      <c r="IV175" s="104"/>
    </row>
    <row r="176" spans="1:256" s="249" customFormat="1" ht="12.75">
      <c r="A176" s="78"/>
      <c r="B176" s="78"/>
      <c r="C176" s="560"/>
      <c r="D176" s="487"/>
      <c r="E176" s="487"/>
      <c r="G176" s="548"/>
      <c r="I176" s="540"/>
      <c r="J176" s="541"/>
      <c r="K176" s="301"/>
      <c r="L176" s="298"/>
      <c r="M176" s="309"/>
      <c r="N176" s="309"/>
      <c r="O176" s="309"/>
      <c r="P176" s="309"/>
      <c r="Q176" s="309"/>
      <c r="R176" s="309"/>
      <c r="S176" s="104"/>
      <c r="T176" s="104"/>
      <c r="U176" s="104"/>
      <c r="V176" s="104"/>
      <c r="W176" s="104"/>
      <c r="X176" s="104"/>
      <c r="Y176" s="104"/>
      <c r="Z176" s="104"/>
      <c r="AA176" s="104"/>
      <c r="AB176" s="104"/>
      <c r="AC176" s="104"/>
      <c r="AD176" s="104"/>
      <c r="AE176" s="104"/>
      <c r="AF176" s="104"/>
      <c r="AG176" s="104"/>
      <c r="AH176" s="104"/>
      <c r="AI176" s="104"/>
      <c r="AJ176" s="104"/>
      <c r="AK176" s="104"/>
      <c r="AL176" s="104"/>
      <c r="AM176" s="104"/>
      <c r="AN176" s="104"/>
      <c r="AO176" s="104"/>
      <c r="AP176" s="104"/>
      <c r="AQ176" s="104"/>
      <c r="AR176" s="104"/>
      <c r="AS176" s="104"/>
      <c r="AT176" s="104"/>
      <c r="AU176" s="104"/>
      <c r="AV176" s="104"/>
      <c r="AW176" s="104"/>
      <c r="AX176" s="104"/>
      <c r="AY176" s="104"/>
      <c r="AZ176" s="104"/>
      <c r="BA176" s="104"/>
      <c r="BB176" s="104"/>
      <c r="BC176" s="104"/>
      <c r="BD176" s="104"/>
      <c r="BE176" s="104"/>
      <c r="BF176" s="104"/>
      <c r="BG176" s="104"/>
      <c r="BH176" s="104"/>
      <c r="BI176" s="104"/>
      <c r="BJ176" s="104"/>
      <c r="BK176" s="104"/>
      <c r="BL176" s="104"/>
      <c r="BM176" s="104"/>
      <c r="BN176" s="104"/>
      <c r="BO176" s="104"/>
      <c r="BP176" s="104"/>
      <c r="BQ176" s="104"/>
      <c r="BR176" s="104"/>
      <c r="BS176" s="104"/>
      <c r="BT176" s="104"/>
      <c r="BU176" s="104"/>
      <c r="BV176" s="104"/>
      <c r="BW176" s="104"/>
      <c r="BX176" s="104"/>
      <c r="BY176" s="104"/>
      <c r="BZ176" s="104"/>
      <c r="CA176" s="104"/>
      <c r="CB176" s="104"/>
      <c r="CC176" s="104"/>
      <c r="CD176" s="104"/>
      <c r="CE176" s="104"/>
      <c r="CF176" s="104"/>
      <c r="CG176" s="104"/>
      <c r="CH176" s="104"/>
      <c r="CI176" s="104"/>
      <c r="CJ176" s="104"/>
      <c r="CK176" s="104"/>
      <c r="CL176" s="104"/>
      <c r="CM176" s="104"/>
      <c r="CN176" s="104"/>
      <c r="CO176" s="104"/>
      <c r="CP176" s="104"/>
      <c r="CQ176" s="104"/>
      <c r="CR176" s="104"/>
      <c r="CS176" s="104"/>
      <c r="CT176" s="104"/>
      <c r="CU176" s="104"/>
      <c r="CV176" s="104"/>
      <c r="CW176" s="104"/>
      <c r="CX176" s="104"/>
      <c r="CY176" s="104"/>
      <c r="CZ176" s="104"/>
      <c r="DA176" s="104"/>
      <c r="DB176" s="104"/>
      <c r="DC176" s="104"/>
      <c r="DD176" s="104"/>
      <c r="DE176" s="104"/>
      <c r="DF176" s="104"/>
      <c r="DG176" s="104"/>
      <c r="DH176" s="104"/>
      <c r="DI176" s="104"/>
      <c r="DJ176" s="104"/>
      <c r="DK176" s="104"/>
      <c r="DL176" s="104"/>
      <c r="DM176" s="104"/>
      <c r="DN176" s="104"/>
      <c r="DO176" s="104"/>
      <c r="DP176" s="104"/>
      <c r="DQ176" s="104"/>
      <c r="DR176" s="104"/>
      <c r="DS176" s="104"/>
      <c r="DT176" s="104"/>
      <c r="DU176" s="104"/>
      <c r="DV176" s="104"/>
      <c r="DW176" s="104"/>
      <c r="DX176" s="104"/>
      <c r="DY176" s="104"/>
      <c r="DZ176" s="104"/>
      <c r="EA176" s="104"/>
      <c r="EB176" s="104"/>
      <c r="EC176" s="104"/>
      <c r="ED176" s="104"/>
      <c r="EE176" s="104"/>
      <c r="EF176" s="104"/>
      <c r="EG176" s="104"/>
      <c r="EH176" s="104"/>
      <c r="EI176" s="104"/>
      <c r="EJ176" s="104"/>
      <c r="EK176" s="104"/>
      <c r="EL176" s="104"/>
      <c r="EM176" s="104"/>
      <c r="EN176" s="104"/>
      <c r="EO176" s="104"/>
      <c r="EP176" s="104"/>
      <c r="EQ176" s="104"/>
      <c r="ER176" s="104"/>
      <c r="ES176" s="104"/>
      <c r="ET176" s="104"/>
      <c r="EU176" s="104"/>
      <c r="EV176" s="104"/>
      <c r="EW176" s="104"/>
      <c r="EX176" s="104"/>
      <c r="EY176" s="104"/>
      <c r="EZ176" s="104"/>
      <c r="FA176" s="104"/>
      <c r="FB176" s="104"/>
      <c r="FC176" s="104"/>
      <c r="FD176" s="104"/>
      <c r="FE176" s="104"/>
      <c r="FF176" s="104"/>
      <c r="FG176" s="104"/>
      <c r="FH176" s="104"/>
      <c r="FI176" s="104"/>
      <c r="FJ176" s="104"/>
      <c r="FK176" s="104"/>
      <c r="FL176" s="104"/>
      <c r="FM176" s="104"/>
      <c r="FN176" s="104"/>
      <c r="FO176" s="104"/>
      <c r="FP176" s="104"/>
      <c r="FQ176" s="104"/>
      <c r="FR176" s="104"/>
      <c r="FS176" s="104"/>
      <c r="FT176" s="104"/>
      <c r="FU176" s="104"/>
      <c r="FV176" s="104"/>
      <c r="FW176" s="104"/>
      <c r="FX176" s="104"/>
      <c r="FY176" s="104"/>
      <c r="FZ176" s="104"/>
      <c r="GA176" s="104"/>
      <c r="GB176" s="104"/>
      <c r="GC176" s="104"/>
      <c r="GD176" s="104"/>
      <c r="GE176" s="104"/>
      <c r="GF176" s="104"/>
      <c r="GG176" s="104"/>
      <c r="GH176" s="104"/>
      <c r="GI176" s="104"/>
      <c r="GJ176" s="104"/>
      <c r="GK176" s="104"/>
      <c r="GL176" s="104"/>
      <c r="GM176" s="104"/>
      <c r="GN176" s="104"/>
      <c r="GO176" s="104"/>
      <c r="GP176" s="104"/>
      <c r="GQ176" s="104"/>
      <c r="GR176" s="104"/>
      <c r="GS176" s="104"/>
      <c r="GT176" s="104"/>
      <c r="GU176" s="104"/>
      <c r="GV176" s="104"/>
      <c r="GW176" s="104"/>
      <c r="GX176" s="104"/>
      <c r="GY176" s="104"/>
      <c r="GZ176" s="104"/>
      <c r="HA176" s="104"/>
      <c r="HB176" s="104"/>
      <c r="HC176" s="104"/>
      <c r="HD176" s="104"/>
      <c r="HE176" s="104"/>
      <c r="HF176" s="104"/>
      <c r="HG176" s="104"/>
      <c r="HH176" s="104"/>
      <c r="HI176" s="104"/>
      <c r="HJ176" s="104"/>
      <c r="HK176" s="104"/>
      <c r="HL176" s="104"/>
      <c r="HM176" s="104"/>
      <c r="HN176" s="104"/>
      <c r="HO176" s="104"/>
      <c r="HP176" s="104"/>
      <c r="HQ176" s="104"/>
      <c r="HR176" s="104"/>
      <c r="HS176" s="104"/>
      <c r="HT176" s="104"/>
      <c r="HU176" s="104"/>
      <c r="HV176" s="104"/>
      <c r="HW176" s="104"/>
      <c r="HX176" s="104"/>
      <c r="HY176" s="104"/>
      <c r="HZ176" s="104"/>
      <c r="IA176" s="104"/>
      <c r="IB176" s="104"/>
      <c r="IC176" s="104"/>
      <c r="ID176" s="104"/>
      <c r="IE176" s="104"/>
      <c r="IF176" s="104"/>
      <c r="IG176" s="104"/>
      <c r="IH176" s="104"/>
      <c r="II176" s="104"/>
      <c r="IJ176" s="104"/>
      <c r="IK176" s="104"/>
      <c r="IL176" s="104"/>
      <c r="IM176" s="104"/>
      <c r="IN176" s="104"/>
      <c r="IO176" s="104"/>
      <c r="IP176" s="104"/>
      <c r="IQ176" s="104"/>
      <c r="IR176" s="104"/>
      <c r="IS176" s="104"/>
      <c r="IT176" s="104"/>
      <c r="IU176" s="104"/>
      <c r="IV176" s="104"/>
    </row>
    <row r="177" spans="1:256" s="249" customFormat="1" ht="12.75">
      <c r="A177" s="78"/>
      <c r="B177" s="78"/>
      <c r="C177" s="560"/>
      <c r="D177" s="487"/>
      <c r="E177" s="487"/>
      <c r="G177" s="548"/>
      <c r="I177" s="540"/>
      <c r="J177" s="541"/>
      <c r="K177" s="301"/>
      <c r="L177" s="298"/>
      <c r="M177" s="309"/>
      <c r="N177" s="309"/>
      <c r="O177" s="309"/>
      <c r="P177" s="309"/>
      <c r="Q177" s="309"/>
      <c r="R177" s="309"/>
      <c r="S177" s="104"/>
      <c r="T177" s="104"/>
      <c r="U177" s="104"/>
      <c r="V177" s="104"/>
      <c r="W177" s="104"/>
      <c r="X177" s="104"/>
      <c r="Y177" s="104"/>
      <c r="Z177" s="104"/>
      <c r="AA177" s="104"/>
      <c r="AB177" s="104"/>
      <c r="AC177" s="104"/>
      <c r="AD177" s="104"/>
      <c r="AE177" s="104"/>
      <c r="AF177" s="104"/>
      <c r="AG177" s="104"/>
      <c r="AH177" s="104"/>
      <c r="AI177" s="104"/>
      <c r="AJ177" s="104"/>
      <c r="AK177" s="104"/>
      <c r="AL177" s="104"/>
      <c r="AM177" s="104"/>
      <c r="AN177" s="104"/>
      <c r="AO177" s="104"/>
      <c r="AP177" s="104"/>
      <c r="AQ177" s="104"/>
      <c r="AR177" s="104"/>
      <c r="AS177" s="104"/>
      <c r="AT177" s="104"/>
      <c r="AU177" s="104"/>
      <c r="AV177" s="104"/>
      <c r="AW177" s="104"/>
      <c r="AX177" s="104"/>
      <c r="AY177" s="104"/>
      <c r="AZ177" s="104"/>
      <c r="BA177" s="104"/>
      <c r="BB177" s="104"/>
      <c r="BC177" s="104"/>
      <c r="BD177" s="104"/>
      <c r="BE177" s="104"/>
      <c r="BF177" s="104"/>
      <c r="BG177" s="104"/>
      <c r="BH177" s="104"/>
      <c r="BI177" s="104"/>
      <c r="BJ177" s="104"/>
      <c r="BK177" s="104"/>
      <c r="BL177" s="104"/>
      <c r="BM177" s="104"/>
      <c r="BN177" s="104"/>
      <c r="BO177" s="104"/>
      <c r="BP177" s="104"/>
      <c r="BQ177" s="104"/>
      <c r="BR177" s="104"/>
      <c r="BS177" s="104"/>
      <c r="BT177" s="104"/>
      <c r="BU177" s="104"/>
      <c r="BV177" s="104"/>
      <c r="BW177" s="104"/>
      <c r="BX177" s="104"/>
      <c r="BY177" s="104"/>
      <c r="BZ177" s="104"/>
      <c r="CA177" s="104"/>
      <c r="CB177" s="104"/>
      <c r="CC177" s="104"/>
      <c r="CD177" s="104"/>
      <c r="CE177" s="104"/>
      <c r="CF177" s="104"/>
      <c r="CG177" s="104"/>
      <c r="CH177" s="104"/>
      <c r="CI177" s="104"/>
      <c r="CJ177" s="104"/>
      <c r="CK177" s="104"/>
      <c r="CL177" s="104"/>
      <c r="CM177" s="104"/>
      <c r="CN177" s="104"/>
      <c r="CO177" s="104"/>
      <c r="CP177" s="104"/>
      <c r="CQ177" s="104"/>
      <c r="CR177" s="104"/>
      <c r="CS177" s="104"/>
      <c r="CT177" s="104"/>
      <c r="CU177" s="104"/>
      <c r="CV177" s="104"/>
      <c r="CW177" s="104"/>
      <c r="CX177" s="104"/>
      <c r="CY177" s="104"/>
      <c r="CZ177" s="104"/>
      <c r="DA177" s="104"/>
      <c r="DB177" s="104"/>
      <c r="DC177" s="104"/>
      <c r="DD177" s="104"/>
      <c r="DE177" s="104"/>
      <c r="DF177" s="104"/>
      <c r="DG177" s="104"/>
      <c r="DH177" s="104"/>
      <c r="DI177" s="104"/>
      <c r="DJ177" s="104"/>
      <c r="DK177" s="104"/>
      <c r="DL177" s="104"/>
      <c r="DM177" s="104"/>
      <c r="DN177" s="104"/>
      <c r="DO177" s="104"/>
      <c r="DP177" s="104"/>
      <c r="DQ177" s="104"/>
      <c r="DR177" s="104"/>
      <c r="DS177" s="104"/>
      <c r="DT177" s="104"/>
      <c r="DU177" s="104"/>
      <c r="DV177" s="104"/>
      <c r="DW177" s="104"/>
      <c r="DX177" s="104"/>
      <c r="DY177" s="104"/>
      <c r="DZ177" s="104"/>
      <c r="EA177" s="104"/>
      <c r="EB177" s="104"/>
      <c r="EC177" s="104"/>
      <c r="ED177" s="104"/>
      <c r="EE177" s="104"/>
      <c r="EF177" s="104"/>
      <c r="EG177" s="104"/>
      <c r="EH177" s="104"/>
      <c r="EI177" s="104"/>
      <c r="EJ177" s="104"/>
      <c r="EK177" s="104"/>
      <c r="EL177" s="104"/>
      <c r="EM177" s="104"/>
      <c r="EN177" s="104"/>
      <c r="EO177" s="104"/>
      <c r="EP177" s="104"/>
      <c r="EQ177" s="104"/>
      <c r="ER177" s="104"/>
      <c r="ES177" s="104"/>
      <c r="ET177" s="104"/>
      <c r="EU177" s="104"/>
      <c r="EV177" s="104"/>
      <c r="EW177" s="104"/>
      <c r="EX177" s="104"/>
      <c r="EY177" s="104"/>
      <c r="EZ177" s="104"/>
      <c r="FA177" s="104"/>
      <c r="FB177" s="104"/>
      <c r="FC177" s="104"/>
      <c r="FD177" s="104"/>
      <c r="FE177" s="104"/>
      <c r="FF177" s="104"/>
      <c r="FG177" s="104"/>
      <c r="FH177" s="104"/>
      <c r="FI177" s="104"/>
      <c r="FJ177" s="104"/>
      <c r="FK177" s="104"/>
      <c r="FL177" s="104"/>
      <c r="FM177" s="104"/>
      <c r="FN177" s="104"/>
      <c r="FO177" s="104"/>
      <c r="FP177" s="104"/>
      <c r="FQ177" s="104"/>
      <c r="FR177" s="104"/>
      <c r="FS177" s="104"/>
      <c r="FT177" s="104"/>
      <c r="FU177" s="104"/>
      <c r="FV177" s="104"/>
      <c r="FW177" s="104"/>
      <c r="FX177" s="104"/>
      <c r="FY177" s="104"/>
      <c r="FZ177" s="104"/>
      <c r="GA177" s="104"/>
      <c r="GB177" s="104"/>
      <c r="GC177" s="104"/>
      <c r="GD177" s="104"/>
      <c r="GE177" s="104"/>
      <c r="GF177" s="104"/>
      <c r="GG177" s="104"/>
      <c r="GH177" s="104"/>
      <c r="GI177" s="104"/>
      <c r="GJ177" s="104"/>
      <c r="GK177" s="104"/>
      <c r="GL177" s="104"/>
      <c r="GM177" s="104"/>
      <c r="GN177" s="104"/>
      <c r="GO177" s="104"/>
      <c r="GP177" s="104"/>
      <c r="GQ177" s="104"/>
      <c r="GR177" s="104"/>
      <c r="GS177" s="104"/>
      <c r="GT177" s="104"/>
      <c r="GU177" s="104"/>
      <c r="GV177" s="104"/>
      <c r="GW177" s="104"/>
      <c r="GX177" s="104"/>
      <c r="GY177" s="104"/>
      <c r="GZ177" s="104"/>
      <c r="HA177" s="104"/>
      <c r="HB177" s="104"/>
      <c r="HC177" s="104"/>
      <c r="HD177" s="104"/>
      <c r="HE177" s="104"/>
      <c r="HF177" s="104"/>
      <c r="HG177" s="104"/>
      <c r="HH177" s="104"/>
      <c r="HI177" s="104"/>
      <c r="HJ177" s="104"/>
      <c r="HK177" s="104"/>
      <c r="HL177" s="104"/>
      <c r="HM177" s="104"/>
      <c r="HN177" s="104"/>
      <c r="HO177" s="104"/>
      <c r="HP177" s="104"/>
      <c r="HQ177" s="104"/>
      <c r="HR177" s="104"/>
      <c r="HS177" s="104"/>
      <c r="HT177" s="104"/>
      <c r="HU177" s="104"/>
      <c r="HV177" s="104"/>
      <c r="HW177" s="104"/>
      <c r="HX177" s="104"/>
      <c r="HY177" s="104"/>
      <c r="HZ177" s="104"/>
      <c r="IA177" s="104"/>
      <c r="IB177" s="104"/>
      <c r="IC177" s="104"/>
      <c r="ID177" s="104"/>
      <c r="IE177" s="104"/>
      <c r="IF177" s="104"/>
      <c r="IG177" s="104"/>
      <c r="IH177" s="104"/>
      <c r="II177" s="104"/>
      <c r="IJ177" s="104"/>
      <c r="IK177" s="104"/>
      <c r="IL177" s="104"/>
      <c r="IM177" s="104"/>
      <c r="IN177" s="104"/>
      <c r="IO177" s="104"/>
      <c r="IP177" s="104"/>
      <c r="IQ177" s="104"/>
      <c r="IR177" s="104"/>
      <c r="IS177" s="104"/>
      <c r="IT177" s="104"/>
      <c r="IU177" s="104"/>
      <c r="IV177" s="104"/>
    </row>
    <row r="178" spans="1:256" s="249" customFormat="1" ht="12.75">
      <c r="A178" s="78"/>
      <c r="B178" s="78"/>
      <c r="C178" s="560"/>
      <c r="D178" s="487"/>
      <c r="E178" s="487"/>
      <c r="G178" s="548"/>
      <c r="I178" s="540"/>
      <c r="J178" s="541"/>
      <c r="K178" s="301"/>
      <c r="L178" s="298"/>
      <c r="M178" s="309"/>
      <c r="N178" s="309"/>
      <c r="O178" s="309"/>
      <c r="P178" s="309"/>
      <c r="Q178" s="309"/>
      <c r="R178" s="309"/>
      <c r="S178" s="104"/>
      <c r="T178" s="104"/>
      <c r="U178" s="104"/>
      <c r="V178" s="104"/>
      <c r="W178" s="104"/>
      <c r="X178" s="104"/>
      <c r="Y178" s="104"/>
      <c r="Z178" s="104"/>
      <c r="AA178" s="104"/>
      <c r="AB178" s="104"/>
      <c r="AC178" s="104"/>
      <c r="AD178" s="104"/>
      <c r="AE178" s="104"/>
      <c r="AF178" s="104"/>
      <c r="AG178" s="104"/>
      <c r="AH178" s="104"/>
      <c r="AI178" s="104"/>
      <c r="AJ178" s="104"/>
      <c r="AK178" s="104"/>
      <c r="AL178" s="104"/>
      <c r="AM178" s="104"/>
      <c r="AN178" s="104"/>
      <c r="AO178" s="104"/>
      <c r="AP178" s="104"/>
      <c r="AQ178" s="104"/>
      <c r="AR178" s="104"/>
      <c r="AS178" s="104"/>
      <c r="AT178" s="104"/>
      <c r="AU178" s="104"/>
      <c r="AV178" s="104"/>
      <c r="AW178" s="104"/>
      <c r="AX178" s="104"/>
      <c r="AY178" s="104"/>
      <c r="AZ178" s="104"/>
      <c r="BA178" s="104"/>
      <c r="BB178" s="104"/>
      <c r="BC178" s="104"/>
      <c r="BD178" s="104"/>
      <c r="BE178" s="104"/>
      <c r="BF178" s="104"/>
      <c r="BG178" s="104"/>
      <c r="BH178" s="104"/>
      <c r="BI178" s="104"/>
      <c r="BJ178" s="104"/>
      <c r="BK178" s="104"/>
      <c r="BL178" s="104"/>
      <c r="BM178" s="104"/>
      <c r="BN178" s="104"/>
      <c r="BO178" s="104"/>
      <c r="BP178" s="104"/>
      <c r="BQ178" s="104"/>
      <c r="BR178" s="104"/>
      <c r="BS178" s="104"/>
      <c r="BT178" s="104"/>
      <c r="BU178" s="104"/>
      <c r="BV178" s="104"/>
      <c r="BW178" s="104"/>
      <c r="BX178" s="104"/>
      <c r="BY178" s="104"/>
      <c r="BZ178" s="104"/>
      <c r="CA178" s="104"/>
      <c r="CB178" s="104"/>
      <c r="CC178" s="104"/>
      <c r="CD178" s="104"/>
      <c r="CE178" s="104"/>
      <c r="CF178" s="104"/>
      <c r="CG178" s="104"/>
      <c r="CH178" s="104"/>
      <c r="CI178" s="104"/>
      <c r="CJ178" s="104"/>
      <c r="CK178" s="104"/>
      <c r="CL178" s="104"/>
      <c r="CM178" s="104"/>
      <c r="CN178" s="104"/>
      <c r="CO178" s="104"/>
      <c r="CP178" s="104"/>
      <c r="CQ178" s="104"/>
      <c r="CR178" s="104"/>
      <c r="CS178" s="104"/>
      <c r="CT178" s="104"/>
      <c r="CU178" s="104"/>
      <c r="CV178" s="104"/>
      <c r="CW178" s="104"/>
      <c r="CX178" s="104"/>
      <c r="CY178" s="104"/>
      <c r="CZ178" s="104"/>
      <c r="DA178" s="104"/>
      <c r="DB178" s="104"/>
      <c r="DC178" s="104"/>
      <c r="DD178" s="104"/>
      <c r="DE178" s="104"/>
      <c r="DF178" s="104"/>
      <c r="DG178" s="104"/>
      <c r="DH178" s="104"/>
      <c r="DI178" s="104"/>
      <c r="DJ178" s="104"/>
      <c r="DK178" s="104"/>
      <c r="DL178" s="104"/>
      <c r="DM178" s="104"/>
      <c r="DN178" s="104"/>
      <c r="DO178" s="104"/>
      <c r="DP178" s="104"/>
      <c r="DQ178" s="104"/>
      <c r="DR178" s="104"/>
      <c r="DS178" s="104"/>
      <c r="DT178" s="104"/>
      <c r="DU178" s="104"/>
      <c r="DV178" s="104"/>
      <c r="DW178" s="104"/>
      <c r="DX178" s="104"/>
      <c r="DY178" s="104"/>
      <c r="DZ178" s="104"/>
      <c r="EA178" s="104"/>
      <c r="EB178" s="104"/>
      <c r="EC178" s="104"/>
      <c r="ED178" s="104"/>
      <c r="EE178" s="104"/>
      <c r="EF178" s="104"/>
      <c r="EG178" s="104"/>
      <c r="EH178" s="104"/>
      <c r="EI178" s="104"/>
      <c r="EJ178" s="104"/>
      <c r="EK178" s="104"/>
      <c r="EL178" s="104"/>
      <c r="EM178" s="104"/>
      <c r="EN178" s="104"/>
      <c r="EO178" s="104"/>
      <c r="EP178" s="104"/>
      <c r="EQ178" s="104"/>
      <c r="ER178" s="104"/>
      <c r="ES178" s="104"/>
      <c r="ET178" s="104"/>
      <c r="EU178" s="104"/>
      <c r="EV178" s="104"/>
      <c r="EW178" s="104"/>
      <c r="EX178" s="104"/>
      <c r="EY178" s="104"/>
      <c r="EZ178" s="104"/>
      <c r="FA178" s="104"/>
      <c r="FB178" s="104"/>
      <c r="FC178" s="104"/>
      <c r="FD178" s="104"/>
      <c r="FE178" s="104"/>
      <c r="FF178" s="104"/>
      <c r="FG178" s="104"/>
      <c r="FH178" s="104"/>
      <c r="FI178" s="104"/>
      <c r="FJ178" s="104"/>
      <c r="FK178" s="104"/>
      <c r="FL178" s="104"/>
      <c r="FM178" s="104"/>
      <c r="FN178" s="104"/>
      <c r="FO178" s="104"/>
      <c r="FP178" s="104"/>
      <c r="FQ178" s="104"/>
      <c r="FR178" s="104"/>
      <c r="FS178" s="104"/>
      <c r="FT178" s="104"/>
      <c r="FU178" s="104"/>
      <c r="FV178" s="104"/>
      <c r="FW178" s="104"/>
      <c r="FX178" s="104"/>
      <c r="FY178" s="104"/>
      <c r="FZ178" s="104"/>
      <c r="GA178" s="104"/>
      <c r="GB178" s="104"/>
      <c r="GC178" s="104"/>
      <c r="GD178" s="104"/>
      <c r="GE178" s="104"/>
      <c r="GF178" s="104"/>
      <c r="GG178" s="104"/>
      <c r="GH178" s="104"/>
      <c r="GI178" s="104"/>
      <c r="GJ178" s="104"/>
      <c r="GK178" s="104"/>
      <c r="GL178" s="104"/>
      <c r="GM178" s="104"/>
      <c r="GN178" s="104"/>
      <c r="GO178" s="104"/>
      <c r="GP178" s="104"/>
      <c r="GQ178" s="104"/>
      <c r="GR178" s="104"/>
      <c r="GS178" s="104"/>
      <c r="GT178" s="104"/>
      <c r="GU178" s="104"/>
      <c r="GV178" s="104"/>
      <c r="GW178" s="104"/>
      <c r="GX178" s="104"/>
      <c r="GY178" s="104"/>
      <c r="GZ178" s="104"/>
      <c r="HA178" s="104"/>
      <c r="HB178" s="104"/>
      <c r="HC178" s="104"/>
      <c r="HD178" s="104"/>
      <c r="HE178" s="104"/>
      <c r="HF178" s="104"/>
      <c r="HG178" s="104"/>
      <c r="HH178" s="104"/>
      <c r="HI178" s="104"/>
      <c r="HJ178" s="104"/>
      <c r="HK178" s="104"/>
      <c r="HL178" s="104"/>
      <c r="HM178" s="104"/>
      <c r="HN178" s="104"/>
      <c r="HO178" s="104"/>
      <c r="HP178" s="104"/>
      <c r="HQ178" s="104"/>
      <c r="HR178" s="104"/>
      <c r="HS178" s="104"/>
      <c r="HT178" s="104"/>
      <c r="HU178" s="104"/>
      <c r="HV178" s="104"/>
      <c r="HW178" s="104"/>
      <c r="HX178" s="104"/>
      <c r="HY178" s="104"/>
      <c r="HZ178" s="104"/>
      <c r="IA178" s="104"/>
      <c r="IB178" s="104"/>
      <c r="IC178" s="104"/>
      <c r="ID178" s="104"/>
      <c r="IE178" s="104"/>
      <c r="IF178" s="104"/>
      <c r="IG178" s="104"/>
      <c r="IH178" s="104"/>
      <c r="II178" s="104"/>
      <c r="IJ178" s="104"/>
      <c r="IK178" s="104"/>
      <c r="IL178" s="104"/>
      <c r="IM178" s="104"/>
      <c r="IN178" s="104"/>
      <c r="IO178" s="104"/>
      <c r="IP178" s="104"/>
      <c r="IQ178" s="104"/>
      <c r="IR178" s="104"/>
      <c r="IS178" s="104"/>
      <c r="IT178" s="104"/>
      <c r="IU178" s="104"/>
      <c r="IV178" s="104"/>
    </row>
    <row r="179" spans="1:256" s="249" customFormat="1" ht="12.75">
      <c r="A179" s="78"/>
      <c r="B179" s="78"/>
      <c r="C179" s="560"/>
      <c r="D179" s="487"/>
      <c r="E179" s="487"/>
      <c r="G179" s="548"/>
      <c r="I179" s="540"/>
      <c r="J179" s="541"/>
      <c r="K179" s="301"/>
      <c r="L179" s="298"/>
      <c r="M179" s="309"/>
      <c r="N179" s="309"/>
      <c r="O179" s="309"/>
      <c r="P179" s="309"/>
      <c r="Q179" s="309"/>
      <c r="R179" s="309"/>
      <c r="S179" s="104"/>
      <c r="T179" s="104"/>
      <c r="U179" s="104"/>
      <c r="V179" s="104"/>
      <c r="W179" s="104"/>
      <c r="X179" s="104"/>
      <c r="Y179" s="104"/>
      <c r="Z179" s="104"/>
      <c r="AA179" s="104"/>
      <c r="AB179" s="104"/>
      <c r="AC179" s="104"/>
      <c r="AD179" s="104"/>
      <c r="AE179" s="104"/>
      <c r="AF179" s="104"/>
      <c r="AG179" s="104"/>
      <c r="AH179" s="104"/>
      <c r="AI179" s="104"/>
      <c r="AJ179" s="104"/>
      <c r="AK179" s="104"/>
      <c r="AL179" s="104"/>
      <c r="AM179" s="104"/>
      <c r="AN179" s="104"/>
      <c r="AO179" s="104"/>
      <c r="AP179" s="104"/>
      <c r="AQ179" s="104"/>
      <c r="AR179" s="104"/>
      <c r="AS179" s="104"/>
      <c r="AT179" s="104"/>
      <c r="AU179" s="104"/>
      <c r="AV179" s="104"/>
      <c r="AW179" s="104"/>
      <c r="AX179" s="104"/>
      <c r="AY179" s="104"/>
      <c r="AZ179" s="104"/>
      <c r="BA179" s="104"/>
      <c r="BB179" s="104"/>
      <c r="BC179" s="104"/>
      <c r="BD179" s="104"/>
      <c r="BE179" s="104"/>
      <c r="BF179" s="104"/>
      <c r="BG179" s="104"/>
      <c r="BH179" s="104"/>
      <c r="BI179" s="104"/>
      <c r="BJ179" s="104"/>
      <c r="BK179" s="104"/>
      <c r="BL179" s="104"/>
      <c r="BM179" s="104"/>
      <c r="BN179" s="104"/>
      <c r="BO179" s="104"/>
      <c r="BP179" s="104"/>
      <c r="BQ179" s="104"/>
      <c r="BR179" s="104"/>
      <c r="BS179" s="104"/>
      <c r="BT179" s="104"/>
      <c r="BU179" s="104"/>
      <c r="BV179" s="104"/>
      <c r="BW179" s="104"/>
      <c r="BX179" s="104"/>
      <c r="BY179" s="104"/>
      <c r="BZ179" s="104"/>
      <c r="CA179" s="104"/>
      <c r="CB179" s="104"/>
      <c r="CC179" s="104"/>
      <c r="CD179" s="104"/>
      <c r="CE179" s="104"/>
      <c r="CF179" s="104"/>
      <c r="CG179" s="104"/>
      <c r="CH179" s="104"/>
      <c r="CI179" s="104"/>
      <c r="CJ179" s="104"/>
      <c r="CK179" s="104"/>
      <c r="CL179" s="104"/>
      <c r="CM179" s="104"/>
      <c r="CN179" s="104"/>
      <c r="CO179" s="104"/>
      <c r="CP179" s="104"/>
      <c r="CQ179" s="104"/>
      <c r="CR179" s="104"/>
      <c r="CS179" s="104"/>
      <c r="CT179" s="104"/>
      <c r="CU179" s="104"/>
      <c r="CV179" s="104"/>
      <c r="CW179" s="104"/>
      <c r="CX179" s="104"/>
      <c r="CY179" s="104"/>
      <c r="CZ179" s="104"/>
      <c r="DA179" s="104"/>
      <c r="DB179" s="104"/>
      <c r="DC179" s="104"/>
      <c r="DD179" s="104"/>
      <c r="DE179" s="104"/>
      <c r="DF179" s="104"/>
      <c r="DG179" s="104"/>
      <c r="DH179" s="104"/>
      <c r="DI179" s="104"/>
      <c r="DJ179" s="104"/>
      <c r="DK179" s="104"/>
      <c r="DL179" s="104"/>
      <c r="DM179" s="104"/>
      <c r="DN179" s="104"/>
      <c r="DO179" s="104"/>
      <c r="DP179" s="104"/>
      <c r="DQ179" s="104"/>
      <c r="DR179" s="104"/>
      <c r="DS179" s="104"/>
      <c r="DT179" s="104"/>
      <c r="DU179" s="104"/>
      <c r="DV179" s="104"/>
      <c r="DW179" s="104"/>
      <c r="DX179" s="104"/>
      <c r="DY179" s="104"/>
      <c r="DZ179" s="104"/>
      <c r="EA179" s="104"/>
      <c r="EB179" s="104"/>
      <c r="EC179" s="104"/>
      <c r="ED179" s="104"/>
      <c r="EE179" s="104"/>
      <c r="EF179" s="104"/>
      <c r="EG179" s="104"/>
      <c r="EH179" s="104"/>
      <c r="EI179" s="104"/>
      <c r="EJ179" s="104"/>
      <c r="EK179" s="104"/>
      <c r="EL179" s="104"/>
      <c r="EM179" s="104"/>
      <c r="EN179" s="104"/>
      <c r="EO179" s="104"/>
      <c r="EP179" s="104"/>
      <c r="EQ179" s="104"/>
      <c r="ER179" s="104"/>
      <c r="ES179" s="104"/>
      <c r="ET179" s="104"/>
      <c r="EU179" s="104"/>
      <c r="EV179" s="104"/>
      <c r="EW179" s="104"/>
      <c r="EX179" s="104"/>
      <c r="EY179" s="104"/>
      <c r="EZ179" s="104"/>
      <c r="FA179" s="104"/>
      <c r="FB179" s="104"/>
      <c r="FC179" s="104"/>
      <c r="FD179" s="104"/>
      <c r="FE179" s="104"/>
      <c r="FF179" s="104"/>
      <c r="FG179" s="104"/>
      <c r="FH179" s="104"/>
      <c r="FI179" s="104"/>
      <c r="FJ179" s="104"/>
      <c r="FK179" s="104"/>
      <c r="FL179" s="104"/>
      <c r="FM179" s="104"/>
      <c r="FN179" s="104"/>
      <c r="FO179" s="104"/>
      <c r="FP179" s="104"/>
      <c r="FQ179" s="104"/>
      <c r="FR179" s="104"/>
      <c r="FS179" s="104"/>
      <c r="FT179" s="104"/>
      <c r="FU179" s="104"/>
      <c r="FV179" s="104"/>
      <c r="FW179" s="104"/>
      <c r="FX179" s="104"/>
      <c r="FY179" s="104"/>
      <c r="FZ179" s="104"/>
      <c r="GA179" s="104"/>
      <c r="GB179" s="104"/>
      <c r="GC179" s="104"/>
      <c r="GD179" s="104"/>
      <c r="GE179" s="104"/>
      <c r="GF179" s="104"/>
      <c r="GG179" s="104"/>
      <c r="GH179" s="104"/>
      <c r="GI179" s="104"/>
      <c r="GJ179" s="104"/>
      <c r="GK179" s="104"/>
      <c r="GL179" s="104"/>
      <c r="GM179" s="104"/>
      <c r="GN179" s="104"/>
      <c r="GO179" s="104"/>
      <c r="GP179" s="104"/>
      <c r="GQ179" s="104"/>
      <c r="GR179" s="104"/>
      <c r="GS179" s="104"/>
      <c r="GT179" s="104"/>
      <c r="GU179" s="104"/>
      <c r="GV179" s="104"/>
      <c r="GW179" s="104"/>
      <c r="GX179" s="104"/>
      <c r="GY179" s="104"/>
      <c r="GZ179" s="104"/>
      <c r="HA179" s="104"/>
      <c r="HB179" s="104"/>
      <c r="HC179" s="104"/>
      <c r="HD179" s="104"/>
      <c r="HE179" s="104"/>
      <c r="HF179" s="104"/>
      <c r="HG179" s="104"/>
      <c r="HH179" s="104"/>
      <c r="HI179" s="104"/>
      <c r="HJ179" s="104"/>
      <c r="HK179" s="104"/>
      <c r="HL179" s="104"/>
      <c r="HM179" s="104"/>
      <c r="HN179" s="104"/>
      <c r="HO179" s="104"/>
      <c r="HP179" s="104"/>
      <c r="HQ179" s="104"/>
      <c r="HR179" s="104"/>
      <c r="HS179" s="104"/>
      <c r="HT179" s="104"/>
      <c r="HU179" s="104"/>
      <c r="HV179" s="104"/>
      <c r="HW179" s="104"/>
      <c r="HX179" s="104"/>
      <c r="HY179" s="104"/>
      <c r="HZ179" s="104"/>
      <c r="IA179" s="104"/>
      <c r="IB179" s="104"/>
      <c r="IC179" s="104"/>
      <c r="ID179" s="104"/>
      <c r="IE179" s="104"/>
      <c r="IF179" s="104"/>
      <c r="IG179" s="104"/>
      <c r="IH179" s="104"/>
      <c r="II179" s="104"/>
      <c r="IJ179" s="104"/>
      <c r="IK179" s="104"/>
      <c r="IL179" s="104"/>
      <c r="IM179" s="104"/>
      <c r="IN179" s="104"/>
      <c r="IO179" s="104"/>
      <c r="IP179" s="104"/>
      <c r="IQ179" s="104"/>
      <c r="IR179" s="104"/>
      <c r="IS179" s="104"/>
      <c r="IT179" s="104"/>
      <c r="IU179" s="104"/>
      <c r="IV179" s="104"/>
    </row>
    <row r="180" spans="1:256" s="249" customFormat="1" ht="12.75">
      <c r="A180" s="78"/>
      <c r="B180" s="78"/>
      <c r="C180" s="560"/>
      <c r="D180" s="487"/>
      <c r="E180" s="487"/>
      <c r="G180" s="548"/>
      <c r="I180" s="540"/>
      <c r="J180" s="541"/>
      <c r="K180" s="301"/>
      <c r="L180" s="298"/>
      <c r="M180" s="309"/>
      <c r="N180" s="309"/>
      <c r="O180" s="309"/>
      <c r="P180" s="309"/>
      <c r="Q180" s="309"/>
      <c r="R180" s="309"/>
      <c r="S180" s="104"/>
      <c r="T180" s="104"/>
      <c r="U180" s="104"/>
      <c r="V180" s="104"/>
      <c r="W180" s="104"/>
      <c r="X180" s="104"/>
      <c r="Y180" s="104"/>
      <c r="Z180" s="104"/>
      <c r="AA180" s="104"/>
      <c r="AB180" s="104"/>
      <c r="AC180" s="104"/>
      <c r="AD180" s="104"/>
      <c r="AE180" s="104"/>
      <c r="AF180" s="104"/>
      <c r="AG180" s="104"/>
      <c r="AH180" s="104"/>
      <c r="AI180" s="104"/>
      <c r="AJ180" s="104"/>
      <c r="AK180" s="104"/>
      <c r="AL180" s="104"/>
      <c r="AM180" s="104"/>
      <c r="AN180" s="104"/>
      <c r="AO180" s="104"/>
      <c r="AP180" s="104"/>
      <c r="AQ180" s="104"/>
      <c r="AR180" s="104"/>
      <c r="AS180" s="104"/>
      <c r="AT180" s="104"/>
      <c r="AU180" s="104"/>
      <c r="AV180" s="104"/>
      <c r="AW180" s="104"/>
      <c r="AX180" s="104"/>
      <c r="AY180" s="104"/>
      <c r="AZ180" s="104"/>
      <c r="BA180" s="104"/>
      <c r="BB180" s="104"/>
      <c r="BC180" s="104"/>
      <c r="BD180" s="104"/>
      <c r="BE180" s="104"/>
      <c r="BF180" s="104"/>
      <c r="BG180" s="104"/>
      <c r="BH180" s="104"/>
      <c r="BI180" s="104"/>
      <c r="BJ180" s="104"/>
      <c r="BK180" s="104"/>
      <c r="BL180" s="104"/>
      <c r="BM180" s="104"/>
      <c r="BN180" s="104"/>
      <c r="BO180" s="104"/>
      <c r="BP180" s="104"/>
      <c r="BQ180" s="104"/>
      <c r="BR180" s="104"/>
      <c r="BS180" s="104"/>
      <c r="BT180" s="104"/>
      <c r="BU180" s="104"/>
      <c r="BV180" s="104"/>
      <c r="BW180" s="104"/>
      <c r="BX180" s="104"/>
      <c r="BY180" s="104"/>
      <c r="BZ180" s="104"/>
      <c r="CA180" s="104"/>
      <c r="CB180" s="104"/>
      <c r="CC180" s="104"/>
      <c r="CD180" s="104"/>
      <c r="CE180" s="104"/>
      <c r="CF180" s="104"/>
      <c r="CG180" s="104"/>
      <c r="CH180" s="104"/>
      <c r="CI180" s="104"/>
      <c r="CJ180" s="104"/>
      <c r="CK180" s="104"/>
      <c r="CL180" s="104"/>
      <c r="CM180" s="104"/>
      <c r="CN180" s="104"/>
      <c r="CO180" s="104"/>
      <c r="CP180" s="104"/>
      <c r="CQ180" s="104"/>
      <c r="CR180" s="104"/>
      <c r="CS180" s="104"/>
      <c r="CT180" s="104"/>
      <c r="CU180" s="104"/>
      <c r="CV180" s="104"/>
      <c r="CW180" s="104"/>
      <c r="CX180" s="104"/>
      <c r="CY180" s="104"/>
      <c r="CZ180" s="104"/>
      <c r="DA180" s="104"/>
      <c r="DB180" s="104"/>
      <c r="DC180" s="104"/>
      <c r="DD180" s="104"/>
      <c r="DE180" s="104"/>
      <c r="DF180" s="104"/>
      <c r="DG180" s="104"/>
      <c r="DH180" s="104"/>
      <c r="DI180" s="104"/>
      <c r="DJ180" s="104"/>
      <c r="DK180" s="104"/>
      <c r="DL180" s="104"/>
      <c r="DM180" s="104"/>
      <c r="DN180" s="104"/>
      <c r="DO180" s="104"/>
      <c r="DP180" s="104"/>
      <c r="DQ180" s="104"/>
      <c r="DR180" s="104"/>
      <c r="DS180" s="104"/>
      <c r="DT180" s="104"/>
      <c r="DU180" s="104"/>
      <c r="DV180" s="104"/>
      <c r="DW180" s="104"/>
      <c r="DX180" s="104"/>
      <c r="DY180" s="104"/>
      <c r="DZ180" s="104"/>
      <c r="EA180" s="104"/>
      <c r="EB180" s="104"/>
      <c r="EC180" s="104"/>
      <c r="ED180" s="104"/>
      <c r="EE180" s="104"/>
      <c r="EF180" s="104"/>
      <c r="EG180" s="104"/>
      <c r="EH180" s="104"/>
      <c r="EI180" s="104"/>
      <c r="EJ180" s="104"/>
      <c r="EK180" s="104"/>
      <c r="EL180" s="104"/>
      <c r="EM180" s="104"/>
      <c r="EN180" s="104"/>
      <c r="EO180" s="104"/>
      <c r="EP180" s="104"/>
      <c r="EQ180" s="104"/>
      <c r="ER180" s="104"/>
      <c r="ES180" s="104"/>
      <c r="ET180" s="104"/>
      <c r="EU180" s="104"/>
      <c r="EV180" s="104"/>
      <c r="EW180" s="104"/>
      <c r="EX180" s="104"/>
      <c r="EY180" s="104"/>
      <c r="EZ180" s="104"/>
      <c r="FA180" s="104"/>
      <c r="FB180" s="104"/>
      <c r="FC180" s="104"/>
      <c r="FD180" s="104"/>
      <c r="FE180" s="104"/>
      <c r="FF180" s="104"/>
      <c r="FG180" s="104"/>
      <c r="FH180" s="104"/>
      <c r="FI180" s="104"/>
      <c r="FJ180" s="104"/>
      <c r="FK180" s="104"/>
      <c r="FL180" s="104"/>
      <c r="FM180" s="104"/>
      <c r="FN180" s="104"/>
      <c r="FO180" s="104"/>
      <c r="FP180" s="104"/>
      <c r="FQ180" s="104"/>
      <c r="FR180" s="104"/>
      <c r="FS180" s="104"/>
      <c r="FT180" s="104"/>
      <c r="FU180" s="104"/>
      <c r="FV180" s="104"/>
      <c r="FW180" s="104"/>
      <c r="FX180" s="104"/>
      <c r="FY180" s="104"/>
      <c r="FZ180" s="104"/>
      <c r="GA180" s="104"/>
      <c r="GB180" s="104"/>
      <c r="GC180" s="104"/>
      <c r="GD180" s="104"/>
      <c r="GE180" s="104"/>
      <c r="GF180" s="104"/>
      <c r="GG180" s="104"/>
      <c r="GH180" s="104"/>
      <c r="GI180" s="104"/>
      <c r="GJ180" s="104"/>
      <c r="GK180" s="104"/>
      <c r="GL180" s="104"/>
      <c r="GM180" s="104"/>
      <c r="GN180" s="104"/>
      <c r="GO180" s="104"/>
      <c r="GP180" s="104"/>
      <c r="GQ180" s="104"/>
      <c r="GR180" s="104"/>
      <c r="GS180" s="104"/>
      <c r="GT180" s="104"/>
      <c r="GU180" s="104"/>
      <c r="GV180" s="104"/>
      <c r="GW180" s="104"/>
      <c r="GX180" s="104"/>
      <c r="GY180" s="104"/>
      <c r="GZ180" s="104"/>
      <c r="HA180" s="104"/>
      <c r="HB180" s="104"/>
      <c r="HC180" s="104"/>
      <c r="HD180" s="104"/>
      <c r="HE180" s="104"/>
      <c r="HF180" s="104"/>
      <c r="HG180" s="104"/>
      <c r="HH180" s="104"/>
      <c r="HI180" s="104"/>
      <c r="HJ180" s="104"/>
      <c r="HK180" s="104"/>
      <c r="HL180" s="104"/>
      <c r="HM180" s="104"/>
      <c r="HN180" s="104"/>
      <c r="HO180" s="104"/>
      <c r="HP180" s="104"/>
      <c r="HQ180" s="104"/>
      <c r="HR180" s="104"/>
      <c r="HS180" s="104"/>
      <c r="HT180" s="104"/>
      <c r="HU180" s="104"/>
      <c r="HV180" s="104"/>
      <c r="HW180" s="104"/>
      <c r="HX180" s="104"/>
      <c r="HY180" s="104"/>
      <c r="HZ180" s="104"/>
      <c r="IA180" s="104"/>
      <c r="IB180" s="104"/>
      <c r="IC180" s="104"/>
      <c r="ID180" s="104"/>
      <c r="IE180" s="104"/>
      <c r="IF180" s="104"/>
      <c r="IG180" s="104"/>
      <c r="IH180" s="104"/>
      <c r="II180" s="104"/>
      <c r="IJ180" s="104"/>
      <c r="IK180" s="104"/>
      <c r="IL180" s="104"/>
      <c r="IM180" s="104"/>
      <c r="IN180" s="104"/>
      <c r="IO180" s="104"/>
      <c r="IP180" s="104"/>
      <c r="IQ180" s="104"/>
      <c r="IR180" s="104"/>
      <c r="IS180" s="104"/>
      <c r="IT180" s="104"/>
      <c r="IU180" s="104"/>
      <c r="IV180" s="104"/>
    </row>
    <row r="181" spans="1:256" s="249" customFormat="1" ht="12.75">
      <c r="A181" s="78"/>
      <c r="B181" s="78"/>
      <c r="C181" s="560"/>
      <c r="D181" s="487"/>
      <c r="E181" s="487"/>
      <c r="G181" s="548"/>
      <c r="I181" s="540"/>
      <c r="J181" s="541"/>
      <c r="K181" s="301"/>
      <c r="L181" s="298"/>
      <c r="M181" s="309"/>
      <c r="N181" s="309"/>
      <c r="O181" s="309"/>
      <c r="P181" s="309"/>
      <c r="Q181" s="309"/>
      <c r="R181" s="309"/>
      <c r="S181" s="104"/>
      <c r="T181" s="104"/>
      <c r="U181" s="104"/>
      <c r="V181" s="104"/>
      <c r="W181" s="104"/>
      <c r="X181" s="104"/>
      <c r="Y181" s="104"/>
      <c r="Z181" s="104"/>
      <c r="AA181" s="104"/>
      <c r="AB181" s="104"/>
      <c r="AC181" s="104"/>
      <c r="AD181" s="104"/>
      <c r="AE181" s="104"/>
      <c r="AF181" s="104"/>
      <c r="AG181" s="104"/>
      <c r="AH181" s="104"/>
      <c r="AI181" s="104"/>
      <c r="AJ181" s="104"/>
      <c r="AK181" s="104"/>
      <c r="AL181" s="104"/>
      <c r="AM181" s="104"/>
      <c r="AN181" s="104"/>
      <c r="AO181" s="104"/>
      <c r="AP181" s="104"/>
      <c r="AQ181" s="104"/>
      <c r="AR181" s="104"/>
      <c r="AS181" s="104"/>
      <c r="AT181" s="104"/>
      <c r="AU181" s="104"/>
      <c r="AV181" s="104"/>
      <c r="AW181" s="104"/>
      <c r="AX181" s="104"/>
      <c r="AY181" s="104"/>
      <c r="AZ181" s="104"/>
      <c r="BA181" s="104"/>
      <c r="BB181" s="104"/>
      <c r="BC181" s="104"/>
      <c r="BD181" s="104"/>
      <c r="BE181" s="104"/>
      <c r="BF181" s="104"/>
      <c r="BG181" s="104"/>
      <c r="BH181" s="104"/>
      <c r="BI181" s="104"/>
      <c r="BJ181" s="104"/>
      <c r="BK181" s="104"/>
      <c r="BL181" s="104"/>
      <c r="BM181" s="104"/>
      <c r="BN181" s="104"/>
      <c r="BO181" s="104"/>
      <c r="BP181" s="104"/>
      <c r="BQ181" s="104"/>
      <c r="BR181" s="104"/>
      <c r="BS181" s="104"/>
      <c r="BT181" s="104"/>
      <c r="BU181" s="104"/>
      <c r="BV181" s="104"/>
      <c r="BW181" s="104"/>
      <c r="BX181" s="104"/>
      <c r="BY181" s="104"/>
      <c r="BZ181" s="104"/>
      <c r="CA181" s="104"/>
      <c r="CB181" s="104"/>
      <c r="CC181" s="104"/>
      <c r="CD181" s="104"/>
      <c r="CE181" s="104"/>
      <c r="CF181" s="104"/>
      <c r="CG181" s="104"/>
      <c r="CH181" s="104"/>
      <c r="CI181" s="104"/>
      <c r="CJ181" s="104"/>
      <c r="CK181" s="104"/>
      <c r="CL181" s="104"/>
      <c r="CM181" s="104"/>
      <c r="CN181" s="104"/>
      <c r="CO181" s="104"/>
      <c r="CP181" s="104"/>
      <c r="CQ181" s="104"/>
      <c r="CR181" s="104"/>
      <c r="CS181" s="104"/>
      <c r="CT181" s="104"/>
      <c r="CU181" s="104"/>
      <c r="CV181" s="104"/>
      <c r="CW181" s="104"/>
      <c r="CX181" s="104"/>
      <c r="CY181" s="104"/>
      <c r="CZ181" s="104"/>
      <c r="DA181" s="104"/>
      <c r="DB181" s="104"/>
      <c r="DC181" s="104"/>
      <c r="DD181" s="104"/>
      <c r="DE181" s="104"/>
      <c r="DF181" s="104"/>
      <c r="DG181" s="104"/>
      <c r="DH181" s="104"/>
      <c r="DI181" s="104"/>
      <c r="DJ181" s="104"/>
      <c r="DK181" s="104"/>
      <c r="DL181" s="104"/>
      <c r="DM181" s="104"/>
      <c r="DN181" s="104"/>
      <c r="DO181" s="104"/>
      <c r="DP181" s="104"/>
      <c r="DQ181" s="104"/>
      <c r="DR181" s="104"/>
      <c r="DS181" s="104"/>
      <c r="DT181" s="104"/>
      <c r="DU181" s="104"/>
      <c r="DV181" s="104"/>
      <c r="DW181" s="104"/>
      <c r="DX181" s="104"/>
      <c r="DY181" s="104"/>
      <c r="DZ181" s="104"/>
      <c r="EA181" s="104"/>
      <c r="EB181" s="104"/>
      <c r="EC181" s="104"/>
      <c r="ED181" s="104"/>
      <c r="EE181" s="104"/>
      <c r="EF181" s="104"/>
      <c r="EG181" s="104"/>
      <c r="EH181" s="104"/>
      <c r="EI181" s="104"/>
      <c r="EJ181" s="104"/>
      <c r="EK181" s="104"/>
      <c r="EL181" s="104"/>
      <c r="EM181" s="104"/>
      <c r="EN181" s="104"/>
      <c r="EO181" s="104"/>
      <c r="EP181" s="104"/>
      <c r="EQ181" s="104"/>
      <c r="ER181" s="104"/>
      <c r="ES181" s="104"/>
      <c r="ET181" s="104"/>
      <c r="EU181" s="104"/>
      <c r="EV181" s="104"/>
      <c r="EW181" s="104"/>
      <c r="EX181" s="104"/>
      <c r="EY181" s="104"/>
      <c r="EZ181" s="104"/>
      <c r="FA181" s="104"/>
      <c r="FB181" s="104"/>
      <c r="FC181" s="104"/>
      <c r="FD181" s="104"/>
      <c r="FE181" s="104"/>
      <c r="FF181" s="104"/>
      <c r="FG181" s="104"/>
      <c r="FH181" s="104"/>
      <c r="FI181" s="104"/>
      <c r="FJ181" s="104"/>
      <c r="FK181" s="104"/>
      <c r="FL181" s="104"/>
      <c r="FM181" s="104"/>
      <c r="FN181" s="104"/>
      <c r="FO181" s="104"/>
      <c r="FP181" s="104"/>
      <c r="FQ181" s="104"/>
      <c r="FR181" s="104"/>
      <c r="FS181" s="104"/>
      <c r="FT181" s="104"/>
      <c r="FU181" s="104"/>
      <c r="FV181" s="104"/>
      <c r="FW181" s="104"/>
      <c r="FX181" s="104"/>
      <c r="FY181" s="104"/>
      <c r="FZ181" s="104"/>
      <c r="GA181" s="104"/>
      <c r="GB181" s="104"/>
      <c r="GC181" s="104"/>
      <c r="GD181" s="104"/>
      <c r="GE181" s="104"/>
      <c r="GF181" s="104"/>
      <c r="GG181" s="104"/>
      <c r="GH181" s="104"/>
      <c r="GI181" s="104"/>
      <c r="GJ181" s="104"/>
      <c r="GK181" s="104"/>
      <c r="GL181" s="104"/>
      <c r="GM181" s="104"/>
      <c r="GN181" s="104"/>
      <c r="GO181" s="104"/>
      <c r="GP181" s="104"/>
      <c r="GQ181" s="104"/>
      <c r="GR181" s="104"/>
      <c r="GS181" s="104"/>
      <c r="GT181" s="104"/>
      <c r="GU181" s="104"/>
      <c r="GV181" s="104"/>
      <c r="GW181" s="104"/>
      <c r="GX181" s="104"/>
      <c r="GY181" s="104"/>
      <c r="GZ181" s="104"/>
      <c r="HA181" s="104"/>
      <c r="HB181" s="104"/>
      <c r="HC181" s="104"/>
      <c r="HD181" s="104"/>
      <c r="HE181" s="104"/>
      <c r="HF181" s="104"/>
      <c r="HG181" s="104"/>
      <c r="HH181" s="104"/>
      <c r="HI181" s="104"/>
      <c r="HJ181" s="104"/>
      <c r="HK181" s="104"/>
      <c r="HL181" s="104"/>
      <c r="HM181" s="104"/>
      <c r="HN181" s="104"/>
      <c r="HO181" s="104"/>
      <c r="HP181" s="104"/>
      <c r="HQ181" s="104"/>
      <c r="HR181" s="104"/>
      <c r="HS181" s="104"/>
      <c r="HT181" s="104"/>
      <c r="HU181" s="104"/>
      <c r="HV181" s="104"/>
      <c r="HW181" s="104"/>
      <c r="HX181" s="104"/>
      <c r="HY181" s="104"/>
      <c r="HZ181" s="104"/>
      <c r="IA181" s="104"/>
      <c r="IB181" s="104"/>
      <c r="IC181" s="104"/>
      <c r="ID181" s="104"/>
      <c r="IE181" s="104"/>
      <c r="IF181" s="104"/>
      <c r="IG181" s="104"/>
      <c r="IH181" s="104"/>
      <c r="II181" s="104"/>
      <c r="IJ181" s="104"/>
      <c r="IK181" s="104"/>
      <c r="IL181" s="104"/>
      <c r="IM181" s="104"/>
      <c r="IN181" s="104"/>
      <c r="IO181" s="104"/>
      <c r="IP181" s="104"/>
      <c r="IQ181" s="104"/>
      <c r="IR181" s="104"/>
      <c r="IS181" s="104"/>
      <c r="IT181" s="104"/>
      <c r="IU181" s="104"/>
      <c r="IV181" s="104"/>
    </row>
    <row r="182" spans="1:256" s="249" customFormat="1" ht="12.75">
      <c r="A182" s="78"/>
      <c r="B182" s="78"/>
      <c r="C182" s="560"/>
      <c r="D182" s="487"/>
      <c r="E182" s="487"/>
      <c r="G182" s="548"/>
      <c r="I182" s="540"/>
      <c r="J182" s="541"/>
      <c r="K182" s="301"/>
      <c r="L182" s="298"/>
      <c r="M182" s="309"/>
      <c r="N182" s="309"/>
      <c r="O182" s="309"/>
      <c r="P182" s="309"/>
      <c r="Q182" s="309"/>
      <c r="R182" s="309"/>
      <c r="S182" s="104"/>
      <c r="T182" s="104"/>
      <c r="U182" s="104"/>
      <c r="V182" s="104"/>
      <c r="W182" s="104"/>
      <c r="X182" s="104"/>
      <c r="Y182" s="104"/>
      <c r="Z182" s="104"/>
      <c r="AA182" s="104"/>
      <c r="AB182" s="104"/>
      <c r="AC182" s="104"/>
      <c r="AD182" s="104"/>
      <c r="AE182" s="104"/>
      <c r="AF182" s="104"/>
      <c r="AG182" s="104"/>
      <c r="AH182" s="104"/>
      <c r="AI182" s="104"/>
      <c r="AJ182" s="104"/>
      <c r="AK182" s="104"/>
      <c r="AL182" s="104"/>
      <c r="AM182" s="104"/>
      <c r="AN182" s="104"/>
      <c r="AO182" s="104"/>
      <c r="AP182" s="104"/>
      <c r="AQ182" s="104"/>
      <c r="AR182" s="104"/>
      <c r="AS182" s="104"/>
      <c r="AT182" s="104"/>
      <c r="AU182" s="104"/>
      <c r="AV182" s="104"/>
      <c r="AW182" s="104"/>
      <c r="AX182" s="104"/>
      <c r="AY182" s="104"/>
      <c r="AZ182" s="104"/>
      <c r="BA182" s="104"/>
      <c r="BB182" s="104"/>
      <c r="BC182" s="104"/>
      <c r="BD182" s="104"/>
      <c r="BE182" s="104"/>
      <c r="BF182" s="104"/>
      <c r="BG182" s="104"/>
      <c r="BH182" s="104"/>
      <c r="BI182" s="104"/>
      <c r="BJ182" s="104"/>
      <c r="BK182" s="104"/>
      <c r="BL182" s="104"/>
      <c r="BM182" s="104"/>
      <c r="BN182" s="104"/>
      <c r="BO182" s="104"/>
      <c r="BP182" s="104"/>
      <c r="BQ182" s="104"/>
      <c r="BR182" s="104"/>
      <c r="BS182" s="104"/>
      <c r="BT182" s="104"/>
      <c r="BU182" s="104"/>
      <c r="BV182" s="104"/>
      <c r="BW182" s="104"/>
      <c r="BX182" s="104"/>
      <c r="BY182" s="104"/>
      <c r="BZ182" s="104"/>
      <c r="CA182" s="104"/>
      <c r="CB182" s="104"/>
      <c r="CC182" s="104"/>
      <c r="CD182" s="104"/>
      <c r="CE182" s="104"/>
      <c r="CF182" s="104"/>
      <c r="CG182" s="104"/>
      <c r="CH182" s="104"/>
      <c r="CI182" s="104"/>
      <c r="CJ182" s="104"/>
      <c r="CK182" s="104"/>
      <c r="CL182" s="104"/>
      <c r="CM182" s="104"/>
      <c r="CN182" s="104"/>
      <c r="CO182" s="104"/>
      <c r="CP182" s="104"/>
      <c r="CQ182" s="104"/>
      <c r="CR182" s="104"/>
      <c r="CS182" s="104"/>
      <c r="CT182" s="104"/>
      <c r="CU182" s="104"/>
      <c r="CV182" s="104"/>
      <c r="CW182" s="104"/>
      <c r="CX182" s="104"/>
      <c r="CY182" s="104"/>
      <c r="CZ182" s="104"/>
      <c r="DA182" s="104"/>
      <c r="DB182" s="104"/>
      <c r="DC182" s="104"/>
      <c r="DD182" s="104"/>
      <c r="DE182" s="104"/>
      <c r="DF182" s="104"/>
      <c r="DG182" s="104"/>
      <c r="DH182" s="104"/>
      <c r="DI182" s="104"/>
      <c r="DJ182" s="104"/>
      <c r="DK182" s="104"/>
      <c r="DL182" s="104"/>
      <c r="DM182" s="104"/>
      <c r="DN182" s="104"/>
      <c r="DO182" s="104"/>
      <c r="DP182" s="104"/>
      <c r="DQ182" s="104"/>
      <c r="DR182" s="104"/>
      <c r="DS182" s="104"/>
      <c r="DT182" s="104"/>
      <c r="DU182" s="104"/>
      <c r="DV182" s="104"/>
      <c r="DW182" s="104"/>
      <c r="DX182" s="104"/>
      <c r="DY182" s="104"/>
      <c r="DZ182" s="104"/>
      <c r="EA182" s="104"/>
      <c r="EB182" s="104"/>
      <c r="EC182" s="104"/>
      <c r="ED182" s="104"/>
      <c r="EE182" s="104"/>
      <c r="EF182" s="104"/>
      <c r="EG182" s="104"/>
      <c r="EH182" s="104"/>
      <c r="EI182" s="104"/>
      <c r="EJ182" s="104"/>
      <c r="EK182" s="104"/>
      <c r="EL182" s="104"/>
      <c r="EM182" s="104"/>
      <c r="EN182" s="104"/>
      <c r="EO182" s="104"/>
      <c r="EP182" s="104"/>
      <c r="EQ182" s="104"/>
      <c r="ER182" s="104"/>
      <c r="ES182" s="104"/>
      <c r="ET182" s="104"/>
      <c r="EU182" s="104"/>
      <c r="EV182" s="104"/>
      <c r="EW182" s="104"/>
      <c r="EX182" s="104"/>
      <c r="EY182" s="104"/>
      <c r="EZ182" s="104"/>
      <c r="FA182" s="104"/>
      <c r="FB182" s="104"/>
      <c r="FC182" s="104"/>
      <c r="FD182" s="104"/>
      <c r="FE182" s="104"/>
      <c r="FF182" s="104"/>
      <c r="FG182" s="104"/>
      <c r="FH182" s="104"/>
      <c r="FI182" s="104"/>
      <c r="FJ182" s="104"/>
      <c r="FK182" s="104"/>
      <c r="FL182" s="104"/>
      <c r="FM182" s="104"/>
      <c r="FN182" s="104"/>
      <c r="FO182" s="104"/>
      <c r="FP182" s="104"/>
      <c r="FQ182" s="104"/>
      <c r="FR182" s="104"/>
      <c r="FS182" s="104"/>
      <c r="FT182" s="104"/>
      <c r="FU182" s="104"/>
      <c r="FV182" s="104"/>
      <c r="FW182" s="104"/>
      <c r="FX182" s="104"/>
      <c r="FY182" s="104"/>
      <c r="FZ182" s="104"/>
      <c r="GA182" s="104"/>
      <c r="GB182" s="104"/>
      <c r="GC182" s="104"/>
      <c r="GD182" s="104"/>
      <c r="GE182" s="104"/>
      <c r="GF182" s="104"/>
      <c r="GG182" s="104"/>
      <c r="GH182" s="104"/>
      <c r="GI182" s="104"/>
      <c r="GJ182" s="104"/>
      <c r="GK182" s="104"/>
      <c r="GL182" s="104"/>
      <c r="GM182" s="104"/>
      <c r="GN182" s="104"/>
      <c r="GO182" s="104"/>
      <c r="GP182" s="104"/>
      <c r="GQ182" s="104"/>
      <c r="GR182" s="104"/>
      <c r="GS182" s="104"/>
      <c r="GT182" s="104"/>
      <c r="GU182" s="104"/>
      <c r="GV182" s="104"/>
      <c r="GW182" s="104"/>
      <c r="GX182" s="104"/>
      <c r="GY182" s="104"/>
      <c r="GZ182" s="104"/>
      <c r="HA182" s="104"/>
      <c r="HB182" s="104"/>
      <c r="HC182" s="104"/>
      <c r="HD182" s="104"/>
      <c r="HE182" s="104"/>
      <c r="HF182" s="104"/>
      <c r="HG182" s="104"/>
      <c r="HH182" s="104"/>
      <c r="HI182" s="104"/>
      <c r="HJ182" s="104"/>
      <c r="HK182" s="104"/>
      <c r="HL182" s="104"/>
      <c r="HM182" s="104"/>
      <c r="HN182" s="104"/>
      <c r="HO182" s="104"/>
      <c r="HP182" s="104"/>
      <c r="HQ182" s="104"/>
      <c r="HR182" s="104"/>
      <c r="HS182" s="104"/>
      <c r="HT182" s="104"/>
      <c r="HU182" s="104"/>
      <c r="HV182" s="104"/>
      <c r="HW182" s="104"/>
      <c r="HX182" s="104"/>
      <c r="HY182" s="104"/>
      <c r="HZ182" s="104"/>
      <c r="IA182" s="104"/>
      <c r="IB182" s="104"/>
      <c r="IC182" s="104"/>
      <c r="ID182" s="104"/>
      <c r="IE182" s="104"/>
      <c r="IF182" s="104"/>
      <c r="IG182" s="104"/>
      <c r="IH182" s="104"/>
      <c r="II182" s="104"/>
      <c r="IJ182" s="104"/>
      <c r="IK182" s="104"/>
      <c r="IL182" s="104"/>
      <c r="IM182" s="104"/>
      <c r="IN182" s="104"/>
      <c r="IO182" s="104"/>
      <c r="IP182" s="104"/>
      <c r="IQ182" s="104"/>
      <c r="IR182" s="104"/>
      <c r="IS182" s="104"/>
      <c r="IT182" s="104"/>
      <c r="IU182" s="104"/>
      <c r="IV182" s="104"/>
    </row>
    <row r="183" spans="1:256" s="249" customFormat="1" ht="12.75">
      <c r="A183" s="78"/>
      <c r="B183" s="78"/>
      <c r="C183" s="560"/>
      <c r="D183" s="487"/>
      <c r="E183" s="487"/>
      <c r="G183" s="548"/>
      <c r="I183" s="540"/>
      <c r="J183" s="541"/>
      <c r="K183" s="301"/>
      <c r="L183" s="298"/>
      <c r="M183" s="309"/>
      <c r="N183" s="309"/>
      <c r="O183" s="309"/>
      <c r="P183" s="309"/>
      <c r="Q183" s="309"/>
      <c r="R183" s="309"/>
      <c r="S183" s="104"/>
      <c r="T183" s="104"/>
      <c r="U183" s="104"/>
      <c r="V183" s="104"/>
      <c r="W183" s="104"/>
      <c r="X183" s="104"/>
      <c r="Y183" s="104"/>
      <c r="Z183" s="104"/>
      <c r="AA183" s="104"/>
      <c r="AB183" s="104"/>
      <c r="AC183" s="104"/>
      <c r="AD183" s="104"/>
      <c r="AE183" s="104"/>
      <c r="AF183" s="104"/>
      <c r="AG183" s="104"/>
      <c r="AH183" s="104"/>
      <c r="AI183" s="104"/>
      <c r="AJ183" s="104"/>
      <c r="AK183" s="104"/>
      <c r="AL183" s="104"/>
      <c r="AM183" s="104"/>
      <c r="AN183" s="104"/>
      <c r="AO183" s="104"/>
      <c r="AP183" s="104"/>
      <c r="AQ183" s="104"/>
      <c r="AR183" s="104"/>
      <c r="AS183" s="104"/>
      <c r="AT183" s="104"/>
      <c r="AU183" s="104"/>
      <c r="AV183" s="104"/>
      <c r="AW183" s="104"/>
      <c r="AX183" s="104"/>
      <c r="AY183" s="104"/>
      <c r="AZ183" s="104"/>
      <c r="BA183" s="104"/>
      <c r="BB183" s="104"/>
      <c r="BC183" s="104"/>
      <c r="BD183" s="104"/>
      <c r="BE183" s="104"/>
      <c r="BF183" s="104"/>
      <c r="BG183" s="104"/>
      <c r="BH183" s="104"/>
      <c r="BI183" s="104"/>
      <c r="BJ183" s="104"/>
      <c r="BK183" s="104"/>
      <c r="BL183" s="104"/>
      <c r="BM183" s="104"/>
      <c r="BN183" s="104"/>
      <c r="BO183" s="104"/>
      <c r="BP183" s="104"/>
      <c r="BQ183" s="104"/>
      <c r="BR183" s="104"/>
      <c r="BS183" s="104"/>
      <c r="BT183" s="104"/>
      <c r="BU183" s="104"/>
      <c r="BV183" s="104"/>
      <c r="BW183" s="104"/>
      <c r="BX183" s="104"/>
      <c r="BY183" s="104"/>
      <c r="BZ183" s="104"/>
      <c r="CA183" s="104"/>
      <c r="CB183" s="104"/>
      <c r="CC183" s="104"/>
      <c r="CD183" s="104"/>
      <c r="CE183" s="104"/>
      <c r="CF183" s="104"/>
      <c r="CG183" s="104"/>
      <c r="CH183" s="104"/>
      <c r="CI183" s="104"/>
      <c r="CJ183" s="104"/>
      <c r="CK183" s="104"/>
      <c r="CL183" s="104"/>
      <c r="CM183" s="104"/>
      <c r="CN183" s="104"/>
      <c r="CO183" s="104"/>
      <c r="CP183" s="104"/>
      <c r="CQ183" s="104"/>
      <c r="CR183" s="104"/>
      <c r="CS183" s="104"/>
      <c r="CT183" s="104"/>
      <c r="CU183" s="104"/>
      <c r="CV183" s="104"/>
      <c r="CW183" s="104"/>
      <c r="CX183" s="104"/>
      <c r="CY183" s="104"/>
      <c r="CZ183" s="104"/>
      <c r="DA183" s="104"/>
      <c r="DB183" s="104"/>
      <c r="DC183" s="104"/>
      <c r="DD183" s="104"/>
      <c r="DE183" s="104"/>
      <c r="DF183" s="104"/>
      <c r="DG183" s="104"/>
      <c r="DH183" s="104"/>
      <c r="DI183" s="104"/>
      <c r="DJ183" s="104"/>
      <c r="DK183" s="104"/>
      <c r="DL183" s="104"/>
      <c r="DM183" s="104"/>
      <c r="DN183" s="104"/>
      <c r="DO183" s="104"/>
      <c r="DP183" s="104"/>
      <c r="DQ183" s="104"/>
      <c r="DR183" s="104"/>
      <c r="DS183" s="104"/>
      <c r="DT183" s="104"/>
      <c r="DU183" s="104"/>
      <c r="DV183" s="104"/>
      <c r="DW183" s="104"/>
      <c r="DX183" s="104"/>
      <c r="DY183" s="104"/>
      <c r="DZ183" s="104"/>
      <c r="EA183" s="104"/>
      <c r="EB183" s="104"/>
      <c r="EC183" s="104"/>
      <c r="ED183" s="104"/>
      <c r="EE183" s="104"/>
      <c r="EF183" s="104"/>
      <c r="EG183" s="104"/>
      <c r="EH183" s="104"/>
      <c r="EI183" s="104"/>
      <c r="EJ183" s="104"/>
      <c r="EK183" s="104"/>
      <c r="EL183" s="104"/>
      <c r="EM183" s="104"/>
      <c r="EN183" s="104"/>
      <c r="EO183" s="104"/>
      <c r="EP183" s="104"/>
      <c r="EQ183" s="104"/>
      <c r="ER183" s="104"/>
      <c r="ES183" s="104"/>
      <c r="ET183" s="104"/>
      <c r="EU183" s="104"/>
      <c r="EV183" s="104"/>
      <c r="EW183" s="104"/>
      <c r="EX183" s="104"/>
      <c r="EY183" s="104"/>
      <c r="EZ183" s="104"/>
      <c r="FA183" s="104"/>
      <c r="FB183" s="104"/>
      <c r="FC183" s="104"/>
      <c r="FD183" s="104"/>
      <c r="FE183" s="104"/>
      <c r="FF183" s="104"/>
      <c r="FG183" s="104"/>
      <c r="FH183" s="104"/>
      <c r="FI183" s="104"/>
      <c r="FJ183" s="104"/>
      <c r="FK183" s="104"/>
      <c r="FL183" s="104"/>
      <c r="FM183" s="104"/>
      <c r="FN183" s="104"/>
      <c r="FO183" s="104"/>
      <c r="FP183" s="104"/>
      <c r="FQ183" s="104"/>
      <c r="FR183" s="104"/>
      <c r="FS183" s="104"/>
      <c r="FT183" s="104"/>
      <c r="FU183" s="104"/>
      <c r="FV183" s="104"/>
      <c r="FW183" s="104"/>
      <c r="FX183" s="104"/>
      <c r="FY183" s="104"/>
      <c r="FZ183" s="104"/>
      <c r="GA183" s="104"/>
      <c r="GB183" s="104"/>
      <c r="GC183" s="104"/>
      <c r="GD183" s="104"/>
      <c r="GE183" s="104"/>
      <c r="GF183" s="104"/>
      <c r="GG183" s="104"/>
      <c r="GH183" s="104"/>
      <c r="GI183" s="104"/>
      <c r="GJ183" s="104"/>
      <c r="GK183" s="104"/>
      <c r="GL183" s="104"/>
      <c r="GM183" s="104"/>
      <c r="GN183" s="104"/>
      <c r="GO183" s="104"/>
      <c r="GP183" s="104"/>
      <c r="GQ183" s="104"/>
      <c r="GR183" s="104"/>
      <c r="GS183" s="104"/>
      <c r="GT183" s="104"/>
      <c r="GU183" s="104"/>
      <c r="GV183" s="104"/>
      <c r="GW183" s="104"/>
      <c r="GX183" s="104"/>
      <c r="GY183" s="104"/>
      <c r="GZ183" s="104"/>
      <c r="HA183" s="104"/>
      <c r="HB183" s="104"/>
      <c r="HC183" s="104"/>
      <c r="HD183" s="104"/>
      <c r="HE183" s="104"/>
      <c r="HF183" s="104"/>
      <c r="HG183" s="104"/>
      <c r="HH183" s="104"/>
      <c r="HI183" s="104"/>
      <c r="HJ183" s="104"/>
      <c r="HK183" s="104"/>
      <c r="HL183" s="104"/>
      <c r="HM183" s="104"/>
      <c r="HN183" s="104"/>
      <c r="HO183" s="104"/>
      <c r="HP183" s="104"/>
      <c r="HQ183" s="104"/>
      <c r="HR183" s="104"/>
      <c r="HS183" s="104"/>
      <c r="HT183" s="104"/>
      <c r="HU183" s="104"/>
      <c r="HV183" s="104"/>
      <c r="HW183" s="104"/>
      <c r="HX183" s="104"/>
      <c r="HY183" s="104"/>
      <c r="HZ183" s="104"/>
      <c r="IA183" s="104"/>
      <c r="IB183" s="104"/>
      <c r="IC183" s="104"/>
      <c r="ID183" s="104"/>
      <c r="IE183" s="104"/>
      <c r="IF183" s="104"/>
      <c r="IG183" s="104"/>
      <c r="IH183" s="104"/>
      <c r="II183" s="104"/>
      <c r="IJ183" s="104"/>
      <c r="IK183" s="104"/>
      <c r="IL183" s="104"/>
      <c r="IM183" s="104"/>
      <c r="IN183" s="104"/>
      <c r="IO183" s="104"/>
      <c r="IP183" s="104"/>
      <c r="IQ183" s="104"/>
      <c r="IR183" s="104"/>
      <c r="IS183" s="104"/>
      <c r="IT183" s="104"/>
      <c r="IU183" s="104"/>
      <c r="IV183" s="104"/>
    </row>
    <row r="184" spans="1:256" s="249" customFormat="1" ht="12.75">
      <c r="A184" s="78"/>
      <c r="B184" s="78"/>
      <c r="C184" s="560"/>
      <c r="D184" s="487"/>
      <c r="E184" s="487"/>
      <c r="G184" s="548"/>
      <c r="I184" s="540"/>
      <c r="J184" s="541"/>
      <c r="K184" s="301"/>
      <c r="L184" s="298"/>
      <c r="M184" s="309"/>
      <c r="N184" s="309"/>
      <c r="O184" s="309"/>
      <c r="P184" s="309"/>
      <c r="Q184" s="309"/>
      <c r="R184" s="309"/>
      <c r="S184" s="104"/>
      <c r="T184" s="104"/>
      <c r="U184" s="104"/>
      <c r="V184" s="104"/>
      <c r="W184" s="104"/>
      <c r="X184" s="104"/>
      <c r="Y184" s="104"/>
      <c r="Z184" s="104"/>
      <c r="AA184" s="104"/>
      <c r="AB184" s="104"/>
      <c r="AC184" s="104"/>
      <c r="AD184" s="104"/>
      <c r="AE184" s="104"/>
      <c r="AF184" s="104"/>
      <c r="AG184" s="104"/>
      <c r="AH184" s="104"/>
      <c r="AI184" s="104"/>
      <c r="AJ184" s="104"/>
      <c r="AK184" s="104"/>
      <c r="AL184" s="104"/>
      <c r="AM184" s="104"/>
      <c r="AN184" s="104"/>
      <c r="AO184" s="104"/>
      <c r="AP184" s="104"/>
      <c r="AQ184" s="104"/>
      <c r="AR184" s="104"/>
      <c r="AS184" s="104"/>
      <c r="AT184" s="104"/>
      <c r="AU184" s="104"/>
      <c r="AV184" s="104"/>
      <c r="AW184" s="104"/>
      <c r="AX184" s="104"/>
      <c r="AY184" s="104"/>
      <c r="AZ184" s="104"/>
      <c r="BA184" s="104"/>
      <c r="BB184" s="104"/>
      <c r="BC184" s="104"/>
      <c r="BD184" s="104"/>
      <c r="BE184" s="104"/>
      <c r="BF184" s="104"/>
      <c r="BG184" s="104"/>
      <c r="BH184" s="104"/>
      <c r="BI184" s="104"/>
      <c r="BJ184" s="104"/>
      <c r="BK184" s="104"/>
      <c r="BL184" s="104"/>
      <c r="BM184" s="104"/>
      <c r="BN184" s="104"/>
      <c r="BO184" s="104"/>
      <c r="BP184" s="104"/>
      <c r="BQ184" s="104"/>
      <c r="BR184" s="104"/>
      <c r="BS184" s="104"/>
      <c r="BT184" s="104"/>
      <c r="BU184" s="104"/>
      <c r="BV184" s="104"/>
      <c r="BW184" s="104"/>
      <c r="BX184" s="104"/>
      <c r="BY184" s="104"/>
      <c r="BZ184" s="104"/>
      <c r="CA184" s="104"/>
      <c r="CB184" s="104"/>
      <c r="CC184" s="104"/>
      <c r="CD184" s="104"/>
      <c r="CE184" s="104"/>
      <c r="CF184" s="104"/>
      <c r="CG184" s="104"/>
      <c r="CH184" s="104"/>
      <c r="CI184" s="104"/>
      <c r="CJ184" s="104"/>
      <c r="CK184" s="104"/>
      <c r="CL184" s="104"/>
      <c r="CM184" s="104"/>
      <c r="CN184" s="104"/>
      <c r="CO184" s="104"/>
      <c r="CP184" s="104"/>
      <c r="CQ184" s="104"/>
      <c r="CR184" s="104"/>
      <c r="CS184" s="104"/>
      <c r="CT184" s="104"/>
      <c r="CU184" s="104"/>
      <c r="CV184" s="104"/>
      <c r="CW184" s="104"/>
      <c r="CX184" s="104"/>
      <c r="CY184" s="104"/>
      <c r="CZ184" s="104"/>
      <c r="DA184" s="104"/>
      <c r="DB184" s="104"/>
      <c r="DC184" s="104"/>
      <c r="DD184" s="104"/>
      <c r="DE184" s="104"/>
      <c r="DF184" s="104"/>
      <c r="DG184" s="104"/>
      <c r="DH184" s="104"/>
      <c r="DI184" s="104"/>
      <c r="DJ184" s="104"/>
      <c r="DK184" s="104"/>
      <c r="DL184" s="104"/>
      <c r="DM184" s="104"/>
      <c r="DN184" s="104"/>
      <c r="DO184" s="104"/>
      <c r="DP184" s="104"/>
      <c r="DQ184" s="104"/>
      <c r="DR184" s="104"/>
      <c r="DS184" s="104"/>
      <c r="DT184" s="104"/>
      <c r="DU184" s="104"/>
      <c r="DV184" s="104"/>
      <c r="DW184" s="104"/>
      <c r="DX184" s="104"/>
      <c r="DY184" s="104"/>
      <c r="DZ184" s="104"/>
      <c r="EA184" s="104"/>
      <c r="EB184" s="104"/>
      <c r="EC184" s="104"/>
      <c r="ED184" s="104"/>
      <c r="EE184" s="104"/>
      <c r="EF184" s="104"/>
      <c r="EG184" s="104"/>
      <c r="EH184" s="104"/>
      <c r="EI184" s="104"/>
      <c r="EJ184" s="104"/>
      <c r="EK184" s="104"/>
      <c r="EL184" s="104"/>
      <c r="EM184" s="104"/>
      <c r="EN184" s="104"/>
      <c r="EO184" s="104"/>
      <c r="EP184" s="104"/>
      <c r="EQ184" s="104"/>
      <c r="ER184" s="104"/>
      <c r="ES184" s="104"/>
      <c r="ET184" s="104"/>
      <c r="EU184" s="104"/>
      <c r="EV184" s="104"/>
      <c r="EW184" s="104"/>
      <c r="EX184" s="104"/>
      <c r="EY184" s="104"/>
      <c r="EZ184" s="104"/>
      <c r="FA184" s="104"/>
      <c r="FB184" s="104"/>
      <c r="FC184" s="104"/>
      <c r="FD184" s="104"/>
      <c r="FE184" s="104"/>
      <c r="FF184" s="104"/>
      <c r="FG184" s="104"/>
      <c r="FH184" s="104"/>
      <c r="FI184" s="104"/>
      <c r="FJ184" s="104"/>
      <c r="FK184" s="104"/>
      <c r="FL184" s="104"/>
      <c r="FM184" s="104"/>
      <c r="FN184" s="104"/>
      <c r="FO184" s="104"/>
      <c r="FP184" s="104"/>
      <c r="FQ184" s="104"/>
      <c r="FR184" s="104"/>
      <c r="FS184" s="104"/>
      <c r="FT184" s="104"/>
      <c r="FU184" s="104"/>
      <c r="FV184" s="104"/>
      <c r="FW184" s="104"/>
      <c r="FX184" s="104"/>
      <c r="FY184" s="104"/>
      <c r="FZ184" s="104"/>
      <c r="GA184" s="104"/>
      <c r="GB184" s="104"/>
      <c r="GC184" s="104"/>
      <c r="GD184" s="104"/>
      <c r="GE184" s="104"/>
      <c r="GF184" s="104"/>
      <c r="GG184" s="104"/>
      <c r="GH184" s="104"/>
      <c r="GI184" s="104"/>
      <c r="GJ184" s="104"/>
      <c r="GK184" s="104"/>
      <c r="GL184" s="104"/>
      <c r="GM184" s="104"/>
      <c r="GN184" s="104"/>
      <c r="GO184" s="104"/>
      <c r="GP184" s="104"/>
      <c r="GQ184" s="104"/>
      <c r="GR184" s="104"/>
      <c r="GS184" s="104"/>
      <c r="GT184" s="104"/>
      <c r="GU184" s="104"/>
      <c r="GV184" s="104"/>
      <c r="GW184" s="104"/>
      <c r="GX184" s="104"/>
      <c r="GY184" s="104"/>
      <c r="GZ184" s="104"/>
      <c r="HA184" s="104"/>
      <c r="HB184" s="104"/>
      <c r="HC184" s="104"/>
      <c r="HD184" s="104"/>
      <c r="HE184" s="104"/>
      <c r="HF184" s="104"/>
      <c r="HG184" s="104"/>
      <c r="HH184" s="104"/>
      <c r="HI184" s="104"/>
      <c r="HJ184" s="104"/>
      <c r="HK184" s="104"/>
      <c r="HL184" s="104"/>
      <c r="HM184" s="104"/>
      <c r="HN184" s="104"/>
      <c r="HO184" s="104"/>
      <c r="HP184" s="104"/>
      <c r="HQ184" s="104"/>
      <c r="HR184" s="104"/>
      <c r="HS184" s="104"/>
      <c r="HT184" s="104"/>
      <c r="HU184" s="104"/>
      <c r="HV184" s="104"/>
      <c r="HW184" s="104"/>
      <c r="HX184" s="104"/>
      <c r="HY184" s="104"/>
      <c r="HZ184" s="104"/>
      <c r="IA184" s="104"/>
      <c r="IB184" s="104"/>
      <c r="IC184" s="104"/>
      <c r="ID184" s="104"/>
      <c r="IE184" s="104"/>
      <c r="IF184" s="104"/>
      <c r="IG184" s="104"/>
      <c r="IH184" s="104"/>
      <c r="II184" s="104"/>
      <c r="IJ184" s="104"/>
      <c r="IK184" s="104"/>
      <c r="IL184" s="104"/>
      <c r="IM184" s="104"/>
      <c r="IN184" s="104"/>
      <c r="IO184" s="104"/>
      <c r="IP184" s="104"/>
      <c r="IQ184" s="104"/>
      <c r="IR184" s="104"/>
      <c r="IS184" s="104"/>
      <c r="IT184" s="104"/>
      <c r="IU184" s="104"/>
      <c r="IV184" s="104"/>
    </row>
    <row r="185" spans="1:256" s="249" customFormat="1" ht="12.75">
      <c r="A185" s="78"/>
      <c r="B185" s="78"/>
      <c r="C185" s="560"/>
      <c r="D185" s="487"/>
      <c r="E185" s="487"/>
      <c r="G185" s="548"/>
      <c r="I185" s="540"/>
      <c r="J185" s="541"/>
      <c r="K185" s="301"/>
      <c r="L185" s="298"/>
      <c r="M185" s="309"/>
      <c r="N185" s="309"/>
      <c r="O185" s="309"/>
      <c r="P185" s="309"/>
      <c r="Q185" s="309"/>
      <c r="R185" s="309"/>
      <c r="S185" s="104"/>
      <c r="T185" s="104"/>
      <c r="U185" s="104"/>
      <c r="V185" s="104"/>
      <c r="W185" s="104"/>
      <c r="X185" s="104"/>
      <c r="Y185" s="104"/>
      <c r="Z185" s="104"/>
      <c r="AA185" s="104"/>
      <c r="AB185" s="104"/>
      <c r="AC185" s="104"/>
      <c r="AD185" s="104"/>
      <c r="AE185" s="104"/>
      <c r="AF185" s="104"/>
      <c r="AG185" s="104"/>
      <c r="AH185" s="104"/>
      <c r="AI185" s="104"/>
      <c r="AJ185" s="104"/>
      <c r="AK185" s="104"/>
      <c r="AL185" s="104"/>
      <c r="AM185" s="104"/>
      <c r="AN185" s="104"/>
      <c r="AO185" s="104"/>
      <c r="AP185" s="104"/>
      <c r="AQ185" s="104"/>
      <c r="AR185" s="104"/>
      <c r="AS185" s="104"/>
      <c r="AT185" s="104"/>
      <c r="AU185" s="104"/>
      <c r="AV185" s="104"/>
      <c r="AW185" s="104"/>
      <c r="AX185" s="104"/>
      <c r="AY185" s="104"/>
      <c r="AZ185" s="104"/>
      <c r="BA185" s="104"/>
      <c r="BB185" s="104"/>
      <c r="BC185" s="104"/>
      <c r="BD185" s="104"/>
      <c r="BE185" s="104"/>
      <c r="BF185" s="104"/>
      <c r="BG185" s="104"/>
      <c r="BH185" s="104"/>
      <c r="BI185" s="104"/>
      <c r="BJ185" s="104"/>
      <c r="BK185" s="104"/>
      <c r="BL185" s="104"/>
      <c r="BM185" s="104"/>
      <c r="BN185" s="104"/>
      <c r="BO185" s="104"/>
      <c r="BP185" s="104"/>
      <c r="BQ185" s="104"/>
      <c r="BR185" s="104"/>
      <c r="BS185" s="104"/>
      <c r="BT185" s="104"/>
      <c r="BU185" s="104"/>
      <c r="BV185" s="104"/>
      <c r="BW185" s="104"/>
      <c r="BX185" s="104"/>
      <c r="BY185" s="104"/>
      <c r="BZ185" s="104"/>
      <c r="CA185" s="104"/>
      <c r="CB185" s="104"/>
      <c r="CC185" s="104"/>
      <c r="CD185" s="104"/>
      <c r="CE185" s="104"/>
      <c r="CF185" s="104"/>
      <c r="CG185" s="104"/>
      <c r="CH185" s="104"/>
      <c r="CI185" s="104"/>
      <c r="CJ185" s="104"/>
      <c r="CK185" s="104"/>
      <c r="CL185" s="104"/>
      <c r="CM185" s="104"/>
      <c r="CN185" s="104"/>
      <c r="CO185" s="104"/>
      <c r="CP185" s="104"/>
      <c r="CQ185" s="104"/>
      <c r="CR185" s="104"/>
      <c r="CS185" s="104"/>
      <c r="CT185" s="104"/>
      <c r="CU185" s="104"/>
      <c r="CV185" s="104"/>
      <c r="CW185" s="104"/>
      <c r="CX185" s="104"/>
      <c r="CY185" s="104"/>
      <c r="CZ185" s="104"/>
      <c r="DA185" s="104"/>
      <c r="DB185" s="104"/>
      <c r="DC185" s="104"/>
      <c r="DD185" s="104"/>
      <c r="DE185" s="104"/>
      <c r="DF185" s="104"/>
      <c r="DG185" s="104"/>
      <c r="DH185" s="104"/>
      <c r="DI185" s="104"/>
      <c r="DJ185" s="104"/>
      <c r="DK185" s="104"/>
      <c r="DL185" s="104"/>
      <c r="DM185" s="104"/>
      <c r="DN185" s="104"/>
      <c r="DO185" s="104"/>
      <c r="DP185" s="104"/>
      <c r="DQ185" s="104"/>
      <c r="DR185" s="104"/>
      <c r="DS185" s="104"/>
      <c r="DT185" s="104"/>
      <c r="DU185" s="104"/>
      <c r="DV185" s="104"/>
      <c r="DW185" s="104"/>
      <c r="DX185" s="104"/>
      <c r="DY185" s="104"/>
      <c r="DZ185" s="104"/>
      <c r="EA185" s="104"/>
      <c r="EB185" s="104"/>
      <c r="EC185" s="104"/>
      <c r="ED185" s="104"/>
      <c r="EE185" s="104"/>
      <c r="EF185" s="104"/>
      <c r="EG185" s="104"/>
      <c r="EH185" s="104"/>
      <c r="EI185" s="104"/>
      <c r="EJ185" s="104"/>
      <c r="EK185" s="104"/>
      <c r="EL185" s="104"/>
      <c r="EM185" s="104"/>
      <c r="EN185" s="104"/>
      <c r="EO185" s="104"/>
      <c r="EP185" s="104"/>
      <c r="EQ185" s="104"/>
      <c r="ER185" s="104"/>
      <c r="ES185" s="104"/>
      <c r="ET185" s="104"/>
      <c r="EU185" s="104"/>
      <c r="EV185" s="104"/>
      <c r="EW185" s="104"/>
      <c r="EX185" s="104"/>
      <c r="EY185" s="104"/>
      <c r="EZ185" s="104"/>
      <c r="FA185" s="104"/>
      <c r="FB185" s="104"/>
      <c r="FC185" s="104"/>
      <c r="FD185" s="104"/>
      <c r="FE185" s="104"/>
      <c r="FF185" s="104"/>
      <c r="FG185" s="104"/>
      <c r="FH185" s="104"/>
      <c r="FI185" s="104"/>
      <c r="FJ185" s="104"/>
      <c r="FK185" s="104"/>
      <c r="FL185" s="104"/>
      <c r="FM185" s="104"/>
      <c r="FN185" s="104"/>
      <c r="FO185" s="104"/>
      <c r="FP185" s="104"/>
      <c r="FQ185" s="104"/>
      <c r="FR185" s="104"/>
      <c r="FS185" s="104"/>
      <c r="FT185" s="104"/>
      <c r="FU185" s="104"/>
      <c r="FV185" s="104"/>
      <c r="FW185" s="104"/>
      <c r="FX185" s="104"/>
      <c r="FY185" s="104"/>
      <c r="FZ185" s="104"/>
      <c r="GA185" s="104"/>
      <c r="GB185" s="104"/>
      <c r="GC185" s="104"/>
      <c r="GD185" s="104"/>
      <c r="GE185" s="104"/>
      <c r="GF185" s="104"/>
      <c r="GG185" s="104"/>
      <c r="GH185" s="104"/>
      <c r="GI185" s="104"/>
      <c r="GJ185" s="104"/>
      <c r="GK185" s="104"/>
      <c r="GL185" s="104"/>
      <c r="GM185" s="104"/>
      <c r="GN185" s="104"/>
      <c r="GO185" s="104"/>
      <c r="GP185" s="104"/>
      <c r="GQ185" s="104"/>
      <c r="GR185" s="104"/>
      <c r="GS185" s="104"/>
      <c r="GT185" s="104"/>
      <c r="GU185" s="104"/>
      <c r="GV185" s="104"/>
      <c r="GW185" s="104"/>
      <c r="GX185" s="104"/>
      <c r="GY185" s="104"/>
      <c r="GZ185" s="104"/>
      <c r="HA185" s="104"/>
      <c r="HB185" s="104"/>
      <c r="HC185" s="104"/>
      <c r="HD185" s="104"/>
      <c r="HE185" s="104"/>
      <c r="HF185" s="104"/>
      <c r="HG185" s="104"/>
      <c r="HH185" s="104"/>
      <c r="HI185" s="104"/>
      <c r="HJ185" s="104"/>
      <c r="HK185" s="104"/>
      <c r="HL185" s="104"/>
      <c r="HM185" s="104"/>
      <c r="HN185" s="104"/>
      <c r="HO185" s="104"/>
      <c r="HP185" s="104"/>
      <c r="HQ185" s="104"/>
      <c r="HR185" s="104"/>
      <c r="HS185" s="104"/>
      <c r="HT185" s="104"/>
      <c r="HU185" s="104"/>
      <c r="HV185" s="104"/>
      <c r="HW185" s="104"/>
      <c r="HX185" s="104"/>
      <c r="HY185" s="104"/>
      <c r="HZ185" s="104"/>
      <c r="IA185" s="104"/>
      <c r="IB185" s="104"/>
      <c r="IC185" s="104"/>
      <c r="ID185" s="104"/>
      <c r="IE185" s="104"/>
      <c r="IF185" s="104"/>
      <c r="IG185" s="104"/>
      <c r="IH185" s="104"/>
      <c r="II185" s="104"/>
      <c r="IJ185" s="104"/>
      <c r="IK185" s="104"/>
      <c r="IL185" s="104"/>
      <c r="IM185" s="104"/>
      <c r="IN185" s="104"/>
      <c r="IO185" s="104"/>
      <c r="IP185" s="104"/>
      <c r="IQ185" s="104"/>
      <c r="IR185" s="104"/>
      <c r="IS185" s="104"/>
      <c r="IT185" s="104"/>
      <c r="IU185" s="104"/>
      <c r="IV185" s="104"/>
    </row>
    <row r="186" spans="1:256" s="249" customFormat="1" ht="12.75">
      <c r="A186" s="78"/>
      <c r="B186" s="78"/>
      <c r="C186" s="560"/>
      <c r="D186" s="487"/>
      <c r="E186" s="487"/>
      <c r="G186" s="548"/>
      <c r="I186" s="540"/>
      <c r="J186" s="541"/>
      <c r="K186" s="301"/>
      <c r="L186" s="298"/>
      <c r="M186" s="309"/>
      <c r="N186" s="309"/>
      <c r="O186" s="309"/>
      <c r="P186" s="309"/>
      <c r="Q186" s="309"/>
      <c r="R186" s="309"/>
      <c r="S186" s="104"/>
      <c r="T186" s="104"/>
      <c r="U186" s="104"/>
      <c r="V186" s="104"/>
      <c r="W186" s="104"/>
      <c r="X186" s="104"/>
      <c r="Y186" s="104"/>
      <c r="Z186" s="104"/>
      <c r="AA186" s="104"/>
      <c r="AB186" s="104"/>
      <c r="AC186" s="104"/>
      <c r="AD186" s="104"/>
      <c r="AE186" s="104"/>
      <c r="AF186" s="104"/>
      <c r="AG186" s="104"/>
      <c r="AH186" s="104"/>
      <c r="AI186" s="104"/>
      <c r="AJ186" s="104"/>
      <c r="AK186" s="104"/>
      <c r="AL186" s="104"/>
      <c r="AM186" s="104"/>
      <c r="AN186" s="104"/>
      <c r="AO186" s="104"/>
      <c r="AP186" s="104"/>
      <c r="AQ186" s="104"/>
      <c r="AR186" s="104"/>
      <c r="AS186" s="104"/>
      <c r="AT186" s="104"/>
      <c r="AU186" s="104"/>
      <c r="AV186" s="104"/>
      <c r="AW186" s="104"/>
      <c r="AX186" s="104"/>
      <c r="AY186" s="104"/>
      <c r="AZ186" s="104"/>
      <c r="BA186" s="104"/>
      <c r="BB186" s="104"/>
      <c r="BC186" s="104"/>
      <c r="BD186" s="104"/>
      <c r="BE186" s="104"/>
      <c r="BF186" s="104"/>
      <c r="BG186" s="104"/>
      <c r="BH186" s="104"/>
      <c r="BI186" s="104"/>
      <c r="BJ186" s="104"/>
      <c r="BK186" s="104"/>
      <c r="BL186" s="104"/>
      <c r="BM186" s="104"/>
      <c r="BN186" s="104"/>
      <c r="BO186" s="104"/>
      <c r="BP186" s="104"/>
      <c r="BQ186" s="104"/>
      <c r="BR186" s="104"/>
      <c r="BS186" s="104"/>
      <c r="BT186" s="104"/>
      <c r="BU186" s="104"/>
      <c r="BV186" s="104"/>
      <c r="BW186" s="104"/>
      <c r="BX186" s="104"/>
      <c r="BY186" s="104"/>
      <c r="BZ186" s="104"/>
      <c r="CA186" s="104"/>
      <c r="CB186" s="104"/>
      <c r="CC186" s="104"/>
      <c r="CD186" s="104"/>
      <c r="CE186" s="104"/>
      <c r="CF186" s="104"/>
      <c r="CG186" s="104"/>
      <c r="CH186" s="104"/>
      <c r="CI186" s="104"/>
      <c r="CJ186" s="104"/>
      <c r="CK186" s="104"/>
      <c r="CL186" s="104"/>
      <c r="CM186" s="104"/>
      <c r="CN186" s="104"/>
      <c r="CO186" s="104"/>
      <c r="CP186" s="104"/>
      <c r="CQ186" s="104"/>
      <c r="CR186" s="104"/>
      <c r="CS186" s="104"/>
      <c r="CT186" s="104"/>
      <c r="CU186" s="104"/>
      <c r="CV186" s="104"/>
      <c r="CW186" s="104"/>
      <c r="CX186" s="104"/>
      <c r="CY186" s="104"/>
      <c r="CZ186" s="104"/>
      <c r="DA186" s="104"/>
      <c r="DB186" s="104"/>
      <c r="DC186" s="104"/>
      <c r="DD186" s="104"/>
      <c r="DE186" s="104"/>
      <c r="DF186" s="104"/>
      <c r="DG186" s="104"/>
      <c r="DH186" s="104"/>
      <c r="DI186" s="104"/>
      <c r="DJ186" s="104"/>
      <c r="DK186" s="104"/>
      <c r="DL186" s="104"/>
      <c r="DM186" s="104"/>
      <c r="DN186" s="104"/>
      <c r="DO186" s="104"/>
      <c r="DP186" s="104"/>
      <c r="DQ186" s="104"/>
      <c r="DR186" s="104"/>
      <c r="DS186" s="104"/>
      <c r="DT186" s="104"/>
      <c r="DU186" s="104"/>
      <c r="DV186" s="104"/>
      <c r="DW186" s="104"/>
      <c r="DX186" s="104"/>
      <c r="DY186" s="104"/>
      <c r="DZ186" s="104"/>
      <c r="EA186" s="104"/>
      <c r="EB186" s="104"/>
      <c r="EC186" s="104"/>
      <c r="ED186" s="104"/>
      <c r="EE186" s="104"/>
      <c r="EF186" s="104"/>
      <c r="EG186" s="104"/>
      <c r="EH186" s="104"/>
      <c r="EI186" s="104"/>
      <c r="EJ186" s="104"/>
      <c r="EK186" s="104"/>
      <c r="EL186" s="104"/>
      <c r="EM186" s="104"/>
      <c r="EN186" s="104"/>
      <c r="EO186" s="104"/>
      <c r="EP186" s="104"/>
      <c r="EQ186" s="104"/>
      <c r="ER186" s="104"/>
      <c r="ES186" s="104"/>
      <c r="ET186" s="104"/>
      <c r="EU186" s="104"/>
      <c r="EV186" s="104"/>
      <c r="EW186" s="104"/>
      <c r="EX186" s="104"/>
      <c r="EY186" s="104"/>
      <c r="EZ186" s="104"/>
      <c r="FA186" s="104"/>
      <c r="FB186" s="104"/>
      <c r="FC186" s="104"/>
      <c r="FD186" s="104"/>
      <c r="FE186" s="104"/>
      <c r="FF186" s="104"/>
      <c r="FG186" s="104"/>
      <c r="FH186" s="104"/>
      <c r="FI186" s="104"/>
      <c r="FJ186" s="104"/>
      <c r="FK186" s="104"/>
      <c r="FL186" s="104"/>
      <c r="FM186" s="104"/>
      <c r="FN186" s="104"/>
      <c r="FO186" s="104"/>
      <c r="FP186" s="104"/>
      <c r="FQ186" s="104"/>
      <c r="FR186" s="104"/>
      <c r="FS186" s="104"/>
      <c r="FT186" s="104"/>
      <c r="FU186" s="104"/>
      <c r="FV186" s="104"/>
      <c r="FW186" s="104"/>
      <c r="FX186" s="104"/>
      <c r="FY186" s="104"/>
      <c r="FZ186" s="104"/>
      <c r="GA186" s="104"/>
      <c r="GB186" s="104"/>
      <c r="GC186" s="104"/>
      <c r="GD186" s="104"/>
      <c r="GE186" s="104"/>
      <c r="GF186" s="104"/>
      <c r="GG186" s="104"/>
      <c r="GH186" s="104"/>
      <c r="GI186" s="104"/>
      <c r="GJ186" s="104"/>
      <c r="GK186" s="104"/>
      <c r="GL186" s="104"/>
      <c r="GM186" s="104"/>
      <c r="GN186" s="104"/>
      <c r="GO186" s="104"/>
      <c r="GP186" s="104"/>
      <c r="GQ186" s="104"/>
      <c r="GR186" s="104"/>
      <c r="GS186" s="104"/>
      <c r="GT186" s="104"/>
      <c r="GU186" s="104"/>
      <c r="GV186" s="104"/>
      <c r="GW186" s="104"/>
      <c r="GX186" s="104"/>
      <c r="GY186" s="104"/>
      <c r="GZ186" s="104"/>
      <c r="HA186" s="104"/>
      <c r="HB186" s="104"/>
      <c r="HC186" s="104"/>
      <c r="HD186" s="104"/>
      <c r="HE186" s="104"/>
      <c r="HF186" s="104"/>
      <c r="HG186" s="104"/>
      <c r="HH186" s="104"/>
      <c r="HI186" s="104"/>
      <c r="HJ186" s="104"/>
      <c r="HK186" s="104"/>
      <c r="HL186" s="104"/>
      <c r="HM186" s="104"/>
      <c r="HN186" s="104"/>
      <c r="HO186" s="104"/>
      <c r="HP186" s="104"/>
      <c r="HQ186" s="104"/>
      <c r="HR186" s="104"/>
      <c r="HS186" s="104"/>
      <c r="HT186" s="104"/>
      <c r="HU186" s="104"/>
      <c r="HV186" s="104"/>
      <c r="HW186" s="104"/>
      <c r="HX186" s="104"/>
      <c r="HY186" s="104"/>
      <c r="HZ186" s="104"/>
      <c r="IA186" s="104"/>
      <c r="IB186" s="104"/>
      <c r="IC186" s="104"/>
      <c r="ID186" s="104"/>
      <c r="IE186" s="104"/>
      <c r="IF186" s="104"/>
      <c r="IG186" s="104"/>
      <c r="IH186" s="104"/>
      <c r="II186" s="104"/>
      <c r="IJ186" s="104"/>
      <c r="IK186" s="104"/>
      <c r="IL186" s="104"/>
      <c r="IM186" s="104"/>
      <c r="IN186" s="104"/>
      <c r="IO186" s="104"/>
      <c r="IP186" s="104"/>
      <c r="IQ186" s="104"/>
      <c r="IR186" s="104"/>
      <c r="IS186" s="104"/>
      <c r="IT186" s="104"/>
      <c r="IU186" s="104"/>
      <c r="IV186" s="104"/>
    </row>
    <row r="187" spans="1:256" s="249" customFormat="1" ht="12.75">
      <c r="A187" s="78"/>
      <c r="B187" s="78"/>
      <c r="C187" s="560"/>
      <c r="D187" s="487"/>
      <c r="E187" s="487"/>
      <c r="G187" s="548"/>
      <c r="I187" s="540"/>
      <c r="J187" s="541"/>
      <c r="K187" s="301"/>
      <c r="L187" s="298"/>
      <c r="M187" s="309"/>
      <c r="N187" s="309"/>
      <c r="O187" s="309"/>
      <c r="P187" s="309"/>
      <c r="Q187" s="309"/>
      <c r="R187" s="309"/>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4"/>
      <c r="AY187" s="104"/>
      <c r="AZ187" s="104"/>
      <c r="BA187" s="104"/>
      <c r="BB187" s="104"/>
      <c r="BC187" s="104"/>
      <c r="BD187" s="104"/>
      <c r="BE187" s="104"/>
      <c r="BF187" s="104"/>
      <c r="BG187" s="104"/>
      <c r="BH187" s="104"/>
      <c r="BI187" s="104"/>
      <c r="BJ187" s="104"/>
      <c r="BK187" s="104"/>
      <c r="BL187" s="104"/>
      <c r="BM187" s="104"/>
      <c r="BN187" s="104"/>
      <c r="BO187" s="104"/>
      <c r="BP187" s="104"/>
      <c r="BQ187" s="104"/>
      <c r="BR187" s="104"/>
      <c r="BS187" s="104"/>
      <c r="BT187" s="104"/>
      <c r="BU187" s="104"/>
      <c r="BV187" s="104"/>
      <c r="BW187" s="104"/>
      <c r="BX187" s="104"/>
      <c r="BY187" s="104"/>
      <c r="BZ187" s="104"/>
      <c r="CA187" s="104"/>
      <c r="CB187" s="104"/>
      <c r="CC187" s="104"/>
      <c r="CD187" s="104"/>
      <c r="CE187" s="104"/>
      <c r="CF187" s="104"/>
      <c r="CG187" s="104"/>
      <c r="CH187" s="104"/>
      <c r="CI187" s="104"/>
      <c r="CJ187" s="104"/>
      <c r="CK187" s="104"/>
      <c r="CL187" s="104"/>
      <c r="CM187" s="104"/>
      <c r="CN187" s="104"/>
      <c r="CO187" s="104"/>
      <c r="CP187" s="104"/>
      <c r="CQ187" s="104"/>
      <c r="CR187" s="104"/>
      <c r="CS187" s="104"/>
      <c r="CT187" s="104"/>
      <c r="CU187" s="104"/>
      <c r="CV187" s="104"/>
      <c r="CW187" s="104"/>
      <c r="CX187" s="104"/>
      <c r="CY187" s="104"/>
      <c r="CZ187" s="104"/>
      <c r="DA187" s="104"/>
      <c r="DB187" s="104"/>
      <c r="DC187" s="104"/>
      <c r="DD187" s="104"/>
      <c r="DE187" s="104"/>
      <c r="DF187" s="104"/>
      <c r="DG187" s="104"/>
      <c r="DH187" s="104"/>
      <c r="DI187" s="104"/>
      <c r="DJ187" s="104"/>
      <c r="DK187" s="104"/>
      <c r="DL187" s="104"/>
      <c r="DM187" s="104"/>
      <c r="DN187" s="104"/>
      <c r="DO187" s="104"/>
      <c r="DP187" s="104"/>
      <c r="DQ187" s="104"/>
      <c r="DR187" s="104"/>
      <c r="DS187" s="104"/>
      <c r="DT187" s="104"/>
      <c r="DU187" s="104"/>
      <c r="DV187" s="104"/>
      <c r="DW187" s="104"/>
      <c r="DX187" s="104"/>
      <c r="DY187" s="104"/>
      <c r="DZ187" s="104"/>
      <c r="EA187" s="104"/>
      <c r="EB187" s="104"/>
      <c r="EC187" s="104"/>
      <c r="ED187" s="104"/>
      <c r="EE187" s="104"/>
      <c r="EF187" s="104"/>
      <c r="EG187" s="104"/>
      <c r="EH187" s="104"/>
      <c r="EI187" s="104"/>
      <c r="EJ187" s="104"/>
      <c r="EK187" s="104"/>
      <c r="EL187" s="104"/>
      <c r="EM187" s="104"/>
      <c r="EN187" s="104"/>
      <c r="EO187" s="104"/>
      <c r="EP187" s="104"/>
      <c r="EQ187" s="104"/>
      <c r="ER187" s="104"/>
      <c r="ES187" s="104"/>
      <c r="ET187" s="104"/>
      <c r="EU187" s="104"/>
      <c r="EV187" s="104"/>
      <c r="EW187" s="104"/>
      <c r="EX187" s="104"/>
      <c r="EY187" s="104"/>
      <c r="EZ187" s="104"/>
      <c r="FA187" s="104"/>
      <c r="FB187" s="104"/>
      <c r="FC187" s="104"/>
      <c r="FD187" s="104"/>
      <c r="FE187" s="104"/>
      <c r="FF187" s="104"/>
      <c r="FG187" s="104"/>
      <c r="FH187" s="104"/>
      <c r="FI187" s="104"/>
      <c r="FJ187" s="104"/>
      <c r="FK187" s="104"/>
      <c r="FL187" s="104"/>
      <c r="FM187" s="104"/>
      <c r="FN187" s="104"/>
      <c r="FO187" s="104"/>
      <c r="FP187" s="104"/>
      <c r="FQ187" s="104"/>
      <c r="FR187" s="104"/>
      <c r="FS187" s="104"/>
      <c r="FT187" s="104"/>
      <c r="FU187" s="104"/>
      <c r="FV187" s="104"/>
      <c r="FW187" s="104"/>
      <c r="FX187" s="104"/>
      <c r="FY187" s="104"/>
      <c r="FZ187" s="104"/>
      <c r="GA187" s="104"/>
      <c r="GB187" s="104"/>
      <c r="GC187" s="104"/>
      <c r="GD187" s="104"/>
      <c r="GE187" s="104"/>
      <c r="GF187" s="104"/>
      <c r="GG187" s="104"/>
      <c r="GH187" s="104"/>
      <c r="GI187" s="104"/>
      <c r="GJ187" s="104"/>
      <c r="GK187" s="104"/>
      <c r="GL187" s="104"/>
      <c r="GM187" s="104"/>
      <c r="GN187" s="104"/>
      <c r="GO187" s="104"/>
      <c r="GP187" s="104"/>
      <c r="GQ187" s="104"/>
      <c r="GR187" s="104"/>
      <c r="GS187" s="104"/>
      <c r="GT187" s="104"/>
      <c r="GU187" s="104"/>
      <c r="GV187" s="104"/>
      <c r="GW187" s="104"/>
      <c r="GX187" s="104"/>
      <c r="GY187" s="104"/>
      <c r="GZ187" s="104"/>
      <c r="HA187" s="104"/>
      <c r="HB187" s="104"/>
      <c r="HC187" s="104"/>
      <c r="HD187" s="104"/>
      <c r="HE187" s="104"/>
      <c r="HF187" s="104"/>
      <c r="HG187" s="104"/>
      <c r="HH187" s="104"/>
      <c r="HI187" s="104"/>
      <c r="HJ187" s="104"/>
      <c r="HK187" s="104"/>
      <c r="HL187" s="104"/>
      <c r="HM187" s="104"/>
      <c r="HN187" s="104"/>
      <c r="HO187" s="104"/>
      <c r="HP187" s="104"/>
      <c r="HQ187" s="104"/>
      <c r="HR187" s="104"/>
      <c r="HS187" s="104"/>
      <c r="HT187" s="104"/>
      <c r="HU187" s="104"/>
      <c r="HV187" s="104"/>
      <c r="HW187" s="104"/>
      <c r="HX187" s="104"/>
      <c r="HY187" s="104"/>
      <c r="HZ187" s="104"/>
      <c r="IA187" s="104"/>
      <c r="IB187" s="104"/>
      <c r="IC187" s="104"/>
      <c r="ID187" s="104"/>
      <c r="IE187" s="104"/>
      <c r="IF187" s="104"/>
      <c r="IG187" s="104"/>
      <c r="IH187" s="104"/>
      <c r="II187" s="104"/>
      <c r="IJ187" s="104"/>
      <c r="IK187" s="104"/>
      <c r="IL187" s="104"/>
      <c r="IM187" s="104"/>
      <c r="IN187" s="104"/>
      <c r="IO187" s="104"/>
      <c r="IP187" s="104"/>
      <c r="IQ187" s="104"/>
      <c r="IR187" s="104"/>
      <c r="IS187" s="104"/>
      <c r="IT187" s="104"/>
      <c r="IU187" s="104"/>
      <c r="IV187" s="104"/>
    </row>
    <row r="188" spans="1:256" s="249" customFormat="1" ht="12.75">
      <c r="A188" s="78"/>
      <c r="B188" s="78"/>
      <c r="C188" s="560"/>
      <c r="D188" s="487"/>
      <c r="E188" s="487"/>
      <c r="G188" s="548"/>
      <c r="I188" s="540"/>
      <c r="J188" s="541"/>
      <c r="K188" s="301"/>
      <c r="L188" s="298"/>
      <c r="M188" s="309"/>
      <c r="N188" s="309"/>
      <c r="O188" s="309"/>
      <c r="P188" s="309"/>
      <c r="Q188" s="309"/>
      <c r="R188" s="309"/>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4"/>
      <c r="AY188" s="104"/>
      <c r="AZ188" s="104"/>
      <c r="BA188" s="104"/>
      <c r="BB188" s="104"/>
      <c r="BC188" s="104"/>
      <c r="BD188" s="104"/>
      <c r="BE188" s="104"/>
      <c r="BF188" s="104"/>
      <c r="BG188" s="104"/>
      <c r="BH188" s="104"/>
      <c r="BI188" s="104"/>
      <c r="BJ188" s="104"/>
      <c r="BK188" s="104"/>
      <c r="BL188" s="104"/>
      <c r="BM188" s="104"/>
      <c r="BN188" s="104"/>
      <c r="BO188" s="104"/>
      <c r="BP188" s="104"/>
      <c r="BQ188" s="104"/>
      <c r="BR188" s="104"/>
      <c r="BS188" s="104"/>
      <c r="BT188" s="104"/>
      <c r="BU188" s="104"/>
      <c r="BV188" s="104"/>
      <c r="BW188" s="104"/>
      <c r="BX188" s="104"/>
      <c r="BY188" s="104"/>
      <c r="BZ188" s="104"/>
      <c r="CA188" s="104"/>
      <c r="CB188" s="104"/>
      <c r="CC188" s="104"/>
      <c r="CD188" s="104"/>
      <c r="CE188" s="104"/>
      <c r="CF188" s="104"/>
      <c r="CG188" s="104"/>
      <c r="CH188" s="104"/>
      <c r="CI188" s="104"/>
      <c r="CJ188" s="104"/>
      <c r="CK188" s="104"/>
      <c r="CL188" s="104"/>
      <c r="CM188" s="104"/>
      <c r="CN188" s="104"/>
      <c r="CO188" s="104"/>
      <c r="CP188" s="104"/>
      <c r="CQ188" s="104"/>
      <c r="CR188" s="104"/>
      <c r="CS188" s="104"/>
      <c r="CT188" s="104"/>
      <c r="CU188" s="104"/>
      <c r="CV188" s="104"/>
      <c r="CW188" s="104"/>
      <c r="CX188" s="104"/>
      <c r="CY188" s="104"/>
      <c r="CZ188" s="104"/>
      <c r="DA188" s="104"/>
      <c r="DB188" s="104"/>
      <c r="DC188" s="104"/>
      <c r="DD188" s="104"/>
      <c r="DE188" s="104"/>
      <c r="DF188" s="104"/>
      <c r="DG188" s="104"/>
      <c r="DH188" s="104"/>
      <c r="DI188" s="104"/>
      <c r="DJ188" s="104"/>
      <c r="DK188" s="104"/>
      <c r="DL188" s="104"/>
      <c r="DM188" s="104"/>
      <c r="DN188" s="104"/>
      <c r="DO188" s="104"/>
      <c r="DP188" s="104"/>
      <c r="DQ188" s="104"/>
      <c r="DR188" s="104"/>
      <c r="DS188" s="104"/>
      <c r="DT188" s="104"/>
      <c r="DU188" s="104"/>
      <c r="DV188" s="104"/>
      <c r="DW188" s="104"/>
      <c r="DX188" s="104"/>
      <c r="DY188" s="104"/>
      <c r="DZ188" s="104"/>
      <c r="EA188" s="104"/>
      <c r="EB188" s="104"/>
      <c r="EC188" s="104"/>
      <c r="ED188" s="104"/>
      <c r="EE188" s="104"/>
      <c r="EF188" s="104"/>
      <c r="EG188" s="104"/>
      <c r="EH188" s="104"/>
      <c r="EI188" s="104"/>
      <c r="EJ188" s="104"/>
      <c r="EK188" s="104"/>
      <c r="EL188" s="104"/>
      <c r="EM188" s="104"/>
      <c r="EN188" s="104"/>
      <c r="EO188" s="104"/>
      <c r="EP188" s="104"/>
      <c r="EQ188" s="104"/>
      <c r="ER188" s="104"/>
      <c r="ES188" s="104"/>
      <c r="ET188" s="104"/>
      <c r="EU188" s="104"/>
      <c r="EV188" s="104"/>
      <c r="EW188" s="104"/>
      <c r="EX188" s="104"/>
      <c r="EY188" s="104"/>
      <c r="EZ188" s="104"/>
      <c r="FA188" s="104"/>
      <c r="FB188" s="104"/>
      <c r="FC188" s="104"/>
      <c r="FD188" s="104"/>
      <c r="FE188" s="104"/>
      <c r="FF188" s="104"/>
      <c r="FG188" s="104"/>
      <c r="FH188" s="104"/>
      <c r="FI188" s="104"/>
      <c r="FJ188" s="104"/>
      <c r="FK188" s="104"/>
      <c r="FL188" s="104"/>
      <c r="FM188" s="104"/>
      <c r="FN188" s="104"/>
      <c r="FO188" s="104"/>
      <c r="FP188" s="104"/>
      <c r="FQ188" s="104"/>
      <c r="FR188" s="104"/>
      <c r="FS188" s="104"/>
      <c r="FT188" s="104"/>
      <c r="FU188" s="104"/>
      <c r="FV188" s="104"/>
      <c r="FW188" s="104"/>
      <c r="FX188" s="104"/>
      <c r="FY188" s="104"/>
      <c r="FZ188" s="104"/>
      <c r="GA188" s="104"/>
      <c r="GB188" s="104"/>
      <c r="GC188" s="104"/>
      <c r="GD188" s="104"/>
      <c r="GE188" s="104"/>
      <c r="GF188" s="104"/>
      <c r="GG188" s="104"/>
      <c r="GH188" s="104"/>
      <c r="GI188" s="104"/>
      <c r="GJ188" s="104"/>
      <c r="GK188" s="104"/>
      <c r="GL188" s="104"/>
      <c r="GM188" s="104"/>
      <c r="GN188" s="104"/>
      <c r="GO188" s="104"/>
      <c r="GP188" s="104"/>
      <c r="GQ188" s="104"/>
      <c r="GR188" s="104"/>
      <c r="GS188" s="104"/>
      <c r="GT188" s="104"/>
      <c r="GU188" s="104"/>
      <c r="GV188" s="104"/>
      <c r="GW188" s="104"/>
      <c r="GX188" s="104"/>
      <c r="GY188" s="104"/>
      <c r="GZ188" s="104"/>
      <c r="HA188" s="104"/>
      <c r="HB188" s="104"/>
      <c r="HC188" s="104"/>
      <c r="HD188" s="104"/>
      <c r="HE188" s="104"/>
      <c r="HF188" s="104"/>
      <c r="HG188" s="104"/>
      <c r="HH188" s="104"/>
      <c r="HI188" s="104"/>
      <c r="HJ188" s="104"/>
      <c r="HK188" s="104"/>
      <c r="HL188" s="104"/>
      <c r="HM188" s="104"/>
      <c r="HN188" s="104"/>
      <c r="HO188" s="104"/>
      <c r="HP188" s="104"/>
      <c r="HQ188" s="104"/>
      <c r="HR188" s="104"/>
      <c r="HS188" s="104"/>
      <c r="HT188" s="104"/>
      <c r="HU188" s="104"/>
      <c r="HV188" s="104"/>
      <c r="HW188" s="104"/>
      <c r="HX188" s="104"/>
      <c r="HY188" s="104"/>
      <c r="HZ188" s="104"/>
      <c r="IA188" s="104"/>
      <c r="IB188" s="104"/>
      <c r="IC188" s="104"/>
      <c r="ID188" s="104"/>
      <c r="IE188" s="104"/>
      <c r="IF188" s="104"/>
      <c r="IG188" s="104"/>
      <c r="IH188" s="104"/>
      <c r="II188" s="104"/>
      <c r="IJ188" s="104"/>
      <c r="IK188" s="104"/>
      <c r="IL188" s="104"/>
      <c r="IM188" s="104"/>
      <c r="IN188" s="104"/>
      <c r="IO188" s="104"/>
      <c r="IP188" s="104"/>
      <c r="IQ188" s="104"/>
      <c r="IR188" s="104"/>
      <c r="IS188" s="104"/>
      <c r="IT188" s="104"/>
      <c r="IU188" s="104"/>
      <c r="IV188" s="104"/>
    </row>
    <row r="189" spans="1:256" s="249" customFormat="1" ht="12.75">
      <c r="A189" s="78"/>
      <c r="B189" s="78"/>
      <c r="C189" s="560"/>
      <c r="D189" s="487"/>
      <c r="E189" s="487"/>
      <c r="G189" s="548"/>
      <c r="I189" s="540"/>
      <c r="J189" s="541"/>
      <c r="K189" s="301"/>
      <c r="L189" s="298"/>
      <c r="M189" s="309"/>
      <c r="N189" s="309"/>
      <c r="O189" s="309"/>
      <c r="P189" s="309"/>
      <c r="Q189" s="309"/>
      <c r="R189" s="309"/>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04"/>
      <c r="AY189" s="104"/>
      <c r="AZ189" s="104"/>
      <c r="BA189" s="104"/>
      <c r="BB189" s="104"/>
      <c r="BC189" s="104"/>
      <c r="BD189" s="104"/>
      <c r="BE189" s="104"/>
      <c r="BF189" s="104"/>
      <c r="BG189" s="104"/>
      <c r="BH189" s="104"/>
      <c r="BI189" s="104"/>
      <c r="BJ189" s="104"/>
      <c r="BK189" s="104"/>
      <c r="BL189" s="104"/>
      <c r="BM189" s="104"/>
      <c r="BN189" s="104"/>
      <c r="BO189" s="104"/>
      <c r="BP189" s="104"/>
      <c r="BQ189" s="104"/>
      <c r="BR189" s="104"/>
      <c r="BS189" s="104"/>
      <c r="BT189" s="104"/>
      <c r="BU189" s="104"/>
      <c r="BV189" s="104"/>
      <c r="BW189" s="104"/>
      <c r="BX189" s="104"/>
      <c r="BY189" s="104"/>
      <c r="BZ189" s="104"/>
      <c r="CA189" s="104"/>
      <c r="CB189" s="104"/>
      <c r="CC189" s="104"/>
      <c r="CD189" s="104"/>
      <c r="CE189" s="104"/>
      <c r="CF189" s="104"/>
      <c r="CG189" s="104"/>
      <c r="CH189" s="104"/>
      <c r="CI189" s="104"/>
      <c r="CJ189" s="104"/>
      <c r="CK189" s="104"/>
      <c r="CL189" s="104"/>
      <c r="CM189" s="104"/>
      <c r="CN189" s="104"/>
      <c r="CO189" s="104"/>
      <c r="CP189" s="104"/>
      <c r="CQ189" s="104"/>
      <c r="CR189" s="104"/>
      <c r="CS189" s="104"/>
      <c r="CT189" s="104"/>
      <c r="CU189" s="104"/>
      <c r="CV189" s="104"/>
      <c r="CW189" s="104"/>
      <c r="CX189" s="104"/>
      <c r="CY189" s="104"/>
      <c r="CZ189" s="104"/>
      <c r="DA189" s="104"/>
      <c r="DB189" s="104"/>
      <c r="DC189" s="104"/>
      <c r="DD189" s="104"/>
      <c r="DE189" s="104"/>
      <c r="DF189" s="104"/>
      <c r="DG189" s="104"/>
      <c r="DH189" s="104"/>
      <c r="DI189" s="104"/>
      <c r="DJ189" s="104"/>
      <c r="DK189" s="104"/>
      <c r="DL189" s="104"/>
      <c r="DM189" s="104"/>
      <c r="DN189" s="104"/>
      <c r="DO189" s="104"/>
      <c r="DP189" s="104"/>
      <c r="DQ189" s="104"/>
      <c r="DR189" s="104"/>
      <c r="DS189" s="104"/>
      <c r="DT189" s="104"/>
      <c r="DU189" s="104"/>
      <c r="DV189" s="104"/>
      <c r="DW189" s="104"/>
      <c r="DX189" s="104"/>
      <c r="DY189" s="104"/>
      <c r="DZ189" s="104"/>
      <c r="EA189" s="104"/>
      <c r="EB189" s="104"/>
      <c r="EC189" s="104"/>
      <c r="ED189" s="104"/>
      <c r="EE189" s="104"/>
      <c r="EF189" s="104"/>
      <c r="EG189" s="104"/>
      <c r="EH189" s="104"/>
      <c r="EI189" s="104"/>
      <c r="EJ189" s="104"/>
      <c r="EK189" s="104"/>
      <c r="EL189" s="104"/>
      <c r="EM189" s="104"/>
      <c r="EN189" s="104"/>
      <c r="EO189" s="104"/>
      <c r="EP189" s="104"/>
      <c r="EQ189" s="104"/>
      <c r="ER189" s="104"/>
      <c r="ES189" s="104"/>
      <c r="ET189" s="104"/>
      <c r="EU189" s="104"/>
      <c r="EV189" s="104"/>
      <c r="EW189" s="104"/>
      <c r="EX189" s="104"/>
      <c r="EY189" s="104"/>
      <c r="EZ189" s="104"/>
      <c r="FA189" s="104"/>
      <c r="FB189" s="104"/>
      <c r="FC189" s="104"/>
      <c r="FD189" s="104"/>
      <c r="FE189" s="104"/>
      <c r="FF189" s="104"/>
      <c r="FG189" s="104"/>
      <c r="FH189" s="104"/>
      <c r="FI189" s="104"/>
      <c r="FJ189" s="104"/>
      <c r="FK189" s="104"/>
      <c r="FL189" s="104"/>
      <c r="FM189" s="104"/>
      <c r="FN189" s="104"/>
      <c r="FO189" s="104"/>
      <c r="FP189" s="104"/>
      <c r="FQ189" s="104"/>
      <c r="FR189" s="104"/>
      <c r="FS189" s="104"/>
      <c r="FT189" s="104"/>
      <c r="FU189" s="104"/>
      <c r="FV189" s="104"/>
      <c r="FW189" s="104"/>
      <c r="FX189" s="104"/>
      <c r="FY189" s="104"/>
      <c r="FZ189" s="104"/>
      <c r="GA189" s="104"/>
      <c r="GB189" s="104"/>
      <c r="GC189" s="104"/>
      <c r="GD189" s="104"/>
      <c r="GE189" s="104"/>
      <c r="GF189" s="104"/>
      <c r="GG189" s="104"/>
      <c r="GH189" s="104"/>
      <c r="GI189" s="104"/>
      <c r="GJ189" s="104"/>
      <c r="GK189" s="104"/>
      <c r="GL189" s="104"/>
      <c r="GM189" s="104"/>
      <c r="GN189" s="104"/>
      <c r="GO189" s="104"/>
      <c r="GP189" s="104"/>
      <c r="GQ189" s="104"/>
      <c r="GR189" s="104"/>
      <c r="GS189" s="104"/>
      <c r="GT189" s="104"/>
      <c r="GU189" s="104"/>
      <c r="GV189" s="104"/>
      <c r="GW189" s="104"/>
      <c r="GX189" s="104"/>
      <c r="GY189" s="104"/>
      <c r="GZ189" s="104"/>
      <c r="HA189" s="104"/>
      <c r="HB189" s="104"/>
      <c r="HC189" s="104"/>
      <c r="HD189" s="104"/>
      <c r="HE189" s="104"/>
      <c r="HF189" s="104"/>
      <c r="HG189" s="104"/>
      <c r="HH189" s="104"/>
      <c r="HI189" s="104"/>
      <c r="HJ189" s="104"/>
      <c r="HK189" s="104"/>
      <c r="HL189" s="104"/>
      <c r="HM189" s="104"/>
      <c r="HN189" s="104"/>
      <c r="HO189" s="104"/>
      <c r="HP189" s="104"/>
      <c r="HQ189" s="104"/>
      <c r="HR189" s="104"/>
      <c r="HS189" s="104"/>
      <c r="HT189" s="104"/>
      <c r="HU189" s="104"/>
      <c r="HV189" s="104"/>
      <c r="HW189" s="104"/>
      <c r="HX189" s="104"/>
      <c r="HY189" s="104"/>
      <c r="HZ189" s="104"/>
      <c r="IA189" s="104"/>
      <c r="IB189" s="104"/>
      <c r="IC189" s="104"/>
      <c r="ID189" s="104"/>
      <c r="IE189" s="104"/>
      <c r="IF189" s="104"/>
      <c r="IG189" s="104"/>
      <c r="IH189" s="104"/>
      <c r="II189" s="104"/>
      <c r="IJ189" s="104"/>
      <c r="IK189" s="104"/>
      <c r="IL189" s="104"/>
      <c r="IM189" s="104"/>
      <c r="IN189" s="104"/>
      <c r="IO189" s="104"/>
      <c r="IP189" s="104"/>
      <c r="IQ189" s="104"/>
      <c r="IR189" s="104"/>
      <c r="IS189" s="104"/>
      <c r="IT189" s="104"/>
      <c r="IU189" s="104"/>
      <c r="IV189" s="104"/>
    </row>
    <row r="190" spans="1:256" s="249" customFormat="1" ht="12.75">
      <c r="A190" s="78"/>
      <c r="B190" s="78"/>
      <c r="C190" s="560"/>
      <c r="D190" s="487"/>
      <c r="E190" s="487"/>
      <c r="G190" s="548"/>
      <c r="I190" s="540"/>
      <c r="J190" s="541"/>
      <c r="K190" s="301"/>
      <c r="L190" s="298"/>
      <c r="M190" s="309"/>
      <c r="N190" s="309"/>
      <c r="O190" s="309"/>
      <c r="P190" s="309"/>
      <c r="Q190" s="309"/>
      <c r="R190" s="309"/>
      <c r="S190" s="104"/>
      <c r="T190" s="104"/>
      <c r="U190" s="104"/>
      <c r="V190" s="104"/>
      <c r="W190" s="104"/>
      <c r="X190" s="104"/>
      <c r="Y190" s="104"/>
      <c r="Z190" s="104"/>
      <c r="AA190" s="104"/>
      <c r="AB190" s="104"/>
      <c r="AC190" s="104"/>
      <c r="AD190" s="104"/>
      <c r="AE190" s="104"/>
      <c r="AF190" s="104"/>
      <c r="AG190" s="104"/>
      <c r="AH190" s="104"/>
      <c r="AI190" s="104"/>
      <c r="AJ190" s="104"/>
      <c r="AK190" s="104"/>
      <c r="AL190" s="104"/>
      <c r="AM190" s="104"/>
      <c r="AN190" s="104"/>
      <c r="AO190" s="104"/>
      <c r="AP190" s="104"/>
      <c r="AQ190" s="104"/>
      <c r="AR190" s="104"/>
      <c r="AS190" s="104"/>
      <c r="AT190" s="104"/>
      <c r="AU190" s="104"/>
      <c r="AV190" s="104"/>
      <c r="AW190" s="104"/>
      <c r="AX190" s="104"/>
      <c r="AY190" s="104"/>
      <c r="AZ190" s="104"/>
      <c r="BA190" s="104"/>
      <c r="BB190" s="104"/>
      <c r="BC190" s="104"/>
      <c r="BD190" s="104"/>
      <c r="BE190" s="104"/>
      <c r="BF190" s="104"/>
      <c r="BG190" s="104"/>
      <c r="BH190" s="104"/>
      <c r="BI190" s="104"/>
      <c r="BJ190" s="104"/>
      <c r="BK190" s="104"/>
      <c r="BL190" s="104"/>
      <c r="BM190" s="104"/>
      <c r="BN190" s="104"/>
      <c r="BO190" s="104"/>
      <c r="BP190" s="104"/>
      <c r="BQ190" s="104"/>
      <c r="BR190" s="104"/>
      <c r="BS190" s="104"/>
      <c r="BT190" s="104"/>
      <c r="BU190" s="104"/>
      <c r="BV190" s="104"/>
      <c r="BW190" s="104"/>
      <c r="BX190" s="104"/>
      <c r="BY190" s="104"/>
      <c r="BZ190" s="104"/>
      <c r="CA190" s="104"/>
      <c r="CB190" s="104"/>
      <c r="CC190" s="104"/>
      <c r="CD190" s="104"/>
      <c r="CE190" s="104"/>
      <c r="CF190" s="104"/>
      <c r="CG190" s="104"/>
      <c r="CH190" s="104"/>
      <c r="CI190" s="104"/>
      <c r="CJ190" s="104"/>
      <c r="CK190" s="104"/>
      <c r="CL190" s="104"/>
      <c r="CM190" s="104"/>
      <c r="CN190" s="104"/>
      <c r="CO190" s="104"/>
      <c r="CP190" s="104"/>
      <c r="CQ190" s="104"/>
      <c r="CR190" s="104"/>
      <c r="CS190" s="104"/>
      <c r="CT190" s="104"/>
      <c r="CU190" s="104"/>
      <c r="CV190" s="104"/>
      <c r="CW190" s="104"/>
      <c r="CX190" s="104"/>
      <c r="CY190" s="104"/>
      <c r="CZ190" s="104"/>
      <c r="DA190" s="104"/>
      <c r="DB190" s="104"/>
      <c r="DC190" s="104"/>
      <c r="DD190" s="104"/>
      <c r="DE190" s="104"/>
      <c r="DF190" s="104"/>
      <c r="DG190" s="104"/>
      <c r="DH190" s="104"/>
      <c r="DI190" s="104"/>
      <c r="DJ190" s="104"/>
      <c r="DK190" s="104"/>
      <c r="DL190" s="104"/>
      <c r="DM190" s="104"/>
      <c r="DN190" s="104"/>
      <c r="DO190" s="104"/>
      <c r="DP190" s="104"/>
      <c r="DQ190" s="104"/>
      <c r="DR190" s="104"/>
      <c r="DS190" s="104"/>
      <c r="DT190" s="104"/>
      <c r="DU190" s="104"/>
      <c r="DV190" s="104"/>
      <c r="DW190" s="104"/>
      <c r="DX190" s="104"/>
      <c r="DY190" s="104"/>
      <c r="DZ190" s="104"/>
      <c r="EA190" s="104"/>
      <c r="EB190" s="104"/>
      <c r="EC190" s="104"/>
      <c r="ED190" s="104"/>
      <c r="EE190" s="104"/>
      <c r="EF190" s="104"/>
      <c r="EG190" s="104"/>
      <c r="EH190" s="104"/>
      <c r="EI190" s="104"/>
      <c r="EJ190" s="104"/>
      <c r="EK190" s="104"/>
      <c r="EL190" s="104"/>
      <c r="EM190" s="104"/>
      <c r="EN190" s="104"/>
      <c r="EO190" s="104"/>
      <c r="EP190" s="104"/>
      <c r="EQ190" s="104"/>
      <c r="ER190" s="104"/>
      <c r="ES190" s="104"/>
      <c r="ET190" s="104"/>
      <c r="EU190" s="104"/>
      <c r="EV190" s="104"/>
      <c r="EW190" s="104"/>
      <c r="EX190" s="104"/>
      <c r="EY190" s="104"/>
      <c r="EZ190" s="104"/>
      <c r="FA190" s="104"/>
      <c r="FB190" s="104"/>
      <c r="FC190" s="104"/>
      <c r="FD190" s="104"/>
      <c r="FE190" s="104"/>
      <c r="FF190" s="104"/>
      <c r="FG190" s="104"/>
      <c r="FH190" s="104"/>
      <c r="FI190" s="104"/>
      <c r="FJ190" s="104"/>
      <c r="FK190" s="104"/>
      <c r="FL190" s="104"/>
      <c r="FM190" s="104"/>
      <c r="FN190" s="104"/>
      <c r="FO190" s="104"/>
      <c r="FP190" s="104"/>
      <c r="FQ190" s="104"/>
      <c r="FR190" s="104"/>
      <c r="FS190" s="104"/>
      <c r="FT190" s="104"/>
      <c r="FU190" s="104"/>
      <c r="FV190" s="104"/>
      <c r="FW190" s="104"/>
      <c r="FX190" s="104"/>
      <c r="FY190" s="104"/>
      <c r="FZ190" s="104"/>
      <c r="GA190" s="104"/>
      <c r="GB190" s="104"/>
      <c r="GC190" s="104"/>
      <c r="GD190" s="104"/>
      <c r="GE190" s="104"/>
      <c r="GF190" s="104"/>
      <c r="GG190" s="104"/>
      <c r="GH190" s="104"/>
      <c r="GI190" s="104"/>
      <c r="GJ190" s="104"/>
      <c r="GK190" s="104"/>
      <c r="GL190" s="104"/>
      <c r="GM190" s="104"/>
      <c r="GN190" s="104"/>
      <c r="GO190" s="104"/>
      <c r="GP190" s="104"/>
      <c r="GQ190" s="104"/>
      <c r="GR190" s="104"/>
      <c r="GS190" s="104"/>
      <c r="GT190" s="104"/>
      <c r="GU190" s="104"/>
      <c r="GV190" s="104"/>
      <c r="GW190" s="104"/>
      <c r="GX190" s="104"/>
      <c r="GY190" s="104"/>
      <c r="GZ190" s="104"/>
      <c r="HA190" s="104"/>
      <c r="HB190" s="104"/>
      <c r="HC190" s="104"/>
      <c r="HD190" s="104"/>
      <c r="HE190" s="104"/>
      <c r="HF190" s="104"/>
      <c r="HG190" s="104"/>
      <c r="HH190" s="104"/>
      <c r="HI190" s="104"/>
      <c r="HJ190" s="104"/>
      <c r="HK190" s="104"/>
      <c r="HL190" s="104"/>
      <c r="HM190" s="104"/>
      <c r="HN190" s="104"/>
      <c r="HO190" s="104"/>
      <c r="HP190" s="104"/>
      <c r="HQ190" s="104"/>
      <c r="HR190" s="104"/>
      <c r="HS190" s="104"/>
      <c r="HT190" s="104"/>
      <c r="HU190" s="104"/>
      <c r="HV190" s="104"/>
      <c r="HW190" s="104"/>
      <c r="HX190" s="104"/>
      <c r="HY190" s="104"/>
      <c r="HZ190" s="104"/>
      <c r="IA190" s="104"/>
      <c r="IB190" s="104"/>
      <c r="IC190" s="104"/>
      <c r="ID190" s="104"/>
      <c r="IE190" s="104"/>
      <c r="IF190" s="104"/>
      <c r="IG190" s="104"/>
      <c r="IH190" s="104"/>
      <c r="II190" s="104"/>
      <c r="IJ190" s="104"/>
      <c r="IK190" s="104"/>
      <c r="IL190" s="104"/>
      <c r="IM190" s="104"/>
      <c r="IN190" s="104"/>
      <c r="IO190" s="104"/>
      <c r="IP190" s="104"/>
      <c r="IQ190" s="104"/>
      <c r="IR190" s="104"/>
      <c r="IS190" s="104"/>
      <c r="IT190" s="104"/>
      <c r="IU190" s="104"/>
      <c r="IV190" s="104"/>
    </row>
    <row r="191" spans="1:256" s="249" customFormat="1" ht="12.75">
      <c r="A191" s="78"/>
      <c r="B191" s="78"/>
      <c r="C191" s="560"/>
      <c r="D191" s="487"/>
      <c r="E191" s="487"/>
      <c r="G191" s="548"/>
      <c r="I191" s="540"/>
      <c r="J191" s="541"/>
      <c r="K191" s="301"/>
      <c r="L191" s="298"/>
      <c r="M191" s="309"/>
      <c r="N191" s="309"/>
      <c r="O191" s="309"/>
      <c r="P191" s="309"/>
      <c r="Q191" s="309"/>
      <c r="R191" s="309"/>
      <c r="S191" s="104"/>
      <c r="T191" s="104"/>
      <c r="U191" s="104"/>
      <c r="V191" s="104"/>
      <c r="W191" s="104"/>
      <c r="X191" s="104"/>
      <c r="Y191" s="104"/>
      <c r="Z191" s="104"/>
      <c r="AA191" s="104"/>
      <c r="AB191" s="104"/>
      <c r="AC191" s="104"/>
      <c r="AD191" s="104"/>
      <c r="AE191" s="104"/>
      <c r="AF191" s="104"/>
      <c r="AG191" s="104"/>
      <c r="AH191" s="104"/>
      <c r="AI191" s="104"/>
      <c r="AJ191" s="104"/>
      <c r="AK191" s="104"/>
      <c r="AL191" s="104"/>
      <c r="AM191" s="104"/>
      <c r="AN191" s="104"/>
      <c r="AO191" s="104"/>
      <c r="AP191" s="104"/>
      <c r="AQ191" s="104"/>
      <c r="AR191" s="104"/>
      <c r="AS191" s="104"/>
      <c r="AT191" s="104"/>
      <c r="AU191" s="104"/>
      <c r="AV191" s="104"/>
      <c r="AW191" s="104"/>
      <c r="AX191" s="104"/>
      <c r="AY191" s="104"/>
      <c r="AZ191" s="104"/>
      <c r="BA191" s="104"/>
      <c r="BB191" s="104"/>
      <c r="BC191" s="104"/>
      <c r="BD191" s="104"/>
      <c r="BE191" s="104"/>
      <c r="BF191" s="104"/>
      <c r="BG191" s="104"/>
      <c r="BH191" s="104"/>
      <c r="BI191" s="104"/>
      <c r="BJ191" s="104"/>
      <c r="BK191" s="104"/>
      <c r="BL191" s="104"/>
      <c r="BM191" s="104"/>
      <c r="BN191" s="104"/>
      <c r="BO191" s="104"/>
      <c r="BP191" s="104"/>
      <c r="BQ191" s="104"/>
      <c r="BR191" s="104"/>
      <c r="BS191" s="104"/>
      <c r="BT191" s="104"/>
      <c r="BU191" s="104"/>
      <c r="BV191" s="104"/>
      <c r="BW191" s="104"/>
      <c r="BX191" s="104"/>
      <c r="BY191" s="104"/>
      <c r="BZ191" s="104"/>
      <c r="CA191" s="104"/>
      <c r="CB191" s="104"/>
      <c r="CC191" s="104"/>
      <c r="CD191" s="104"/>
      <c r="CE191" s="104"/>
      <c r="CF191" s="104"/>
      <c r="CG191" s="104"/>
      <c r="CH191" s="104"/>
      <c r="CI191" s="104"/>
      <c r="CJ191" s="104"/>
      <c r="CK191" s="104"/>
      <c r="CL191" s="104"/>
      <c r="CM191" s="104"/>
      <c r="CN191" s="104"/>
      <c r="CO191" s="104"/>
      <c r="CP191" s="104"/>
      <c r="CQ191" s="104"/>
      <c r="CR191" s="104"/>
      <c r="CS191" s="104"/>
      <c r="CT191" s="104"/>
      <c r="CU191" s="104"/>
      <c r="CV191" s="104"/>
      <c r="CW191" s="104"/>
      <c r="CX191" s="104"/>
      <c r="CY191" s="104"/>
      <c r="CZ191" s="104"/>
      <c r="DA191" s="104"/>
      <c r="DB191" s="104"/>
      <c r="DC191" s="104"/>
      <c r="DD191" s="104"/>
      <c r="DE191" s="104"/>
      <c r="DF191" s="104"/>
      <c r="DG191" s="104"/>
      <c r="DH191" s="104"/>
      <c r="DI191" s="104"/>
      <c r="DJ191" s="104"/>
      <c r="DK191" s="104"/>
      <c r="DL191" s="104"/>
      <c r="DM191" s="104"/>
      <c r="DN191" s="104"/>
      <c r="DO191" s="104"/>
      <c r="DP191" s="104"/>
      <c r="DQ191" s="104"/>
      <c r="DR191" s="104"/>
      <c r="DS191" s="104"/>
      <c r="DT191" s="104"/>
      <c r="DU191" s="104"/>
      <c r="DV191" s="104"/>
      <c r="DW191" s="104"/>
      <c r="DX191" s="104"/>
      <c r="DY191" s="104"/>
      <c r="DZ191" s="104"/>
      <c r="EA191" s="104"/>
      <c r="EB191" s="104"/>
      <c r="EC191" s="104"/>
      <c r="ED191" s="104"/>
      <c r="EE191" s="104"/>
      <c r="EF191" s="104"/>
      <c r="EG191" s="104"/>
      <c r="EH191" s="104"/>
      <c r="EI191" s="104"/>
      <c r="EJ191" s="104"/>
      <c r="EK191" s="104"/>
      <c r="EL191" s="104"/>
      <c r="EM191" s="104"/>
      <c r="EN191" s="104"/>
      <c r="EO191" s="104"/>
      <c r="EP191" s="104"/>
      <c r="EQ191" s="104"/>
      <c r="ER191" s="104"/>
      <c r="ES191" s="104"/>
      <c r="ET191" s="104"/>
      <c r="EU191" s="104"/>
      <c r="EV191" s="104"/>
      <c r="EW191" s="104"/>
      <c r="EX191" s="104"/>
      <c r="EY191" s="104"/>
      <c r="EZ191" s="104"/>
      <c r="FA191" s="104"/>
      <c r="FB191" s="104"/>
      <c r="FC191" s="104"/>
      <c r="FD191" s="104"/>
      <c r="FE191" s="104"/>
      <c r="FF191" s="104"/>
      <c r="FG191" s="104"/>
      <c r="FH191" s="104"/>
      <c r="FI191" s="104"/>
      <c r="FJ191" s="104"/>
      <c r="FK191" s="104"/>
      <c r="FL191" s="104"/>
      <c r="FM191" s="104"/>
      <c r="FN191" s="104"/>
      <c r="FO191" s="104"/>
      <c r="FP191" s="104"/>
      <c r="FQ191" s="104"/>
      <c r="FR191" s="104"/>
      <c r="FS191" s="104"/>
      <c r="FT191" s="104"/>
      <c r="FU191" s="104"/>
      <c r="FV191" s="104"/>
      <c r="FW191" s="104"/>
      <c r="FX191" s="104"/>
      <c r="FY191" s="104"/>
      <c r="FZ191" s="104"/>
      <c r="GA191" s="104"/>
      <c r="GB191" s="104"/>
      <c r="GC191" s="104"/>
      <c r="GD191" s="104"/>
      <c r="GE191" s="104"/>
      <c r="GF191" s="104"/>
      <c r="GG191" s="104"/>
      <c r="GH191" s="104"/>
      <c r="GI191" s="104"/>
      <c r="GJ191" s="104"/>
      <c r="GK191" s="104"/>
      <c r="GL191" s="104"/>
      <c r="GM191" s="104"/>
      <c r="GN191" s="104"/>
      <c r="GO191" s="104"/>
      <c r="GP191" s="104"/>
      <c r="GQ191" s="104"/>
      <c r="GR191" s="104"/>
      <c r="GS191" s="104"/>
      <c r="GT191" s="104"/>
      <c r="GU191" s="104"/>
      <c r="GV191" s="104"/>
      <c r="GW191" s="104"/>
      <c r="GX191" s="104"/>
      <c r="GY191" s="104"/>
      <c r="GZ191" s="104"/>
      <c r="HA191" s="104"/>
      <c r="HB191" s="104"/>
      <c r="HC191" s="104"/>
      <c r="HD191" s="104"/>
      <c r="HE191" s="104"/>
      <c r="HF191" s="104"/>
      <c r="HG191" s="104"/>
      <c r="HH191" s="104"/>
      <c r="HI191" s="104"/>
      <c r="HJ191" s="104"/>
      <c r="HK191" s="104"/>
      <c r="HL191" s="104"/>
      <c r="HM191" s="104"/>
      <c r="HN191" s="104"/>
      <c r="HO191" s="104"/>
      <c r="HP191" s="104"/>
      <c r="HQ191" s="104"/>
      <c r="HR191" s="104"/>
      <c r="HS191" s="104"/>
      <c r="HT191" s="104"/>
      <c r="HU191" s="104"/>
      <c r="HV191" s="104"/>
      <c r="HW191" s="104"/>
      <c r="HX191" s="104"/>
      <c r="HY191" s="104"/>
      <c r="HZ191" s="104"/>
      <c r="IA191" s="104"/>
      <c r="IB191" s="104"/>
      <c r="IC191" s="104"/>
      <c r="ID191" s="104"/>
      <c r="IE191" s="104"/>
      <c r="IF191" s="104"/>
      <c r="IG191" s="104"/>
      <c r="IH191" s="104"/>
      <c r="II191" s="104"/>
      <c r="IJ191" s="104"/>
      <c r="IK191" s="104"/>
      <c r="IL191" s="104"/>
      <c r="IM191" s="104"/>
      <c r="IN191" s="104"/>
      <c r="IO191" s="104"/>
      <c r="IP191" s="104"/>
      <c r="IQ191" s="104"/>
      <c r="IR191" s="104"/>
      <c r="IS191" s="104"/>
      <c r="IT191" s="104"/>
      <c r="IU191" s="104"/>
      <c r="IV191" s="104"/>
    </row>
    <row r="192" spans="1:256" s="249" customFormat="1" ht="12.75">
      <c r="A192" s="78"/>
      <c r="B192" s="78"/>
      <c r="C192" s="560"/>
      <c r="D192" s="487"/>
      <c r="E192" s="487"/>
      <c r="G192" s="548"/>
      <c r="I192" s="540"/>
      <c r="J192" s="541"/>
      <c r="K192" s="301"/>
      <c r="L192" s="298"/>
      <c r="M192" s="309"/>
      <c r="N192" s="309"/>
      <c r="O192" s="309"/>
      <c r="P192" s="309"/>
      <c r="Q192" s="309"/>
      <c r="R192" s="309"/>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104"/>
      <c r="AU192" s="104"/>
      <c r="AV192" s="104"/>
      <c r="AW192" s="104"/>
      <c r="AX192" s="104"/>
      <c r="AY192" s="104"/>
      <c r="AZ192" s="104"/>
      <c r="BA192" s="104"/>
      <c r="BB192" s="104"/>
      <c r="BC192" s="104"/>
      <c r="BD192" s="104"/>
      <c r="BE192" s="104"/>
      <c r="BF192" s="104"/>
      <c r="BG192" s="104"/>
      <c r="BH192" s="104"/>
      <c r="BI192" s="104"/>
      <c r="BJ192" s="104"/>
      <c r="BK192" s="104"/>
      <c r="BL192" s="104"/>
      <c r="BM192" s="104"/>
      <c r="BN192" s="104"/>
      <c r="BO192" s="104"/>
      <c r="BP192" s="104"/>
      <c r="BQ192" s="104"/>
      <c r="BR192" s="104"/>
      <c r="BS192" s="104"/>
      <c r="BT192" s="104"/>
      <c r="BU192" s="104"/>
      <c r="BV192" s="104"/>
      <c r="BW192" s="104"/>
      <c r="BX192" s="104"/>
      <c r="BY192" s="104"/>
      <c r="BZ192" s="104"/>
      <c r="CA192" s="104"/>
      <c r="CB192" s="104"/>
      <c r="CC192" s="104"/>
      <c r="CD192" s="104"/>
      <c r="CE192" s="104"/>
      <c r="CF192" s="104"/>
      <c r="CG192" s="104"/>
      <c r="CH192" s="104"/>
      <c r="CI192" s="104"/>
      <c r="CJ192" s="104"/>
      <c r="CK192" s="104"/>
      <c r="CL192" s="104"/>
      <c r="CM192" s="104"/>
      <c r="CN192" s="104"/>
      <c r="CO192" s="104"/>
      <c r="CP192" s="104"/>
      <c r="CQ192" s="104"/>
      <c r="CR192" s="104"/>
      <c r="CS192" s="104"/>
      <c r="CT192" s="104"/>
      <c r="CU192" s="104"/>
      <c r="CV192" s="104"/>
      <c r="CW192" s="104"/>
      <c r="CX192" s="104"/>
      <c r="CY192" s="104"/>
      <c r="CZ192" s="104"/>
      <c r="DA192" s="104"/>
      <c r="DB192" s="104"/>
      <c r="DC192" s="104"/>
      <c r="DD192" s="104"/>
      <c r="DE192" s="104"/>
      <c r="DF192" s="104"/>
      <c r="DG192" s="104"/>
      <c r="DH192" s="104"/>
      <c r="DI192" s="104"/>
      <c r="DJ192" s="104"/>
      <c r="DK192" s="104"/>
      <c r="DL192" s="104"/>
      <c r="DM192" s="104"/>
      <c r="DN192" s="104"/>
      <c r="DO192" s="104"/>
      <c r="DP192" s="104"/>
      <c r="DQ192" s="104"/>
      <c r="DR192" s="104"/>
      <c r="DS192" s="104"/>
      <c r="DT192" s="104"/>
      <c r="DU192" s="104"/>
      <c r="DV192" s="104"/>
      <c r="DW192" s="104"/>
      <c r="DX192" s="104"/>
      <c r="DY192" s="104"/>
      <c r="DZ192" s="104"/>
      <c r="EA192" s="104"/>
      <c r="EB192" s="104"/>
      <c r="EC192" s="104"/>
      <c r="ED192" s="104"/>
      <c r="EE192" s="104"/>
      <c r="EF192" s="104"/>
      <c r="EG192" s="104"/>
      <c r="EH192" s="104"/>
      <c r="EI192" s="104"/>
      <c r="EJ192" s="104"/>
      <c r="EK192" s="104"/>
      <c r="EL192" s="104"/>
      <c r="EM192" s="104"/>
      <c r="EN192" s="104"/>
      <c r="EO192" s="104"/>
      <c r="EP192" s="104"/>
      <c r="EQ192" s="104"/>
      <c r="ER192" s="104"/>
      <c r="ES192" s="104"/>
      <c r="ET192" s="104"/>
      <c r="EU192" s="104"/>
      <c r="EV192" s="104"/>
      <c r="EW192" s="104"/>
      <c r="EX192" s="104"/>
      <c r="EY192" s="104"/>
      <c r="EZ192" s="104"/>
      <c r="FA192" s="104"/>
      <c r="FB192" s="104"/>
      <c r="FC192" s="104"/>
      <c r="FD192" s="104"/>
      <c r="FE192" s="104"/>
      <c r="FF192" s="104"/>
      <c r="FG192" s="104"/>
      <c r="FH192" s="104"/>
      <c r="FI192" s="104"/>
      <c r="FJ192" s="104"/>
      <c r="FK192" s="104"/>
      <c r="FL192" s="104"/>
      <c r="FM192" s="104"/>
      <c r="FN192" s="104"/>
      <c r="FO192" s="104"/>
      <c r="FP192" s="104"/>
      <c r="FQ192" s="104"/>
      <c r="FR192" s="104"/>
      <c r="FS192" s="104"/>
      <c r="FT192" s="104"/>
      <c r="FU192" s="104"/>
      <c r="FV192" s="104"/>
      <c r="FW192" s="104"/>
      <c r="FX192" s="104"/>
      <c r="FY192" s="104"/>
      <c r="FZ192" s="104"/>
      <c r="GA192" s="104"/>
      <c r="GB192" s="104"/>
      <c r="GC192" s="104"/>
      <c r="GD192" s="104"/>
      <c r="GE192" s="104"/>
      <c r="GF192" s="104"/>
      <c r="GG192" s="104"/>
      <c r="GH192" s="104"/>
      <c r="GI192" s="104"/>
      <c r="GJ192" s="104"/>
      <c r="GK192" s="104"/>
      <c r="GL192" s="104"/>
      <c r="GM192" s="104"/>
      <c r="GN192" s="104"/>
      <c r="GO192" s="104"/>
      <c r="GP192" s="104"/>
      <c r="GQ192" s="104"/>
      <c r="GR192" s="104"/>
      <c r="GS192" s="104"/>
      <c r="GT192" s="104"/>
      <c r="GU192" s="104"/>
      <c r="GV192" s="104"/>
      <c r="GW192" s="104"/>
      <c r="GX192" s="104"/>
      <c r="GY192" s="104"/>
      <c r="GZ192" s="104"/>
      <c r="HA192" s="104"/>
      <c r="HB192" s="104"/>
      <c r="HC192" s="104"/>
      <c r="HD192" s="104"/>
      <c r="HE192" s="104"/>
      <c r="HF192" s="104"/>
      <c r="HG192" s="104"/>
      <c r="HH192" s="104"/>
      <c r="HI192" s="104"/>
      <c r="HJ192" s="104"/>
      <c r="HK192" s="104"/>
      <c r="HL192" s="104"/>
      <c r="HM192" s="104"/>
      <c r="HN192" s="104"/>
      <c r="HO192" s="104"/>
      <c r="HP192" s="104"/>
      <c r="HQ192" s="104"/>
      <c r="HR192" s="104"/>
      <c r="HS192" s="104"/>
      <c r="HT192" s="104"/>
      <c r="HU192" s="104"/>
      <c r="HV192" s="104"/>
      <c r="HW192" s="104"/>
      <c r="HX192" s="104"/>
      <c r="HY192" s="104"/>
      <c r="HZ192" s="104"/>
      <c r="IA192" s="104"/>
      <c r="IB192" s="104"/>
      <c r="IC192" s="104"/>
      <c r="ID192" s="104"/>
      <c r="IE192" s="104"/>
      <c r="IF192" s="104"/>
      <c r="IG192" s="104"/>
      <c r="IH192" s="104"/>
      <c r="II192" s="104"/>
      <c r="IJ192" s="104"/>
      <c r="IK192" s="104"/>
      <c r="IL192" s="104"/>
      <c r="IM192" s="104"/>
      <c r="IN192" s="104"/>
      <c r="IO192" s="104"/>
      <c r="IP192" s="104"/>
      <c r="IQ192" s="104"/>
      <c r="IR192" s="104"/>
      <c r="IS192" s="104"/>
      <c r="IT192" s="104"/>
      <c r="IU192" s="104"/>
      <c r="IV192" s="104"/>
    </row>
    <row r="193" spans="1:256" s="249" customFormat="1" ht="12.75">
      <c r="A193" s="78"/>
      <c r="B193" s="78"/>
      <c r="C193" s="560"/>
      <c r="D193" s="487"/>
      <c r="E193" s="487"/>
      <c r="G193" s="548"/>
      <c r="I193" s="540"/>
      <c r="J193" s="541"/>
      <c r="K193" s="301"/>
      <c r="L193" s="298"/>
      <c r="M193" s="309"/>
      <c r="N193" s="309"/>
      <c r="O193" s="309"/>
      <c r="P193" s="309"/>
      <c r="Q193" s="309"/>
      <c r="R193" s="309"/>
      <c r="S193" s="104"/>
      <c r="T193" s="104"/>
      <c r="U193" s="104"/>
      <c r="V193" s="104"/>
      <c r="W193" s="104"/>
      <c r="X193" s="104"/>
      <c r="Y193" s="104"/>
      <c r="Z193" s="104"/>
      <c r="AA193" s="104"/>
      <c r="AB193" s="104"/>
      <c r="AC193" s="104"/>
      <c r="AD193" s="104"/>
      <c r="AE193" s="104"/>
      <c r="AF193" s="104"/>
      <c r="AG193" s="104"/>
      <c r="AH193" s="104"/>
      <c r="AI193" s="104"/>
      <c r="AJ193" s="104"/>
      <c r="AK193" s="104"/>
      <c r="AL193" s="104"/>
      <c r="AM193" s="104"/>
      <c r="AN193" s="104"/>
      <c r="AO193" s="104"/>
      <c r="AP193" s="104"/>
      <c r="AQ193" s="104"/>
      <c r="AR193" s="104"/>
      <c r="AS193" s="104"/>
      <c r="AT193" s="104"/>
      <c r="AU193" s="104"/>
      <c r="AV193" s="104"/>
      <c r="AW193" s="104"/>
      <c r="AX193" s="104"/>
      <c r="AY193" s="104"/>
      <c r="AZ193" s="104"/>
      <c r="BA193" s="104"/>
      <c r="BB193" s="104"/>
      <c r="BC193" s="104"/>
      <c r="BD193" s="104"/>
      <c r="BE193" s="104"/>
      <c r="BF193" s="104"/>
      <c r="BG193" s="104"/>
      <c r="BH193" s="104"/>
      <c r="BI193" s="104"/>
      <c r="BJ193" s="104"/>
      <c r="BK193" s="104"/>
      <c r="BL193" s="104"/>
      <c r="BM193" s="104"/>
      <c r="BN193" s="104"/>
      <c r="BO193" s="104"/>
      <c r="BP193" s="104"/>
      <c r="BQ193" s="104"/>
      <c r="BR193" s="104"/>
      <c r="BS193" s="104"/>
      <c r="BT193" s="104"/>
      <c r="BU193" s="104"/>
      <c r="BV193" s="104"/>
      <c r="BW193" s="104"/>
      <c r="BX193" s="104"/>
      <c r="BY193" s="104"/>
      <c r="BZ193" s="104"/>
      <c r="CA193" s="104"/>
      <c r="CB193" s="104"/>
      <c r="CC193" s="104"/>
      <c r="CD193" s="104"/>
      <c r="CE193" s="104"/>
      <c r="CF193" s="104"/>
      <c r="CG193" s="104"/>
      <c r="CH193" s="104"/>
      <c r="CI193" s="104"/>
      <c r="CJ193" s="104"/>
      <c r="CK193" s="104"/>
      <c r="CL193" s="104"/>
      <c r="CM193" s="104"/>
      <c r="CN193" s="104"/>
      <c r="CO193" s="104"/>
      <c r="CP193" s="104"/>
      <c r="CQ193" s="104"/>
      <c r="CR193" s="104"/>
      <c r="CS193" s="104"/>
      <c r="CT193" s="104"/>
      <c r="CU193" s="104"/>
      <c r="CV193" s="104"/>
      <c r="CW193" s="104"/>
      <c r="CX193" s="104"/>
      <c r="CY193" s="104"/>
      <c r="CZ193" s="104"/>
      <c r="DA193" s="104"/>
      <c r="DB193" s="104"/>
      <c r="DC193" s="104"/>
      <c r="DD193" s="104"/>
      <c r="DE193" s="104"/>
      <c r="DF193" s="104"/>
      <c r="DG193" s="104"/>
      <c r="DH193" s="104"/>
      <c r="DI193" s="104"/>
      <c r="DJ193" s="104"/>
      <c r="DK193" s="104"/>
      <c r="DL193" s="104"/>
      <c r="DM193" s="104"/>
      <c r="DN193" s="104"/>
      <c r="DO193" s="104"/>
      <c r="DP193" s="104"/>
      <c r="DQ193" s="104"/>
      <c r="DR193" s="104"/>
      <c r="DS193" s="104"/>
      <c r="DT193" s="104"/>
      <c r="DU193" s="104"/>
      <c r="DV193" s="104"/>
      <c r="DW193" s="104"/>
      <c r="DX193" s="104"/>
      <c r="DY193" s="104"/>
      <c r="DZ193" s="104"/>
      <c r="EA193" s="104"/>
      <c r="EB193" s="104"/>
      <c r="EC193" s="104"/>
      <c r="ED193" s="104"/>
      <c r="EE193" s="104"/>
      <c r="EF193" s="104"/>
      <c r="EG193" s="104"/>
      <c r="EH193" s="104"/>
      <c r="EI193" s="104"/>
      <c r="EJ193" s="104"/>
      <c r="EK193" s="104"/>
      <c r="EL193" s="104"/>
      <c r="EM193" s="104"/>
      <c r="EN193" s="104"/>
      <c r="EO193" s="104"/>
      <c r="EP193" s="104"/>
      <c r="EQ193" s="104"/>
      <c r="ER193" s="104"/>
      <c r="ES193" s="104"/>
      <c r="ET193" s="104"/>
      <c r="EU193" s="104"/>
      <c r="EV193" s="104"/>
      <c r="EW193" s="104"/>
      <c r="EX193" s="104"/>
      <c r="EY193" s="104"/>
      <c r="EZ193" s="104"/>
      <c r="FA193" s="104"/>
      <c r="FB193" s="104"/>
      <c r="FC193" s="104"/>
      <c r="FD193" s="104"/>
      <c r="FE193" s="104"/>
      <c r="FF193" s="104"/>
      <c r="FG193" s="104"/>
      <c r="FH193" s="104"/>
      <c r="FI193" s="104"/>
      <c r="FJ193" s="104"/>
      <c r="FK193" s="104"/>
      <c r="FL193" s="104"/>
      <c r="FM193" s="104"/>
      <c r="FN193" s="104"/>
      <c r="FO193" s="104"/>
      <c r="FP193" s="104"/>
      <c r="FQ193" s="104"/>
      <c r="FR193" s="104"/>
      <c r="FS193" s="104"/>
      <c r="FT193" s="104"/>
      <c r="FU193" s="104"/>
      <c r="FV193" s="104"/>
      <c r="FW193" s="104"/>
      <c r="FX193" s="104"/>
      <c r="FY193" s="104"/>
      <c r="FZ193" s="104"/>
      <c r="GA193" s="104"/>
      <c r="GB193" s="104"/>
      <c r="GC193" s="104"/>
      <c r="GD193" s="104"/>
      <c r="GE193" s="104"/>
      <c r="GF193" s="104"/>
      <c r="GG193" s="104"/>
      <c r="GH193" s="104"/>
      <c r="GI193" s="104"/>
      <c r="GJ193" s="104"/>
      <c r="GK193" s="104"/>
      <c r="GL193" s="104"/>
      <c r="GM193" s="104"/>
      <c r="GN193" s="104"/>
      <c r="GO193" s="104"/>
      <c r="GP193" s="104"/>
      <c r="GQ193" s="104"/>
      <c r="GR193" s="104"/>
      <c r="GS193" s="104"/>
      <c r="GT193" s="104"/>
      <c r="GU193" s="104"/>
      <c r="GV193" s="104"/>
      <c r="GW193" s="104"/>
      <c r="GX193" s="104"/>
      <c r="GY193" s="104"/>
      <c r="GZ193" s="104"/>
      <c r="HA193" s="104"/>
      <c r="HB193" s="104"/>
      <c r="HC193" s="104"/>
      <c r="HD193" s="104"/>
      <c r="HE193" s="104"/>
      <c r="HF193" s="104"/>
      <c r="HG193" s="104"/>
      <c r="HH193" s="104"/>
      <c r="HI193" s="104"/>
      <c r="HJ193" s="104"/>
      <c r="HK193" s="104"/>
      <c r="HL193" s="104"/>
      <c r="HM193" s="104"/>
      <c r="HN193" s="104"/>
      <c r="HO193" s="104"/>
      <c r="HP193" s="104"/>
      <c r="HQ193" s="104"/>
      <c r="HR193" s="104"/>
      <c r="HS193" s="104"/>
      <c r="HT193" s="104"/>
      <c r="HU193" s="104"/>
      <c r="HV193" s="104"/>
      <c r="HW193" s="104"/>
      <c r="HX193" s="104"/>
      <c r="HY193" s="104"/>
      <c r="HZ193" s="104"/>
      <c r="IA193" s="104"/>
      <c r="IB193" s="104"/>
      <c r="IC193" s="104"/>
      <c r="ID193" s="104"/>
      <c r="IE193" s="104"/>
      <c r="IF193" s="104"/>
      <c r="IG193" s="104"/>
      <c r="IH193" s="104"/>
      <c r="II193" s="104"/>
      <c r="IJ193" s="104"/>
      <c r="IK193" s="104"/>
      <c r="IL193" s="104"/>
      <c r="IM193" s="104"/>
      <c r="IN193" s="104"/>
      <c r="IO193" s="104"/>
      <c r="IP193" s="104"/>
      <c r="IQ193" s="104"/>
      <c r="IR193" s="104"/>
      <c r="IS193" s="104"/>
      <c r="IT193" s="104"/>
      <c r="IU193" s="104"/>
      <c r="IV193" s="104"/>
    </row>
    <row r="194" spans="1:256" s="249" customFormat="1" ht="12.75">
      <c r="A194" s="78"/>
      <c r="B194" s="78"/>
      <c r="C194" s="560"/>
      <c r="D194" s="487"/>
      <c r="E194" s="487"/>
      <c r="F194" s="548"/>
      <c r="G194" s="548"/>
      <c r="I194" s="540"/>
      <c r="J194" s="541"/>
      <c r="K194" s="301"/>
      <c r="L194" s="298"/>
      <c r="M194" s="309"/>
      <c r="N194" s="309"/>
      <c r="O194" s="309"/>
      <c r="P194" s="309"/>
      <c r="Q194" s="309"/>
      <c r="R194" s="309"/>
      <c r="S194" s="104"/>
      <c r="T194" s="104"/>
      <c r="U194" s="104"/>
      <c r="V194" s="104"/>
      <c r="W194" s="104"/>
      <c r="X194" s="104"/>
      <c r="Y194" s="104"/>
      <c r="Z194" s="104"/>
      <c r="AA194" s="104"/>
      <c r="AB194" s="104"/>
      <c r="AC194" s="104"/>
      <c r="AD194" s="104"/>
      <c r="AE194" s="104"/>
      <c r="AF194" s="104"/>
      <c r="AG194" s="104"/>
      <c r="AH194" s="104"/>
      <c r="AI194" s="104"/>
      <c r="AJ194" s="104"/>
      <c r="AK194" s="104"/>
      <c r="AL194" s="104"/>
      <c r="AM194" s="104"/>
      <c r="AN194" s="104"/>
      <c r="AO194" s="104"/>
      <c r="AP194" s="104"/>
      <c r="AQ194" s="104"/>
      <c r="AR194" s="104"/>
      <c r="AS194" s="104"/>
      <c r="AT194" s="104"/>
      <c r="AU194" s="104"/>
      <c r="AV194" s="104"/>
      <c r="AW194" s="104"/>
      <c r="AX194" s="104"/>
      <c r="AY194" s="104"/>
      <c r="AZ194" s="104"/>
      <c r="BA194" s="104"/>
      <c r="BB194" s="104"/>
      <c r="BC194" s="104"/>
      <c r="BD194" s="104"/>
      <c r="BE194" s="104"/>
      <c r="BF194" s="104"/>
      <c r="BG194" s="104"/>
      <c r="BH194" s="104"/>
      <c r="BI194" s="104"/>
      <c r="BJ194" s="104"/>
      <c r="BK194" s="104"/>
      <c r="BL194" s="104"/>
      <c r="BM194" s="104"/>
      <c r="BN194" s="104"/>
      <c r="BO194" s="104"/>
      <c r="BP194" s="104"/>
      <c r="BQ194" s="104"/>
      <c r="BR194" s="104"/>
      <c r="BS194" s="104"/>
      <c r="BT194" s="104"/>
      <c r="BU194" s="104"/>
      <c r="BV194" s="104"/>
      <c r="BW194" s="104"/>
      <c r="BX194" s="104"/>
      <c r="BY194" s="104"/>
      <c r="BZ194" s="104"/>
      <c r="CA194" s="104"/>
      <c r="CB194" s="104"/>
      <c r="CC194" s="104"/>
      <c r="CD194" s="104"/>
      <c r="CE194" s="104"/>
      <c r="CF194" s="104"/>
      <c r="CG194" s="104"/>
      <c r="CH194" s="104"/>
      <c r="CI194" s="104"/>
      <c r="CJ194" s="104"/>
      <c r="CK194" s="104"/>
      <c r="CL194" s="104"/>
      <c r="CM194" s="104"/>
      <c r="CN194" s="104"/>
      <c r="CO194" s="104"/>
      <c r="CP194" s="104"/>
      <c r="CQ194" s="104"/>
      <c r="CR194" s="104"/>
      <c r="CS194" s="104"/>
      <c r="CT194" s="104"/>
      <c r="CU194" s="104"/>
      <c r="CV194" s="104"/>
      <c r="CW194" s="104"/>
      <c r="CX194" s="104"/>
      <c r="CY194" s="104"/>
      <c r="CZ194" s="104"/>
      <c r="DA194" s="104"/>
      <c r="DB194" s="104"/>
      <c r="DC194" s="104"/>
      <c r="DD194" s="104"/>
      <c r="DE194" s="104"/>
      <c r="DF194" s="104"/>
      <c r="DG194" s="104"/>
      <c r="DH194" s="104"/>
      <c r="DI194" s="104"/>
      <c r="DJ194" s="104"/>
      <c r="DK194" s="104"/>
      <c r="DL194" s="104"/>
      <c r="DM194" s="104"/>
      <c r="DN194" s="104"/>
      <c r="DO194" s="104"/>
      <c r="DP194" s="104"/>
      <c r="DQ194" s="104"/>
      <c r="DR194" s="104"/>
      <c r="DS194" s="104"/>
      <c r="DT194" s="104"/>
      <c r="DU194" s="104"/>
      <c r="DV194" s="104"/>
      <c r="DW194" s="104"/>
      <c r="DX194" s="104"/>
      <c r="DY194" s="104"/>
      <c r="DZ194" s="104"/>
      <c r="EA194" s="104"/>
      <c r="EB194" s="104"/>
      <c r="EC194" s="104"/>
      <c r="ED194" s="104"/>
      <c r="EE194" s="104"/>
      <c r="EF194" s="104"/>
      <c r="EG194" s="104"/>
      <c r="EH194" s="104"/>
      <c r="EI194" s="104"/>
      <c r="EJ194" s="104"/>
      <c r="EK194" s="104"/>
      <c r="EL194" s="104"/>
      <c r="EM194" s="104"/>
      <c r="EN194" s="104"/>
      <c r="EO194" s="104"/>
      <c r="EP194" s="104"/>
      <c r="EQ194" s="104"/>
      <c r="ER194" s="104"/>
      <c r="ES194" s="104"/>
      <c r="ET194" s="104"/>
      <c r="EU194" s="104"/>
      <c r="EV194" s="104"/>
      <c r="EW194" s="104"/>
      <c r="EX194" s="104"/>
      <c r="EY194" s="104"/>
      <c r="EZ194" s="104"/>
      <c r="FA194" s="104"/>
      <c r="FB194" s="104"/>
      <c r="FC194" s="104"/>
      <c r="FD194" s="104"/>
      <c r="FE194" s="104"/>
      <c r="FF194" s="104"/>
      <c r="FG194" s="104"/>
      <c r="FH194" s="104"/>
      <c r="FI194" s="104"/>
      <c r="FJ194" s="104"/>
      <c r="FK194" s="104"/>
      <c r="FL194" s="104"/>
      <c r="FM194" s="104"/>
      <c r="FN194" s="104"/>
      <c r="FO194" s="104"/>
      <c r="FP194" s="104"/>
      <c r="FQ194" s="104"/>
      <c r="FR194" s="104"/>
      <c r="FS194" s="104"/>
      <c r="FT194" s="104"/>
      <c r="FU194" s="104"/>
      <c r="FV194" s="104"/>
      <c r="FW194" s="104"/>
      <c r="FX194" s="104"/>
      <c r="FY194" s="104"/>
      <c r="FZ194" s="104"/>
      <c r="GA194" s="104"/>
      <c r="GB194" s="104"/>
      <c r="GC194" s="104"/>
      <c r="GD194" s="104"/>
      <c r="GE194" s="104"/>
      <c r="GF194" s="104"/>
      <c r="GG194" s="104"/>
      <c r="GH194" s="104"/>
      <c r="GI194" s="104"/>
      <c r="GJ194" s="104"/>
      <c r="GK194" s="104"/>
      <c r="GL194" s="104"/>
      <c r="GM194" s="104"/>
      <c r="GN194" s="104"/>
      <c r="GO194" s="104"/>
      <c r="GP194" s="104"/>
      <c r="GQ194" s="104"/>
      <c r="GR194" s="104"/>
      <c r="GS194" s="104"/>
      <c r="GT194" s="104"/>
      <c r="GU194" s="104"/>
      <c r="GV194" s="104"/>
      <c r="GW194" s="104"/>
      <c r="GX194" s="104"/>
      <c r="GY194" s="104"/>
      <c r="GZ194" s="104"/>
      <c r="HA194" s="104"/>
      <c r="HB194" s="104"/>
      <c r="HC194" s="104"/>
      <c r="HD194" s="104"/>
      <c r="HE194" s="104"/>
      <c r="HF194" s="104"/>
      <c r="HG194" s="104"/>
      <c r="HH194" s="104"/>
      <c r="HI194" s="104"/>
      <c r="HJ194" s="104"/>
      <c r="HK194" s="104"/>
      <c r="HL194" s="104"/>
      <c r="HM194" s="104"/>
      <c r="HN194" s="104"/>
      <c r="HO194" s="104"/>
      <c r="HP194" s="104"/>
      <c r="HQ194" s="104"/>
      <c r="HR194" s="104"/>
      <c r="HS194" s="104"/>
      <c r="HT194" s="104"/>
      <c r="HU194" s="104"/>
      <c r="HV194" s="104"/>
      <c r="HW194" s="104"/>
      <c r="HX194" s="104"/>
      <c r="HY194" s="104"/>
      <c r="HZ194" s="104"/>
      <c r="IA194" s="104"/>
      <c r="IB194" s="104"/>
      <c r="IC194" s="104"/>
      <c r="ID194" s="104"/>
      <c r="IE194" s="104"/>
      <c r="IF194" s="104"/>
      <c r="IG194" s="104"/>
      <c r="IH194" s="104"/>
      <c r="II194" s="104"/>
      <c r="IJ194" s="104"/>
      <c r="IK194" s="104"/>
      <c r="IL194" s="104"/>
      <c r="IM194" s="104"/>
      <c r="IN194" s="104"/>
      <c r="IO194" s="104"/>
      <c r="IP194" s="104"/>
      <c r="IQ194" s="104"/>
      <c r="IR194" s="104"/>
      <c r="IS194" s="104"/>
      <c r="IT194" s="104"/>
      <c r="IU194" s="104"/>
      <c r="IV194" s="104"/>
    </row>
    <row r="195" spans="1:256" s="249" customFormat="1" ht="12.75">
      <c r="A195" s="78"/>
      <c r="B195" s="78"/>
      <c r="C195" s="560"/>
      <c r="D195" s="487"/>
      <c r="E195" s="487"/>
      <c r="F195" s="548"/>
      <c r="G195" s="548"/>
      <c r="I195" s="540"/>
      <c r="J195" s="541"/>
      <c r="K195" s="301"/>
      <c r="L195" s="298"/>
      <c r="M195" s="309"/>
      <c r="N195" s="309"/>
      <c r="O195" s="309"/>
      <c r="P195" s="309"/>
      <c r="Q195" s="309"/>
      <c r="R195" s="309"/>
      <c r="S195" s="104"/>
      <c r="T195" s="104"/>
      <c r="U195" s="104"/>
      <c r="V195" s="104"/>
      <c r="W195" s="104"/>
      <c r="X195" s="104"/>
      <c r="Y195" s="104"/>
      <c r="Z195" s="104"/>
      <c r="AA195" s="104"/>
      <c r="AB195" s="104"/>
      <c r="AC195" s="104"/>
      <c r="AD195" s="104"/>
      <c r="AE195" s="104"/>
      <c r="AF195" s="104"/>
      <c r="AG195" s="104"/>
      <c r="AH195" s="104"/>
      <c r="AI195" s="104"/>
      <c r="AJ195" s="104"/>
      <c r="AK195" s="104"/>
      <c r="AL195" s="104"/>
      <c r="AM195" s="104"/>
      <c r="AN195" s="104"/>
      <c r="AO195" s="104"/>
      <c r="AP195" s="104"/>
      <c r="AQ195" s="104"/>
      <c r="AR195" s="104"/>
      <c r="AS195" s="104"/>
      <c r="AT195" s="104"/>
      <c r="AU195" s="104"/>
      <c r="AV195" s="104"/>
      <c r="AW195" s="104"/>
      <c r="AX195" s="104"/>
      <c r="AY195" s="104"/>
      <c r="AZ195" s="104"/>
      <c r="BA195" s="104"/>
      <c r="BB195" s="104"/>
      <c r="BC195" s="104"/>
      <c r="BD195" s="104"/>
      <c r="BE195" s="104"/>
      <c r="BF195" s="104"/>
      <c r="BG195" s="104"/>
      <c r="BH195" s="104"/>
      <c r="BI195" s="104"/>
      <c r="BJ195" s="104"/>
      <c r="BK195" s="104"/>
      <c r="BL195" s="104"/>
      <c r="BM195" s="104"/>
      <c r="BN195" s="104"/>
      <c r="BO195" s="104"/>
      <c r="BP195" s="104"/>
      <c r="BQ195" s="104"/>
      <c r="BR195" s="104"/>
      <c r="BS195" s="104"/>
      <c r="BT195" s="104"/>
      <c r="BU195" s="104"/>
      <c r="BV195" s="104"/>
      <c r="BW195" s="104"/>
      <c r="BX195" s="104"/>
      <c r="BY195" s="104"/>
      <c r="BZ195" s="104"/>
      <c r="CA195" s="104"/>
      <c r="CB195" s="104"/>
      <c r="CC195" s="104"/>
      <c r="CD195" s="104"/>
      <c r="CE195" s="104"/>
      <c r="CF195" s="104"/>
      <c r="CG195" s="104"/>
      <c r="CH195" s="104"/>
      <c r="CI195" s="104"/>
      <c r="CJ195" s="104"/>
      <c r="CK195" s="104"/>
      <c r="CL195" s="104"/>
      <c r="CM195" s="104"/>
      <c r="CN195" s="104"/>
      <c r="CO195" s="104"/>
      <c r="CP195" s="104"/>
      <c r="CQ195" s="104"/>
      <c r="CR195" s="104"/>
      <c r="CS195" s="104"/>
      <c r="CT195" s="104"/>
      <c r="CU195" s="104"/>
      <c r="CV195" s="104"/>
      <c r="CW195" s="104"/>
      <c r="CX195" s="104"/>
      <c r="CY195" s="104"/>
      <c r="CZ195" s="104"/>
      <c r="DA195" s="104"/>
      <c r="DB195" s="104"/>
      <c r="DC195" s="104"/>
      <c r="DD195" s="104"/>
      <c r="DE195" s="104"/>
      <c r="DF195" s="104"/>
      <c r="DG195" s="104"/>
      <c r="DH195" s="104"/>
      <c r="DI195" s="104"/>
      <c r="DJ195" s="104"/>
      <c r="DK195" s="104"/>
      <c r="DL195" s="104"/>
      <c r="DM195" s="104"/>
      <c r="DN195" s="104"/>
      <c r="DO195" s="104"/>
      <c r="DP195" s="104"/>
      <c r="DQ195" s="104"/>
      <c r="DR195" s="104"/>
      <c r="DS195" s="104"/>
      <c r="DT195" s="104"/>
      <c r="DU195" s="104"/>
      <c r="DV195" s="104"/>
      <c r="DW195" s="104"/>
      <c r="DX195" s="104"/>
      <c r="DY195" s="104"/>
      <c r="DZ195" s="104"/>
      <c r="EA195" s="104"/>
      <c r="EB195" s="104"/>
      <c r="EC195" s="104"/>
      <c r="ED195" s="104"/>
      <c r="EE195" s="104"/>
      <c r="EF195" s="104"/>
      <c r="EG195" s="104"/>
      <c r="EH195" s="104"/>
      <c r="EI195" s="104"/>
      <c r="EJ195" s="104"/>
      <c r="EK195" s="104"/>
      <c r="EL195" s="104"/>
      <c r="EM195" s="104"/>
      <c r="EN195" s="104"/>
      <c r="EO195" s="104"/>
      <c r="EP195" s="104"/>
      <c r="EQ195" s="104"/>
      <c r="ER195" s="104"/>
      <c r="ES195" s="104"/>
      <c r="ET195" s="104"/>
      <c r="EU195" s="104"/>
      <c r="EV195" s="104"/>
      <c r="EW195" s="104"/>
      <c r="EX195" s="104"/>
      <c r="EY195" s="104"/>
      <c r="EZ195" s="104"/>
      <c r="FA195" s="104"/>
      <c r="FB195" s="104"/>
      <c r="FC195" s="104"/>
      <c r="FD195" s="104"/>
      <c r="FE195" s="104"/>
      <c r="FF195" s="104"/>
      <c r="FG195" s="104"/>
      <c r="FH195" s="104"/>
      <c r="FI195" s="104"/>
      <c r="FJ195" s="104"/>
      <c r="FK195" s="104"/>
      <c r="FL195" s="104"/>
      <c r="FM195" s="104"/>
      <c r="FN195" s="104"/>
      <c r="FO195" s="104"/>
      <c r="FP195" s="104"/>
      <c r="FQ195" s="104"/>
      <c r="FR195" s="104"/>
      <c r="FS195" s="104"/>
      <c r="FT195" s="104"/>
      <c r="FU195" s="104"/>
      <c r="FV195" s="104"/>
      <c r="FW195" s="104"/>
      <c r="FX195" s="104"/>
      <c r="FY195" s="104"/>
      <c r="FZ195" s="104"/>
      <c r="GA195" s="104"/>
      <c r="GB195" s="104"/>
      <c r="GC195" s="104"/>
      <c r="GD195" s="104"/>
      <c r="GE195" s="104"/>
      <c r="GF195" s="104"/>
      <c r="GG195" s="104"/>
      <c r="GH195" s="104"/>
      <c r="GI195" s="104"/>
      <c r="GJ195" s="104"/>
      <c r="GK195" s="104"/>
      <c r="GL195" s="104"/>
      <c r="GM195" s="104"/>
      <c r="GN195" s="104"/>
      <c r="GO195" s="104"/>
      <c r="GP195" s="104"/>
      <c r="GQ195" s="104"/>
      <c r="GR195" s="104"/>
      <c r="GS195" s="104"/>
      <c r="GT195" s="104"/>
      <c r="GU195" s="104"/>
      <c r="GV195" s="104"/>
      <c r="GW195" s="104"/>
      <c r="GX195" s="104"/>
      <c r="GY195" s="104"/>
      <c r="GZ195" s="104"/>
      <c r="HA195" s="104"/>
      <c r="HB195" s="104"/>
      <c r="HC195" s="104"/>
      <c r="HD195" s="104"/>
      <c r="HE195" s="104"/>
      <c r="HF195" s="104"/>
      <c r="HG195" s="104"/>
      <c r="HH195" s="104"/>
      <c r="HI195" s="104"/>
      <c r="HJ195" s="104"/>
      <c r="HK195" s="104"/>
      <c r="HL195" s="104"/>
      <c r="HM195" s="104"/>
      <c r="HN195" s="104"/>
      <c r="HO195" s="104"/>
      <c r="HP195" s="104"/>
      <c r="HQ195" s="104"/>
      <c r="HR195" s="104"/>
      <c r="HS195" s="104"/>
      <c r="HT195" s="104"/>
      <c r="HU195" s="104"/>
      <c r="HV195" s="104"/>
      <c r="HW195" s="104"/>
      <c r="HX195" s="104"/>
      <c r="HY195" s="104"/>
      <c r="HZ195" s="104"/>
      <c r="IA195" s="104"/>
      <c r="IB195" s="104"/>
      <c r="IC195" s="104"/>
      <c r="ID195" s="104"/>
      <c r="IE195" s="104"/>
      <c r="IF195" s="104"/>
      <c r="IG195" s="104"/>
      <c r="IH195" s="104"/>
      <c r="II195" s="104"/>
      <c r="IJ195" s="104"/>
      <c r="IK195" s="104"/>
      <c r="IL195" s="104"/>
      <c r="IM195" s="104"/>
      <c r="IN195" s="104"/>
      <c r="IO195" s="104"/>
      <c r="IP195" s="104"/>
      <c r="IQ195" s="104"/>
      <c r="IR195" s="104"/>
      <c r="IS195" s="104"/>
      <c r="IT195" s="104"/>
      <c r="IU195" s="104"/>
      <c r="IV195" s="104"/>
    </row>
    <row r="196" spans="1:256" s="249" customFormat="1" ht="12.75">
      <c r="A196" s="78"/>
      <c r="B196" s="78"/>
      <c r="C196" s="560"/>
      <c r="D196" s="487"/>
      <c r="E196" s="487"/>
      <c r="F196" s="548"/>
      <c r="G196" s="548"/>
      <c r="I196" s="540"/>
      <c r="J196" s="541"/>
      <c r="K196" s="301"/>
      <c r="L196" s="298"/>
      <c r="M196" s="309"/>
      <c r="N196" s="309"/>
      <c r="O196" s="309"/>
      <c r="P196" s="309"/>
      <c r="Q196" s="309"/>
      <c r="R196" s="309"/>
      <c r="S196" s="104"/>
      <c r="T196" s="104"/>
      <c r="U196" s="104"/>
      <c r="V196" s="104"/>
      <c r="W196" s="104"/>
      <c r="X196" s="104"/>
      <c r="Y196" s="104"/>
      <c r="Z196" s="104"/>
      <c r="AA196" s="104"/>
      <c r="AB196" s="104"/>
      <c r="AC196" s="104"/>
      <c r="AD196" s="104"/>
      <c r="AE196" s="104"/>
      <c r="AF196" s="104"/>
      <c r="AG196" s="104"/>
      <c r="AH196" s="104"/>
      <c r="AI196" s="104"/>
      <c r="AJ196" s="104"/>
      <c r="AK196" s="104"/>
      <c r="AL196" s="104"/>
      <c r="AM196" s="104"/>
      <c r="AN196" s="104"/>
      <c r="AO196" s="104"/>
      <c r="AP196" s="104"/>
      <c r="AQ196" s="104"/>
      <c r="AR196" s="104"/>
      <c r="AS196" s="104"/>
      <c r="AT196" s="104"/>
      <c r="AU196" s="104"/>
      <c r="AV196" s="104"/>
      <c r="AW196" s="104"/>
      <c r="AX196" s="104"/>
      <c r="AY196" s="104"/>
      <c r="AZ196" s="104"/>
      <c r="BA196" s="104"/>
      <c r="BB196" s="104"/>
      <c r="BC196" s="104"/>
      <c r="BD196" s="104"/>
      <c r="BE196" s="104"/>
      <c r="BF196" s="104"/>
      <c r="BG196" s="104"/>
      <c r="BH196" s="104"/>
      <c r="BI196" s="104"/>
      <c r="BJ196" s="104"/>
      <c r="BK196" s="104"/>
      <c r="BL196" s="104"/>
      <c r="BM196" s="104"/>
      <c r="BN196" s="104"/>
      <c r="BO196" s="104"/>
      <c r="BP196" s="104"/>
      <c r="BQ196" s="104"/>
      <c r="BR196" s="104"/>
      <c r="BS196" s="104"/>
      <c r="BT196" s="104"/>
      <c r="BU196" s="104"/>
      <c r="BV196" s="104"/>
      <c r="BW196" s="104"/>
      <c r="BX196" s="104"/>
      <c r="BY196" s="104"/>
      <c r="BZ196" s="104"/>
      <c r="CA196" s="104"/>
      <c r="CB196" s="104"/>
      <c r="CC196" s="104"/>
      <c r="CD196" s="104"/>
      <c r="CE196" s="104"/>
      <c r="CF196" s="104"/>
      <c r="CG196" s="104"/>
      <c r="CH196" s="104"/>
      <c r="CI196" s="104"/>
      <c r="CJ196" s="104"/>
      <c r="CK196" s="104"/>
      <c r="CL196" s="104"/>
      <c r="CM196" s="104"/>
      <c r="CN196" s="104"/>
      <c r="CO196" s="104"/>
      <c r="CP196" s="104"/>
      <c r="CQ196" s="104"/>
      <c r="CR196" s="104"/>
      <c r="CS196" s="104"/>
      <c r="CT196" s="104"/>
      <c r="CU196" s="104"/>
      <c r="CV196" s="104"/>
      <c r="CW196" s="104"/>
      <c r="CX196" s="104"/>
      <c r="CY196" s="104"/>
      <c r="CZ196" s="104"/>
      <c r="DA196" s="104"/>
      <c r="DB196" s="104"/>
      <c r="DC196" s="104"/>
      <c r="DD196" s="104"/>
      <c r="DE196" s="104"/>
      <c r="DF196" s="104"/>
      <c r="DG196" s="104"/>
      <c r="DH196" s="104"/>
      <c r="DI196" s="104"/>
      <c r="DJ196" s="104"/>
      <c r="DK196" s="104"/>
      <c r="DL196" s="104"/>
      <c r="DM196" s="104"/>
      <c r="DN196" s="104"/>
      <c r="DO196" s="104"/>
      <c r="DP196" s="104"/>
      <c r="DQ196" s="104"/>
      <c r="DR196" s="104"/>
      <c r="DS196" s="104"/>
      <c r="DT196" s="104"/>
      <c r="DU196" s="104"/>
      <c r="DV196" s="104"/>
      <c r="DW196" s="104"/>
      <c r="DX196" s="104"/>
      <c r="DY196" s="104"/>
      <c r="DZ196" s="104"/>
      <c r="EA196" s="104"/>
      <c r="EB196" s="104"/>
      <c r="EC196" s="104"/>
      <c r="ED196" s="104"/>
      <c r="EE196" s="104"/>
      <c r="EF196" s="104"/>
      <c r="EG196" s="104"/>
      <c r="EH196" s="104"/>
      <c r="EI196" s="104"/>
      <c r="EJ196" s="104"/>
      <c r="EK196" s="104"/>
      <c r="EL196" s="104"/>
      <c r="EM196" s="104"/>
      <c r="EN196" s="104"/>
      <c r="EO196" s="104"/>
      <c r="EP196" s="104"/>
      <c r="EQ196" s="104"/>
      <c r="ER196" s="104"/>
      <c r="ES196" s="104"/>
      <c r="ET196" s="104"/>
      <c r="EU196" s="104"/>
      <c r="EV196" s="104"/>
      <c r="EW196" s="104"/>
      <c r="EX196" s="104"/>
      <c r="EY196" s="104"/>
      <c r="EZ196" s="104"/>
      <c r="FA196" s="104"/>
      <c r="FB196" s="104"/>
      <c r="FC196" s="104"/>
      <c r="FD196" s="104"/>
      <c r="FE196" s="104"/>
      <c r="FF196" s="104"/>
      <c r="FG196" s="104"/>
      <c r="FH196" s="104"/>
      <c r="FI196" s="104"/>
      <c r="FJ196" s="104"/>
      <c r="FK196" s="104"/>
      <c r="FL196" s="104"/>
      <c r="FM196" s="104"/>
      <c r="FN196" s="104"/>
      <c r="FO196" s="104"/>
      <c r="FP196" s="104"/>
      <c r="FQ196" s="104"/>
      <c r="FR196" s="104"/>
      <c r="FS196" s="104"/>
      <c r="FT196" s="104"/>
      <c r="FU196" s="104"/>
      <c r="FV196" s="104"/>
      <c r="FW196" s="104"/>
      <c r="FX196" s="104"/>
      <c r="FY196" s="104"/>
      <c r="FZ196" s="104"/>
      <c r="GA196" s="104"/>
      <c r="GB196" s="104"/>
      <c r="GC196" s="104"/>
      <c r="GD196" s="104"/>
      <c r="GE196" s="104"/>
      <c r="GF196" s="104"/>
      <c r="GG196" s="104"/>
      <c r="GH196" s="104"/>
      <c r="GI196" s="104"/>
      <c r="GJ196" s="104"/>
      <c r="GK196" s="104"/>
      <c r="GL196" s="104"/>
      <c r="GM196" s="104"/>
      <c r="GN196" s="104"/>
      <c r="GO196" s="104"/>
      <c r="GP196" s="104"/>
      <c r="GQ196" s="104"/>
      <c r="GR196" s="104"/>
      <c r="GS196" s="104"/>
      <c r="GT196" s="104"/>
      <c r="GU196" s="104"/>
      <c r="GV196" s="104"/>
      <c r="GW196" s="104"/>
      <c r="GX196" s="104"/>
      <c r="GY196" s="104"/>
      <c r="GZ196" s="104"/>
      <c r="HA196" s="104"/>
      <c r="HB196" s="104"/>
      <c r="HC196" s="104"/>
      <c r="HD196" s="104"/>
      <c r="HE196" s="104"/>
      <c r="HF196" s="104"/>
      <c r="HG196" s="104"/>
      <c r="HH196" s="104"/>
      <c r="HI196" s="104"/>
      <c r="HJ196" s="104"/>
      <c r="HK196" s="104"/>
      <c r="HL196" s="104"/>
      <c r="HM196" s="104"/>
      <c r="HN196" s="104"/>
      <c r="HO196" s="104"/>
      <c r="HP196" s="104"/>
      <c r="HQ196" s="104"/>
      <c r="HR196" s="104"/>
      <c r="HS196" s="104"/>
      <c r="HT196" s="104"/>
      <c r="HU196" s="104"/>
      <c r="HV196" s="104"/>
      <c r="HW196" s="104"/>
      <c r="HX196" s="104"/>
      <c r="HY196" s="104"/>
      <c r="HZ196" s="104"/>
      <c r="IA196" s="104"/>
      <c r="IB196" s="104"/>
      <c r="IC196" s="104"/>
      <c r="ID196" s="104"/>
      <c r="IE196" s="104"/>
      <c r="IF196" s="104"/>
      <c r="IG196" s="104"/>
      <c r="IH196" s="104"/>
      <c r="II196" s="104"/>
      <c r="IJ196" s="104"/>
      <c r="IK196" s="104"/>
      <c r="IL196" s="104"/>
      <c r="IM196" s="104"/>
      <c r="IN196" s="104"/>
      <c r="IO196" s="104"/>
      <c r="IP196" s="104"/>
      <c r="IQ196" s="104"/>
      <c r="IR196" s="104"/>
      <c r="IS196" s="104"/>
      <c r="IT196" s="104"/>
      <c r="IU196" s="104"/>
      <c r="IV196" s="104"/>
    </row>
  </sheetData>
  <sheetProtection/>
  <mergeCells count="1">
    <mergeCell ref="K4:K6"/>
  </mergeCells>
  <printOptions/>
  <pageMargins left="0.984251968503937" right="0.3937007874015748" top="0.984251968503937" bottom="0.7480314960629921" header="0.4330708661417323" footer="0.3937007874015748"/>
  <pageSetup horizontalDpi="300" verticalDpi="300" orientation="portrait" paperSize="9" r:id="rId1"/>
  <headerFooter alignWithMargins="0">
    <oddHeader xml:space="preserve">&amp;L
&amp;9&amp;R&amp;"Projekt,Običajno"&amp;72p&amp;"Cambria,Običajno" &amp;"ProArc,Navadno"&amp;18  </oddHeader>
    <oddFooter>&amp;L&amp;9&amp;C&amp;6 &amp; List: &amp;A&amp;R &amp; &amp;9 &amp; Stran: &amp;P</oddFooter>
  </headerFooter>
  <rowBreaks count="5" manualBreakCount="5">
    <brk id="38" max="255" man="1"/>
    <brk id="73" max="255" man="1"/>
    <brk id="115" max="255" man="1"/>
    <brk id="124" max="255" man="1"/>
    <brk id="1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Projekt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Matjaž Makarovič</dc:creator>
  <cp:keywords/>
  <dc:description/>
  <cp:lastModifiedBy>Boštjan Kravos</cp:lastModifiedBy>
  <cp:lastPrinted>2016-10-17T07:23:49Z</cp:lastPrinted>
  <dcterms:created xsi:type="dcterms:W3CDTF">2007-03-07T06:54:00Z</dcterms:created>
  <dcterms:modified xsi:type="dcterms:W3CDTF">2018-08-21T08:46:10Z</dcterms:modified>
  <cp:category/>
  <cp:version/>
  <cp:contentType/>
  <cp:contentStatus/>
</cp:coreProperties>
</file>