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JAVNA NAROČILA\NAROČANJE, NAROČILA\VELIKA NAROČILA 4301\2019\Ureditev ceste skozi Vrtovin\"/>
    </mc:Choice>
  </mc:AlternateContent>
  <bookViews>
    <workbookView xWindow="0" yWindow="0" windowWidth="13785" windowHeight="11670" tabRatio="906" activeTab="3"/>
  </bookViews>
  <sheets>
    <sheet name="OSNOVA" sheetId="1" r:id="rId1"/>
    <sheet name="REKAPITULACIJA" sheetId="25" r:id="rId2"/>
    <sheet name="UVOD V PREDRAČUN" sheetId="57" r:id="rId3"/>
    <sheet name="AB konzolna konstrukcija" sheetId="89" r:id="rId4"/>
    <sheet name="HPR_SD_stara verzija" sheetId="14" state="hidden" r:id="rId5"/>
  </sheets>
  <externalReferences>
    <externalReference r:id="rId6"/>
  </externalReferences>
  <definedNames>
    <definedName name="datum" localSheetId="3">OSNOVA!#REF!</definedName>
    <definedName name="datum" localSheetId="1">OSNOVA!#REF!</definedName>
    <definedName name="datum" localSheetId="2">OSNOVA!#REF!</definedName>
    <definedName name="datum">OSNOVA!#REF!</definedName>
    <definedName name="DDV">OSNOVA!$B$41</definedName>
    <definedName name="DEL">OSNOVA!$B$31</definedName>
    <definedName name="DF">OSNOVA!$B$39</definedName>
    <definedName name="DobMont">OSNOVA!$B$39</definedName>
    <definedName name="FakStro" localSheetId="3">OSNOVA!#REF!</definedName>
    <definedName name="FakStro">OSNOVA!#REF!</definedName>
    <definedName name="FaktStro">[1]osnova!$B$14</definedName>
    <definedName name="FR" localSheetId="3">OSNOVA!#REF!</definedName>
    <definedName name="FR">OSNOVA!#REF!</definedName>
    <definedName name="FRD">OSNOVA!$B$37</definedName>
    <definedName name="investicija" localSheetId="3">#REF!</definedName>
    <definedName name="investicija" localSheetId="1">#REF!</definedName>
    <definedName name="investicija" localSheetId="2">#REF!</definedName>
    <definedName name="investicija">#REF!</definedName>
    <definedName name="OBJEKT">OSNOVA!$B$35</definedName>
    <definedName name="OZN">OSNOVA!$B$33</definedName>
    <definedName name="_xlnm.Print_Area" localSheetId="3">'AB konzolna konstrukcija'!$A$1:$F$187</definedName>
    <definedName name="_xlnm.Print_Area" localSheetId="0">OSNOVA!$A$1:$B$27</definedName>
    <definedName name="_xlnm.Print_Area" localSheetId="1">REKAPITULACIJA!$A$1:$F$20</definedName>
    <definedName name="_xlnm.Print_Area" localSheetId="2">'UVOD V PREDRAČUN'!$A$1:$B$58</definedName>
    <definedName name="Reviz" localSheetId="3">OSNOVA!#REF!</definedName>
    <definedName name="Reviz" localSheetId="1">OSNOVA!#REF!</definedName>
    <definedName name="Reviz" localSheetId="2">OSNOVA!#REF!</definedName>
    <definedName name="Reviz">OSNOVA!#REF!</definedName>
    <definedName name="stmape" localSheetId="3">OSNOVA!#REF!</definedName>
    <definedName name="stmape" localSheetId="1">OSNOVA!#REF!</definedName>
    <definedName name="stmape" localSheetId="2">OSNOVA!#REF!</definedName>
    <definedName name="stmape">OSNOVA!#REF!</definedName>
    <definedName name="stnac" localSheetId="3">OSNOVA!#REF!</definedName>
    <definedName name="stnac" localSheetId="1">OSNOVA!#REF!</definedName>
    <definedName name="stnac" localSheetId="2">OSNOVA!#REF!</definedName>
    <definedName name="stnac">OSNOVA!#REF!</definedName>
    <definedName name="stpro" localSheetId="3">OSNOVA!#REF!</definedName>
    <definedName name="stpro" localSheetId="1">OSNOVA!#REF!</definedName>
    <definedName name="stpro" localSheetId="2">OSNOVA!#REF!</definedName>
    <definedName name="stpro">OSNOVA!#REF!</definedName>
    <definedName name="TecEURO">[1]osnova!$B$12</definedName>
    <definedName name="_xlnm.Print_Titles" localSheetId="3">'AB konzolna konstrukcija'!$7:$8</definedName>
    <definedName name="_xlnm.Print_Titles" localSheetId="4">'HPR_SD_stara verzija'!$5:$6</definedName>
    <definedName name="_xlnm.Print_Titles" localSheetId="2">'UVOD V PREDRAČUN'!$5:$6</definedName>
    <definedName name="tocka" localSheetId="3">OSNOVA!#REF!</definedName>
    <definedName name="tocka" localSheetId="1">OSNOVA!#REF!</definedName>
    <definedName name="tocka" localSheetId="2">OSNOVA!#REF!</definedName>
    <definedName name="tocka">OSNOVA!#REF!</definedName>
  </definedNames>
  <calcPr calcId="162913" fullPrecision="0"/>
</workbook>
</file>

<file path=xl/calcChain.xml><?xml version="1.0" encoding="utf-8"?>
<calcChain xmlns="http://schemas.openxmlformats.org/spreadsheetml/2006/main">
  <c r="E147" i="89" l="1"/>
  <c r="F147" i="89" s="1"/>
  <c r="E145" i="89"/>
  <c r="F145" i="89" s="1"/>
  <c r="E143" i="89"/>
  <c r="F143" i="89" s="1"/>
  <c r="E141" i="89"/>
  <c r="F141" i="89" s="1"/>
  <c r="E139" i="89"/>
  <c r="F139" i="89" s="1"/>
  <c r="B182" i="89" l="1"/>
  <c r="B180" i="89"/>
  <c r="A182" i="89"/>
  <c r="A180" i="89"/>
  <c r="D149" i="89"/>
  <c r="E137" i="89"/>
  <c r="F137" i="89" s="1"/>
  <c r="E48" i="89"/>
  <c r="F48" i="89" s="1"/>
  <c r="E44" i="89"/>
  <c r="F44" i="89" s="1"/>
  <c r="E54" i="89"/>
  <c r="F54" i="89" s="1"/>
  <c r="D132" i="89"/>
  <c r="E130" i="89"/>
  <c r="F130" i="89" s="1"/>
  <c r="E119" i="89"/>
  <c r="F119" i="89" s="1"/>
  <c r="F132" i="89" l="1"/>
  <c r="F180" i="89" s="1"/>
  <c r="F149" i="89"/>
  <c r="F182" i="89" s="1"/>
  <c r="E108" i="89"/>
  <c r="F108" i="89" s="1"/>
  <c r="E88" i="89"/>
  <c r="F88" i="89" s="1"/>
  <c r="E42" i="89"/>
  <c r="F42" i="89" s="1"/>
  <c r="B15" i="1"/>
  <c r="E117" i="89"/>
  <c r="F117" i="89" s="1"/>
  <c r="B12" i="25" l="1"/>
  <c r="D186" i="89"/>
  <c r="B184" i="89"/>
  <c r="A184" i="89"/>
  <c r="B178" i="89"/>
  <c r="A178" i="89"/>
  <c r="B176" i="89"/>
  <c r="A176" i="89"/>
  <c r="B174" i="89"/>
  <c r="A174" i="89"/>
  <c r="B172" i="89"/>
  <c r="A172" i="89"/>
  <c r="B170" i="89"/>
  <c r="A170" i="89"/>
  <c r="D164" i="89"/>
  <c r="E162" i="89"/>
  <c r="F162" i="89" s="1"/>
  <c r="E160" i="89"/>
  <c r="F160" i="89" s="1"/>
  <c r="E158" i="89"/>
  <c r="F158" i="89" s="1"/>
  <c r="E156" i="89"/>
  <c r="F156" i="89" s="1"/>
  <c r="E154" i="89"/>
  <c r="F154" i="89" s="1"/>
  <c r="D125" i="89"/>
  <c r="E123" i="89"/>
  <c r="F123" i="89" s="1"/>
  <c r="E121" i="89"/>
  <c r="F121" i="89" s="1"/>
  <c r="D112" i="89"/>
  <c r="E110" i="89"/>
  <c r="F110" i="89" s="1"/>
  <c r="E106" i="89"/>
  <c r="F106" i="89" s="1"/>
  <c r="E104" i="89"/>
  <c r="F104" i="89" s="1"/>
  <c r="D94" i="89"/>
  <c r="E92" i="89"/>
  <c r="F92" i="89" s="1"/>
  <c r="E91" i="89"/>
  <c r="F91" i="89" s="1"/>
  <c r="E86" i="89"/>
  <c r="F86" i="89" s="1"/>
  <c r="E84" i="89"/>
  <c r="F84" i="89" s="1"/>
  <c r="D56" i="89"/>
  <c r="E52" i="89"/>
  <c r="F52" i="89" s="1"/>
  <c r="E50" i="89"/>
  <c r="F50" i="89" s="1"/>
  <c r="E46" i="89"/>
  <c r="F46" i="89" s="1"/>
  <c r="F56" i="89" s="1"/>
  <c r="D23" i="89"/>
  <c r="E21" i="89"/>
  <c r="F21" i="89" s="1"/>
  <c r="E19" i="89"/>
  <c r="F19" i="89" s="1"/>
  <c r="E17" i="89"/>
  <c r="F17" i="89" s="1"/>
  <c r="E15" i="89"/>
  <c r="F15" i="89" s="1"/>
  <c r="E13" i="89"/>
  <c r="F13" i="89" s="1"/>
  <c r="A3" i="89"/>
  <c r="F125" i="89" l="1"/>
  <c r="F178" i="89" s="1"/>
  <c r="F23" i="89"/>
  <c r="F170" i="89" s="1"/>
  <c r="F94" i="89"/>
  <c r="F112" i="89"/>
  <c r="F164" i="89"/>
  <c r="F184" i="89" s="1"/>
  <c r="F172" i="89"/>
  <c r="F174" i="89"/>
  <c r="F176" i="89"/>
  <c r="F186" i="89" l="1"/>
  <c r="F12" i="25" s="1"/>
  <c r="F15" i="25" l="1"/>
  <c r="A7" i="14" l="1"/>
  <c r="A11" i="14" s="1"/>
  <c r="F8" i="14"/>
  <c r="G8" i="14" s="1"/>
  <c r="F9" i="14"/>
  <c r="G9" i="14" s="1"/>
  <c r="F12" i="14"/>
  <c r="G12" i="14"/>
  <c r="F13" i="14"/>
  <c r="G13" i="14" s="1"/>
  <c r="F18" i="14"/>
  <c r="G18" i="14" s="1"/>
  <c r="F19" i="14"/>
  <c r="G19" i="14" s="1"/>
  <c r="F20" i="14"/>
  <c r="G20" i="14" s="1"/>
  <c r="F21" i="14"/>
  <c r="G21" i="14" s="1"/>
  <c r="F25" i="14"/>
  <c r="G25" i="14" s="1"/>
  <c r="F28" i="14"/>
  <c r="G28" i="14" s="1"/>
  <c r="F29" i="14"/>
  <c r="G29" i="14"/>
  <c r="F32" i="14"/>
  <c r="G32" i="14" s="1"/>
  <c r="F33" i="14"/>
  <c r="G33" i="14" s="1"/>
  <c r="F36" i="14"/>
  <c r="G36" i="14" s="1"/>
  <c r="F37" i="14"/>
  <c r="G37" i="14" s="1"/>
  <c r="F40" i="14"/>
  <c r="G40" i="14" s="1"/>
  <c r="F41" i="14"/>
  <c r="G41" i="14" s="1"/>
  <c r="F44" i="14"/>
  <c r="G44" i="14" s="1"/>
  <c r="F47" i="14"/>
  <c r="G47" i="14" s="1"/>
  <c r="F48" i="14"/>
  <c r="G48" i="14" s="1"/>
  <c r="F51" i="14"/>
  <c r="G51" i="14" s="1"/>
  <c r="F54" i="14"/>
  <c r="G54" i="14" s="1"/>
  <c r="F55" i="14"/>
  <c r="G55" i="14" s="1"/>
  <c r="F58" i="14"/>
  <c r="G58" i="14" s="1"/>
  <c r="F59" i="14"/>
  <c r="G59" i="14" s="1"/>
  <c r="F60" i="14"/>
  <c r="G60" i="14" s="1"/>
  <c r="F63" i="14"/>
  <c r="G63" i="14" s="1"/>
  <c r="F64" i="14"/>
  <c r="G64" i="14" s="1"/>
  <c r="F65" i="14"/>
  <c r="G65" i="14" s="1"/>
  <c r="F66" i="14"/>
  <c r="G66" i="14" s="1"/>
  <c r="F67" i="14"/>
  <c r="G67" i="14" s="1"/>
  <c r="F68" i="14"/>
  <c r="G68" i="14" s="1"/>
  <c r="F69" i="14"/>
  <c r="G69" i="14" s="1"/>
  <c r="F72" i="14"/>
  <c r="G72" i="14" s="1"/>
  <c r="F73" i="14"/>
  <c r="G73" i="14" s="1"/>
  <c r="F74" i="14"/>
  <c r="G74" i="14" s="1"/>
  <c r="F77" i="14"/>
  <c r="G77" i="14" s="1"/>
  <c r="F78" i="14"/>
  <c r="G78" i="14" s="1"/>
  <c r="F79" i="14"/>
  <c r="G79" i="14" s="1"/>
  <c r="F82" i="14"/>
  <c r="G82" i="14" s="1"/>
  <c r="F85" i="14"/>
  <c r="G85" i="14" s="1"/>
  <c r="F86" i="14"/>
  <c r="G86" i="14" s="1"/>
  <c r="F89" i="14"/>
  <c r="G89" i="14" s="1"/>
  <c r="F90" i="14"/>
  <c r="G90" i="14" s="1"/>
  <c r="F93" i="14"/>
  <c r="G93" i="14" s="1"/>
  <c r="F94" i="14"/>
  <c r="G94" i="14" s="1"/>
  <c r="F98" i="14"/>
  <c r="G98" i="14" s="1"/>
  <c r="F101" i="14"/>
  <c r="G101" i="14" s="1"/>
  <c r="F104" i="14"/>
  <c r="G104" i="14" s="1"/>
  <c r="F105" i="14"/>
  <c r="G105" i="14" s="1"/>
  <c r="F106" i="14"/>
  <c r="G106" i="14" s="1"/>
  <c r="F109" i="14"/>
  <c r="G109" i="14" s="1"/>
  <c r="F110" i="14"/>
  <c r="G110" i="14" s="1"/>
  <c r="F111" i="14"/>
  <c r="G111" i="14" s="1"/>
  <c r="F114" i="14"/>
  <c r="G114" i="14" s="1"/>
  <c r="F117" i="14"/>
  <c r="G117" i="14" s="1"/>
  <c r="F118" i="14"/>
  <c r="G118" i="14" s="1"/>
  <c r="F121" i="14"/>
  <c r="G121" i="14" s="1"/>
  <c r="F122" i="14"/>
  <c r="G122" i="14" s="1"/>
  <c r="F125" i="14"/>
  <c r="G125" i="14" s="1"/>
  <c r="F128" i="14"/>
  <c r="G128" i="14" s="1"/>
  <c r="F131" i="14"/>
  <c r="G131" i="14" s="1"/>
  <c r="F134" i="14"/>
  <c r="G134" i="14" s="1"/>
  <c r="A2" i="1"/>
  <c r="C17" i="25"/>
  <c r="A3" i="57"/>
  <c r="A1" i="89" l="1"/>
  <c r="A1" i="57"/>
  <c r="A1" i="25"/>
  <c r="A15" i="14"/>
  <c r="A23" i="14" s="1"/>
  <c r="G137" i="14"/>
  <c r="G142" i="14"/>
  <c r="G140" i="14"/>
  <c r="A27" i="14" l="1"/>
  <c r="A31" i="14" s="1"/>
  <c r="A35" i="14" l="1"/>
  <c r="A39" i="14" l="1"/>
  <c r="A43" i="14" l="1"/>
  <c r="A46" i="14" s="1"/>
  <c r="A50" i="14" l="1"/>
  <c r="A53" i="14" l="1"/>
  <c r="A57" i="14" s="1"/>
  <c r="A62" i="14" s="1"/>
  <c r="A71" i="14" s="1"/>
  <c r="A76" i="14" s="1"/>
  <c r="A81" i="14" s="1"/>
  <c r="A84" i="14" s="1"/>
  <c r="A88" i="14" s="1"/>
  <c r="A92" i="14" s="1"/>
  <c r="A96" i="14" s="1"/>
  <c r="A100" i="14" s="1"/>
  <c r="A103" i="14" s="1"/>
  <c r="A108" i="14" s="1"/>
  <c r="A113" i="14" s="1"/>
  <c r="A116" i="14" s="1"/>
  <c r="A120" i="14" s="1"/>
  <c r="A124" i="14" s="1"/>
  <c r="A127" i="14" s="1"/>
  <c r="A130" i="14" s="1"/>
  <c r="A133" i="14" s="1"/>
  <c r="A136" i="14" s="1"/>
  <c r="A139" i="14" s="1"/>
  <c r="F17" i="25" l="1"/>
  <c r="F20" i="25" s="1"/>
</calcChain>
</file>

<file path=xl/sharedStrings.xml><?xml version="1.0" encoding="utf-8"?>
<sst xmlns="http://schemas.openxmlformats.org/spreadsheetml/2006/main" count="502" uniqueCount="311">
  <si>
    <r>
      <t>vsa potrebna pripravljalna in zaključna dela</t>
    </r>
    <r>
      <rPr>
        <sz val="10"/>
        <rFont val="Arial"/>
        <family val="2"/>
        <charset val="238"/>
      </rPr>
      <t/>
    </r>
  </si>
  <si>
    <r>
      <t xml:space="preserve">Uvodnica - D2:
</t>
    </r>
    <r>
      <rPr>
        <sz val="10"/>
        <rFont val="Times New Roman CE"/>
        <family val="1"/>
        <charset val="238"/>
      </rPr>
      <t>Sklop  sestavljen  iz prehodnega kosa PE/jeklo,      jeklene      brezšivne srednjetežke   črne   cevi   po   JUS C.B5.225,  material  Č.1212, zaščitne cevi, krogelne pipe s čepom in iz  omarice za požarno pipo,  izdelane iz</t>
    </r>
  </si>
  <si>
    <t>nerjaveče pločevine po delavniški risbi proizvajalca, prirejene za pritrditev na zid dimenzije 250x300x200 mm  z napisom: GLAVNA PLINSKA POŽARNA PIPA. V ceni  sklopa  je zajeta vgradnja.</t>
  </si>
  <si>
    <t>DN 25    (izvedba D)</t>
  </si>
  <si>
    <r>
      <t>Lok 45</t>
    </r>
    <r>
      <rPr>
        <b/>
        <vertAlign val="superscript"/>
        <sz val="10"/>
        <rFont val="Times New Roman CE"/>
        <family val="1"/>
        <charset val="238"/>
      </rPr>
      <t xml:space="preserve">0
</t>
    </r>
    <r>
      <rPr>
        <sz val="10"/>
        <rFont val="Times New Roman CE"/>
        <family val="1"/>
        <charset val="238"/>
      </rPr>
      <t>Lok iz trdega PE, 45</t>
    </r>
    <r>
      <rPr>
        <vertAlign val="superscript"/>
        <sz val="10"/>
        <rFont val="Times New Roman CE"/>
        <family val="1"/>
        <charset val="238"/>
      </rPr>
      <t>0</t>
    </r>
    <r>
      <rPr>
        <sz val="10"/>
        <rFont val="Times New Roman CE"/>
        <family val="1"/>
        <charset val="238"/>
      </rPr>
      <t>.</t>
    </r>
  </si>
  <si>
    <t>PE 32</t>
  </si>
  <si>
    <t>PE 63</t>
  </si>
  <si>
    <r>
      <t>Lok  90</t>
    </r>
    <r>
      <rPr>
        <b/>
        <vertAlign val="superscript"/>
        <sz val="10"/>
        <rFont val="Times New Roman CE"/>
        <family val="1"/>
        <charset val="238"/>
      </rPr>
      <t xml:space="preserve">0
</t>
    </r>
    <r>
      <rPr>
        <sz val="10"/>
        <rFont val="Times New Roman CE"/>
        <family val="1"/>
        <charset val="238"/>
      </rPr>
      <t>Lok iz trdega PE, 90</t>
    </r>
    <r>
      <rPr>
        <vertAlign val="superscript"/>
        <sz val="10"/>
        <rFont val="Times New Roman CE"/>
        <family val="1"/>
        <charset val="238"/>
      </rPr>
      <t>0</t>
    </r>
    <r>
      <rPr>
        <sz val="10"/>
        <rFont val="Times New Roman CE"/>
        <family val="1"/>
        <charset val="238"/>
      </rPr>
      <t>.</t>
    </r>
  </si>
  <si>
    <t xml:space="preserve"> </t>
  </si>
  <si>
    <r>
      <t xml:space="preserve">T-kos
</t>
    </r>
    <r>
      <rPr>
        <sz val="10"/>
        <rFont val="Times New Roman CE"/>
        <family val="1"/>
        <charset val="238"/>
      </rPr>
      <t>Odcepni T-kos iz trdega PE.</t>
    </r>
  </si>
  <si>
    <t xml:space="preserve">PE 32/32      </t>
  </si>
  <si>
    <t xml:space="preserve">PE 63/63      </t>
  </si>
  <si>
    <r>
      <t xml:space="preserve">Pozicijska tablica:
</t>
    </r>
    <r>
      <rPr>
        <sz val="10"/>
        <rFont val="Times New Roman CE"/>
        <family val="1"/>
        <charset val="238"/>
      </rPr>
      <t>Pozicijska tablica za  oznako armatur hišnega  priključka,  skupaj  s  pritrdilnim materialom in izmero.</t>
    </r>
  </si>
  <si>
    <r>
      <t xml:space="preserve">Tlačni  preizkus
</t>
    </r>
    <r>
      <rPr>
        <sz val="10"/>
        <rFont val="Times New Roman CE"/>
        <family val="1"/>
        <charset val="238"/>
      </rPr>
      <t>Tlačni  preizkus  hišnih  priključkov izvedenih  po  navodilih iz projekta, izdaja atesta.</t>
    </r>
  </si>
  <si>
    <r>
      <t xml:space="preserve">Pomožna  gradbena  dela:
</t>
    </r>
    <r>
      <rPr>
        <sz val="10"/>
        <rFont val="Times New Roman CE"/>
        <family val="1"/>
        <charset val="238"/>
      </rPr>
      <t>Pomožna  gradbena  dela, zarisovanje, vrtanje zidov,  beljenje zidov, vzpostavitev v prvotno stanje.</t>
    </r>
  </si>
  <si>
    <t>ocena</t>
  </si>
  <si>
    <r>
      <t xml:space="preserve">Nepredvidena  dela:
</t>
    </r>
    <r>
      <rPr>
        <sz val="10"/>
        <rFont val="Times New Roman CE"/>
        <family val="1"/>
        <charset val="238"/>
      </rPr>
      <t>Nepredvidena dela, stroški nadzora, splošni, manipulativni, transportni in zavarovalni stroški.</t>
    </r>
  </si>
  <si>
    <t>SKUPAJ</t>
  </si>
  <si>
    <t>vsi stroški za zagotavljanje varnosti in zdravja pri delu, zlasti stroške za vsa dela, ki izhajajo iz zahtev Varnostnega načrta</t>
  </si>
  <si>
    <t>stroški odvoda meteorne vode iz gradbene jame in vode, ki se izceja iz bočnih strani izkopa, če je potrebno</t>
  </si>
  <si>
    <t>stroški dela v kampadah zaradi oteženih geoloških razmer</t>
  </si>
  <si>
    <t>stroški dela v nagnjenem terenu</t>
  </si>
  <si>
    <t>stroški oteženega izkopa v mokrem terenu, izkop v vodi, prekop potokov itd.</t>
  </si>
  <si>
    <t>Naročnik:</t>
  </si>
  <si>
    <t xml:space="preserve">DN 50          </t>
  </si>
  <si>
    <t>Tam, kjer je v popisu določen kos opisan kot določen tip ali blagovna znamka (kot npr...), se to razume v smislu lažjega opisa: enakovreden ali boljši.</t>
  </si>
  <si>
    <r>
      <t xml:space="preserve">Omarica - D:
</t>
    </r>
    <r>
      <rPr>
        <sz val="10"/>
        <rFont val="Times New Roman CE"/>
        <family val="1"/>
        <charset val="238"/>
      </rPr>
      <t>Omarica za požarno pipo,  izdelana iz nerjaveče pločevine po delavniški risbi proizvajalca, prirejena za pritrditev na zid s pocinkano zaščitno cevjo in z napisom: GLAVNA PLINSKA POŽARNA PIPA.</t>
    </r>
  </si>
  <si>
    <t xml:space="preserve">250x300x200 mm  </t>
  </si>
  <si>
    <t xml:space="preserve">350x400x250 mm  </t>
  </si>
  <si>
    <r>
      <t xml:space="preserve">Omarica - E:
</t>
    </r>
    <r>
      <rPr>
        <sz val="10"/>
        <rFont val="Times New Roman CE"/>
        <family val="1"/>
        <charset val="238"/>
      </rPr>
      <t>Omarica za požarno pipo,  izdelana iz nerjaveče pločevine po delavniški risbi proizvajalca, prirejena za pritrditev na zid  in z napisom: 
GLAVNA PLINSKA POŽARNA PIPA.</t>
    </r>
  </si>
  <si>
    <t xml:space="preserve">                       SIT</t>
  </si>
  <si>
    <t>Cene (DA=1 ali NE=0)</t>
  </si>
  <si>
    <t>Vrsta projektne dokumentacije:</t>
  </si>
  <si>
    <r>
      <t xml:space="preserve">Podpore:
</t>
    </r>
    <r>
      <rPr>
        <sz val="10"/>
        <rFont val="Times New Roman CE"/>
        <family val="1"/>
        <charset val="238"/>
      </rPr>
      <t>Cevne podpore,  izdelane iz jeklenih profilov in  cevnih  objemk, skupaj z montažo   v  zid   ali  varjenjem  na nosilno konstrukcijo in  opleskane po predhodnem  čiščenju  in  pleskanju s temeljno barvo.</t>
    </r>
  </si>
  <si>
    <t>kpl</t>
  </si>
  <si>
    <t>Vsa dela morajo biti izvedena pravilno in po pravilih stroke oz. po določilih veljavnih tehničnih predpisov, normativov ter skladno z obveznimi standardi.</t>
  </si>
  <si>
    <t>Kraj in datum izdelave načrta:</t>
  </si>
  <si>
    <t>Osnovni podatki o projektni dokumentaciji:</t>
  </si>
  <si>
    <t>DDV:</t>
  </si>
  <si>
    <t>DDV</t>
  </si>
  <si>
    <t>Vrsta del</t>
  </si>
  <si>
    <t>Opombe:</t>
  </si>
  <si>
    <t>Oznaka vrste načrta</t>
  </si>
  <si>
    <t>REKAPITULACIJA</t>
  </si>
  <si>
    <t>3.</t>
  </si>
  <si>
    <t>Številka projekta:</t>
  </si>
  <si>
    <t>Faktor Rasti Del</t>
  </si>
  <si>
    <t>Dodatni Faktor (dobava in montaža)</t>
  </si>
  <si>
    <t>Vrednosti so v EUR!</t>
  </si>
  <si>
    <t>Cene na enoto in vrednosti so v EUR brez DDV!</t>
  </si>
  <si>
    <t>Objekt</t>
  </si>
  <si>
    <t>SKUPAJ Z DDV:</t>
  </si>
  <si>
    <t>Izvajalec je dolžan izvesti vsa dela kvalitetno, v skladu s predpisi, standardi, projektom, tehničnimi pogoji in v skladu z dobro gradbeno prakso.</t>
  </si>
  <si>
    <t>*</t>
  </si>
  <si>
    <t>vse stroške za pridobitev začasnih površin za gradnjo  izven delovnega pasu (soglasja, odškodnine, itd.);</t>
  </si>
  <si>
    <t>vse stroške v zvezi z začasnim odvozom, deponiranjem in vračanjem izkopanega materiala na mestih, kjer ga ne bo možno deponirati na gradbišču;</t>
  </si>
  <si>
    <t>vse stroške za postavitev gradbišča, gradbiščnih objektov, ureditev začasnih deponij, tekoče vzdrževanje in odstranitev gradbišča;</t>
  </si>
  <si>
    <r>
      <t xml:space="preserve">Preboj:
</t>
    </r>
    <r>
      <rPr>
        <sz val="10"/>
        <rFont val="Times New Roman CE"/>
        <family val="1"/>
        <charset val="238"/>
      </rPr>
      <t>Zaščitna cev pri  preboju  skozi zid, zaščitena pred korozijo in zatesnjena s   trajno   elastičnim   materialom, izdelana po priloženi skici.</t>
    </r>
  </si>
  <si>
    <t>DN 40</t>
  </si>
  <si>
    <t>DN 65</t>
  </si>
  <si>
    <r>
      <t xml:space="preserve">Zaščitna cev:
</t>
    </r>
    <r>
      <rPr>
        <sz val="10"/>
        <rFont val="Times New Roman CE"/>
        <family val="1"/>
        <charset val="238"/>
      </rPr>
      <t>Zaščitna cev  pri  omarici  za glavno plinsko požarno  pipo, zaščitena pred korozijo  in   zatesnjena   s  trajno elastičnim  materialom,  izdelana  po priloženi skici.</t>
    </r>
  </si>
  <si>
    <r>
      <t xml:space="preserve">Zaščita vidnih cevi:
</t>
    </r>
    <r>
      <rPr>
        <sz val="10"/>
        <rFont val="Times New Roman CE"/>
        <family val="1"/>
        <charset val="238"/>
      </rPr>
      <t>Zaščita  vidnih cevi s  pleskanjem po predhodnem  čiščenju  in  pleskanju s temeljno barvo.</t>
    </r>
  </si>
  <si>
    <r>
      <t xml:space="preserve">Izolacija podometnih cevi:
</t>
    </r>
    <r>
      <rPr>
        <sz val="10"/>
        <rFont val="Times New Roman CE"/>
        <family val="1"/>
        <charset val="238"/>
      </rPr>
      <t>Izolacija     podometnih    cevi    z izolacijskim in  zaščitnim  trakom po predhodnem   čiščenju  do  kovinskega sijaja in premazu s prajmerjem.</t>
    </r>
  </si>
  <si>
    <r>
      <t xml:space="preserve">Obojka
</t>
    </r>
    <r>
      <rPr>
        <sz val="10"/>
        <rFont val="Times New Roman CE"/>
        <family val="1"/>
        <charset val="238"/>
      </rPr>
      <t>Elektrovarilna obojka  iz  trdega PE, skupaj z varjenjem.</t>
    </r>
  </si>
  <si>
    <r>
      <t xml:space="preserve">Sedlo
</t>
    </r>
    <r>
      <rPr>
        <sz val="10"/>
        <rFont val="Times New Roman CE"/>
        <family val="1"/>
        <charset val="238"/>
      </rPr>
      <t>Elektrovarilno  sedlo   z  obojko  iz trdega PE, skupaj z varjenjem.</t>
    </r>
  </si>
  <si>
    <t xml:space="preserve">PE 110/63    </t>
  </si>
  <si>
    <t xml:space="preserve">PE 160/63    </t>
  </si>
  <si>
    <t xml:space="preserve">PE 225/63    </t>
  </si>
  <si>
    <r>
      <t xml:space="preserve">Navrtalno   sedlo
</t>
    </r>
    <r>
      <rPr>
        <sz val="10"/>
        <rFont val="Times New Roman CE"/>
        <family val="1"/>
        <charset val="238"/>
      </rPr>
      <t>Elektrovarilno  navrtalno   sedlo  iz trdega PE, skupaj z varjenjem.</t>
    </r>
  </si>
  <si>
    <t xml:space="preserve">PE 110/32    </t>
  </si>
  <si>
    <t xml:space="preserve">PE 160/32    </t>
  </si>
  <si>
    <r>
      <t xml:space="preserve">Cevi iz jekla:
</t>
    </r>
    <r>
      <rPr>
        <sz val="10"/>
        <rFont val="Times New Roman CE"/>
        <family val="1"/>
        <charset val="238"/>
      </rPr>
      <t>Jeklena  brezšivna  srednjetežka črna cev po JUS C.B5.225, material Č.1212, skupaj z loki, varilnim, tesnilnim in pritrdilnim materialom in dodatkom za razrez.</t>
    </r>
  </si>
  <si>
    <t>DN 25 (33,7x3,25)</t>
  </si>
  <si>
    <t>DN 50 (60,3x3,65)</t>
  </si>
  <si>
    <r>
      <t xml:space="preserve">Uvodnice:
</t>
    </r>
    <r>
      <rPr>
        <sz val="10"/>
        <rFont val="Times New Roman CE"/>
        <family val="1"/>
        <charset val="238"/>
      </rPr>
      <t>Sklop  sestavljen  iz prehodnega kosa PE/jeklo,      jeklene      brezšivne srednjetežke   črne   cevi   po   JUS C.B5.225,  material  Č.1212,  zaščitne</t>
    </r>
  </si>
  <si>
    <t>SPLOŠNE OPOMBE K POPISU DEL</t>
  </si>
  <si>
    <t>Investitor bo zagotovil delovne površine v okviru ustreznega delovnega pasu. Na odsekih, kjer bo zaradi objektivnih vzrokov (v območju bližine objektov, konfiguracije terena, nepridobljenih soglasij ipd.) delovni pas ožji od običajnega se gradnja prilagodi dejanskim razmeram na terenu.</t>
  </si>
  <si>
    <t xml:space="preserve">Vse ostale površine, ki jih bo izvajalec potreboval za gradnjo in za organizacijo gradbišč, si bo moral priskbeti sam na svoje stroške.   </t>
  </si>
  <si>
    <t xml:space="preserve">Izvajalec mora omogočati stalen, prost in vzdrževan dostop za potrebe intervencije oz. vzdrževanja  </t>
  </si>
  <si>
    <t>Pri izvedbi se je treba držati načrtov in navodil oziroma tolmačenj projektanta. V primeru nejasnosti mora izvajalec del oz. ponudnik že v času izdelave ponudbe iskati ustrezna tolmačenja glavnega projektanta. V primeru, da izvajalec opazi v načrtu oz. detajlu napako, mora nanjo opozoriti, delo pa izvesti strokovno pravilno.</t>
  </si>
  <si>
    <t>Pri vseh pozicijah upoštevati tudi:</t>
  </si>
  <si>
    <t>Številka načrta:</t>
  </si>
  <si>
    <t>V kolikor želi izvajalec prilagoditi izvedbo svoji tehnologiji, mora izdelati ustrezno projektno dokumentacijo z detajli. Tehnološke risbe in projektno dokumentacijo z detajli mora pregledati in s podpisom potrditi arhitekt. Izvajanjena objektu se lahko prične, ko projektant potrdi risbe.</t>
  </si>
  <si>
    <t>GRADBENOOBRTNIŠKA DELA</t>
  </si>
  <si>
    <t>m3</t>
  </si>
  <si>
    <t>m2</t>
  </si>
  <si>
    <t>vse stroške za sanacijo in kultiviranje površin delovnega pasu in gradbiščnih površin po odstranitvi objektov</t>
  </si>
  <si>
    <t>stroške za postavitev objekta s poslovnim prostorom vključno z opremo za dve delovni mesti in za skupne operativne sestanke vel. cca 20 m2 za potrebe investitorja, s tekočim vzdrževanjem in čiščenjem</t>
  </si>
  <si>
    <t>vse stroške v zvezi s transporti po javnih poteh in cestah: morebitne odškodnine, morebitne sanacije cestišč zaradi poškodb med gradnjo itd.</t>
  </si>
  <si>
    <t>stroške odvoza in zagotovitev odstranjevanja odpadnega gradbenega materiala skladno z zakonodajo na področju ravnanja z odpadki (odvoz na urejene deponije s taksami itd.)</t>
  </si>
  <si>
    <t>Izvajalec je dolžan pri ponudbi upoštevati vse povezane stroške, ki so potrebni za tehnično pravilno izvedbo del, ki jih ponuja v izvedbo (kot npr. razni pritrdilni material, vezni in tesnilni material, stikovanje, sidra, nosilne profile, podkonstrukcije in podobno).</t>
  </si>
  <si>
    <t>vse potrebne transporte do mesta vgrajevanja (vsi manipulativnimi stroški)</t>
  </si>
  <si>
    <t>vse potrebno delo in material</t>
  </si>
  <si>
    <t>ves potrebni glavni in pomožni, pritrdilni tesnilni in vezni material</t>
  </si>
  <si>
    <t>terminsko usklajevanje del z ostalimi izvajalci na objektu</t>
  </si>
  <si>
    <t>čiščenje in odvoz gradbenih odpadkov na trajno deponijo</t>
  </si>
  <si>
    <t>eventuelne poškodbe in čiščenja javnih vozišč ter drugih površin zaradi prevozov bremenijo izvajalca. Izvajalec del mora posebej paziti na vse obstoječe komunalne in energetske priključke</t>
  </si>
  <si>
    <t>preizkušanje kvalitete materiala, ki se vgrajuje in dokazovanje kvalitete z atesti</t>
  </si>
  <si>
    <t>Pri izvedbi gradbenih del je potrebno paziti na obstoječe NN kable ZR, sodelovanje s predstavniki upravljavca</t>
  </si>
  <si>
    <t>V primeru, da se posega v spodnji in zgornji ustroj je potrebno po opravljenih gradbenih delih izvesti vsa potrebna dela na zgornjem in spodnjem ustroju skladno s Pravilnikom o zgornjem vstroju železniških prog.</t>
  </si>
  <si>
    <t>Izvajalec je dolžan pri sestavi ponudbe (in izvajanju del) upoštevati vse grafične in tekstualne dele projekta (PZI).</t>
  </si>
  <si>
    <t>cevi in krogelne pipe s termičnim varovalom (ali posebej prigrajenim zapornim elementom s termičnim varovalom) in s čepom. Pipa oziroma zaporni element morata biti skladna z VP 301.</t>
  </si>
  <si>
    <t>V ceni  sklopa  je zajeta vgradnja skupaj z  vrtanjem  zidu in vzpostavitvijo  v prvotno stanje.</t>
  </si>
  <si>
    <t>DN 25    (izvedba A)</t>
  </si>
  <si>
    <t>DN 25    (izvedba C)</t>
  </si>
  <si>
    <t>DN 50    (izvedba A)</t>
  </si>
  <si>
    <t>DN 50    (izvedba C)</t>
  </si>
  <si>
    <t xml:space="preserve">PE 225/32    </t>
  </si>
  <si>
    <r>
      <t xml:space="preserve">Navrtalna ogrlica
</t>
    </r>
    <r>
      <rPr>
        <sz val="10"/>
        <rFont val="Times New Roman CE"/>
        <family val="1"/>
        <charset val="238"/>
      </rPr>
      <t>Cevna navrtalna ogrlica iz trdega PE za izvedbo odcepa na  PVC plinovodu z vgradbilno garnituro.</t>
    </r>
  </si>
  <si>
    <t xml:space="preserve">POPIS MATERIALA IN DEL S PREDRAČUNOM </t>
  </si>
  <si>
    <t>HIŠNI PRIKLJUČKI - STROJNA DELA  (N)</t>
  </si>
  <si>
    <t>Z. ŠT.</t>
  </si>
  <si>
    <t>VRSTA DELA</t>
  </si>
  <si>
    <t>KOS</t>
  </si>
  <si>
    <r>
      <t>CENA/ENOTO</t>
    </r>
    <r>
      <rPr>
        <b/>
        <sz val="12"/>
        <color indexed="8"/>
        <rFont val="Times New Roman CE"/>
        <family val="1"/>
        <charset val="238"/>
      </rPr>
      <t xml:space="preserve"> SIT/ENOTO</t>
    </r>
  </si>
  <si>
    <t>CENA SIT</t>
  </si>
  <si>
    <r>
      <t xml:space="preserve">Cev iz PE - SDR 11
</t>
    </r>
    <r>
      <rPr>
        <sz val="10"/>
        <rFont val="Times New Roman CE"/>
        <family val="1"/>
        <charset val="238"/>
      </rPr>
      <t xml:space="preserve">Cev iz PE, po DIN8074 in ISO/DIS 4437, SDR 11 (serija 5) skupaj z dodatkom  za razrez.
</t>
    </r>
  </si>
  <si>
    <t xml:space="preserve">PE 32x3,0    </t>
  </si>
  <si>
    <t xml:space="preserve">PE 63x5,8    </t>
  </si>
  <si>
    <t>Poz.</t>
  </si>
  <si>
    <t>Opis postavke</t>
  </si>
  <si>
    <t>Enota</t>
  </si>
  <si>
    <t>Količina</t>
  </si>
  <si>
    <t>Cena</t>
  </si>
  <si>
    <t>Vrednost</t>
  </si>
  <si>
    <r>
      <t>m</t>
    </r>
    <r>
      <rPr>
        <vertAlign val="superscript"/>
        <sz val="10"/>
        <color indexed="8"/>
        <rFont val="Times New Roman CE"/>
        <family val="1"/>
        <charset val="238"/>
      </rPr>
      <t>2</t>
    </r>
  </si>
  <si>
    <t>m</t>
  </si>
  <si>
    <t>kg</t>
  </si>
  <si>
    <t>kos</t>
  </si>
  <si>
    <r>
      <t xml:space="preserve">Krogelna     pipa - jeklo:
</t>
    </r>
    <r>
      <rPr>
        <sz val="10"/>
        <rFont val="Times New Roman CE"/>
        <family val="1"/>
        <charset val="238"/>
      </rPr>
      <t>Krogelna     pipa     z     navojnima priključkoma,  tlačne  stopnje NP 4, standardne  dolžine,   atestirana  za zemeljski    plin,    z    ročko   za posluževanje,  skupaj z izolirnim kosom in tesnilnim materialom.</t>
    </r>
  </si>
  <si>
    <t xml:space="preserve">DN 25          </t>
  </si>
  <si>
    <r>
      <t xml:space="preserve">Izpihovalna  cev v omarici
</t>
    </r>
    <r>
      <rPr>
        <sz val="10"/>
        <rFont val="Times New Roman CE"/>
        <family val="1"/>
        <charset val="238"/>
      </rPr>
      <t>Izpihovalna  cev, izdelana iz jeklene cevi 21,3x2,65  zaprto z navojnim čepom DN 15, skupaj z varilnim, tesnilnim in vijačnim materialom.</t>
    </r>
  </si>
  <si>
    <t xml:space="preserve">(izdelano po priloženi skici).
</t>
  </si>
  <si>
    <r>
      <t xml:space="preserve">Cestna  kapa:
</t>
    </r>
    <r>
      <rPr>
        <sz val="10"/>
        <rFont val="Times New Roman CE"/>
        <family val="1"/>
        <charset val="238"/>
      </rPr>
      <t>Litoželezna   zaščitna  cestna  kapa, material  SL  18,  z  napisom plin na pokrovu, zaščitena z bitumnom.</t>
    </r>
  </si>
  <si>
    <t xml:space="preserve">DN 190        </t>
  </si>
  <si>
    <r>
      <t xml:space="preserve">Prirobnica:
</t>
    </r>
    <r>
      <rPr>
        <sz val="10"/>
        <rFont val="Times New Roman CE"/>
        <family val="1"/>
        <charset val="238"/>
      </rPr>
      <t>Jeklena prirobnica z  grlom, izdelana po  JUS  M.B6.163,  NP  16,  material Č.0361,  skupaj z varilnim, tesnilnim in vijačnim materialom.</t>
    </r>
  </si>
  <si>
    <t xml:space="preserve">50/60,3        </t>
  </si>
  <si>
    <t xml:space="preserve">80/88,9        </t>
  </si>
  <si>
    <t xml:space="preserve">100/114,3     </t>
  </si>
  <si>
    <r>
      <t xml:space="preserve">Slepa prirobnica:
</t>
    </r>
    <r>
      <rPr>
        <sz val="10"/>
        <rFont val="Times New Roman CE"/>
        <family val="1"/>
        <charset val="238"/>
      </rPr>
      <t>Jeklena slepa prirobnica, izdelana po JUS M.B6.191, NP 16, material Č.0361, oblika  B,   skupaj  s  tesnilnim  in vijačnim materialom.</t>
    </r>
  </si>
  <si>
    <t xml:space="preserve">B 50             </t>
  </si>
  <si>
    <t xml:space="preserve">B 80             </t>
  </si>
  <si>
    <t xml:space="preserve">B 100           </t>
  </si>
  <si>
    <t xml:space="preserve">PVC 50 / PE 32    </t>
  </si>
  <si>
    <t xml:space="preserve">PVC 100 / PE 32    </t>
  </si>
  <si>
    <t xml:space="preserve">PVC 100 / PE 63    </t>
  </si>
  <si>
    <r>
      <t xml:space="preserve">Ogrlica
</t>
    </r>
    <r>
      <rPr>
        <sz val="10"/>
        <rFont val="Times New Roman CE"/>
        <family val="1"/>
        <charset val="238"/>
      </rPr>
      <t>Cevna ogrlica iz trdega PE za izvedbo odcepa na  PVC plinovodu z vgradbilno garnituro.</t>
    </r>
  </si>
  <si>
    <t>SKUPAJ BREZ DDV:</t>
  </si>
  <si>
    <r>
      <t xml:space="preserve">Krogelna pipa PE - vgradna
</t>
    </r>
    <r>
      <rPr>
        <sz val="10"/>
        <rFont val="Times New Roman CE"/>
        <family val="1"/>
        <charset val="238"/>
      </rPr>
      <t>Krogelna pipa iz trdega  PE tlačne stopnje NP 4, z vgradbilno   garnituro  in  prilagoditvijo dolžine   vgradbilne   garniture   na terenu, skupaj z varjenjem.</t>
    </r>
  </si>
  <si>
    <t>Izvajalec je dolžan pri ponudbi upoštevati vse povezane stroške, ki so potrebni za tehnično pravilno izvedbo del, ki jih ponuja v izvedbo (kot npr. razni pritrdilni material, vezni in tesnilni material, podkonstrukcije in podobno).</t>
  </si>
  <si>
    <t>Ostalo</t>
  </si>
  <si>
    <t>vsa potrebna merjenja</t>
  </si>
  <si>
    <t>usklajevanje z osnovnim načrtom in posvetovanje s projektantom</t>
  </si>
  <si>
    <t>povračilo morebitne škode povzročene ostalim izvajalcem</t>
  </si>
  <si>
    <t>vsa potrebna pomožna sredstva na objektu kot so lestve, odri, …</t>
  </si>
  <si>
    <t>skladiščenje materiala na gradbišču</t>
  </si>
  <si>
    <t>dela in ukrepe po določilih veljavnih predpisov varstva pri delu</t>
  </si>
  <si>
    <t>V posameznih postavkah je zajeto: dobava materiala, vgradnja materiala in gradbena pomoč inštalaterjem, razen kjer je eksplicitno drugače navedeno</t>
  </si>
  <si>
    <t>Betonska dela</t>
  </si>
  <si>
    <t>Tesarska dela</t>
  </si>
  <si>
    <t>Izkopi za jarke, kanale in jaške vključujejo odmet na rob jarka oz. na tovorno vozilo in odvoz na deponijo</t>
  </si>
  <si>
    <t>Izvajalec mora v enotnih cenah upoštevati naslednje stroške, v kolikor le-ti niso upoštevani v posebnih postavkah:</t>
  </si>
  <si>
    <t>Popis tvori celoto skupaj z grafičnim in teksualnim delom načrta, zato ga je potrebno brati skupaj s celotnim načrtom (grafike, tehnična poročila)</t>
  </si>
  <si>
    <t>Ponudnik je dolžan o vsaki ugotovljeni neskladnosti med popisom in tehničnim poročilom/grafičnimi prikazi obvestiti projektanta in investitorja</t>
  </si>
  <si>
    <t>Pred pričetkom del je treba vse opise, mere, količine in obdelave kontrolirati po zadnjeveljavnih načrtrih, detajlih in opisih.</t>
  </si>
  <si>
    <t>V ceno vključiti ves material, delo, dobavo, montažo, prenose in prevoze</t>
  </si>
  <si>
    <r>
      <t xml:space="preserve">Cevna kapa
</t>
    </r>
    <r>
      <rPr>
        <sz val="10"/>
        <rFont val="Times New Roman CE"/>
        <family val="1"/>
        <charset val="238"/>
      </rPr>
      <t>Cevna kapa iz trdega PE.</t>
    </r>
  </si>
  <si>
    <t xml:space="preserve">PE 32           </t>
  </si>
  <si>
    <t xml:space="preserve">PE 63           </t>
  </si>
  <si>
    <r>
      <t xml:space="preserve">Reducirni kos
</t>
    </r>
    <r>
      <rPr>
        <sz val="10"/>
        <rFont val="Times New Roman CE"/>
        <family val="1"/>
        <charset val="238"/>
      </rPr>
      <t>Reducirni kos iz trdega PE.</t>
    </r>
  </si>
  <si>
    <t xml:space="preserve">PE 63/32      </t>
  </si>
  <si>
    <r>
      <t xml:space="preserve">Prehodni kos
</t>
    </r>
    <r>
      <rPr>
        <sz val="10"/>
        <rFont val="Times New Roman CE"/>
        <family val="1"/>
        <charset val="238"/>
      </rPr>
      <t>Prehodni kos PE/jeklo.</t>
    </r>
  </si>
  <si>
    <t>PE 32/DN 25</t>
  </si>
  <si>
    <t>PE 63/DN 50</t>
  </si>
  <si>
    <r>
      <t xml:space="preserve">Jekleni  izolirni  kos
</t>
    </r>
    <r>
      <rPr>
        <sz val="10"/>
        <rFont val="Times New Roman CE"/>
        <family val="1"/>
        <charset val="238"/>
      </rPr>
      <t>Jekleni  izolirni  kos  po  DIN 3389, z navojnima priključkoma, material  Č.1212,  skupaj  s tesnilnim materialom.</t>
    </r>
  </si>
  <si>
    <t>DN 25</t>
  </si>
  <si>
    <t>Izkopani material je potrebno v kolikor teren dopušča razgrniti na stran ali pa odpeljati na deponijo. Po končanih delih mora biti ves izkopani in odpadni material pospravljen in teren primerno utrjen.</t>
  </si>
  <si>
    <t>Pri vseh postavkah upoštevati tudi:</t>
  </si>
  <si>
    <t>čiščenje izdelkov in delovnih priprav med delom in po končanem delu</t>
  </si>
  <si>
    <t>Zemeljska dela</t>
  </si>
  <si>
    <t>Izvajalec je dolžan pri izvedbi izkopov prestaviti vse obstoječe inštalacijske vode: fekalno in meteorno kanalizacijo, elektroinštalacijo, telefon, vodovod, plinovod...</t>
  </si>
  <si>
    <r>
      <t xml:space="preserve">Za zasipanje gradbene jame se mora uporabiti izbran čisti material, dobljen pri izkopu gradbene jame, ali pa če ta ne ustreza, dobaviti novega. </t>
    </r>
    <r>
      <rPr>
        <sz val="9"/>
        <color indexed="8"/>
        <rFont val="Arial CE"/>
        <family val="2"/>
        <charset val="238"/>
      </rPr>
      <t>Zasipanje je potrebno izvajati v slojih, z utrjevanjem vsakega sloja posebej tako, da se sesedanje zemeljskega materiala zmanjša na minimum.</t>
    </r>
  </si>
  <si>
    <t xml:space="preserve">Ves vgradni material mora imeti ustrezne ateste, mora biti vgrajen po predpisih in mora ustrezati veljavnim predpisom in standardom. </t>
  </si>
  <si>
    <t>Pri postavkah, kjer je določen odvoz odpadnega materiala oziroma ruševin (gradbeni odpadki) na trajno deponijo pomeni, da za odvoz poskrbi izvajalec.</t>
  </si>
  <si>
    <t xml:space="preserve">Obračun izvršenih količin predstavlja netto izkopane količine v raščenem stanju. </t>
  </si>
  <si>
    <t>Obračun izvršenih količin predstavlja netto zasipne količine v utrjenem stanju.</t>
  </si>
  <si>
    <t>Dno gradbene jame mora biti izvedeno ravno s točnostjo ±3 cm na dolžini letve 3,00 m. Za nasipavanje mora biti uporabljen izbran čisti gramozni material.</t>
  </si>
  <si>
    <t>Zasipavanje je izvajati v slojih, z utrjevanjem vsakega sloja posebej tako, da je posedanje materiala zmanjšano na minimum. Modul utrjevanja nasipa je odvisen od predvidenih površinskih obremenitev.</t>
  </si>
  <si>
    <t>Dejansko potrebne module zbitosti določi geomehanik.</t>
  </si>
  <si>
    <t>pregled bočnih strani izkopa vsak dan pred pričetkom dela, zlasti po dež. vremenu, mrazu ali miniranju</t>
  </si>
  <si>
    <t>Vsa dela morajo biti izvedena pravilno in po pravilih stroke oz. po določilih veljavnih tehničnih predpisov, normativov ter skladno z obveznimi standardi (SIST EN 206, SIST 1026, SIST EN 13670, SIST EN 10080, tolerance ravnine betonov po DIN 18202).</t>
  </si>
  <si>
    <t>Material za ta dela mora po kvaliteti ustrezati določilom veljavnih normativov in standardov.</t>
  </si>
  <si>
    <t>Betonska armatura mora biti obdelana v skladu z veljavninimi predpisi v kvaliteti predpisani v statičnem računu in izdelana točno po armaturnih načrtih. Pritrjena mora biti tako, da ostane med betoniranjem v zahtevanem položaju.</t>
  </si>
  <si>
    <t>Končno poročilo preiskav betona, ki ga izvede pooblaščena institucija, je vkalkulirano v ceni po enoti mere.</t>
  </si>
  <si>
    <t>Za posamezne vidne konstrukcije je potrebno vgrajevati enako kvaliteto mešanice betona in enako kvaliteto cementa istega proizvajalca.</t>
  </si>
  <si>
    <t>Za izvajalca del so merodajne marke betonov, ki so navedene v posamezni postavki popisa oziroma v statičnem računu in armaturnih načrtih. V primeru neskladnosti velja tolmačenje statika.</t>
  </si>
  <si>
    <t>Za obliko in mesto ev. delovne rege ali prekinitve betoniranja se je potrebno predhodno dogovoriti s projektantom statike.</t>
  </si>
  <si>
    <t>izdelava betona</t>
  </si>
  <si>
    <t>vse delavniške načrte izdela izvajalec</t>
  </si>
  <si>
    <t>zgoščevanje in negovanje betona (močenje, zaščita pred mrazom, soncem, vetrom, tresljaji itd.)</t>
  </si>
  <si>
    <t>vgradnjo vseh sider oz kovinskih nosilnih elementov za ostala gradbena in obrtniška dela</t>
  </si>
  <si>
    <t>čiščenje opažev po montaži armature</t>
  </si>
  <si>
    <t>čiščenje in vlaženje opažev neposredno pred pričetkom betoniranja</t>
  </si>
  <si>
    <t>manjša popravila opažev med betoniranjem</t>
  </si>
  <si>
    <t>vmetavanje betona v opaže ter premeščanje lijaka ali transportne cevi med betoniranjem</t>
  </si>
  <si>
    <t>čiščenje betonskega železa od blata, rje, ki se lušči, maščobe; postavljanje podložk in začasno vezanje armature k opažu</t>
  </si>
  <si>
    <t>kontrolirati, da so vsa sidra, škatle, vložki, doze, cevi in podobno, na predvidenih mestih</t>
  </si>
  <si>
    <t>za vidne konstrukcije je potrebno vgrajevati eanako kvaliteto mešanice betona in enako kvaliteto cementa istega proizvajalca</t>
  </si>
  <si>
    <t>čiščenje gradbišča, objekta in konstrukcijskih elemntov zaradi betoniranja</t>
  </si>
  <si>
    <t>Opaži morajo biti izdelani točno po projektirani obliki in merah oz. kotah betonske konstrukcije z vsemi potrebnimi podporami, oporami, horizontalno in vertikalno povezavo, tako, da so stabilni in sposobni za prevzem obtežbe betona in tehnologijo dela. Notranje površine opažev morajo biti ravne. Opaži morajo biti izdelani tako, da se razopaženje opravi lahko, brez pretresov in poškodovanja betonske konstrukcije.</t>
  </si>
  <si>
    <r>
      <t>Dobava, krivljene in polaganje rebraste armature</t>
    </r>
    <r>
      <rPr>
        <sz val="9"/>
        <rFont val="Arial"/>
        <family val="2"/>
      </rPr>
      <t xml:space="preserve"> S500, obračun po kilogramu;</t>
    </r>
  </si>
  <si>
    <t>vse kotne letvice v robovih in dodatne trikotne letvice na stikih različnih betonaž, letvice za dilatacije</t>
  </si>
  <si>
    <t>Ostala gradbena dela</t>
  </si>
  <si>
    <t>1.</t>
  </si>
  <si>
    <t>1.1</t>
  </si>
  <si>
    <t>2.</t>
  </si>
  <si>
    <t>2.1</t>
  </si>
  <si>
    <t>2.2</t>
  </si>
  <si>
    <t>2.4</t>
  </si>
  <si>
    <t>2.5</t>
  </si>
  <si>
    <t>2.6</t>
  </si>
  <si>
    <t>3.1</t>
  </si>
  <si>
    <t>3.2</t>
  </si>
  <si>
    <t>3.3</t>
  </si>
  <si>
    <t>3.4</t>
  </si>
  <si>
    <t>4.</t>
  </si>
  <si>
    <t>4.1</t>
  </si>
  <si>
    <t>4.2</t>
  </si>
  <si>
    <t>4.3</t>
  </si>
  <si>
    <t>5.</t>
  </si>
  <si>
    <t>5.1</t>
  </si>
  <si>
    <t>5.2</t>
  </si>
  <si>
    <t>5.3</t>
  </si>
  <si>
    <t>stroški črpanja talne vode iz gradbene jame, če je potrebno</t>
  </si>
  <si>
    <t>1.2</t>
  </si>
  <si>
    <t>1.3</t>
  </si>
  <si>
    <t>1.4</t>
  </si>
  <si>
    <t>1.5</t>
  </si>
  <si>
    <t>armatura do fi 12 mm</t>
  </si>
  <si>
    <t>Vrsta načrta:</t>
  </si>
  <si>
    <t>armatura nad fi 12 mm</t>
  </si>
  <si>
    <t>Objekt:</t>
  </si>
  <si>
    <t>3/2 - Načrt gradbenih konstrukcij</t>
  </si>
  <si>
    <t>Pripravljalna in rušitvena dela</t>
  </si>
  <si>
    <t>2.7</t>
  </si>
  <si>
    <t>4.4</t>
  </si>
  <si>
    <t>5.4</t>
  </si>
  <si>
    <r>
      <t>Kitanje konstrukcijskih dilatacij</t>
    </r>
    <r>
      <rPr>
        <sz val="9"/>
        <rFont val="Arial"/>
        <family val="2"/>
      </rPr>
      <t xml:space="preserve"> z dvokomponentnim trajno elastičnim kitom (npr. TIO kit), obračun po m1;</t>
    </r>
  </si>
  <si>
    <t>6.</t>
  </si>
  <si>
    <t>6.1</t>
  </si>
  <si>
    <t>Projektantski nadzor</t>
  </si>
  <si>
    <t>ura</t>
  </si>
  <si>
    <t>Geomehanski nadzor</t>
  </si>
  <si>
    <t>Upravljavski nadzor</t>
  </si>
  <si>
    <t>Izdelava geodetskega načrta izvednega stanja</t>
  </si>
  <si>
    <t>Izdelava projekta izvedenih del</t>
  </si>
  <si>
    <r>
      <rPr>
        <b/>
        <sz val="9"/>
        <rFont val="Arial"/>
        <family val="2"/>
        <charset val="238"/>
      </rPr>
      <t>Zakoličba vseh obstoječih podzemnih komunalnih naprav</t>
    </r>
    <r>
      <rPr>
        <sz val="9"/>
        <rFont val="Arial"/>
        <family val="2"/>
        <charset val="238"/>
      </rPr>
      <t xml:space="preserve"> v območju gradbenega posega s strani upravljalca le teh.</t>
    </r>
  </si>
  <si>
    <r>
      <t xml:space="preserve">Rušenje AB </t>
    </r>
    <r>
      <rPr>
        <b/>
        <sz val="9"/>
        <rFont val="Arial"/>
        <family val="2"/>
        <charset val="238"/>
      </rPr>
      <t>krone na opornem zidu</t>
    </r>
    <r>
      <rPr>
        <sz val="9"/>
        <rFont val="Arial"/>
        <family val="2"/>
        <charset val="238"/>
      </rPr>
      <t>,</t>
    </r>
    <r>
      <rPr>
        <sz val="9"/>
        <rFont val="Arial"/>
        <family val="2"/>
      </rPr>
      <t xml:space="preserve"> z odstranjevanjem ruševin ter nalaganje in odvoz na stalno deponijo, vključno s plačilom ustrezne pristojbine, obračun po m3;</t>
    </r>
  </si>
  <si>
    <r>
      <t>Rušenje konstrukcij obstoječega opornega zidu</t>
    </r>
    <r>
      <rPr>
        <sz val="9"/>
        <rFont val="Arial"/>
        <family val="2"/>
        <charset val="238"/>
      </rPr>
      <t xml:space="preserve"> (kamniti zid z dodatkom betona),</t>
    </r>
    <r>
      <rPr>
        <sz val="9"/>
        <rFont val="Arial"/>
        <family val="2"/>
      </rPr>
      <t xml:space="preserve"> z odstranjevanjem ruševin ter nalaganje in odvoz na stalno deponijo, vključno s plačilom ustrezne pristojbine, obračun po m3;</t>
    </r>
  </si>
  <si>
    <t>PZI</t>
  </si>
  <si>
    <t>OBČINA  AJDOVŠČINA</t>
  </si>
  <si>
    <t>Cesta 5.maja 6A</t>
  </si>
  <si>
    <t xml:space="preserve">5270 Ajdovščina </t>
  </si>
  <si>
    <t>Ureditev ceste v Vrtovinu</t>
  </si>
  <si>
    <t>3/2 – Načrt konzolne konstrukcije</t>
  </si>
  <si>
    <t>14368_3/2</t>
  </si>
  <si>
    <t xml:space="preserve">AB konzolna konstrukcija ob obstoječem zidu </t>
  </si>
  <si>
    <r>
      <t xml:space="preserve">Zakoličba zidu </t>
    </r>
    <r>
      <rPr>
        <sz val="9"/>
        <rFont val="Arial"/>
        <family val="2"/>
        <charset val="238"/>
      </rPr>
      <t>dolžine 67 m in postavitev in zavarovanje profilov, obračun komplet;</t>
    </r>
  </si>
  <si>
    <r>
      <rPr>
        <b/>
        <sz val="9"/>
        <rFont val="Arial"/>
        <family val="2"/>
        <charset val="238"/>
      </rPr>
      <t>Določitev in preverjanje položajev, višin in smeri</t>
    </r>
    <r>
      <rPr>
        <sz val="9"/>
        <rFont val="Arial"/>
        <family val="2"/>
        <charset val="238"/>
      </rPr>
      <t>, zid dolžine 67 m, obračun komplet;</t>
    </r>
  </si>
  <si>
    <r>
      <rPr>
        <b/>
        <sz val="9"/>
        <rFont val="Arial"/>
        <family val="2"/>
        <charset val="238"/>
      </rPr>
      <t>Planiranje in utrjevanje dna izkopa</t>
    </r>
    <r>
      <rPr>
        <sz val="9"/>
        <rFont val="Arial"/>
        <family val="2"/>
      </rPr>
      <t xml:space="preserve"> na +-2 cm, pomožna dela, prenosi, obračun po m2;</t>
    </r>
  </si>
  <si>
    <r>
      <rPr>
        <b/>
        <sz val="9"/>
        <rFont val="Arial"/>
        <family val="2"/>
        <charset val="238"/>
      </rPr>
      <t xml:space="preserve">Nakladanje, dovoz in zasip z materialom od izkopa </t>
    </r>
    <r>
      <rPr>
        <sz val="9"/>
        <rFont val="Arial"/>
        <family val="2"/>
        <charset val="238"/>
      </rPr>
      <t>iz začasne deponije gradbišča z razgrinjanjem in utrjevanjem v plasteh do potrebne zbitosti, pomožna dela, prenosi, obračun po m3 v raščenem stanju</t>
    </r>
    <r>
      <rPr>
        <sz val="9"/>
        <rFont val="Arial"/>
        <family val="2"/>
      </rPr>
      <t>;</t>
    </r>
  </si>
  <si>
    <r>
      <t xml:space="preserve">Dobava in vgrajevanje - pusti beton, </t>
    </r>
    <r>
      <rPr>
        <sz val="9"/>
        <rFont val="Arial"/>
        <family val="2"/>
        <charset val="238"/>
      </rPr>
      <t>beton C 1</t>
    </r>
    <r>
      <rPr>
        <sz val="9"/>
        <rFont val="Arial"/>
        <family val="2"/>
      </rPr>
      <t>6/20, XC0, prerez nad 0,30 m3/m1-m2;</t>
    </r>
  </si>
  <si>
    <r>
      <t>Dobava in vgrajevanje betona - AB konzolna konstrukcija (konzola in temelj)</t>
    </r>
    <r>
      <rPr>
        <sz val="9"/>
        <rFont val="Arial"/>
        <family val="2"/>
        <charset val="238"/>
      </rPr>
      <t>, beton C30/37, XC4, XF3, PV-II</t>
    </r>
    <r>
      <rPr>
        <sz val="9"/>
        <rFont val="Arial"/>
        <family val="2"/>
      </rPr>
      <t>, prerez nad 0,30 m3/m1-m2, obračun po m3;</t>
    </r>
  </si>
  <si>
    <r>
      <t>Dobava in vgrajevanje betona - AB robni venec</t>
    </r>
    <r>
      <rPr>
        <sz val="9"/>
        <rFont val="Arial"/>
        <family val="2"/>
        <charset val="238"/>
      </rPr>
      <t>, beton C30/37, XD3, XF4, PV-II</t>
    </r>
    <r>
      <rPr>
        <sz val="9"/>
        <rFont val="Arial"/>
        <family val="2"/>
      </rPr>
      <t>, prerez od 0,20-0,30 m3/m1-m2, obračun po m3;</t>
    </r>
  </si>
  <si>
    <r>
      <t>Opaža robnega venca</t>
    </r>
    <r>
      <rPr>
        <sz val="9"/>
        <rFont val="Arial"/>
        <family val="2"/>
        <charset val="238"/>
      </rPr>
      <t>, komplet s podpiranjem in vsemi potrebnimi deli, obračun po kvadratnem metru;
OPOMBA: vidni beton VB3</t>
    </r>
  </si>
  <si>
    <r>
      <t>Opaž konzolne konstrukcije</t>
    </r>
    <r>
      <rPr>
        <sz val="9"/>
        <rFont val="Arial"/>
        <family val="2"/>
        <charset val="238"/>
      </rPr>
      <t>, komplet s podpiranjem in vsemi potrebnimi deli, obračun po kvadratnem metru;
OPOMBA: VB1</t>
    </r>
  </si>
  <si>
    <r>
      <t>Dvostranski opaž betonskih temeljev,</t>
    </r>
    <r>
      <rPr>
        <sz val="9"/>
        <rFont val="Arial"/>
        <family val="2"/>
        <charset val="238"/>
      </rPr>
      <t xml:space="preserve"> komplet s podpiranjem, obračun po kvadratnem metru;
OPOMBA: VB1</t>
    </r>
  </si>
  <si>
    <r>
      <t>Enostranski opaž betonskih temeljev,</t>
    </r>
    <r>
      <rPr>
        <sz val="9"/>
        <rFont val="Arial"/>
        <family val="2"/>
        <charset val="238"/>
      </rPr>
      <t xml:space="preserve"> komplet s podpiranjem, obračun po kvadratnem metru;
OPOMBA: VB1</t>
    </r>
  </si>
  <si>
    <r>
      <t>Dobava in izvedba konstrukcijske dilatacije</t>
    </r>
    <r>
      <rPr>
        <sz val="9"/>
        <rFont val="Arial"/>
        <family val="2"/>
      </rPr>
      <t xml:space="preserve"> iz trdih penastih plošč debeline 2,0 cm, s pritrjevanjem na nosilno konstrukcijo, vključena dobava materiala, transport ter vsa pomožna dela, obračun po m2;</t>
    </r>
  </si>
  <si>
    <r>
      <t>Dobava in vgraditev robnika</t>
    </r>
    <r>
      <rPr>
        <sz val="9"/>
        <rFont val="Arial"/>
        <family val="2"/>
        <charset val="238"/>
      </rPr>
      <t xml:space="preserve"> iz naravnega kamna s prerezom 20/23 cm, vključena dobava materiala, transport ter vsa pomožna dela, obračun po tekočem metru;</t>
    </r>
  </si>
  <si>
    <r>
      <t>Obdelava stikov (robni venec - robik)</t>
    </r>
    <r>
      <rPr>
        <sz val="9"/>
        <rFont val="Arial"/>
        <family val="2"/>
        <charset val="238"/>
      </rPr>
      <t xml:space="preserve"> s trajnoelastičnim kitomom, vključena dobava materiala, transport ter vsa pomožna dela, obračun po tekočem metru;</t>
    </r>
  </si>
  <si>
    <t>Ključavničarska dela</t>
  </si>
  <si>
    <r>
      <t>Dobava in vgraditev ograje za pešce</t>
    </r>
    <r>
      <rPr>
        <sz val="9"/>
        <rFont val="Arial"/>
        <family val="2"/>
        <charset val="238"/>
      </rPr>
      <t xml:space="preserve"> po detajlu iz načrta iz jeklenih profilov z vertikalnimi in/ali horizontalnimi polnili, visoke 120 cm
OPOMBA:
- Ograja za pešce TSC 07.103-5.2;
- višina je 120 cm, cevni-okrogli profil;
- pritrditev po detajlu;</t>
    </r>
  </si>
  <si>
    <r>
      <rPr>
        <b/>
        <sz val="9"/>
        <rFont val="Arial"/>
        <family val="2"/>
        <charset val="238"/>
      </rPr>
      <t>Izdelava s cementom vezane (stabilizirane) nosilne plasti</t>
    </r>
    <r>
      <rPr>
        <sz val="9"/>
        <rFont val="Arial"/>
        <family val="2"/>
        <charset val="238"/>
      </rPr>
      <t xml:space="preserve"> naravno zdrobljenega kamnitega materiala v debelini 2x20 cm, z dobavo materiala, dovozom razplaniranjem in utrjevanjem do potrebne zbitosti po plasteh, pomožna dela, prenosi, obračun po m3;</t>
    </r>
  </si>
  <si>
    <t>2.3</t>
  </si>
  <si>
    <r>
      <t xml:space="preserve">Strojni izkop gradbene jame </t>
    </r>
    <r>
      <rPr>
        <sz val="9"/>
        <rFont val="Arial CE"/>
        <family val="2"/>
        <charset val="238"/>
      </rPr>
      <t>v terenu III. kategorije, nakladanje in odvoz na začasno deponijo gradbenega materiala na gradbišču za kasnejši zasip, obračun po m3 v raščenem stanju; (kategorija izkopa po lestvici od 1 do 5 po klasifikaciji DRSI)</t>
    </r>
  </si>
  <si>
    <r>
      <t xml:space="preserve">Strojni izkop gradbene jame </t>
    </r>
    <r>
      <rPr>
        <sz val="9"/>
        <rFont val="Arial CE"/>
        <family val="2"/>
        <charset val="238"/>
      </rPr>
      <t>v terenu III. kategorije, nakladanje in odvoz na trajno deponijo gradbenega materiala s koncesijo za odlaganje tovrstnih odpadkov, s plačilom takse na deponiji, z nakladanjem in razkladanjem, obračun po m3 v raščenem stanju; (kategorija izkopa po lestvici od 1 do 5 po klasifikaciji DRSI)</t>
    </r>
  </si>
  <si>
    <r>
      <t xml:space="preserve">Strojni izkop gradbene jame </t>
    </r>
    <r>
      <rPr>
        <sz val="9"/>
        <rFont val="Arial CE"/>
        <family val="2"/>
        <charset val="238"/>
      </rPr>
      <t>v terenu IV. kategorije, nakladanje in odvoz na trajno deponijo gradbenega materiala s koncesijo za odlaganje tovrstnih odpadkov, s plačilom takse na deponiji, z nakladanjem in razkladanjem, obračun po m3 v raščenem stanju; (kategorija izkopa po lestvici od 1 do 5 po klasifikaciji DRSI)</t>
    </r>
  </si>
  <si>
    <r>
      <t xml:space="preserve">Strojni izkop gradbene jame </t>
    </r>
    <r>
      <rPr>
        <sz val="9"/>
        <rFont val="Arial CE"/>
        <family val="2"/>
        <charset val="238"/>
      </rPr>
      <t>v terenu V. kategorije, nakladanje in odvoz na trajno deponijo gradbenega materiala s koncesijo za odlaganje tovrstnih odpadkov, s plačilom takse na deponiji, z nakladanjem in razkladanjem, obračun po m3 v raščenem stanju; (kategorija izkopa po lestvici od 1 do 5 po klasifikaciji DRSI)</t>
    </r>
  </si>
  <si>
    <t>7.</t>
  </si>
  <si>
    <t>8.1</t>
  </si>
  <si>
    <t>8.</t>
  </si>
  <si>
    <t>8.2</t>
  </si>
  <si>
    <t>8.3</t>
  </si>
  <si>
    <t>8.4</t>
  </si>
  <si>
    <t>8.5</t>
  </si>
  <si>
    <t>7.1</t>
  </si>
  <si>
    <t>Sanacija obstoječega opornega zidu</t>
  </si>
  <si>
    <t>7.2</t>
  </si>
  <si>
    <t>7.3</t>
  </si>
  <si>
    <t>7.4</t>
  </si>
  <si>
    <t>7.5</t>
  </si>
  <si>
    <t>7.6</t>
  </si>
  <si>
    <r>
      <rPr>
        <b/>
        <sz val="9"/>
        <rFont val="Arial"/>
        <family val="2"/>
        <charset val="238"/>
      </rPr>
      <t xml:space="preserve">Čiščenje reg med kamni obstoječega opornega zidu </t>
    </r>
    <r>
      <rPr>
        <sz val="9"/>
        <rFont val="Arial"/>
        <family val="2"/>
        <charset val="238"/>
      </rPr>
      <t>- žlebljenje fug opornih zidov iz kamna (odstranjevanje slabe, poškodovane malte), pranje reg s curkom pod pritiskom 150 barov, globoko fugiranje reg s polimerno malto, vtiskovanje v predhodno pripravljene rege v kamnitih zidovih, v razpoke in manjše prazne prostore, s koncno obdelavo površine zastičenih reg, obračun po m2;</t>
    </r>
  </si>
  <si>
    <r>
      <rPr>
        <b/>
        <sz val="9"/>
        <rFont val="Arial"/>
        <family val="2"/>
        <charset val="238"/>
      </rPr>
      <t>Prezidava kamnitega zidu</t>
    </r>
    <r>
      <rPr>
        <sz val="9"/>
        <rFont val="Arial"/>
        <family val="2"/>
        <charset val="238"/>
      </rPr>
      <t>, delno rušenje, priprava podlage in ponovno zidanje kamnitega zidu z obstoječim materialom v podaljšani cementni malti 1:3:9, injektiranje kontaktov s cementno injekcijsko maso, obračun po m3;</t>
    </r>
  </si>
  <si>
    <r>
      <rPr>
        <b/>
        <sz val="9"/>
        <rFont val="Arial"/>
        <family val="2"/>
        <charset val="238"/>
      </rPr>
      <t>Sistematično injektiranje obstoječega kamnitega opornega zidu</t>
    </r>
    <r>
      <rPr>
        <sz val="9"/>
        <rFont val="Arial"/>
        <family val="2"/>
        <charset val="238"/>
      </rPr>
      <t xml:space="preserve"> s cementno silikatno injekcijsko maso, vključno z vsemi transporti in pomožnimi deli, obračun po m3; (cca 50% zidu)</t>
    </r>
  </si>
  <si>
    <r>
      <rPr>
        <b/>
        <sz val="9"/>
        <rFont val="Arial"/>
        <family val="2"/>
        <charset val="238"/>
      </rPr>
      <t xml:space="preserve">Izvedba sanacije vseh poškodovanih spojic med kamnitim materialom prepustov in zidov </t>
    </r>
    <r>
      <rPr>
        <sz val="9"/>
        <rFont val="Arial"/>
        <family val="2"/>
        <charset val="238"/>
      </rPr>
      <t>z brizganim cementnim betonom (torkret), skupne debeline 12 cm, s sprotnim polaganjem in fiksiranjem armaturne mreže Q196, komplet z vsemi spremljajočimi deli in materiali, obračun po m2;</t>
    </r>
  </si>
  <si>
    <t>Nova Gorica, marec 2019</t>
  </si>
  <si>
    <r>
      <t>Priprava za obnovo obstoječega kamnitega opornega zidu</t>
    </r>
    <r>
      <rPr>
        <sz val="9"/>
        <rFont val="Arial"/>
        <family val="2"/>
        <charset val="238"/>
      </rPr>
      <t>, postavka zajema pranje umazanije, mahu, lišajev in alg ter sige z visokotlacnim vodnim curkom, rocno ali strojno, vkljucno z izruvanjem korenin vseh vrst zarasti ter čiščenje vseh vodnih in odvodnih elementov. Postopek zajema vse vidne in odkopane zidane površine, obračun po m2;</t>
    </r>
  </si>
  <si>
    <r>
      <t>Sanacija poškodovanih armiranih betonov</t>
    </r>
    <r>
      <rPr>
        <sz val="9"/>
        <rFont val="Arial"/>
        <family val="2"/>
        <charset val="238"/>
      </rPr>
      <t xml:space="preserve">, odbijanje slabega betona, čiščenje, brušenje površin, na mestih korodirane armature je </t>
    </r>
    <r>
      <rPr>
        <sz val="9"/>
        <rFont val="Arial"/>
        <family val="2"/>
      </rPr>
      <t>potrebno dodatno saniranje - peskanje in miniziranje armature, izvedba sanacijskih premazov na mestih korodirane armature s premazi (kot npr. Mapei ali enakovredno), ter zaščita kompletne površine s sanacijsko maso (kot npr. Mapei ali enakovredno), obračun po m2;</t>
    </r>
  </si>
  <si>
    <t>Rekapitulacija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</si>
</sst>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_-* #,##0.00&quot; SIT&quot;_-;\-* #,##0.00&quot; SIT&quot;_-;_-* \-??&quot; SIT&quot;_-;_-@_-"/>
    <numFmt numFmtId="166" formatCode="#,##0.00\ [$€-1]"/>
  </numFmts>
  <fonts count="69">
    <font>
      <sz val="10"/>
      <name val="Arial CE"/>
      <family val="2"/>
      <charset val="238"/>
    </font>
    <font>
      <sz val="10"/>
      <name val="Times New Roman"/>
      <family val="1"/>
      <charset val="238"/>
    </font>
    <font>
      <sz val="10"/>
      <name val="Times New Roman CE"/>
      <family val="1"/>
      <charset val="238"/>
    </font>
    <font>
      <sz val="10"/>
      <color indexed="8"/>
      <name val="Times New Roman CE"/>
      <family val="1"/>
      <charset val="238"/>
    </font>
    <font>
      <i/>
      <sz val="10"/>
      <color indexed="8"/>
      <name val="Times New Roman CE"/>
      <family val="1"/>
      <charset val="238"/>
    </font>
    <font>
      <b/>
      <sz val="10"/>
      <name val="Times New Roman CE"/>
      <family val="1"/>
      <charset val="238"/>
    </font>
    <font>
      <vertAlign val="superscript"/>
      <sz val="10"/>
      <color indexed="8"/>
      <name val="Times New Roman CE"/>
      <family val="1"/>
      <charset val="238"/>
    </font>
    <font>
      <sz val="14"/>
      <color indexed="8"/>
      <name val="Times New Roman CE"/>
      <family val="1"/>
      <charset val="238"/>
    </font>
    <font>
      <b/>
      <sz val="12"/>
      <color indexed="16"/>
      <name val="Times New Roman CE"/>
      <family val="1"/>
      <charset val="238"/>
    </font>
    <font>
      <b/>
      <sz val="14"/>
      <color indexed="8"/>
      <name val="Times New Roman CE"/>
      <family val="1"/>
      <charset val="238"/>
    </font>
    <font>
      <b/>
      <sz val="10"/>
      <color indexed="16"/>
      <name val="Times New Roman CE"/>
      <family val="1"/>
      <charset val="238"/>
    </font>
    <font>
      <b/>
      <sz val="14"/>
      <color indexed="16"/>
      <name val="Times New Roman CE"/>
      <family val="1"/>
      <charset val="238"/>
    </font>
    <font>
      <b/>
      <sz val="11"/>
      <color indexed="8"/>
      <name val="Times New Roman CE"/>
      <family val="1"/>
      <charset val="238"/>
    </font>
    <font>
      <b/>
      <sz val="12"/>
      <color indexed="8"/>
      <name val="Times New Roman CE"/>
      <family val="1"/>
      <charset val="238"/>
    </font>
    <font>
      <b/>
      <sz val="12"/>
      <name val="Times New Roman CE"/>
      <family val="1"/>
      <charset val="238"/>
    </font>
    <font>
      <b/>
      <u/>
      <sz val="10"/>
      <name val="Times New Roman CE"/>
      <family val="1"/>
      <charset val="238"/>
    </font>
    <font>
      <i/>
      <sz val="10"/>
      <name val="Times New Roman CE"/>
      <family val="1"/>
      <charset val="238"/>
    </font>
    <font>
      <b/>
      <vertAlign val="superscript"/>
      <sz val="10"/>
      <name val="Times New Roman CE"/>
      <family val="1"/>
      <charset val="238"/>
    </font>
    <font>
      <vertAlign val="superscript"/>
      <sz val="10"/>
      <name val="Times New Roman CE"/>
      <family val="1"/>
      <charset val="238"/>
    </font>
    <font>
      <sz val="10"/>
      <color indexed="10"/>
      <name val="Times New Roman CE"/>
      <family val="1"/>
      <charset val="238"/>
    </font>
    <font>
      <b/>
      <sz val="10"/>
      <color indexed="8"/>
      <name val="Times New Roman CE"/>
      <family val="1"/>
      <charset val="238"/>
    </font>
    <font>
      <i/>
      <sz val="10"/>
      <name val="Arial"/>
      <family val="2"/>
    </font>
    <font>
      <b/>
      <sz val="10"/>
      <name val="Arial"/>
      <family val="2"/>
    </font>
    <font>
      <b/>
      <sz val="14"/>
      <name val="Arial"/>
      <family val="2"/>
    </font>
    <font>
      <sz val="10"/>
      <name val="Arial"/>
      <family val="2"/>
    </font>
    <font>
      <sz val="9"/>
      <name val="Arial"/>
      <family val="2"/>
    </font>
    <font>
      <b/>
      <i/>
      <sz val="9"/>
      <name val="Arial"/>
      <family val="2"/>
    </font>
    <font>
      <b/>
      <sz val="9"/>
      <name val="Arial"/>
      <family val="2"/>
    </font>
    <font>
      <sz val="9"/>
      <color indexed="9"/>
      <name val="Arial"/>
      <family val="2"/>
    </font>
    <font>
      <i/>
      <sz val="9"/>
      <name val="Arial"/>
      <family val="2"/>
    </font>
    <font>
      <b/>
      <i/>
      <sz val="10"/>
      <name val="Arial"/>
      <family val="2"/>
    </font>
    <font>
      <i/>
      <sz val="9"/>
      <color indexed="9"/>
      <name val="Arial"/>
      <family val="2"/>
    </font>
    <font>
      <sz val="10"/>
      <name val="Arial CE"/>
      <family val="2"/>
      <charset val="238"/>
    </font>
    <font>
      <b/>
      <i/>
      <sz val="12"/>
      <name val="Arial"/>
      <family val="2"/>
      <charset val="238"/>
    </font>
    <font>
      <sz val="10"/>
      <name val="Arial"/>
      <family val="2"/>
      <charset val="238"/>
    </font>
    <font>
      <b/>
      <sz val="12"/>
      <name val="Arial"/>
      <family val="2"/>
      <charset val="238"/>
    </font>
    <font>
      <b/>
      <sz val="18"/>
      <name val="Arial"/>
      <family val="2"/>
      <charset val="238"/>
    </font>
    <font>
      <b/>
      <i/>
      <sz val="10"/>
      <name val="Arial"/>
      <family val="2"/>
      <charset val="238"/>
    </font>
    <font>
      <b/>
      <i/>
      <sz val="12"/>
      <name val="Arial CE"/>
      <charset val="238"/>
    </font>
    <font>
      <b/>
      <sz val="9"/>
      <name val="Arial"/>
      <family val="2"/>
      <charset val="238"/>
    </font>
    <font>
      <b/>
      <sz val="14"/>
      <name val="Arial"/>
      <family val="2"/>
      <charset val="238"/>
    </font>
    <font>
      <i/>
      <sz val="10"/>
      <name val="Arial CE"/>
      <family val="2"/>
      <charset val="238"/>
    </font>
    <font>
      <b/>
      <i/>
      <sz val="14"/>
      <name val="Arial"/>
      <family val="2"/>
    </font>
    <font>
      <i/>
      <sz val="9"/>
      <name val="Arial CE"/>
      <family val="2"/>
      <charset val="238"/>
    </font>
    <font>
      <b/>
      <sz val="10"/>
      <name val="Arial"/>
      <family val="2"/>
      <charset val="238"/>
    </font>
    <font>
      <b/>
      <sz val="10"/>
      <color indexed="48"/>
      <name val="Arial"/>
      <family val="2"/>
      <charset val="238"/>
    </font>
    <font>
      <i/>
      <sz val="10"/>
      <name val="Arial"/>
      <family val="2"/>
      <charset val="238"/>
    </font>
    <font>
      <b/>
      <sz val="14"/>
      <color indexed="10"/>
      <name val="Arial"/>
      <family val="2"/>
    </font>
    <font>
      <b/>
      <sz val="10"/>
      <name val="Arial CE"/>
      <family val="2"/>
      <charset val="238"/>
    </font>
    <font>
      <i/>
      <sz val="14"/>
      <name val="Arial"/>
      <family val="2"/>
    </font>
    <font>
      <b/>
      <sz val="14"/>
      <color indexed="10"/>
      <name val="Arial"/>
      <family val="2"/>
    </font>
    <font>
      <sz val="14"/>
      <color indexed="10"/>
      <name val="Arial"/>
      <family val="2"/>
    </font>
    <font>
      <i/>
      <sz val="10"/>
      <name val="SL Dutch"/>
    </font>
    <font>
      <sz val="9"/>
      <name val="Arial CE"/>
      <family val="2"/>
      <charset val="238"/>
    </font>
    <font>
      <sz val="9"/>
      <name val="Arial CE"/>
      <charset val="238"/>
    </font>
    <font>
      <b/>
      <sz val="9"/>
      <name val="Arial CE"/>
      <family val="2"/>
      <charset val="238"/>
    </font>
    <font>
      <sz val="9"/>
      <name val="Arial"/>
      <family val="2"/>
      <charset val="238"/>
    </font>
    <font>
      <b/>
      <i/>
      <sz val="12"/>
      <name val="Arial"/>
      <family val="2"/>
    </font>
    <font>
      <b/>
      <i/>
      <sz val="10"/>
      <color indexed="48"/>
      <name val="Arial"/>
      <family val="2"/>
    </font>
    <font>
      <b/>
      <i/>
      <sz val="12"/>
      <name val="Arial CE"/>
      <family val="2"/>
      <charset val="238"/>
    </font>
    <font>
      <sz val="10"/>
      <name val="MS Sans Serif"/>
      <family val="2"/>
      <charset val="238"/>
    </font>
    <font>
      <b/>
      <sz val="13"/>
      <name val="Arial"/>
      <family val="2"/>
    </font>
    <font>
      <i/>
      <sz val="9"/>
      <name val="Arial CE"/>
      <charset val="238"/>
    </font>
    <font>
      <sz val="9"/>
      <color indexed="8"/>
      <name val="Arial CE"/>
      <family val="2"/>
      <charset val="238"/>
    </font>
    <font>
      <sz val="9"/>
      <color indexed="8"/>
      <name val="Arial CE"/>
      <charset val="238"/>
    </font>
    <font>
      <b/>
      <sz val="11"/>
      <name val="Arial"/>
      <family val="2"/>
      <charset val="238"/>
    </font>
    <font>
      <b/>
      <i/>
      <sz val="10"/>
      <name val="Arial CE"/>
      <family val="2"/>
      <charset val="238"/>
    </font>
    <font>
      <sz val="9"/>
      <color rgb="FFFF0000"/>
      <name val="Arial CE"/>
      <family val="2"/>
      <charset val="238"/>
    </font>
    <font>
      <sz val="11"/>
      <name val="Calibri"/>
      <family val="2"/>
      <charset val="238"/>
    </font>
  </fonts>
  <fills count="6">
    <fill>
      <patternFill patternType="none"/>
    </fill>
    <fill>
      <patternFill patternType="gray125"/>
    </fill>
    <fill>
      <patternFill patternType="solid">
        <fgColor indexed="15"/>
        <bgColor indexed="64"/>
      </patternFill>
    </fill>
    <fill>
      <patternFill patternType="solid">
        <fgColor indexed="22"/>
        <bgColor indexed="27"/>
      </patternFill>
    </fill>
    <fill>
      <patternFill patternType="solid">
        <fgColor indexed="22"/>
        <bgColor indexed="64"/>
      </patternFill>
    </fill>
    <fill>
      <patternFill patternType="solid">
        <fgColor indexed="15"/>
        <bgColor indexed="35"/>
      </patternFill>
    </fill>
  </fills>
  <borders count="15">
    <border>
      <left/>
      <right/>
      <top/>
      <bottom/>
      <diagonal/>
    </border>
    <border>
      <left/>
      <right/>
      <top/>
      <bottom style="double">
        <color indexed="8"/>
      </bottom>
      <diagonal/>
    </border>
    <border>
      <left/>
      <right/>
      <top style="double">
        <color indexed="8"/>
      </top>
      <bottom style="double">
        <color indexed="8"/>
      </bottom>
      <diagonal/>
    </border>
    <border>
      <left/>
      <right/>
      <top/>
      <bottom style="double">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8">
    <xf numFmtId="0" fontId="0" fillId="0" borderId="0"/>
    <xf numFmtId="0" fontId="60" fillId="0" borderId="0" applyNumberFormat="0" applyFont="0" applyFill="0" applyBorder="0" applyAlignment="0" applyProtection="0">
      <alignment vertical="top"/>
    </xf>
    <xf numFmtId="1" fontId="52" fillId="0" borderId="0"/>
    <xf numFmtId="0" fontId="1" fillId="0" borderId="0"/>
    <xf numFmtId="0" fontId="1" fillId="0" borderId="0"/>
    <xf numFmtId="9" fontId="32" fillId="0" borderId="0" applyFill="0" applyBorder="0" applyAlignment="0" applyProtection="0"/>
    <xf numFmtId="165" fontId="32" fillId="0" borderId="0" applyFill="0" applyBorder="0" applyAlignment="0" applyProtection="0"/>
    <xf numFmtId="0" fontId="34" fillId="0" borderId="0"/>
  </cellStyleXfs>
  <cellXfs count="354">
    <xf numFmtId="0" fontId="0" fillId="0" borderId="0" xfId="0"/>
    <xf numFmtId="0" fontId="2" fillId="0" borderId="0" xfId="0" applyFont="1" applyFill="1" applyAlignment="1" applyProtection="1">
      <alignment horizontal="right"/>
      <protection locked="0"/>
    </xf>
    <xf numFmtId="0" fontId="2" fillId="0" borderId="0" xfId="0" applyFont="1" applyAlignment="1">
      <alignment horizontal="center"/>
    </xf>
    <xf numFmtId="0" fontId="2" fillId="0" borderId="0" xfId="0" applyFont="1" applyAlignment="1">
      <alignment horizontal="left"/>
    </xf>
    <xf numFmtId="0" fontId="2" fillId="0" borderId="0" xfId="0" applyFont="1" applyProtection="1">
      <protection locked="0"/>
    </xf>
    <xf numFmtId="0" fontId="2" fillId="0" borderId="0" xfId="0" applyFont="1"/>
    <xf numFmtId="4" fontId="2" fillId="0" borderId="0" xfId="0" applyNumberFormat="1" applyFont="1" applyProtection="1">
      <protection locked="0"/>
    </xf>
    <xf numFmtId="4" fontId="2" fillId="0" borderId="0" xfId="0" applyNumberFormat="1" applyFont="1"/>
    <xf numFmtId="0" fontId="7" fillId="0" borderId="0" xfId="0" applyFont="1" applyAlignment="1">
      <alignment horizontal="center"/>
    </xf>
    <xf numFmtId="0" fontId="8" fillId="0" borderId="0" xfId="0" applyFont="1" applyAlignment="1">
      <alignment horizontal="left"/>
    </xf>
    <xf numFmtId="0" fontId="9" fillId="0" borderId="0" xfId="0" applyFont="1" applyAlignment="1" applyProtection="1"/>
    <xf numFmtId="0" fontId="9" fillId="0" borderId="0" xfId="0" applyFont="1" applyAlignment="1"/>
    <xf numFmtId="0" fontId="10" fillId="0" borderId="0" xfId="0" applyFont="1" applyAlignment="1">
      <alignment horizontal="center"/>
    </xf>
    <xf numFmtId="4" fontId="9" fillId="0" borderId="0" xfId="0" applyNumberFormat="1" applyFont="1" applyAlignment="1" applyProtection="1"/>
    <xf numFmtId="4" fontId="9" fillId="0" borderId="0" xfId="0" applyNumberFormat="1" applyFont="1" applyAlignment="1"/>
    <xf numFmtId="0" fontId="9" fillId="0" borderId="0" xfId="0" applyFont="1" applyAlignment="1">
      <alignment horizontal="center"/>
    </xf>
    <xf numFmtId="0" fontId="11"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Protection="1"/>
    <xf numFmtId="0" fontId="3" fillId="0" borderId="0" xfId="0" applyFont="1"/>
    <xf numFmtId="4" fontId="3" fillId="0" borderId="0" xfId="0" applyNumberFormat="1" applyFont="1" applyProtection="1"/>
    <xf numFmtId="4" fontId="3" fillId="0" borderId="0" xfId="0" applyNumberFormat="1" applyFont="1"/>
    <xf numFmtId="0" fontId="12" fillId="0" borderId="1" xfId="0" applyFont="1" applyBorder="1" applyAlignment="1">
      <alignment horizontal="center" wrapText="1"/>
    </xf>
    <xf numFmtId="0" fontId="13" fillId="0" borderId="1" xfId="0" applyFont="1" applyBorder="1" applyAlignment="1">
      <alignment horizontal="left" vertical="top" wrapText="1"/>
    </xf>
    <xf numFmtId="0" fontId="14" fillId="0" borderId="1" xfId="0" applyFont="1" applyBorder="1" applyAlignment="1">
      <alignment horizontal="center" wrapText="1"/>
    </xf>
    <xf numFmtId="4" fontId="12" fillId="0" borderId="1" xfId="0" applyNumberFormat="1" applyFont="1" applyBorder="1" applyAlignment="1" applyProtection="1">
      <alignment horizontal="center" wrapText="1"/>
    </xf>
    <xf numFmtId="4" fontId="13" fillId="0" borderId="1" xfId="0" applyNumberFormat="1" applyFont="1" applyBorder="1" applyAlignment="1">
      <alignment horizontal="center" wrapText="1"/>
    </xf>
    <xf numFmtId="164" fontId="3" fillId="0" borderId="0" xfId="0" applyNumberFormat="1" applyFont="1" applyBorder="1" applyAlignment="1">
      <alignment horizontal="center"/>
    </xf>
    <xf numFmtId="0" fontId="13" fillId="0" borderId="0" xfId="0" applyFont="1" applyBorder="1" applyAlignment="1">
      <alignment horizontal="left"/>
    </xf>
    <xf numFmtId="0" fontId="13" fillId="0" borderId="0" xfId="0" applyFont="1" applyBorder="1" applyProtection="1">
      <protection locked="0"/>
    </xf>
    <xf numFmtId="0" fontId="13" fillId="0" borderId="0" xfId="0" applyFont="1" applyBorder="1"/>
    <xf numFmtId="164" fontId="3" fillId="0" borderId="0" xfId="0" applyNumberFormat="1" applyFont="1"/>
    <xf numFmtId="4" fontId="13" fillId="0" borderId="0" xfId="0" applyNumberFormat="1" applyFont="1" applyBorder="1" applyAlignment="1" applyProtection="1">
      <alignment horizontal="center"/>
      <protection locked="0"/>
    </xf>
    <xf numFmtId="4" fontId="13" fillId="0" borderId="0" xfId="0" applyNumberFormat="1" applyFont="1" applyBorder="1" applyAlignment="1">
      <alignment horizontal="center"/>
    </xf>
    <xf numFmtId="0" fontId="3" fillId="0" borderId="0" xfId="0" applyFont="1" applyAlignment="1">
      <alignment horizontal="center" vertical="top"/>
    </xf>
    <xf numFmtId="0" fontId="15" fillId="0" borderId="0" xfId="4" applyFont="1" applyAlignment="1">
      <alignment horizontal="left" vertical="top" wrapText="1"/>
    </xf>
    <xf numFmtId="0" fontId="3" fillId="0" borderId="0" xfId="0" applyFont="1" applyProtection="1">
      <protection locked="0"/>
    </xf>
    <xf numFmtId="4" fontId="3" fillId="0" borderId="0" xfId="0" applyNumberFormat="1" applyFont="1" applyProtection="1">
      <protection locked="0"/>
    </xf>
    <xf numFmtId="0" fontId="4" fillId="0" borderId="0" xfId="0" applyFont="1" applyAlignment="1">
      <alignment horizontal="left"/>
    </xf>
    <xf numFmtId="0" fontId="3" fillId="0" borderId="0" xfId="0" applyFont="1" applyAlignment="1" applyProtection="1">
      <alignment horizontal="right"/>
      <protection locked="0"/>
    </xf>
    <xf numFmtId="164" fontId="2" fillId="0" borderId="0" xfId="0" applyNumberFormat="1" applyFont="1"/>
    <xf numFmtId="4" fontId="3" fillId="0" borderId="0" xfId="6" applyNumberFormat="1" applyFont="1" applyFill="1" applyBorder="1" applyAlignment="1" applyProtection="1">
      <alignment horizontal="right"/>
      <protection locked="0"/>
    </xf>
    <xf numFmtId="4" fontId="3" fillId="0" borderId="0" xfId="0" applyNumberFormat="1" applyFont="1" applyAlignment="1">
      <alignment horizontal="right"/>
    </xf>
    <xf numFmtId="0" fontId="2" fillId="0" borderId="0" xfId="4" applyFont="1" applyAlignment="1">
      <alignment horizontal="left" vertical="top" wrapText="1"/>
    </xf>
    <xf numFmtId="0" fontId="16" fillId="0" borderId="0" xfId="0" applyFont="1" applyAlignment="1">
      <alignment horizontal="left"/>
    </xf>
    <xf numFmtId="4" fontId="2" fillId="0" borderId="0" xfId="0" applyNumberFormat="1" applyFont="1" applyAlignment="1">
      <alignment horizontal="right"/>
    </xf>
    <xf numFmtId="164" fontId="5" fillId="0" borderId="0" xfId="0" applyNumberFormat="1" applyFont="1"/>
    <xf numFmtId="0" fontId="15" fillId="0" borderId="0" xfId="0" applyFont="1" applyAlignment="1">
      <alignment horizontal="left" vertical="top" wrapText="1"/>
    </xf>
    <xf numFmtId="164" fontId="3" fillId="0" borderId="0" xfId="0" applyNumberFormat="1" applyFont="1" applyAlignment="1">
      <alignment horizontal="right"/>
    </xf>
    <xf numFmtId="4" fontId="3" fillId="0" borderId="0" xfId="0" applyNumberFormat="1" applyFont="1" applyAlignment="1" applyProtection="1">
      <alignment horizontal="right"/>
      <protection locked="0"/>
    </xf>
    <xf numFmtId="0" fontId="2" fillId="0" borderId="0" xfId="3" applyFont="1" applyAlignment="1" applyProtection="1">
      <alignment horizontal="right"/>
      <protection locked="0"/>
    </xf>
    <xf numFmtId="0" fontId="2" fillId="0" borderId="0" xfId="3" applyFont="1"/>
    <xf numFmtId="4" fontId="2" fillId="0" borderId="0" xfId="3" applyNumberFormat="1" applyFont="1"/>
    <xf numFmtId="0" fontId="2" fillId="0" borderId="0" xfId="0" applyFont="1" applyAlignment="1" applyProtection="1">
      <alignment horizontal="right"/>
      <protection locked="0"/>
    </xf>
    <xf numFmtId="0" fontId="19" fillId="0" borderId="0" xfId="0" applyFont="1" applyAlignment="1" applyProtection="1">
      <alignment horizontal="right"/>
      <protection locked="0"/>
    </xf>
    <xf numFmtId="0" fontId="19" fillId="0" borderId="0" xfId="0" applyFont="1"/>
    <xf numFmtId="4" fontId="19" fillId="0" borderId="0" xfId="0" applyNumberFormat="1" applyFont="1"/>
    <xf numFmtId="0" fontId="15" fillId="0" borderId="0" xfId="0" applyFont="1" applyFill="1" applyAlignment="1">
      <alignment horizontal="left" vertical="top" wrapText="1"/>
    </xf>
    <xf numFmtId="0" fontId="2" fillId="0" borderId="0" xfId="0" applyFont="1" applyFill="1"/>
    <xf numFmtId="164" fontId="2" fillId="0" borderId="0" xfId="0" applyNumberFormat="1" applyFont="1" applyFill="1"/>
    <xf numFmtId="4" fontId="2" fillId="0" borderId="0" xfId="0" applyNumberFormat="1" applyFont="1" applyFill="1" applyProtection="1">
      <protection locked="0"/>
    </xf>
    <xf numFmtId="4" fontId="2" fillId="0" borderId="0" xfId="0" applyNumberFormat="1" applyFont="1" applyFill="1"/>
    <xf numFmtId="0" fontId="2" fillId="0" borderId="0" xfId="0" applyFont="1" applyFill="1" applyAlignment="1">
      <alignment horizontal="left" vertical="top" wrapText="1"/>
    </xf>
    <xf numFmtId="0" fontId="2" fillId="0" borderId="0" xfId="0" applyFont="1" applyFill="1" applyAlignment="1">
      <alignment horizontal="left"/>
    </xf>
    <xf numFmtId="4" fontId="2" fillId="0" borderId="0" xfId="0" applyNumberFormat="1" applyFont="1" applyFill="1" applyAlignment="1" applyProtection="1">
      <alignment horizontal="right"/>
      <protection locked="0"/>
    </xf>
    <xf numFmtId="4" fontId="2" fillId="0" borderId="0" xfId="0" applyNumberFormat="1" applyFont="1" applyFill="1" applyAlignment="1">
      <alignment horizontal="right"/>
    </xf>
    <xf numFmtId="0" fontId="15" fillId="0" borderId="0" xfId="4" applyFont="1" applyAlignment="1">
      <alignment horizontal="justify" vertical="top" wrapText="1"/>
    </xf>
    <xf numFmtId="9" fontId="2" fillId="0" borderId="0" xfId="0" applyNumberFormat="1" applyFont="1"/>
    <xf numFmtId="0" fontId="2" fillId="0" borderId="0" xfId="0" applyFont="1" applyAlignment="1">
      <alignment horizontal="center" vertical="top" wrapText="1"/>
    </xf>
    <xf numFmtId="0" fontId="3" fillId="0" borderId="2" xfId="0" applyFont="1" applyBorder="1" applyAlignment="1">
      <alignment horizontal="center"/>
    </xf>
    <xf numFmtId="0" fontId="20" fillId="0" borderId="2" xfId="0" applyFont="1" applyBorder="1" applyAlignment="1">
      <alignment horizontal="left"/>
    </xf>
    <xf numFmtId="0" fontId="3" fillId="0" borderId="2" xfId="0" applyFont="1" applyBorder="1" applyProtection="1">
      <protection locked="0"/>
    </xf>
    <xf numFmtId="0" fontId="3" fillId="0" borderId="2" xfId="0" applyFont="1" applyBorder="1"/>
    <xf numFmtId="4" fontId="20" fillId="0" borderId="2" xfId="0" applyNumberFormat="1" applyFont="1" applyBorder="1" applyAlignment="1" applyProtection="1">
      <alignment horizontal="right"/>
      <protection locked="0"/>
    </xf>
    <xf numFmtId="4" fontId="20" fillId="0" borderId="2" xfId="0" applyNumberFormat="1" applyFont="1" applyBorder="1"/>
    <xf numFmtId="0" fontId="23" fillId="0" borderId="0" xfId="0" applyFont="1" applyAlignment="1">
      <alignment vertical="top"/>
    </xf>
    <xf numFmtId="0" fontId="24" fillId="0" borderId="0" xfId="0" applyFont="1" applyBorder="1" applyAlignment="1">
      <alignment vertical="top"/>
    </xf>
    <xf numFmtId="0" fontId="25" fillId="0" borderId="0" xfId="0" applyFont="1" applyAlignment="1">
      <alignment vertical="top"/>
    </xf>
    <xf numFmtId="0" fontId="25" fillId="0" borderId="0" xfId="0" applyFont="1" applyFill="1" applyBorder="1" applyAlignment="1">
      <alignment vertical="top"/>
    </xf>
    <xf numFmtId="0" fontId="25" fillId="0" borderId="0" xfId="0" applyFont="1" applyFill="1" applyBorder="1" applyAlignment="1">
      <alignment horizontal="left" vertical="top"/>
    </xf>
    <xf numFmtId="0" fontId="24" fillId="0" borderId="0" xfId="0" applyFont="1" applyFill="1" applyBorder="1" applyAlignment="1"/>
    <xf numFmtId="0" fontId="26" fillId="0" borderId="0" xfId="0" applyFont="1" applyFill="1" applyBorder="1" applyAlignment="1">
      <alignment horizontal="center" vertical="top"/>
    </xf>
    <xf numFmtId="0" fontId="27" fillId="0" borderId="0" xfId="0" applyFont="1" applyFill="1" applyBorder="1" applyAlignment="1">
      <alignment horizontal="center" vertical="top"/>
    </xf>
    <xf numFmtId="3" fontId="28" fillId="0" borderId="0" xfId="0" applyNumberFormat="1" applyFont="1" applyFill="1" applyBorder="1" applyAlignment="1">
      <alignment vertical="top"/>
    </xf>
    <xf numFmtId="0" fontId="26" fillId="0" borderId="0" xfId="0" applyFont="1" applyFill="1" applyBorder="1" applyAlignment="1">
      <alignment horizontal="center"/>
    </xf>
    <xf numFmtId="3" fontId="31" fillId="0" borderId="0" xfId="0" applyNumberFormat="1" applyFont="1" applyFill="1" applyBorder="1" applyAlignment="1">
      <alignment vertical="top"/>
    </xf>
    <xf numFmtId="0" fontId="29" fillId="0" borderId="0" xfId="0" applyFont="1" applyFill="1" applyBorder="1" applyAlignment="1">
      <alignment vertical="top"/>
    </xf>
    <xf numFmtId="0" fontId="25" fillId="0" borderId="0" xfId="0" applyFont="1" applyBorder="1" applyAlignment="1">
      <alignment vertical="top"/>
    </xf>
    <xf numFmtId="49" fontId="25" fillId="0" borderId="0" xfId="0" applyNumberFormat="1" applyFont="1" applyBorder="1" applyAlignment="1">
      <alignment horizontal="left" vertical="top"/>
    </xf>
    <xf numFmtId="0" fontId="25" fillId="0" borderId="0" xfId="0" applyFont="1" applyBorder="1" applyAlignment="1">
      <alignment horizontal="center" vertical="top"/>
    </xf>
    <xf numFmtId="0" fontId="29" fillId="0" borderId="0" xfId="0" applyFont="1" applyBorder="1" applyAlignment="1">
      <alignment vertical="top"/>
    </xf>
    <xf numFmtId="0" fontId="27" fillId="0" borderId="0" xfId="0" applyFont="1" applyBorder="1" applyAlignment="1">
      <alignment vertical="top"/>
    </xf>
    <xf numFmtId="0" fontId="24" fillId="2" borderId="0" xfId="0" applyNumberFormat="1" applyFont="1" applyFill="1" applyBorder="1" applyAlignment="1">
      <alignment vertical="top"/>
    </xf>
    <xf numFmtId="0" fontId="25" fillId="2" borderId="0" xfId="0" applyNumberFormat="1" applyFont="1" applyFill="1" applyBorder="1" applyAlignment="1">
      <alignment vertical="top"/>
    </xf>
    <xf numFmtId="0" fontId="25" fillId="0" borderId="0" xfId="0" applyNumberFormat="1" applyFont="1" applyBorder="1" applyAlignment="1">
      <alignment vertical="top"/>
    </xf>
    <xf numFmtId="0" fontId="22" fillId="3" borderId="0" xfId="0" applyFont="1" applyFill="1" applyBorder="1" applyAlignment="1">
      <alignment vertical="top"/>
    </xf>
    <xf numFmtId="0" fontId="33" fillId="0" borderId="0" xfId="0" applyNumberFormat="1" applyFont="1" applyFill="1" applyAlignment="1">
      <alignment horizontal="left" vertical="top" wrapText="1"/>
    </xf>
    <xf numFmtId="0" fontId="33" fillId="0" borderId="0" xfId="0" applyFont="1" applyBorder="1" applyAlignment="1">
      <alignment vertical="top"/>
    </xf>
    <xf numFmtId="4" fontId="33" fillId="0" borderId="0" xfId="0" applyNumberFormat="1" applyFont="1" applyFill="1" applyBorder="1" applyAlignment="1">
      <alignment vertical="top"/>
    </xf>
    <xf numFmtId="4" fontId="33" fillId="0" borderId="0" xfId="0" applyNumberFormat="1" applyFont="1" applyBorder="1" applyAlignment="1">
      <alignment vertical="top"/>
    </xf>
    <xf numFmtId="0" fontId="29" fillId="0" borderId="0" xfId="0" applyFont="1" applyBorder="1" applyAlignment="1">
      <alignment horizontal="center" vertical="top"/>
    </xf>
    <xf numFmtId="0" fontId="23" fillId="0" borderId="0" xfId="0" applyFont="1" applyBorder="1" applyAlignment="1">
      <alignment horizontal="left" vertical="top"/>
    </xf>
    <xf numFmtId="49" fontId="24" fillId="0" borderId="0" xfId="0" applyNumberFormat="1" applyFont="1" applyBorder="1" applyAlignment="1">
      <alignment horizontal="left" vertical="top"/>
    </xf>
    <xf numFmtId="0" fontId="24" fillId="0" borderId="0" xfId="0" applyFont="1" applyBorder="1" applyAlignment="1">
      <alignment horizontal="center" vertical="top"/>
    </xf>
    <xf numFmtId="0" fontId="24" fillId="0" borderId="0" xfId="0" applyNumberFormat="1" applyFont="1" applyBorder="1" applyAlignment="1">
      <alignment vertical="top"/>
    </xf>
    <xf numFmtId="0" fontId="33" fillId="0" borderId="0" xfId="0" applyFont="1" applyFill="1" applyBorder="1" applyAlignment="1">
      <alignment horizontal="right" vertical="top"/>
    </xf>
    <xf numFmtId="0" fontId="25" fillId="0" borderId="0" xfId="0" applyNumberFormat="1" applyFont="1" applyBorder="1" applyAlignment="1">
      <alignment vertical="top" wrapText="1"/>
    </xf>
    <xf numFmtId="0" fontId="33" fillId="0" borderId="3" xfId="0" applyFont="1" applyBorder="1" applyAlignment="1">
      <alignment vertical="top"/>
    </xf>
    <xf numFmtId="0" fontId="33" fillId="0" borderId="3" xfId="0" applyNumberFormat="1" applyFont="1" applyFill="1" applyBorder="1" applyAlignment="1">
      <alignment horizontal="left" vertical="top" wrapText="1"/>
    </xf>
    <xf numFmtId="0" fontId="33" fillId="0" borderId="3" xfId="0" applyFont="1" applyFill="1" applyBorder="1" applyAlignment="1">
      <alignment horizontal="right" vertical="top"/>
    </xf>
    <xf numFmtId="0" fontId="22" fillId="0" borderId="0" xfId="0" applyFont="1" applyFill="1" applyBorder="1" applyAlignment="1">
      <alignment vertical="top"/>
    </xf>
    <xf numFmtId="0" fontId="22" fillId="0" borderId="0" xfId="0" applyNumberFormat="1" applyFont="1" applyFill="1" applyBorder="1" applyAlignment="1">
      <alignment horizontal="center" vertical="top"/>
    </xf>
    <xf numFmtId="0" fontId="24" fillId="0" borderId="0" xfId="0" applyFont="1" applyFill="1" applyBorder="1" applyAlignment="1">
      <alignment vertical="top"/>
    </xf>
    <xf numFmtId="0" fontId="23" fillId="0" borderId="0" xfId="0" applyFont="1" applyFill="1" applyBorder="1" applyAlignment="1">
      <alignment vertical="top"/>
    </xf>
    <xf numFmtId="0" fontId="24" fillId="0" borderId="0" xfId="0" applyFont="1" applyFill="1" applyBorder="1" applyAlignment="1">
      <alignment horizontal="left" vertical="top"/>
    </xf>
    <xf numFmtId="0" fontId="33" fillId="0" borderId="0" xfId="0" applyFont="1" applyFill="1" applyBorder="1" applyAlignment="1">
      <alignment vertical="top"/>
    </xf>
    <xf numFmtId="2" fontId="21"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4" fontId="33" fillId="0" borderId="0" xfId="0" applyNumberFormat="1" applyFont="1" applyBorder="1" applyAlignment="1">
      <alignment horizontal="center" vertical="top"/>
    </xf>
    <xf numFmtId="4" fontId="33" fillId="0" borderId="3" xfId="0" applyNumberFormat="1" applyFont="1" applyBorder="1" applyAlignment="1">
      <alignment horizontal="center" vertical="top"/>
    </xf>
    <xf numFmtId="49" fontId="33" fillId="0" borderId="3" xfId="0" applyNumberFormat="1" applyFont="1" applyBorder="1" applyAlignment="1">
      <alignment vertical="top"/>
    </xf>
    <xf numFmtId="49" fontId="33" fillId="0" borderId="0" xfId="0" applyNumberFormat="1" applyFont="1" applyAlignment="1">
      <alignment vertical="top"/>
    </xf>
    <xf numFmtId="49" fontId="22" fillId="3" borderId="0" xfId="0" applyNumberFormat="1" applyFont="1" applyFill="1" applyBorder="1" applyAlignment="1">
      <alignment horizontal="left" vertical="top" wrapText="1"/>
    </xf>
    <xf numFmtId="49" fontId="24" fillId="0" borderId="0" xfId="0" applyNumberFormat="1" applyFont="1" applyBorder="1" applyAlignment="1">
      <alignment horizontal="left" vertical="top" wrapText="1"/>
    </xf>
    <xf numFmtId="0" fontId="25" fillId="0" borderId="0" xfId="0" applyFont="1" applyBorder="1" applyAlignment="1">
      <alignment horizontal="center" vertical="top" wrapText="1"/>
    </xf>
    <xf numFmtId="0" fontId="25" fillId="0" borderId="0" xfId="0" applyFont="1" applyAlignment="1">
      <alignment horizontal="left" vertical="top" wrapText="1"/>
    </xf>
    <xf numFmtId="0" fontId="34" fillId="0" borderId="0" xfId="0" applyFont="1" applyAlignment="1">
      <alignment horizontal="center"/>
    </xf>
    <xf numFmtId="0" fontId="34" fillId="0" borderId="0" xfId="0" applyFont="1"/>
    <xf numFmtId="0" fontId="34" fillId="0" borderId="4" xfId="0" applyFont="1" applyBorder="1" applyAlignment="1">
      <alignment horizontal="center"/>
    </xf>
    <xf numFmtId="49" fontId="35" fillId="0" borderId="0" xfId="0" applyNumberFormat="1" applyFont="1" applyAlignment="1">
      <alignment horizontal="left" vertical="top" wrapText="1"/>
    </xf>
    <xf numFmtId="1" fontId="29" fillId="0" borderId="0" xfId="0" applyNumberFormat="1" applyFont="1" applyBorder="1" applyAlignment="1">
      <alignment horizontal="center" vertical="top"/>
    </xf>
    <xf numFmtId="0" fontId="30" fillId="0" borderId="5" xfId="0" applyFont="1" applyFill="1" applyBorder="1" applyAlignment="1">
      <alignment horizontal="right" vertical="top"/>
    </xf>
    <xf numFmtId="0" fontId="30" fillId="0" borderId="0" xfId="0" applyFont="1" applyFill="1" applyBorder="1" applyAlignment="1">
      <alignment vertical="top"/>
    </xf>
    <xf numFmtId="49" fontId="37" fillId="0" borderId="0" xfId="0" applyNumberFormat="1" applyFont="1" applyBorder="1" applyAlignment="1">
      <alignment vertical="top"/>
    </xf>
    <xf numFmtId="0" fontId="37" fillId="0" borderId="0" xfId="0" applyFont="1" applyFill="1" applyBorder="1" applyAlignment="1">
      <alignment vertical="top"/>
    </xf>
    <xf numFmtId="0" fontId="25" fillId="0" borderId="0" xfId="0" applyFont="1" applyBorder="1" applyAlignment="1">
      <alignment horizontal="left" vertical="top"/>
    </xf>
    <xf numFmtId="49" fontId="30" fillId="0" borderId="5" xfId="0" applyNumberFormat="1" applyFont="1" applyBorder="1" applyAlignment="1">
      <alignment horizontal="left" vertical="top"/>
    </xf>
    <xf numFmtId="0" fontId="24" fillId="0" borderId="0" xfId="0" applyFont="1" applyBorder="1" applyAlignment="1">
      <alignment horizontal="right" vertical="top"/>
    </xf>
    <xf numFmtId="0" fontId="25" fillId="0" borderId="0" xfId="0" applyFont="1" applyBorder="1" applyAlignment="1">
      <alignment horizontal="right" vertical="top"/>
    </xf>
    <xf numFmtId="49" fontId="22" fillId="3" borderId="0" xfId="0" applyNumberFormat="1" applyFont="1" applyFill="1" applyBorder="1" applyAlignment="1">
      <alignment horizontal="left" vertical="top"/>
    </xf>
    <xf numFmtId="49" fontId="35" fillId="3" borderId="0" xfId="0" applyNumberFormat="1" applyFont="1" applyFill="1" applyBorder="1" applyAlignment="1">
      <alignment horizontal="left" vertical="top" wrapText="1"/>
    </xf>
    <xf numFmtId="0" fontId="22" fillId="4" borderId="0" xfId="0" applyFont="1" applyFill="1" applyBorder="1" applyAlignment="1">
      <alignment vertical="top"/>
    </xf>
    <xf numFmtId="49" fontId="35" fillId="0" borderId="5" xfId="0" applyNumberFormat="1" applyFont="1" applyBorder="1" applyAlignment="1">
      <alignment vertical="top"/>
    </xf>
    <xf numFmtId="0" fontId="35" fillId="0" borderId="5" xfId="0" applyFont="1" applyBorder="1" applyAlignment="1">
      <alignment vertical="top" wrapText="1"/>
    </xf>
    <xf numFmtId="0" fontId="34" fillId="0" borderId="0" xfId="0" applyFont="1" applyFill="1" applyBorder="1" applyAlignment="1">
      <alignment vertical="top"/>
    </xf>
    <xf numFmtId="0" fontId="21" fillId="0" borderId="0" xfId="0" applyFont="1" applyAlignment="1">
      <alignment vertical="top"/>
    </xf>
    <xf numFmtId="49" fontId="21" fillId="0" borderId="0" xfId="0" applyNumberFormat="1" applyFont="1" applyAlignment="1">
      <alignment horizontal="left" vertical="top" wrapText="1"/>
    </xf>
    <xf numFmtId="0" fontId="21" fillId="0" borderId="0" xfId="0" applyFont="1" applyAlignment="1">
      <alignment horizontal="center" vertical="top"/>
    </xf>
    <xf numFmtId="0" fontId="21" fillId="0" borderId="0" xfId="0" applyNumberFormat="1" applyFont="1" applyAlignment="1">
      <alignment vertical="top"/>
    </xf>
    <xf numFmtId="0" fontId="21" fillId="2" borderId="0" xfId="0" applyNumberFormat="1" applyFont="1" applyFill="1" applyBorder="1" applyAlignment="1">
      <alignment vertical="top"/>
    </xf>
    <xf numFmtId="1" fontId="21" fillId="2" borderId="0" xfId="0" applyNumberFormat="1" applyFont="1" applyFill="1" applyBorder="1" applyAlignment="1">
      <alignment horizontal="center" vertical="top"/>
    </xf>
    <xf numFmtId="0" fontId="29" fillId="0" borderId="0" xfId="0" applyFont="1" applyFill="1" applyBorder="1" applyAlignment="1">
      <alignment horizontal="left" vertical="top"/>
    </xf>
    <xf numFmtId="0" fontId="21" fillId="0" borderId="0" xfId="0" applyFont="1" applyFill="1" applyBorder="1" applyAlignment="1">
      <alignment horizontal="left" vertical="top"/>
    </xf>
    <xf numFmtId="0" fontId="21" fillId="0" borderId="0" xfId="0" applyFont="1" applyFill="1" applyBorder="1" applyAlignment="1">
      <alignment vertical="top"/>
    </xf>
    <xf numFmtId="0" fontId="29" fillId="0" borderId="0" xfId="0" applyNumberFormat="1" applyFont="1" applyBorder="1" applyAlignment="1">
      <alignment vertical="top"/>
    </xf>
    <xf numFmtId="0" fontId="29" fillId="0" borderId="0" xfId="0" applyNumberFormat="1" applyFont="1" applyBorder="1" applyAlignment="1">
      <alignment vertical="top" wrapText="1"/>
    </xf>
    <xf numFmtId="0" fontId="30" fillId="4" borderId="0" xfId="0" applyNumberFormat="1" applyFont="1" applyFill="1" applyBorder="1" applyAlignment="1">
      <alignment vertical="top"/>
    </xf>
    <xf numFmtId="0" fontId="30" fillId="0" borderId="0" xfId="0" applyNumberFormat="1" applyFont="1" applyFill="1" applyBorder="1" applyAlignment="1">
      <alignment horizontal="center" vertical="top"/>
    </xf>
    <xf numFmtId="49" fontId="30" fillId="0" borderId="0" xfId="0" applyNumberFormat="1" applyFont="1" applyFill="1" applyBorder="1" applyAlignment="1">
      <alignment horizontal="left" vertical="top"/>
    </xf>
    <xf numFmtId="49" fontId="30" fillId="0" borderId="0" xfId="0" applyNumberFormat="1" applyFont="1" applyFill="1" applyBorder="1" applyAlignment="1">
      <alignment horizontal="left" vertical="top" wrapText="1"/>
    </xf>
    <xf numFmtId="0" fontId="30" fillId="0" borderId="0" xfId="0" applyFont="1" applyFill="1" applyBorder="1" applyAlignment="1">
      <alignment horizontal="center" vertical="top"/>
    </xf>
    <xf numFmtId="0" fontId="30" fillId="0" borderId="0" xfId="0" applyNumberFormat="1" applyFont="1" applyFill="1" applyBorder="1" applyAlignment="1">
      <alignment vertical="top"/>
    </xf>
    <xf numFmtId="1" fontId="21" fillId="0" borderId="0" xfId="0" applyNumberFormat="1" applyFont="1" applyFill="1" applyBorder="1" applyAlignment="1">
      <alignment horizontal="center" vertical="top"/>
    </xf>
    <xf numFmtId="0" fontId="42" fillId="0" borderId="5" xfId="0" applyFont="1" applyBorder="1" applyAlignment="1">
      <alignment horizontal="left" vertical="top"/>
    </xf>
    <xf numFmtId="0" fontId="42" fillId="0" borderId="5" xfId="0" applyFont="1" applyBorder="1" applyAlignment="1">
      <alignment vertical="top" wrapText="1"/>
    </xf>
    <xf numFmtId="0" fontId="42" fillId="0" borderId="5" xfId="0" applyFont="1" applyBorder="1" applyAlignment="1">
      <alignment vertical="top"/>
    </xf>
    <xf numFmtId="0" fontId="42" fillId="0" borderId="5" xfId="0" applyFont="1" applyBorder="1" applyAlignment="1">
      <alignment horizontal="center" vertical="top"/>
    </xf>
    <xf numFmtId="0" fontId="42" fillId="0" borderId="5" xfId="0" applyNumberFormat="1" applyFont="1" applyBorder="1" applyAlignment="1">
      <alignment vertical="top"/>
    </xf>
    <xf numFmtId="0" fontId="42" fillId="2" borderId="0" xfId="0" applyNumberFormat="1" applyFont="1" applyFill="1" applyBorder="1" applyAlignment="1">
      <alignment vertical="top"/>
    </xf>
    <xf numFmtId="0" fontId="26" fillId="0" borderId="0" xfId="0" applyFont="1" applyBorder="1" applyAlignment="1">
      <alignment vertical="top"/>
    </xf>
    <xf numFmtId="0" fontId="42" fillId="0" borderId="0" xfId="0" applyFont="1" applyFill="1" applyBorder="1" applyAlignment="1">
      <alignment vertical="top"/>
    </xf>
    <xf numFmtId="0" fontId="30" fillId="4" borderId="0" xfId="0" applyFont="1" applyFill="1" applyBorder="1" applyAlignment="1">
      <alignment vertical="top"/>
    </xf>
    <xf numFmtId="49" fontId="43" fillId="0" borderId="0" xfId="0" applyNumberFormat="1" applyFont="1" applyFill="1" applyAlignment="1">
      <alignment vertical="top"/>
    </xf>
    <xf numFmtId="49" fontId="43" fillId="0" borderId="0" xfId="0" applyNumberFormat="1" applyFont="1" applyFill="1" applyAlignment="1">
      <alignment vertical="top" wrapText="1"/>
    </xf>
    <xf numFmtId="0" fontId="43" fillId="0" borderId="0" xfId="0" applyFont="1" applyFill="1" applyAlignment="1">
      <alignment vertical="top"/>
    </xf>
    <xf numFmtId="4" fontId="43" fillId="0" borderId="0" xfId="0" applyNumberFormat="1" applyFont="1" applyFill="1" applyAlignment="1">
      <alignment vertical="top"/>
    </xf>
    <xf numFmtId="4" fontId="43" fillId="0" borderId="0" xfId="0" applyNumberFormat="1" applyFont="1" applyFill="1" applyAlignment="1">
      <alignment horizontal="right" vertical="top"/>
    </xf>
    <xf numFmtId="4" fontId="29" fillId="0" borderId="0" xfId="0" applyNumberFormat="1" applyFont="1" applyFill="1" applyBorder="1" applyAlignment="1">
      <alignment vertical="top"/>
    </xf>
    <xf numFmtId="49" fontId="29" fillId="0" borderId="0" xfId="0" applyNumberFormat="1" applyFont="1" applyBorder="1" applyAlignment="1">
      <alignment horizontal="left" vertical="top" wrapText="1"/>
    </xf>
    <xf numFmtId="0" fontId="29" fillId="2" borderId="0" xfId="0" applyNumberFormat="1" applyFont="1" applyFill="1" applyBorder="1" applyAlignment="1">
      <alignment vertical="top"/>
    </xf>
    <xf numFmtId="0" fontId="23" fillId="0" borderId="6" xfId="0" applyFont="1" applyFill="1" applyBorder="1" applyAlignment="1">
      <alignment horizontal="left" vertical="top"/>
    </xf>
    <xf numFmtId="0" fontId="35" fillId="0" borderId="7" xfId="0" applyFont="1" applyBorder="1" applyAlignment="1">
      <alignment horizontal="left"/>
    </xf>
    <xf numFmtId="0" fontId="34" fillId="0" borderId="7" xfId="0" applyFont="1" applyBorder="1" applyAlignment="1">
      <alignment horizontal="left"/>
    </xf>
    <xf numFmtId="0" fontId="0" fillId="0" borderId="0" xfId="0" applyNumberFormat="1"/>
    <xf numFmtId="0" fontId="0" fillId="0" borderId="0" xfId="0" applyNumberFormat="1" applyFill="1"/>
    <xf numFmtId="0" fontId="44" fillId="0" borderId="0" xfId="0" applyNumberFormat="1" applyFont="1" applyAlignment="1">
      <alignment horizontal="center"/>
    </xf>
    <xf numFmtId="0" fontId="45" fillId="0" borderId="0" xfId="0" applyNumberFormat="1" applyFont="1" applyFill="1" applyAlignment="1">
      <alignment horizontal="left"/>
    </xf>
    <xf numFmtId="0" fontId="50" fillId="0" borderId="9" xfId="0" applyFont="1" applyFill="1" applyBorder="1" applyAlignment="1">
      <alignment vertical="top"/>
    </xf>
    <xf numFmtId="0" fontId="50" fillId="0" borderId="10" xfId="0" applyFont="1" applyBorder="1" applyAlignment="1">
      <alignment horizontal="center"/>
    </xf>
    <xf numFmtId="0" fontId="51" fillId="0" borderId="10" xfId="0" applyFont="1" applyBorder="1"/>
    <xf numFmtId="49" fontId="50" fillId="0" borderId="10" xfId="0" applyNumberFormat="1" applyFont="1" applyBorder="1" applyAlignment="1">
      <alignment horizontal="center"/>
    </xf>
    <xf numFmtId="0" fontId="51" fillId="0" borderId="10" xfId="0" applyFont="1" applyBorder="1" applyAlignment="1">
      <alignment horizontal="center"/>
    </xf>
    <xf numFmtId="0" fontId="36" fillId="0" borderId="11" xfId="0" applyFont="1" applyBorder="1"/>
    <xf numFmtId="0" fontId="30" fillId="0" borderId="0" xfId="0" applyFont="1" applyFill="1" applyBorder="1" applyAlignment="1">
      <alignment horizontal="right" vertical="top"/>
    </xf>
    <xf numFmtId="0" fontId="35" fillId="0" borderId="0" xfId="0" applyFont="1" applyAlignment="1">
      <alignment horizontal="left" vertical="top" wrapText="1"/>
    </xf>
    <xf numFmtId="0" fontId="24" fillId="0" borderId="0" xfId="0" applyFont="1" applyAlignment="1">
      <alignment horizontal="left" vertical="top"/>
    </xf>
    <xf numFmtId="0" fontId="25" fillId="0" borderId="0" xfId="0" applyNumberFormat="1" applyFont="1" applyBorder="1" applyAlignment="1">
      <alignment horizontal="left" vertical="top"/>
    </xf>
    <xf numFmtId="0" fontId="35" fillId="0" borderId="0" xfId="0" applyNumberFormat="1" applyFont="1" applyBorder="1" applyAlignment="1">
      <alignment horizontal="left" vertical="top" wrapText="1"/>
    </xf>
    <xf numFmtId="0" fontId="37" fillId="0" borderId="0" xfId="0" applyFont="1" applyAlignment="1">
      <alignment horizontal="left" vertical="top"/>
    </xf>
    <xf numFmtId="0" fontId="35" fillId="0" borderId="0" xfId="0" applyFont="1" applyAlignment="1">
      <alignment horizontal="left" vertical="top"/>
    </xf>
    <xf numFmtId="0" fontId="50" fillId="0" borderId="12" xfId="0" applyFont="1" applyBorder="1" applyAlignment="1">
      <alignment horizontal="center"/>
    </xf>
    <xf numFmtId="10" fontId="50" fillId="0" borderId="12" xfId="5" applyNumberFormat="1" applyFont="1" applyFill="1" applyBorder="1" applyAlignment="1" applyProtection="1">
      <alignment horizontal="center"/>
    </xf>
    <xf numFmtId="0" fontId="34" fillId="0" borderId="7" xfId="0" applyFont="1" applyBorder="1"/>
    <xf numFmtId="0" fontId="34" fillId="0" borderId="10" xfId="0" applyFont="1" applyBorder="1" applyAlignment="1">
      <alignment horizontal="center"/>
    </xf>
    <xf numFmtId="49" fontId="37" fillId="3" borderId="0" xfId="0" applyNumberFormat="1" applyFont="1" applyFill="1" applyBorder="1" applyAlignment="1">
      <alignment horizontal="left" vertical="top"/>
    </xf>
    <xf numFmtId="49" fontId="37" fillId="3" borderId="0" xfId="0" applyNumberFormat="1" applyFont="1" applyFill="1" applyBorder="1" applyAlignment="1">
      <alignment horizontal="left" vertical="top" wrapText="1"/>
    </xf>
    <xf numFmtId="0" fontId="37" fillId="3" borderId="0" xfId="0" applyFont="1" applyFill="1" applyBorder="1" applyAlignment="1">
      <alignment vertical="top"/>
    </xf>
    <xf numFmtId="0" fontId="37" fillId="3" borderId="0" xfId="0" applyFont="1" applyFill="1" applyBorder="1" applyAlignment="1">
      <alignment horizontal="center" vertical="top"/>
    </xf>
    <xf numFmtId="0" fontId="37" fillId="3" borderId="0" xfId="0" applyNumberFormat="1" applyFont="1" applyFill="1" applyBorder="1" applyAlignment="1">
      <alignment horizontal="center" vertical="top"/>
    </xf>
    <xf numFmtId="1" fontId="21" fillId="4" borderId="0" xfId="0" applyNumberFormat="1" applyFont="1" applyFill="1" applyBorder="1" applyAlignment="1">
      <alignment horizontal="center" vertical="top"/>
    </xf>
    <xf numFmtId="1" fontId="46" fillId="0" borderId="0" xfId="0" applyNumberFormat="1" applyFont="1" applyFill="1" applyBorder="1" applyAlignment="1">
      <alignment horizontal="center" vertical="top"/>
    </xf>
    <xf numFmtId="1" fontId="49" fillId="2" borderId="0" xfId="0" applyNumberFormat="1" applyFont="1" applyFill="1" applyBorder="1" applyAlignment="1">
      <alignment horizontal="center" vertical="top"/>
    </xf>
    <xf numFmtId="1" fontId="46" fillId="2" borderId="0" xfId="0" applyNumberFormat="1" applyFont="1" applyFill="1" applyBorder="1" applyAlignment="1">
      <alignment horizontal="center" vertical="top"/>
    </xf>
    <xf numFmtId="1" fontId="41" fillId="2" borderId="13" xfId="0" applyNumberFormat="1" applyFont="1" applyFill="1" applyBorder="1" applyAlignment="1">
      <alignment horizontal="center" vertical="top"/>
    </xf>
    <xf numFmtId="1" fontId="41" fillId="2" borderId="0" xfId="0" applyNumberFormat="1" applyFont="1" applyFill="1" applyBorder="1" applyAlignment="1">
      <alignment horizontal="center" vertical="top"/>
    </xf>
    <xf numFmtId="1" fontId="29" fillId="2" borderId="0" xfId="0" applyNumberFormat="1" applyFont="1" applyFill="1" applyBorder="1" applyAlignment="1">
      <alignment horizontal="center" vertical="top"/>
    </xf>
    <xf numFmtId="0" fontId="35" fillId="0" borderId="7" xfId="0" applyFont="1" applyBorder="1" applyAlignment="1" applyProtection="1">
      <alignment horizontal="left"/>
      <protection locked="0"/>
    </xf>
    <xf numFmtId="0" fontId="24" fillId="0" borderId="0" xfId="0" applyNumberFormat="1" applyFont="1" applyBorder="1" applyAlignment="1"/>
    <xf numFmtId="0" fontId="25" fillId="0" borderId="0" xfId="0" applyFont="1" applyFill="1" applyBorder="1" applyAlignment="1">
      <alignment vertical="top" wrapText="1"/>
    </xf>
    <xf numFmtId="0" fontId="23" fillId="0" borderId="0" xfId="0" applyFont="1" applyBorder="1" applyAlignment="1"/>
    <xf numFmtId="0" fontId="23" fillId="0" borderId="0" xfId="0" applyNumberFormat="1" applyFont="1" applyBorder="1" applyAlignment="1"/>
    <xf numFmtId="0" fontId="23" fillId="2" borderId="0" xfId="0" applyNumberFormat="1" applyFont="1" applyFill="1" applyBorder="1" applyAlignment="1"/>
    <xf numFmtId="0" fontId="24" fillId="0" borderId="0" xfId="0" applyFont="1" applyBorder="1" applyAlignment="1"/>
    <xf numFmtId="0" fontId="22" fillId="2" borderId="0" xfId="0" applyNumberFormat="1" applyFont="1" applyFill="1" applyBorder="1" applyAlignment="1"/>
    <xf numFmtId="0" fontId="25" fillId="0" borderId="0" xfId="0" applyNumberFormat="1" applyFont="1" applyBorder="1" applyAlignment="1"/>
    <xf numFmtId="0" fontId="22" fillId="3" borderId="0" xfId="0" applyFont="1" applyFill="1" applyBorder="1" applyAlignment="1"/>
    <xf numFmtId="0" fontId="22" fillId="3" borderId="0" xfId="0" applyNumberFormat="1" applyFont="1" applyFill="1" applyBorder="1" applyAlignment="1">
      <alignment horizontal="center"/>
    </xf>
    <xf numFmtId="0" fontId="22" fillId="4" borderId="0" xfId="0" applyNumberFormat="1" applyFont="1" applyFill="1" applyBorder="1" applyAlignment="1"/>
    <xf numFmtId="0" fontId="24" fillId="0" borderId="0" xfId="0" applyNumberFormat="1" applyFont="1" applyBorder="1" applyAlignment="1">
      <alignment horizontal="center"/>
    </xf>
    <xf numFmtId="0" fontId="34" fillId="0" borderId="5" xfId="0" applyFont="1" applyBorder="1" applyAlignment="1"/>
    <xf numFmtId="0" fontId="34" fillId="0" borderId="5" xfId="0" applyNumberFormat="1" applyFont="1" applyBorder="1" applyAlignment="1"/>
    <xf numFmtId="0" fontId="34" fillId="0" borderId="5" xfId="0" applyNumberFormat="1" applyFont="1" applyBorder="1" applyAlignment="1">
      <alignment horizontal="center"/>
    </xf>
    <xf numFmtId="0" fontId="44" fillId="2" borderId="0" xfId="0" applyNumberFormat="1" applyFont="1" applyFill="1" applyBorder="1" applyAlignment="1"/>
    <xf numFmtId="1" fontId="26" fillId="0" borderId="0" xfId="0" applyNumberFormat="1" applyFont="1" applyBorder="1" applyAlignment="1">
      <alignment horizontal="center"/>
    </xf>
    <xf numFmtId="4" fontId="29" fillId="0" borderId="0" xfId="0" applyNumberFormat="1" applyFont="1" applyBorder="1" applyAlignment="1">
      <alignment horizontal="center"/>
    </xf>
    <xf numFmtId="4" fontId="48" fillId="2" borderId="13" xfId="0" applyNumberFormat="1" applyFont="1" applyFill="1" applyBorder="1" applyAlignment="1"/>
    <xf numFmtId="4" fontId="26" fillId="0" borderId="0" xfId="0" applyNumberFormat="1" applyFont="1" applyBorder="1" applyAlignment="1"/>
    <xf numFmtId="4" fontId="48" fillId="2" borderId="0" xfId="0" applyNumberFormat="1" applyFont="1" applyFill="1" applyBorder="1" applyAlignment="1"/>
    <xf numFmtId="0" fontId="25" fillId="0" borderId="0" xfId="0" applyFont="1" applyBorder="1" applyAlignment="1"/>
    <xf numFmtId="4" fontId="25" fillId="0" borderId="0" xfId="0" applyNumberFormat="1" applyFont="1" applyBorder="1" applyAlignment="1"/>
    <xf numFmtId="4" fontId="25" fillId="0" borderId="0" xfId="0" applyNumberFormat="1" applyFont="1" applyBorder="1" applyAlignment="1">
      <alignment horizontal="center"/>
    </xf>
    <xf numFmtId="0" fontId="30" fillId="0" borderId="5" xfId="0" applyFont="1" applyFill="1" applyBorder="1" applyAlignment="1">
      <alignment horizontal="right"/>
    </xf>
    <xf numFmtId="0" fontId="30" fillId="0" borderId="5" xfId="0" applyFont="1" applyBorder="1" applyAlignment="1"/>
    <xf numFmtId="4" fontId="30" fillId="0" borderId="5" xfId="0" applyNumberFormat="1" applyFont="1" applyBorder="1" applyAlignment="1">
      <alignment horizontal="center"/>
    </xf>
    <xf numFmtId="4" fontId="30" fillId="0" borderId="0" xfId="0" applyNumberFormat="1" applyFont="1" applyFill="1" applyBorder="1" applyAlignment="1"/>
    <xf numFmtId="0" fontId="37" fillId="0" borderId="0" xfId="0" applyFont="1" applyBorder="1" applyAlignment="1"/>
    <xf numFmtId="4" fontId="37" fillId="0" borderId="0" xfId="0" applyNumberFormat="1" applyFont="1" applyBorder="1" applyAlignment="1">
      <alignment horizontal="center"/>
    </xf>
    <xf numFmtId="4" fontId="37" fillId="0" borderId="0" xfId="0" applyNumberFormat="1" applyFont="1" applyFill="1" applyBorder="1" applyAlignment="1"/>
    <xf numFmtId="0" fontId="27" fillId="2" borderId="0" xfId="0" applyNumberFormat="1" applyFont="1" applyFill="1" applyBorder="1" applyAlignment="1"/>
    <xf numFmtId="9" fontId="48" fillId="2" borderId="0" xfId="5" applyFont="1" applyFill="1" applyBorder="1" applyAlignment="1">
      <alignment horizontal="center"/>
    </xf>
    <xf numFmtId="9" fontId="48" fillId="4" borderId="0" xfId="5" applyFont="1" applyFill="1" applyBorder="1" applyAlignment="1">
      <alignment horizontal="center"/>
    </xf>
    <xf numFmtId="9" fontId="48" fillId="2" borderId="13" xfId="5" applyFont="1" applyFill="1" applyBorder="1" applyAlignment="1">
      <alignment horizontal="center"/>
    </xf>
    <xf numFmtId="9" fontId="48" fillId="0" borderId="0" xfId="5" applyFont="1" applyBorder="1" applyAlignment="1">
      <alignment horizontal="center"/>
    </xf>
    <xf numFmtId="9" fontId="48" fillId="0" borderId="0" xfId="5" applyFont="1" applyFill="1" applyBorder="1" applyAlignment="1">
      <alignment horizontal="center"/>
    </xf>
    <xf numFmtId="0" fontId="53" fillId="0" borderId="0" xfId="0" applyFont="1" applyFill="1" applyBorder="1" applyAlignment="1">
      <alignment vertical="top" wrapText="1"/>
    </xf>
    <xf numFmtId="4" fontId="23" fillId="0" borderId="0" xfId="0" applyNumberFormat="1" applyFont="1" applyBorder="1" applyAlignment="1">
      <alignment horizontal="center"/>
    </xf>
    <xf numFmtId="4" fontId="24" fillId="0" borderId="0" xfId="0" applyNumberFormat="1" applyFont="1" applyBorder="1" applyAlignment="1">
      <alignment horizontal="center"/>
    </xf>
    <xf numFmtId="4" fontId="22" fillId="3" borderId="0" xfId="0" applyNumberFormat="1" applyFont="1" applyFill="1" applyBorder="1" applyAlignment="1">
      <alignment horizontal="center"/>
    </xf>
    <xf numFmtId="4" fontId="34" fillId="0" borderId="5" xfId="0" applyNumberFormat="1" applyFont="1" applyBorder="1" applyAlignment="1">
      <alignment horizontal="center"/>
    </xf>
    <xf numFmtId="4" fontId="26" fillId="0" borderId="0" xfId="0" applyNumberFormat="1" applyFont="1" applyBorder="1" applyAlignment="1">
      <alignment horizontal="center"/>
    </xf>
    <xf numFmtId="0" fontId="27" fillId="0" borderId="0" xfId="0" applyFont="1" applyFill="1" applyBorder="1" applyAlignment="1">
      <alignment vertical="top" wrapText="1"/>
    </xf>
    <xf numFmtId="4" fontId="25" fillId="0" borderId="0" xfId="0" applyNumberFormat="1" applyFont="1" applyBorder="1" applyAlignment="1">
      <alignment vertical="top" wrapText="1"/>
    </xf>
    <xf numFmtId="166" fontId="25" fillId="0" borderId="0" xfId="0" applyNumberFormat="1" applyFont="1" applyBorder="1" applyAlignment="1">
      <alignment vertical="top" wrapText="1"/>
    </xf>
    <xf numFmtId="49" fontId="25" fillId="0" borderId="0" xfId="0" applyNumberFormat="1" applyFont="1" applyFill="1" applyBorder="1" applyAlignment="1">
      <alignment vertical="top" wrapText="1"/>
    </xf>
    <xf numFmtId="4" fontId="57" fillId="0" borderId="0" xfId="0" applyNumberFormat="1" applyFont="1" applyFill="1" applyBorder="1" applyAlignment="1">
      <alignment horizontal="center" vertical="top"/>
    </xf>
    <xf numFmtId="0" fontId="30" fillId="0" borderId="5" xfId="0" applyFont="1" applyFill="1" applyBorder="1" applyAlignment="1">
      <alignment vertical="top"/>
    </xf>
    <xf numFmtId="0" fontId="58" fillId="0" borderId="0" xfId="0" applyFont="1" applyFill="1" applyBorder="1" applyAlignment="1">
      <alignment vertical="top"/>
    </xf>
    <xf numFmtId="0" fontId="58" fillId="0" borderId="0" xfId="0" applyFont="1" applyFill="1" applyBorder="1" applyAlignment="1">
      <alignment horizontal="right" vertical="top"/>
    </xf>
    <xf numFmtId="0" fontId="58" fillId="0" borderId="0" xfId="0" applyNumberFormat="1" applyFont="1" applyFill="1" applyBorder="1" applyAlignment="1">
      <alignment horizontal="center" vertical="top"/>
    </xf>
    <xf numFmtId="4" fontId="59" fillId="0" borderId="0" xfId="0" applyNumberFormat="1" applyFont="1" applyFill="1" applyAlignment="1">
      <alignment horizontal="center" vertical="top"/>
    </xf>
    <xf numFmtId="0" fontId="56" fillId="0" borderId="0" xfId="0" applyFont="1" applyFill="1" applyBorder="1" applyAlignment="1">
      <alignment vertical="top" wrapText="1"/>
    </xf>
    <xf numFmtId="0" fontId="35" fillId="0" borderId="5" xfId="0" applyFont="1" applyBorder="1" applyAlignment="1">
      <alignment horizontal="left" vertical="top"/>
    </xf>
    <xf numFmtId="0" fontId="25" fillId="0" borderId="0" xfId="0" applyFont="1" applyAlignment="1">
      <alignment horizontal="left" wrapText="1"/>
    </xf>
    <xf numFmtId="49" fontId="25" fillId="0" borderId="0" xfId="0" applyNumberFormat="1" applyFont="1" applyBorder="1" applyAlignment="1">
      <alignment vertical="top" wrapText="1"/>
    </xf>
    <xf numFmtId="0" fontId="29" fillId="0" borderId="0" xfId="0" applyNumberFormat="1" applyFont="1" applyFill="1" applyAlignment="1">
      <alignment horizontal="center" vertical="top" wrapText="1"/>
    </xf>
    <xf numFmtId="0" fontId="55" fillId="0" borderId="0" xfId="0" applyFont="1" applyBorder="1" applyAlignment="1">
      <alignment horizontal="center" vertical="top" wrapText="1"/>
    </xf>
    <xf numFmtId="0" fontId="54" fillId="0" borderId="0" xfId="0" applyFont="1" applyAlignment="1">
      <alignment horizontal="center" vertical="top" wrapText="1"/>
    </xf>
    <xf numFmtId="0" fontId="55" fillId="0" borderId="0" xfId="0" applyFont="1" applyAlignment="1">
      <alignment vertical="top" wrapText="1"/>
    </xf>
    <xf numFmtId="4" fontId="48" fillId="5" borderId="14" xfId="0" applyNumberFormat="1" applyFont="1" applyFill="1" applyBorder="1" applyAlignment="1"/>
    <xf numFmtId="9" fontId="38" fillId="0" borderId="0" xfId="5" applyNumberFormat="1" applyFont="1" applyFill="1" applyBorder="1" applyAlignment="1">
      <alignment horizontal="right" vertical="top"/>
    </xf>
    <xf numFmtId="4" fontId="48" fillId="5" borderId="0" xfId="0" applyNumberFormat="1" applyFont="1" applyFill="1" applyBorder="1" applyAlignment="1"/>
    <xf numFmtId="0" fontId="39" fillId="0" borderId="0" xfId="0" applyFont="1" applyFill="1" applyBorder="1" applyAlignment="1">
      <alignment vertical="top" wrapText="1"/>
    </xf>
    <xf numFmtId="0" fontId="39" fillId="0" borderId="0" xfId="0" applyFont="1" applyAlignment="1">
      <alignment horizontal="left" wrapText="1"/>
    </xf>
    <xf numFmtId="0" fontId="53" fillId="0" borderId="0" xfId="0" applyFont="1" applyAlignment="1">
      <alignment vertical="top" wrapText="1"/>
    </xf>
    <xf numFmtId="0" fontId="25" fillId="0" borderId="0" xfId="0" applyFont="1" applyBorder="1" applyAlignment="1">
      <alignment horizontal="right" vertical="center"/>
    </xf>
    <xf numFmtId="0" fontId="27" fillId="0" borderId="0" xfId="0" applyFont="1" applyBorder="1" applyAlignment="1">
      <alignment vertical="top" wrapText="1"/>
    </xf>
    <xf numFmtId="0" fontId="62" fillId="0" borderId="0" xfId="0" applyFont="1" applyAlignment="1">
      <alignment horizontal="center" vertical="top" wrapText="1"/>
    </xf>
    <xf numFmtId="0" fontId="54" fillId="0" borderId="0" xfId="0" applyFont="1" applyBorder="1" applyAlignment="1">
      <alignment horizontal="center" vertical="top" wrapText="1"/>
    </xf>
    <xf numFmtId="0" fontId="29" fillId="0" borderId="0" xfId="0" applyNumberFormat="1" applyFont="1" applyFill="1" applyAlignment="1">
      <alignment horizontal="center" vertical="center" wrapText="1"/>
    </xf>
    <xf numFmtId="0" fontId="25" fillId="0" borderId="0" xfId="0" applyFont="1" applyBorder="1" applyAlignment="1">
      <alignment horizontal="center" vertical="top" wrapText="1"/>
    </xf>
    <xf numFmtId="0" fontId="25" fillId="0" borderId="0" xfId="0" applyFont="1" applyAlignment="1">
      <alignment horizontal="left" vertical="top" wrapText="1"/>
    </xf>
    <xf numFmtId="0" fontId="44" fillId="0" borderId="0" xfId="0" applyFont="1" applyFill="1" applyBorder="1" applyAlignment="1">
      <alignment vertical="top"/>
    </xf>
    <xf numFmtId="49" fontId="33" fillId="0" borderId="0" xfId="0" applyNumberFormat="1" applyFont="1" applyFill="1" applyBorder="1" applyAlignment="1">
      <alignment vertical="top" wrapText="1"/>
    </xf>
    <xf numFmtId="0" fontId="47" fillId="0" borderId="12" xfId="0" applyFont="1" applyBorder="1" applyAlignment="1" applyProtection="1">
      <alignment horizontal="left" wrapText="1"/>
      <protection locked="0"/>
    </xf>
    <xf numFmtId="0" fontId="56" fillId="0" borderId="0" xfId="0" applyNumberFormat="1" applyFont="1" applyBorder="1" applyAlignment="1">
      <alignment horizontal="left" vertical="top" wrapText="1"/>
    </xf>
    <xf numFmtId="1" fontId="26" fillId="0" borderId="0" xfId="0" applyNumberFormat="1" applyFont="1" applyBorder="1" applyAlignment="1">
      <alignment horizontal="center" vertical="top"/>
    </xf>
    <xf numFmtId="4" fontId="29" fillId="0" borderId="0" xfId="0" applyNumberFormat="1" applyFont="1" applyBorder="1" applyAlignment="1">
      <alignment horizontal="center" vertical="top"/>
    </xf>
    <xf numFmtId="0" fontId="44" fillId="0" borderId="8" xfId="0" applyFont="1" applyBorder="1" applyAlignment="1">
      <alignment horizontal="left"/>
    </xf>
    <xf numFmtId="0" fontId="0" fillId="0" borderId="0" xfId="0" applyAlignment="1">
      <alignment vertical="top"/>
    </xf>
    <xf numFmtId="0" fontId="25" fillId="0" borderId="0" xfId="0" applyFont="1" applyBorder="1" applyAlignment="1">
      <alignment horizontal="center" vertical="top" wrapText="1"/>
    </xf>
    <xf numFmtId="0" fontId="65" fillId="0" borderId="0" xfId="0" applyFont="1"/>
    <xf numFmtId="49" fontId="40" fillId="0" borderId="0" xfId="0" applyNumberFormat="1" applyFont="1" applyBorder="1" applyAlignment="1">
      <alignment horizontal="left" vertical="top" wrapText="1"/>
    </xf>
    <xf numFmtId="0" fontId="30" fillId="3" borderId="0" xfId="0" applyNumberFormat="1" applyFont="1" applyFill="1" applyBorder="1" applyAlignment="1">
      <alignment horizontal="left" vertical="top"/>
    </xf>
    <xf numFmtId="49" fontId="30" fillId="3" borderId="0" xfId="0" applyNumberFormat="1" applyFont="1" applyFill="1" applyBorder="1" applyAlignment="1">
      <alignment horizontal="left" vertical="top" wrapText="1"/>
    </xf>
    <xf numFmtId="0" fontId="30" fillId="3" borderId="0" xfId="0" applyFont="1" applyFill="1" applyBorder="1" applyAlignment="1">
      <alignment vertical="top"/>
    </xf>
    <xf numFmtId="2" fontId="30" fillId="3" borderId="0" xfId="0" applyNumberFormat="1" applyFont="1" applyFill="1" applyBorder="1" applyAlignment="1">
      <alignment horizontal="center" vertical="top"/>
    </xf>
    <xf numFmtId="0" fontId="30" fillId="3" borderId="0" xfId="0" applyNumberFormat="1" applyFont="1" applyFill="1" applyBorder="1" applyAlignment="1">
      <alignment horizontal="center" vertical="top"/>
    </xf>
    <xf numFmtId="0" fontId="22" fillId="3" borderId="0" xfId="0" applyNumberFormat="1" applyFont="1" applyFill="1" applyBorder="1" applyAlignment="1">
      <alignment horizontal="center" vertical="top"/>
    </xf>
    <xf numFmtId="0" fontId="30" fillId="0" borderId="0" xfId="0" applyNumberFormat="1" applyFont="1" applyFill="1" applyBorder="1" applyAlignment="1">
      <alignment horizontal="left" vertical="top"/>
    </xf>
    <xf numFmtId="2" fontId="30" fillId="0" borderId="0" xfId="0" applyNumberFormat="1" applyFont="1" applyFill="1" applyBorder="1" applyAlignment="1">
      <alignment horizontal="center" vertical="top"/>
    </xf>
    <xf numFmtId="0" fontId="37" fillId="0" borderId="0" xfId="0" applyNumberFormat="1" applyFont="1" applyBorder="1" applyAlignment="1">
      <alignment vertical="top"/>
    </xf>
    <xf numFmtId="0" fontId="37" fillId="0" borderId="0" xfId="0" applyNumberFormat="1" applyFont="1" applyFill="1" applyBorder="1" applyAlignment="1">
      <alignment horizontal="left" vertical="top" wrapText="1"/>
    </xf>
    <xf numFmtId="0" fontId="37" fillId="0" borderId="0" xfId="0" applyFont="1" applyBorder="1" applyAlignment="1">
      <alignment vertical="top"/>
    </xf>
    <xf numFmtId="2" fontId="37" fillId="0" borderId="0" xfId="0" applyNumberFormat="1" applyFont="1" applyFill="1" applyBorder="1" applyAlignment="1">
      <alignment horizontal="right" vertical="top"/>
    </xf>
    <xf numFmtId="4" fontId="37" fillId="0" borderId="0" xfId="0" applyNumberFormat="1" applyFont="1" applyBorder="1" applyAlignment="1">
      <alignment horizontal="center" vertical="top"/>
    </xf>
    <xf numFmtId="0" fontId="21" fillId="0" borderId="0" xfId="0" applyNumberFormat="1" applyFont="1" applyBorder="1" applyAlignment="1">
      <alignment vertical="top"/>
    </xf>
    <xf numFmtId="49" fontId="21" fillId="0" borderId="0" xfId="0" applyNumberFormat="1" applyFont="1" applyBorder="1" applyAlignment="1">
      <alignment horizontal="left" vertical="top" wrapText="1"/>
    </xf>
    <xf numFmtId="0" fontId="30" fillId="0" borderId="0" xfId="0" applyFont="1" applyBorder="1" applyAlignment="1">
      <alignment vertical="top"/>
    </xf>
    <xf numFmtId="2" fontId="30" fillId="0" borderId="0" xfId="0" applyNumberFormat="1" applyFont="1" applyBorder="1" applyAlignment="1">
      <alignment horizontal="center" vertical="top"/>
    </xf>
    <xf numFmtId="0" fontId="21" fillId="0" borderId="0" xfId="0" applyNumberFormat="1" applyFont="1" applyBorder="1" applyAlignment="1">
      <alignment horizontal="right" vertical="top"/>
    </xf>
    <xf numFmtId="0" fontId="37" fillId="0" borderId="3" xfId="0" applyNumberFormat="1" applyFont="1" applyFill="1" applyBorder="1" applyAlignment="1">
      <alignment horizontal="left" vertical="top" wrapText="1"/>
    </xf>
    <xf numFmtId="0" fontId="37" fillId="0" borderId="3" xfId="0" applyFont="1" applyBorder="1" applyAlignment="1">
      <alignment vertical="top"/>
    </xf>
    <xf numFmtId="2" fontId="37" fillId="0" borderId="3" xfId="0" applyNumberFormat="1" applyFont="1" applyFill="1" applyBorder="1" applyAlignment="1">
      <alignment horizontal="right" vertical="top"/>
    </xf>
    <xf numFmtId="4" fontId="37" fillId="0" borderId="3" xfId="0" applyNumberFormat="1" applyFont="1" applyBorder="1" applyAlignment="1">
      <alignment horizontal="center" vertical="top"/>
    </xf>
    <xf numFmtId="0" fontId="41" fillId="0" borderId="0" xfId="0" applyNumberFormat="1" applyFont="1" applyFill="1" applyAlignment="1">
      <alignment vertical="top"/>
    </xf>
    <xf numFmtId="49" fontId="41" fillId="0" borderId="0" xfId="0" applyNumberFormat="1" applyFont="1" applyFill="1" applyAlignment="1">
      <alignment vertical="top" wrapText="1"/>
    </xf>
    <xf numFmtId="0" fontId="66" fillId="0" borderId="0" xfId="0" applyFont="1" applyFill="1" applyAlignment="1">
      <alignment vertical="top"/>
    </xf>
    <xf numFmtId="4" fontId="41" fillId="0" borderId="0" xfId="0" applyNumberFormat="1" applyFont="1" applyFill="1" applyBorder="1" applyAlignment="1">
      <alignment vertical="top"/>
    </xf>
    <xf numFmtId="4" fontId="30" fillId="0" borderId="0" xfId="0" applyNumberFormat="1" applyFont="1" applyBorder="1" applyAlignment="1">
      <alignment horizontal="center"/>
    </xf>
    <xf numFmtId="0" fontId="67" fillId="0" borderId="0" xfId="0" applyFont="1" applyAlignment="1">
      <alignment vertical="top" wrapText="1"/>
    </xf>
    <xf numFmtId="0" fontId="39" fillId="0" borderId="0" xfId="0" applyFont="1" applyFill="1" applyBorder="1" applyAlignment="1" applyProtection="1">
      <alignment vertical="top" wrapText="1"/>
    </xf>
    <xf numFmtId="0" fontId="25" fillId="0" borderId="0" xfId="0" applyNumberFormat="1" applyFont="1" applyFill="1" applyBorder="1" applyAlignment="1">
      <alignment horizontal="left" vertical="top" wrapText="1"/>
    </xf>
    <xf numFmtId="0" fontId="25" fillId="0" borderId="0" xfId="0" applyNumberFormat="1" applyFont="1" applyBorder="1" applyAlignment="1">
      <alignment horizontal="left" vertical="top" wrapText="1"/>
    </xf>
    <xf numFmtId="2" fontId="26" fillId="0" borderId="0" xfId="0" applyNumberFormat="1" applyFont="1" applyBorder="1" applyAlignment="1">
      <alignment horizontal="center" vertical="top"/>
    </xf>
    <xf numFmtId="4" fontId="29" fillId="0" borderId="0" xfId="0" applyNumberFormat="1" applyFont="1" applyBorder="1" applyAlignment="1">
      <alignment vertical="top"/>
    </xf>
    <xf numFmtId="49" fontId="33" fillId="0" borderId="0" xfId="0" applyNumberFormat="1" applyFont="1" applyFill="1" applyBorder="1" applyAlignment="1">
      <alignment vertical="top"/>
    </xf>
    <xf numFmtId="0" fontId="68" fillId="0" borderId="0" xfId="0" applyFont="1"/>
    <xf numFmtId="49" fontId="40" fillId="0" borderId="0" xfId="0" applyNumberFormat="1" applyFont="1" applyBorder="1" applyAlignment="1">
      <alignment horizontal="left" vertical="top"/>
    </xf>
    <xf numFmtId="0" fontId="39" fillId="0" borderId="0" xfId="0" applyNumberFormat="1" applyFont="1" applyFill="1" applyBorder="1" applyAlignment="1">
      <alignment vertical="top" wrapText="1"/>
    </xf>
    <xf numFmtId="0" fontId="33" fillId="0" borderId="0" xfId="0" applyFont="1" applyBorder="1" applyAlignment="1">
      <alignment vertical="top" wrapText="1"/>
    </xf>
    <xf numFmtId="0" fontId="61" fillId="0" borderId="0" xfId="0" applyFont="1" applyBorder="1" applyAlignment="1">
      <alignment horizontal="left" vertical="top" wrapText="1"/>
    </xf>
    <xf numFmtId="0" fontId="0" fillId="0" borderId="0" xfId="0" applyAlignment="1">
      <alignment vertical="top"/>
    </xf>
    <xf numFmtId="0" fontId="54" fillId="0" borderId="0" xfId="0" applyFont="1" applyBorder="1" applyAlignment="1">
      <alignment vertical="center" wrapText="1"/>
    </xf>
    <xf numFmtId="4" fontId="54" fillId="0" borderId="0" xfId="0" applyNumberFormat="1" applyFont="1" applyBorder="1" applyAlignment="1">
      <alignment horizontal="left" vertical="center" wrapText="1"/>
    </xf>
    <xf numFmtId="0" fontId="54" fillId="0" borderId="0" xfId="0" applyFont="1" applyAlignment="1">
      <alignment horizontal="left" vertical="center" wrapText="1"/>
    </xf>
    <xf numFmtId="0" fontId="27" fillId="0" borderId="0" xfId="0" applyNumberFormat="1" applyFont="1" applyAlignment="1">
      <alignment horizontal="justify" vertical="center" wrapText="1"/>
    </xf>
    <xf numFmtId="0" fontId="53" fillId="0" borderId="0" xfId="0" applyFont="1" applyBorder="1" applyAlignment="1">
      <alignment vertical="center" wrapText="1"/>
    </xf>
    <xf numFmtId="0" fontId="64" fillId="0" borderId="0" xfId="0" applyFont="1" applyAlignment="1">
      <alignment horizontal="left" vertical="center" wrapText="1"/>
    </xf>
    <xf numFmtId="4" fontId="53" fillId="0" borderId="0" xfId="0" applyNumberFormat="1" applyFont="1" applyBorder="1" applyAlignment="1">
      <alignment horizontal="left" vertical="center" wrapText="1"/>
    </xf>
    <xf numFmtId="0" fontId="25" fillId="0" borderId="0" xfId="0" applyFont="1" applyBorder="1" applyAlignment="1">
      <alignment horizontal="center" vertical="top" wrapText="1"/>
    </xf>
    <xf numFmtId="0" fontId="53" fillId="0" borderId="0" xfId="0" applyFont="1" applyAlignment="1">
      <alignment horizontal="left" vertical="center" wrapText="1"/>
    </xf>
    <xf numFmtId="0" fontId="56" fillId="0" borderId="0" xfId="0" applyNumberFormat="1" applyFont="1" applyAlignment="1">
      <alignment horizontal="left" vertical="center" wrapText="1"/>
    </xf>
    <xf numFmtId="0" fontId="13" fillId="0" borderId="1" xfId="0" applyFont="1" applyBorder="1" applyAlignment="1" applyProtection="1">
      <alignment horizontal="center" vertical="top" wrapText="1"/>
    </xf>
  </cellXfs>
  <cellStyles count="8">
    <cellStyle name="Navadno" xfId="0" builtinId="0"/>
    <cellStyle name="Navadno 17" xfId="7"/>
    <cellStyle name="Navadno 2" xfId="1"/>
    <cellStyle name="Normal 2" xfId="2"/>
    <cellStyle name="Normal_N36023 (2)" xfId="3"/>
    <cellStyle name="Normal_PL_SD" xfId="4"/>
    <cellStyle name="Odstotek" xfId="5" builtinId="5"/>
    <cellStyle name="Valuta" xfId="6"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CCC"/>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2162175</xdr:colOff>
      <xdr:row>116</xdr:row>
      <xdr:rowOff>0</xdr:rowOff>
    </xdr:from>
    <xdr:to>
      <xdr:col>2</xdr:col>
      <xdr:colOff>66675</xdr:colOff>
      <xdr:row>116</xdr:row>
      <xdr:rowOff>152400</xdr:rowOff>
    </xdr:to>
    <xdr:sp macro="" textlink="">
      <xdr:nvSpPr>
        <xdr:cNvPr id="2" name="Text Box 1"/>
        <xdr:cNvSpPr txBox="1">
          <a:spLocks noChangeArrowheads="1"/>
        </xdr:cNvSpPr>
      </xdr:nvSpPr>
      <xdr:spPr bwMode="auto">
        <a:xfrm>
          <a:off x="4391025" y="156781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116</xdr:row>
      <xdr:rowOff>0</xdr:rowOff>
    </xdr:from>
    <xdr:to>
      <xdr:col>2</xdr:col>
      <xdr:colOff>66675</xdr:colOff>
      <xdr:row>116</xdr:row>
      <xdr:rowOff>152400</xdr:rowOff>
    </xdr:to>
    <xdr:sp macro="" textlink="">
      <xdr:nvSpPr>
        <xdr:cNvPr id="3" name="Text Box 118"/>
        <xdr:cNvSpPr txBox="1">
          <a:spLocks noChangeArrowheads="1"/>
        </xdr:cNvSpPr>
      </xdr:nvSpPr>
      <xdr:spPr bwMode="auto">
        <a:xfrm>
          <a:off x="4391025" y="156781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116</xdr:row>
      <xdr:rowOff>0</xdr:rowOff>
    </xdr:from>
    <xdr:to>
      <xdr:col>2</xdr:col>
      <xdr:colOff>66675</xdr:colOff>
      <xdr:row>116</xdr:row>
      <xdr:rowOff>152400</xdr:rowOff>
    </xdr:to>
    <xdr:sp macro="" textlink="">
      <xdr:nvSpPr>
        <xdr:cNvPr id="4" name="Text Box 1"/>
        <xdr:cNvSpPr txBox="1">
          <a:spLocks noChangeArrowheads="1"/>
        </xdr:cNvSpPr>
      </xdr:nvSpPr>
      <xdr:spPr bwMode="auto">
        <a:xfrm>
          <a:off x="4391025" y="156781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116</xdr:row>
      <xdr:rowOff>0</xdr:rowOff>
    </xdr:from>
    <xdr:to>
      <xdr:col>2</xdr:col>
      <xdr:colOff>66675</xdr:colOff>
      <xdr:row>116</xdr:row>
      <xdr:rowOff>152400</xdr:rowOff>
    </xdr:to>
    <xdr:sp macro="" textlink="">
      <xdr:nvSpPr>
        <xdr:cNvPr id="5" name="Text Box 118"/>
        <xdr:cNvSpPr txBox="1">
          <a:spLocks noChangeArrowheads="1"/>
        </xdr:cNvSpPr>
      </xdr:nvSpPr>
      <xdr:spPr bwMode="auto">
        <a:xfrm>
          <a:off x="4391025" y="156781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6" name="Text Box 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7" name="Text Box 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8" name="Text Box 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9" name="Text Box 6"/>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0" name="Text Box 7"/>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1" name="Text Box 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2" name="Text Box 9"/>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3" name="Text Box 10"/>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4" name="Text Box 11"/>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5" name="Text Box 12"/>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6" name="Text Box 1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7" name="Text Box 1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8" name="Text Box 1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19" name="Text Box 16"/>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0" name="Text Box 17"/>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1" name="Text Box 1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2" name="Text Box 19"/>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3" name="Text Box 20"/>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4" name="Text Box 21"/>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5" name="Text Box 22"/>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6" name="Text Box 2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7" name="Text Box 2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8" name="Text Box 2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29" name="Text Box 4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0" name="Text Box 9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1" name="Text Box 9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2" name="Text Box 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3" name="Text Box 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4" name="Text Box 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5" name="Text Box 6"/>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6" name="Text Box 7"/>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7" name="Text Box 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8" name="Text Box 9"/>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39" name="Text Box 10"/>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0" name="Text Box 11"/>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1" name="Text Box 12"/>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2" name="Text Box 1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3" name="Text Box 1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4" name="Text Box 1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5" name="Text Box 16"/>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6" name="Text Box 17"/>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7" name="Text Box 1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8" name="Text Box 19"/>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49" name="Text Box 20"/>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0" name="Text Box 21"/>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1" name="Text Box 22"/>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2" name="Text Box 2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3" name="Text Box 2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4" name="Text Box 25"/>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5" name="Text Box 48"/>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6" name="Text Box 93"/>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117</xdr:row>
      <xdr:rowOff>0</xdr:rowOff>
    </xdr:from>
    <xdr:to>
      <xdr:col>2</xdr:col>
      <xdr:colOff>66675</xdr:colOff>
      <xdr:row>118</xdr:row>
      <xdr:rowOff>95251</xdr:rowOff>
    </xdr:to>
    <xdr:sp macro="" textlink="">
      <xdr:nvSpPr>
        <xdr:cNvPr id="57" name="Text Box 94"/>
        <xdr:cNvSpPr txBox="1">
          <a:spLocks noChangeArrowheads="1"/>
        </xdr:cNvSpPr>
      </xdr:nvSpPr>
      <xdr:spPr bwMode="auto">
        <a:xfrm>
          <a:off x="4391025" y="33642300"/>
          <a:ext cx="1524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58" name="Text Box 3"/>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59" name="Text Box 4"/>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0" name="Text Box 5"/>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1" name="Text Box 6"/>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2" name="Text Box 7"/>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3" name="Text Box 8"/>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4" name="Text Box 9"/>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5" name="Text Box 10"/>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6" name="Text Box 11"/>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7" name="Text Box 12"/>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8" name="Text Box 13"/>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69" name="Text Box 14"/>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0" name="Text Box 15"/>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1" name="Text Box 16"/>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2" name="Text Box 17"/>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3" name="Text Box 18"/>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4" name="Text Box 19"/>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5" name="Text Box 20"/>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6" name="Text Box 21"/>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7" name="Text Box 22"/>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8" name="Text Box 23"/>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79" name="Text Box 24"/>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80" name="Text Box 25"/>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81" name="Text Box 48"/>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82" name="Text Box 93"/>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161926</xdr:rowOff>
    </xdr:to>
    <xdr:sp macro="" textlink="">
      <xdr:nvSpPr>
        <xdr:cNvPr id="83" name="Text Box 94"/>
        <xdr:cNvSpPr txBox="1">
          <a:spLocks noChangeArrowheads="1"/>
        </xdr:cNvSpPr>
      </xdr:nvSpPr>
      <xdr:spPr bwMode="auto">
        <a:xfrm>
          <a:off x="4391025" y="34251900"/>
          <a:ext cx="1524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9525</xdr:colOff>
      <xdr:row>118</xdr:row>
      <xdr:rowOff>161925</xdr:rowOff>
    </xdr:to>
    <xdr:sp macro="" textlink="">
      <xdr:nvSpPr>
        <xdr:cNvPr id="84" name="Text Box 1"/>
        <xdr:cNvSpPr txBox="1">
          <a:spLocks noChangeArrowheads="1"/>
        </xdr:cNvSpPr>
      </xdr:nvSpPr>
      <xdr:spPr bwMode="auto">
        <a:xfrm>
          <a:off x="4391025" y="342519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9525</xdr:colOff>
      <xdr:row>118</xdr:row>
      <xdr:rowOff>161925</xdr:rowOff>
    </xdr:to>
    <xdr:sp macro="" textlink="">
      <xdr:nvSpPr>
        <xdr:cNvPr id="85" name="Text Box 118"/>
        <xdr:cNvSpPr txBox="1">
          <a:spLocks noChangeArrowheads="1"/>
        </xdr:cNvSpPr>
      </xdr:nvSpPr>
      <xdr:spPr bwMode="auto">
        <a:xfrm>
          <a:off x="4391025" y="342519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86" name="Text Box 3"/>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87" name="Text Box 4"/>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88" name="Text Box 5"/>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89" name="Text Box 6"/>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0" name="Text Box 7"/>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1" name="Text Box 8"/>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2" name="Text Box 9"/>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3" name="Text Box 10"/>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4" name="Text Box 11"/>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5" name="Text Box 12"/>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6" name="Text Box 13"/>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7" name="Text Box 14"/>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8" name="Text Box 15"/>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99" name="Text Box 16"/>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0" name="Text Box 17"/>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1" name="Text Box 18"/>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2" name="Text Box 19"/>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3" name="Text Box 20"/>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4" name="Text Box 21"/>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5" name="Text Box 22"/>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6" name="Text Box 23"/>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7" name="Text Box 24"/>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8" name="Text Box 25"/>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09" name="Text Box 48"/>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0" name="Text Box 93"/>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1" name="Text Box 94"/>
        <xdr:cNvSpPr txBox="1">
          <a:spLocks noChangeArrowheads="1"/>
        </xdr:cNvSpPr>
      </xdr:nvSpPr>
      <xdr:spPr bwMode="auto">
        <a:xfrm>
          <a:off x="4391025" y="3425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2" name="Text Box 3"/>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3" name="Text Box 4"/>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4" name="Text Box 5"/>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5" name="Text Box 6"/>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6" name="Text Box 7"/>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7" name="Text Box 8"/>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8" name="Text Box 9"/>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19" name="Text Box 10"/>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0" name="Text Box 11"/>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1" name="Text Box 12"/>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2" name="Text Box 13"/>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3" name="Text Box 14"/>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4" name="Text Box 15"/>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5" name="Text Box 16"/>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6" name="Text Box 17"/>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7" name="Text Box 18"/>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8" name="Text Box 19"/>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29" name="Text Box 20"/>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0" name="Text Box 21"/>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1" name="Text Box 22"/>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2" name="Text Box 23"/>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3" name="Text Box 24"/>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4" name="Text Box 25"/>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5" name="Text Box 48"/>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161925</xdr:rowOff>
    </xdr:to>
    <xdr:sp macro="" textlink="">
      <xdr:nvSpPr>
        <xdr:cNvPr id="136" name="Text Box 93"/>
        <xdr:cNvSpPr txBox="1">
          <a:spLocks noChangeArrowheads="1"/>
        </xdr:cNvSpPr>
      </xdr:nvSpPr>
      <xdr:spPr bwMode="auto">
        <a:xfrm>
          <a:off x="4391025" y="342519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38" name="Text Box 3"/>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39" name="Text Box 4"/>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0" name="Text Box 5"/>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1" name="Text Box 6"/>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2" name="Text Box 7"/>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3" name="Text Box 8"/>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4" name="Text Box 9"/>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5" name="Text Box 10"/>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6" name="Text Box 11"/>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7" name="Text Box 12"/>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8" name="Text Box 13"/>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49" name="Text Box 14"/>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0" name="Text Box 15"/>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1" name="Text Box 16"/>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2" name="Text Box 17"/>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3" name="Text Box 18"/>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4" name="Text Box 19"/>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5" name="Text Box 20"/>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6" name="Text Box 21"/>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7" name="Text Box 22"/>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8" name="Text Box 23"/>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59" name="Text Box 24"/>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60" name="Text Box 25"/>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61" name="Text Box 48"/>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254000</xdr:rowOff>
    </xdr:to>
    <xdr:sp macro="" textlink="">
      <xdr:nvSpPr>
        <xdr:cNvPr id="162" name="Text Box 93"/>
        <xdr:cNvSpPr txBox="1">
          <a:spLocks noChangeArrowheads="1"/>
        </xdr:cNvSpPr>
      </xdr:nvSpPr>
      <xdr:spPr bwMode="auto">
        <a:xfrm>
          <a:off x="4391025" y="34251900"/>
          <a:ext cx="152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152400</xdr:rowOff>
    </xdr:to>
    <xdr:sp macro="" textlink="">
      <xdr:nvSpPr>
        <xdr:cNvPr id="164" name="Text Box 1"/>
        <xdr:cNvSpPr txBox="1">
          <a:spLocks noChangeArrowheads="1"/>
        </xdr:cNvSpPr>
      </xdr:nvSpPr>
      <xdr:spPr bwMode="auto">
        <a:xfrm>
          <a:off x="2495550" y="292338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152400</xdr:rowOff>
    </xdr:to>
    <xdr:sp macro="" textlink="">
      <xdr:nvSpPr>
        <xdr:cNvPr id="165" name="Text Box 118"/>
        <xdr:cNvSpPr txBox="1">
          <a:spLocks noChangeArrowheads="1"/>
        </xdr:cNvSpPr>
      </xdr:nvSpPr>
      <xdr:spPr bwMode="auto">
        <a:xfrm>
          <a:off x="2495550" y="292338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152400</xdr:rowOff>
    </xdr:to>
    <xdr:sp macro="" textlink="">
      <xdr:nvSpPr>
        <xdr:cNvPr id="166" name="Text Box 1"/>
        <xdr:cNvSpPr txBox="1">
          <a:spLocks noChangeArrowheads="1"/>
        </xdr:cNvSpPr>
      </xdr:nvSpPr>
      <xdr:spPr bwMode="auto">
        <a:xfrm>
          <a:off x="2495550" y="292338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118</xdr:row>
      <xdr:rowOff>0</xdr:rowOff>
    </xdr:from>
    <xdr:to>
      <xdr:col>2</xdr:col>
      <xdr:colOff>66675</xdr:colOff>
      <xdr:row>118</xdr:row>
      <xdr:rowOff>152400</xdr:rowOff>
    </xdr:to>
    <xdr:sp macro="" textlink="">
      <xdr:nvSpPr>
        <xdr:cNvPr id="167" name="Text Box 118"/>
        <xdr:cNvSpPr txBox="1">
          <a:spLocks noChangeArrowheads="1"/>
        </xdr:cNvSpPr>
      </xdr:nvSpPr>
      <xdr:spPr bwMode="auto">
        <a:xfrm>
          <a:off x="2495550" y="292338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152400</xdr:rowOff>
    </xdr:to>
    <xdr:sp macro="" textlink="">
      <xdr:nvSpPr>
        <xdr:cNvPr id="168" name="Text Box 1"/>
        <xdr:cNvSpPr txBox="1">
          <a:spLocks noChangeArrowheads="1"/>
        </xdr:cNvSpPr>
      </xdr:nvSpPr>
      <xdr:spPr bwMode="auto">
        <a:xfrm>
          <a:off x="2495550" y="289163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152400</xdr:rowOff>
    </xdr:to>
    <xdr:sp macro="" textlink="">
      <xdr:nvSpPr>
        <xdr:cNvPr id="169" name="Text Box 118"/>
        <xdr:cNvSpPr txBox="1">
          <a:spLocks noChangeArrowheads="1"/>
        </xdr:cNvSpPr>
      </xdr:nvSpPr>
      <xdr:spPr bwMode="auto">
        <a:xfrm>
          <a:off x="2495550" y="289163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152400</xdr:rowOff>
    </xdr:to>
    <xdr:sp macro="" textlink="">
      <xdr:nvSpPr>
        <xdr:cNvPr id="170" name="Text Box 1"/>
        <xdr:cNvSpPr txBox="1">
          <a:spLocks noChangeArrowheads="1"/>
        </xdr:cNvSpPr>
      </xdr:nvSpPr>
      <xdr:spPr bwMode="auto">
        <a:xfrm>
          <a:off x="2495550" y="289163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152400</xdr:rowOff>
    </xdr:to>
    <xdr:sp macro="" textlink="">
      <xdr:nvSpPr>
        <xdr:cNvPr id="171" name="Text Box 118"/>
        <xdr:cNvSpPr txBox="1">
          <a:spLocks noChangeArrowheads="1"/>
        </xdr:cNvSpPr>
      </xdr:nvSpPr>
      <xdr:spPr bwMode="auto">
        <a:xfrm>
          <a:off x="2495550" y="2891631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2" name="Text Box 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3" name="Text Box 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4" name="Text Box 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5" name="Text Box 6"/>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6" name="Text Box 7"/>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7" name="Text Box 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8" name="Text Box 9"/>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79" name="Text Box 10"/>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0" name="Text Box 11"/>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1" name="Text Box 12"/>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2" name="Text Box 1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3" name="Text Box 1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4" name="Text Box 1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5" name="Text Box 16"/>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6" name="Text Box 17"/>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7" name="Text Box 1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8" name="Text Box 19"/>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89" name="Text Box 20"/>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0" name="Text Box 21"/>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1" name="Text Box 22"/>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2" name="Text Box 2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3" name="Text Box 2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4" name="Text Box 2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5" name="Text Box 4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6" name="Text Box 9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7" name="Text Box 9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8" name="Text Box 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199" name="Text Box 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0" name="Text Box 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1" name="Text Box 6"/>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2" name="Text Box 7"/>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3" name="Text Box 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4" name="Text Box 9"/>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5" name="Text Box 10"/>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6" name="Text Box 11"/>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7" name="Text Box 12"/>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8" name="Text Box 1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09" name="Text Box 1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0" name="Text Box 1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1" name="Text Box 16"/>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2" name="Text Box 17"/>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3" name="Text Box 1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4" name="Text Box 19"/>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5" name="Text Box 20"/>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6" name="Text Box 21"/>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7" name="Text Box 22"/>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8" name="Text Box 2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19" name="Text Box 2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20" name="Text Box 25"/>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21" name="Text Box 48"/>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22" name="Text Box 93"/>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95251</xdr:rowOff>
    </xdr:to>
    <xdr:sp macro="" textlink="">
      <xdr:nvSpPr>
        <xdr:cNvPr id="223" name="Text Box 94"/>
        <xdr:cNvSpPr txBox="1">
          <a:spLocks noChangeArrowheads="1"/>
        </xdr:cNvSpPr>
      </xdr:nvSpPr>
      <xdr:spPr bwMode="auto">
        <a:xfrm>
          <a:off x="2495550" y="295275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4" name="Text Box 3"/>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5" name="Text Box 4"/>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6" name="Text Box 5"/>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7" name="Text Box 6"/>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8" name="Text Box 7"/>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29" name="Text Box 8"/>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0" name="Text Box 9"/>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1" name="Text Box 10"/>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2" name="Text Box 11"/>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3" name="Text Box 12"/>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4" name="Text Box 13"/>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5" name="Text Box 14"/>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6" name="Text Box 15"/>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7" name="Text Box 16"/>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8" name="Text Box 17"/>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39" name="Text Box 18"/>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0" name="Text Box 19"/>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1" name="Text Box 20"/>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2" name="Text Box 21"/>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3" name="Text Box 22"/>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4" name="Text Box 23"/>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5" name="Text Box 24"/>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6" name="Text Box 25"/>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7" name="Text Box 48"/>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8" name="Text Box 93"/>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3176</xdr:rowOff>
    </xdr:to>
    <xdr:sp macro="" textlink="">
      <xdr:nvSpPr>
        <xdr:cNvPr id="249" name="Text Box 94"/>
        <xdr:cNvSpPr txBox="1">
          <a:spLocks noChangeArrowheads="1"/>
        </xdr:cNvSpPr>
      </xdr:nvSpPr>
      <xdr:spPr bwMode="auto">
        <a:xfrm>
          <a:off x="2495550" y="2968625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9525</xdr:colOff>
      <xdr:row>131</xdr:row>
      <xdr:rowOff>3175</xdr:rowOff>
    </xdr:to>
    <xdr:sp macro="" textlink="">
      <xdr:nvSpPr>
        <xdr:cNvPr id="250" name="Text Box 1"/>
        <xdr:cNvSpPr txBox="1">
          <a:spLocks noChangeArrowheads="1"/>
        </xdr:cNvSpPr>
      </xdr:nvSpPr>
      <xdr:spPr bwMode="auto">
        <a:xfrm>
          <a:off x="2495550" y="29686250"/>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9525</xdr:colOff>
      <xdr:row>131</xdr:row>
      <xdr:rowOff>3175</xdr:rowOff>
    </xdr:to>
    <xdr:sp macro="" textlink="">
      <xdr:nvSpPr>
        <xdr:cNvPr id="251" name="Text Box 118"/>
        <xdr:cNvSpPr txBox="1">
          <a:spLocks noChangeArrowheads="1"/>
        </xdr:cNvSpPr>
      </xdr:nvSpPr>
      <xdr:spPr bwMode="auto">
        <a:xfrm>
          <a:off x="2495550" y="29686250"/>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2" name="Text Box 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3" name="Text Box 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4" name="Text Box 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5" name="Text Box 6"/>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6" name="Text Box 7"/>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7" name="Text Box 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8" name="Text Box 9"/>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59" name="Text Box 10"/>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0" name="Text Box 11"/>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1" name="Text Box 12"/>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2" name="Text Box 1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3" name="Text Box 1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4" name="Text Box 1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5" name="Text Box 16"/>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6" name="Text Box 17"/>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7" name="Text Box 1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8" name="Text Box 19"/>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69" name="Text Box 20"/>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0" name="Text Box 21"/>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1" name="Text Box 22"/>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2" name="Text Box 2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3" name="Text Box 2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4" name="Text Box 2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5" name="Text Box 4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6" name="Text Box 9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7" name="Text Box 9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8" name="Text Box 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79" name="Text Box 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0" name="Text Box 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1" name="Text Box 6"/>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2" name="Text Box 7"/>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3" name="Text Box 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4" name="Text Box 9"/>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5" name="Text Box 10"/>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6" name="Text Box 11"/>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7" name="Text Box 12"/>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8" name="Text Box 1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89" name="Text Box 1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0" name="Text Box 1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1" name="Text Box 16"/>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2" name="Text Box 17"/>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3" name="Text Box 1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4" name="Text Box 19"/>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5" name="Text Box 20"/>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6" name="Text Box 21"/>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7" name="Text Box 22"/>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8" name="Text Box 2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299" name="Text Box 24"/>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300" name="Text Box 25"/>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301" name="Text Box 48"/>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3175</xdr:rowOff>
    </xdr:to>
    <xdr:sp macro="" textlink="">
      <xdr:nvSpPr>
        <xdr:cNvPr id="302" name="Text Box 93"/>
        <xdr:cNvSpPr txBox="1">
          <a:spLocks noChangeArrowheads="1"/>
        </xdr:cNvSpPr>
      </xdr:nvSpPr>
      <xdr:spPr bwMode="auto">
        <a:xfrm>
          <a:off x="2495550" y="2968625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3" name="Text Box 3"/>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4" name="Text Box 4"/>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5" name="Text Box 5"/>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6" name="Text Box 6"/>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7" name="Text Box 7"/>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8" name="Text Box 8"/>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09" name="Text Box 9"/>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0" name="Text Box 10"/>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1" name="Text Box 11"/>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2" name="Text Box 12"/>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3" name="Text Box 13"/>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4" name="Text Box 14"/>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5" name="Text Box 15"/>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6" name="Text Box 16"/>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7" name="Text Box 17"/>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8" name="Text Box 18"/>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19" name="Text Box 19"/>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0" name="Text Box 20"/>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1" name="Text Box 21"/>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2" name="Text Box 22"/>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3" name="Text Box 23"/>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4" name="Text Box 24"/>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5" name="Text Box 25"/>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6" name="Text Box 48"/>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131</xdr:row>
      <xdr:rowOff>0</xdr:rowOff>
    </xdr:to>
    <xdr:sp macro="" textlink="">
      <xdr:nvSpPr>
        <xdr:cNvPr id="327" name="Text Box 93"/>
        <xdr:cNvSpPr txBox="1">
          <a:spLocks noChangeArrowheads="1"/>
        </xdr:cNvSpPr>
      </xdr:nvSpPr>
      <xdr:spPr bwMode="auto">
        <a:xfrm>
          <a:off x="2495550" y="29686250"/>
          <a:ext cx="817563"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130</xdr:row>
      <xdr:rowOff>152400</xdr:rowOff>
    </xdr:to>
    <xdr:sp macro="" textlink="">
      <xdr:nvSpPr>
        <xdr:cNvPr id="328" name="Text Box 1"/>
        <xdr:cNvSpPr txBox="1">
          <a:spLocks noChangeArrowheads="1"/>
        </xdr:cNvSpPr>
      </xdr:nvSpPr>
      <xdr:spPr bwMode="auto">
        <a:xfrm>
          <a:off x="2495550" y="29686250"/>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130</xdr:row>
      <xdr:rowOff>152400</xdr:rowOff>
    </xdr:to>
    <xdr:sp macro="" textlink="">
      <xdr:nvSpPr>
        <xdr:cNvPr id="329" name="Text Box 118"/>
        <xdr:cNvSpPr txBox="1">
          <a:spLocks noChangeArrowheads="1"/>
        </xdr:cNvSpPr>
      </xdr:nvSpPr>
      <xdr:spPr bwMode="auto">
        <a:xfrm>
          <a:off x="2495550" y="29686250"/>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130</xdr:row>
      <xdr:rowOff>152400</xdr:rowOff>
    </xdr:to>
    <xdr:sp macro="" textlink="">
      <xdr:nvSpPr>
        <xdr:cNvPr id="330" name="Text Box 1"/>
        <xdr:cNvSpPr txBox="1">
          <a:spLocks noChangeArrowheads="1"/>
        </xdr:cNvSpPr>
      </xdr:nvSpPr>
      <xdr:spPr bwMode="auto">
        <a:xfrm>
          <a:off x="2495550" y="29686250"/>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130</xdr:row>
      <xdr:rowOff>0</xdr:rowOff>
    </xdr:from>
    <xdr:to>
      <xdr:col>2</xdr:col>
      <xdr:colOff>66675</xdr:colOff>
      <xdr:row>130</xdr:row>
      <xdr:rowOff>152400</xdr:rowOff>
    </xdr:to>
    <xdr:sp macro="" textlink="">
      <xdr:nvSpPr>
        <xdr:cNvPr id="331" name="Text Box 118"/>
        <xdr:cNvSpPr txBox="1">
          <a:spLocks noChangeArrowheads="1"/>
        </xdr:cNvSpPr>
      </xdr:nvSpPr>
      <xdr:spPr bwMode="auto">
        <a:xfrm>
          <a:off x="2495550" y="29686250"/>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2" name="Text Box 2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3" name="Text Box 2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4" name="Text Box 2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5" name="Text Box 2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6" name="Text Box 3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7" name="Text Box 3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8" name="Text Box 3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39" name="Text Box 3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0" name="Text Box 3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1" name="Text Box 3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2" name="Text Box 3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3" name="Text Box 3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4" name="Text Box 3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5" name="Text Box 3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6" name="Text Box 4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7" name="Text Box 4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8" name="Text Box 4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49" name="Text Box 4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0" name="Text Box 4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1" name="Text Box 4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2" name="Text Box 4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3" name="Text Box 4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4" name="Text Box 4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5" name="Text Box 5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6" name="Text Box 5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7" name="Text Box 5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8" name="Text Box 5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59" name="Text Box 5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0" name="Text Box 5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1" name="Text Box 5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2" name="Text Box 5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3" name="Text Box 5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4" name="Text Box 5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5" name="Text Box 6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6" name="Text Box 6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7" name="Text Box 6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8" name="Text Box 6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69" name="Text Box 6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0" name="Text Box 6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1" name="Text Box 6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2" name="Text Box 6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3" name="Text Box 6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4" name="Text Box 6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5" name="Text Box 7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6" name="Text Box 7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7" name="Text Box 7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8" name="Text Box 7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79" name="Text Box 7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0" name="Text Box 7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1" name="Text Box 7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2" name="Text Box 7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3" name="Text Box 7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4" name="Text Box 7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5" name="Text Box 8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6" name="Text Box 8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7" name="Text Box 8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8" name="Text Box 8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89" name="Text Box 8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0" name="Text Box 8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1" name="Text Box 8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2" name="Text Box 8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3" name="Text Box 8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4" name="Text Box 8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5" name="Text Box 9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6" name="Text Box 9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7" name="Text Box 9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8" name="Text Box 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399" name="Text Box 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0" name="Text Box 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1" name="Text Box 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2" name="Text Box 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3" name="Text Box 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4" name="Text Box 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5" name="Text Box 1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6" name="Text Box 1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7" name="Text Box 1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8" name="Text Box 1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09" name="Text Box 1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0" name="Text Box 1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1" name="Text Box 16"/>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2" name="Text Box 17"/>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3" name="Text Box 1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4" name="Text Box 19"/>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5" name="Text Box 20"/>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6" name="Text Box 21"/>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7" name="Text Box 22"/>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8" name="Text Box 2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19" name="Text Box 2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20" name="Text Box 25"/>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21" name="Text Box 48"/>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22" name="Text Box 93"/>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149470</xdr:rowOff>
    </xdr:to>
    <xdr:sp macro="" textlink="">
      <xdr:nvSpPr>
        <xdr:cNvPr id="423" name="Text Box 94"/>
        <xdr:cNvSpPr txBox="1">
          <a:spLocks noChangeArrowheads="1"/>
        </xdr:cNvSpPr>
      </xdr:nvSpPr>
      <xdr:spPr bwMode="auto">
        <a:xfrm>
          <a:off x="4391025" y="71647050"/>
          <a:ext cx="76200" cy="45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378070</xdr:rowOff>
    </xdr:to>
    <xdr:sp macro="" textlink="">
      <xdr:nvSpPr>
        <xdr:cNvPr id="424" name="Text Box 119"/>
        <xdr:cNvSpPr txBox="1">
          <a:spLocks noChangeArrowheads="1"/>
        </xdr:cNvSpPr>
      </xdr:nvSpPr>
      <xdr:spPr bwMode="auto">
        <a:xfrm>
          <a:off x="4391025" y="71647050"/>
          <a:ext cx="76200" cy="682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378070</xdr:rowOff>
    </xdr:to>
    <xdr:sp macro="" textlink="">
      <xdr:nvSpPr>
        <xdr:cNvPr id="425" name="Text Box 120"/>
        <xdr:cNvSpPr txBox="1">
          <a:spLocks noChangeArrowheads="1"/>
        </xdr:cNvSpPr>
      </xdr:nvSpPr>
      <xdr:spPr bwMode="auto">
        <a:xfrm>
          <a:off x="4391025" y="71647050"/>
          <a:ext cx="76200" cy="682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378070</xdr:rowOff>
    </xdr:to>
    <xdr:sp macro="" textlink="">
      <xdr:nvSpPr>
        <xdr:cNvPr id="426" name="Text Box 119"/>
        <xdr:cNvSpPr txBox="1">
          <a:spLocks noChangeArrowheads="1"/>
        </xdr:cNvSpPr>
      </xdr:nvSpPr>
      <xdr:spPr bwMode="auto">
        <a:xfrm>
          <a:off x="4391025" y="71647050"/>
          <a:ext cx="76200" cy="682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378070</xdr:rowOff>
    </xdr:to>
    <xdr:sp macro="" textlink="">
      <xdr:nvSpPr>
        <xdr:cNvPr id="427" name="Text Box 120"/>
        <xdr:cNvSpPr txBox="1">
          <a:spLocks noChangeArrowheads="1"/>
        </xdr:cNvSpPr>
      </xdr:nvSpPr>
      <xdr:spPr bwMode="auto">
        <a:xfrm>
          <a:off x="4391025" y="71647050"/>
          <a:ext cx="76200" cy="682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28" name="Text Box 2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29" name="Text Box 2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0" name="Text Box 2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1" name="Text Box 2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2" name="Text Box 3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3" name="Text Box 3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4" name="Text Box 3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5" name="Text Box 3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6" name="Text Box 3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7" name="Text Box 3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8" name="Text Box 3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39" name="Text Box 3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0" name="Text Box 3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1" name="Text Box 3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2" name="Text Box 4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3" name="Text Box 4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4" name="Text Box 4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5" name="Text Box 4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6" name="Text Box 4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7" name="Text Box 4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8" name="Text Box 4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49" name="Text Box 4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0" name="Text Box 4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1" name="Text Box 5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2" name="Text Box 5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3" name="Text Box 5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4" name="Text Box 5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5" name="Text Box 5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6" name="Text Box 5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7" name="Text Box 5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8" name="Text Box 5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59" name="Text Box 5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0" name="Text Box 5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1" name="Text Box 6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2" name="Text Box 6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3" name="Text Box 6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4" name="Text Box 6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5" name="Text Box 6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6" name="Text Box 6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7" name="Text Box 6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8" name="Text Box 6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69" name="Text Box 6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0" name="Text Box 6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1" name="Text Box 7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2" name="Text Box 7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3" name="Text Box 7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4" name="Text Box 7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5" name="Text Box 7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6" name="Text Box 7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7" name="Text Box 7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8" name="Text Box 7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79" name="Text Box 7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0" name="Text Box 7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1" name="Text Box 8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2" name="Text Box 8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3" name="Text Box 8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4" name="Text Box 8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5" name="Text Box 8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6" name="Text Box 8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7" name="Text Box 8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8" name="Text Box 8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89" name="Text Box 8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0" name="Text Box 8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1" name="Text Box 9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2" name="Text Box 9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3" name="Text Box 9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4" name="Text Box 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5" name="Text Box 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6" name="Text Box 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7" name="Text Box 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8" name="Text Box 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499" name="Text Box 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0" name="Text Box 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1" name="Text Box 1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2" name="Text Box 1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3" name="Text Box 1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4" name="Text Box 1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5" name="Text Box 1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6" name="Text Box 1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7" name="Text Box 16"/>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8" name="Text Box 17"/>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09" name="Text Box 1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0" name="Text Box 19"/>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1" name="Text Box 20"/>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2" name="Text Box 21"/>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3" name="Text Box 22"/>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4" name="Text Box 2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5" name="Text Box 2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6" name="Text Box 25"/>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7" name="Text Box 48"/>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8" name="Text Box 93"/>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606669</xdr:rowOff>
    </xdr:to>
    <xdr:sp macro="" textlink="">
      <xdr:nvSpPr>
        <xdr:cNvPr id="519" name="Text Box 94"/>
        <xdr:cNvSpPr txBox="1">
          <a:spLocks noChangeArrowheads="1"/>
        </xdr:cNvSpPr>
      </xdr:nvSpPr>
      <xdr:spPr bwMode="auto">
        <a:xfrm>
          <a:off x="4391025" y="71647050"/>
          <a:ext cx="152400" cy="148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0" name="Text Box 2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1" name="Text Box 2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2" name="Text Box 2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3" name="Text Box 2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4" name="Text Box 3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5" name="Text Box 3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6" name="Text Box 3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7" name="Text Box 3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8" name="Text Box 3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29" name="Text Box 3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0" name="Text Box 3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1" name="Text Box 3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2" name="Text Box 3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3" name="Text Box 3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4" name="Text Box 4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5" name="Text Box 4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6" name="Text Box 4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7" name="Text Box 4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8" name="Text Box 4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39" name="Text Box 4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0" name="Text Box 4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1" name="Text Box 4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2" name="Text Box 4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3" name="Text Box 5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4" name="Text Box 5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5" name="Text Box 5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6" name="Text Box 5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7" name="Text Box 5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8" name="Text Box 5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49" name="Text Box 5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0" name="Text Box 5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1" name="Text Box 5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2" name="Text Box 5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3" name="Text Box 6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4" name="Text Box 6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5" name="Text Box 6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6" name="Text Box 6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7" name="Text Box 6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8" name="Text Box 6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59" name="Text Box 6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0" name="Text Box 6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1" name="Text Box 6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2" name="Text Box 6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3" name="Text Box 7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4" name="Text Box 7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5" name="Text Box 7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6" name="Text Box 7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7" name="Text Box 7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8" name="Text Box 7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69" name="Text Box 7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0" name="Text Box 7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1" name="Text Box 7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2" name="Text Box 7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3" name="Text Box 8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4" name="Text Box 8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5" name="Text Box 8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6" name="Text Box 8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7" name="Text Box 8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8" name="Text Box 8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79" name="Text Box 8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0" name="Text Box 8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1" name="Text Box 8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2" name="Text Box 8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3" name="Text Box 9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4" name="Text Box 9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5" name="Text Box 9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6" name="Text Box 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7" name="Text Box 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8" name="Text Box 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89" name="Text Box 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0" name="Text Box 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1" name="Text Box 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2" name="Text Box 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3" name="Text Box 1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4" name="Text Box 1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5" name="Text Box 1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6" name="Text Box 1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7" name="Text Box 1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8" name="Text Box 1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599" name="Text Box 16"/>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0" name="Text Box 17"/>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1" name="Text Box 1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2" name="Text Box 19"/>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3" name="Text Box 20"/>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4" name="Text Box 21"/>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5" name="Text Box 22"/>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6" name="Text Box 2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7" name="Text Box 2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8" name="Text Box 25"/>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09" name="Text Box 48"/>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10" name="Text Box 93"/>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266700</xdr:rowOff>
    </xdr:to>
    <xdr:sp macro="" textlink="">
      <xdr:nvSpPr>
        <xdr:cNvPr id="611" name="Text Box 94"/>
        <xdr:cNvSpPr txBox="1">
          <a:spLocks noChangeArrowheads="1"/>
        </xdr:cNvSpPr>
      </xdr:nvSpPr>
      <xdr:spPr bwMode="auto">
        <a:xfrm>
          <a:off x="4391025" y="71647050"/>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378802</xdr:rowOff>
    </xdr:to>
    <xdr:sp macro="" textlink="">
      <xdr:nvSpPr>
        <xdr:cNvPr id="612" name="Text Box 119"/>
        <xdr:cNvSpPr txBox="1">
          <a:spLocks noChangeArrowheads="1"/>
        </xdr:cNvSpPr>
      </xdr:nvSpPr>
      <xdr:spPr bwMode="auto">
        <a:xfrm>
          <a:off x="4391025" y="71647050"/>
          <a:ext cx="76200" cy="68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378802</xdr:rowOff>
    </xdr:to>
    <xdr:sp macro="" textlink="">
      <xdr:nvSpPr>
        <xdr:cNvPr id="613" name="Text Box 120"/>
        <xdr:cNvSpPr txBox="1">
          <a:spLocks noChangeArrowheads="1"/>
        </xdr:cNvSpPr>
      </xdr:nvSpPr>
      <xdr:spPr bwMode="auto">
        <a:xfrm>
          <a:off x="4391025" y="71647050"/>
          <a:ext cx="76200" cy="68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378802</xdr:rowOff>
    </xdr:to>
    <xdr:sp macro="" textlink="">
      <xdr:nvSpPr>
        <xdr:cNvPr id="614" name="Text Box 119"/>
        <xdr:cNvSpPr txBox="1">
          <a:spLocks noChangeArrowheads="1"/>
        </xdr:cNvSpPr>
      </xdr:nvSpPr>
      <xdr:spPr bwMode="auto">
        <a:xfrm>
          <a:off x="4391025" y="71647050"/>
          <a:ext cx="76200" cy="68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1</xdr:col>
      <xdr:colOff>2238375</xdr:colOff>
      <xdr:row>129</xdr:row>
      <xdr:rowOff>378802</xdr:rowOff>
    </xdr:to>
    <xdr:sp macro="" textlink="">
      <xdr:nvSpPr>
        <xdr:cNvPr id="615" name="Text Box 120"/>
        <xdr:cNvSpPr txBox="1">
          <a:spLocks noChangeArrowheads="1"/>
        </xdr:cNvSpPr>
      </xdr:nvSpPr>
      <xdr:spPr bwMode="auto">
        <a:xfrm>
          <a:off x="4391025" y="71647050"/>
          <a:ext cx="76200" cy="68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16" name="Text Box 2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17" name="Text Box 2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18" name="Text Box 2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19" name="Text Box 2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0" name="Text Box 3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1" name="Text Box 3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2" name="Text Box 3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3" name="Text Box 3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4" name="Text Box 3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5" name="Text Box 3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6" name="Text Box 3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7" name="Text Box 3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8" name="Text Box 3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29" name="Text Box 3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0" name="Text Box 4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1" name="Text Box 4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2" name="Text Box 4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3" name="Text Box 4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4" name="Text Box 4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5" name="Text Box 4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6" name="Text Box 4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7" name="Text Box 4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8" name="Text Box 4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39" name="Text Box 5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0" name="Text Box 5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1" name="Text Box 5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2" name="Text Box 5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3" name="Text Box 5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4" name="Text Box 5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5" name="Text Box 5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6" name="Text Box 5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7" name="Text Box 5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8" name="Text Box 5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49" name="Text Box 6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0" name="Text Box 6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1" name="Text Box 6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2" name="Text Box 6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3" name="Text Box 6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4" name="Text Box 6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5" name="Text Box 6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6" name="Text Box 6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7" name="Text Box 6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8" name="Text Box 6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59" name="Text Box 7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0" name="Text Box 7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1" name="Text Box 7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2" name="Text Box 7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3" name="Text Box 7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4" name="Text Box 7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5" name="Text Box 7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6" name="Text Box 7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7" name="Text Box 7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8" name="Text Box 7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69" name="Text Box 8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0" name="Text Box 8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1" name="Text Box 8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2" name="Text Box 8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3" name="Text Box 8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4" name="Text Box 8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5" name="Text Box 8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6" name="Text Box 8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7" name="Text Box 8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8" name="Text Box 8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79" name="Text Box 9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0" name="Text Box 9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1" name="Text Box 9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2" name="Text Box 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3" name="Text Box 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4" name="Text Box 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5" name="Text Box 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6" name="Text Box 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7" name="Text Box 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8" name="Text Box 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89" name="Text Box 1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0" name="Text Box 1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1" name="Text Box 1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2" name="Text Box 1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3" name="Text Box 1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4" name="Text Box 1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5" name="Text Box 16"/>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6" name="Text Box 17"/>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7" name="Text Box 1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8" name="Text Box 19"/>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699" name="Text Box 20"/>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0" name="Text Box 21"/>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1" name="Text Box 22"/>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2" name="Text Box 2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3" name="Text Box 2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4" name="Text Box 25"/>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5" name="Text Box 48"/>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6" name="Text Box 93"/>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401515</xdr:rowOff>
    </xdr:to>
    <xdr:sp macro="" textlink="">
      <xdr:nvSpPr>
        <xdr:cNvPr id="707" name="Text Box 94"/>
        <xdr:cNvSpPr txBox="1">
          <a:spLocks noChangeArrowheads="1"/>
        </xdr:cNvSpPr>
      </xdr:nvSpPr>
      <xdr:spPr bwMode="auto">
        <a:xfrm>
          <a:off x="4391025" y="71647050"/>
          <a:ext cx="152400" cy="7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08" name="Text Box 3"/>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09" name="Text Box 4"/>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0" name="Text Box 5"/>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1" name="Text Box 6"/>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2" name="Text Box 7"/>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3" name="Text Box 8"/>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4" name="Text Box 9"/>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5" name="Text Box 10"/>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6" name="Text Box 11"/>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7" name="Text Box 12"/>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8" name="Text Box 13"/>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19" name="Text Box 14"/>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0" name="Text Box 15"/>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1" name="Text Box 16"/>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2" name="Text Box 17"/>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3" name="Text Box 18"/>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4" name="Text Box 19"/>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5" name="Text Box 20"/>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6" name="Text Box 21"/>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7" name="Text Box 22"/>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8" name="Text Box 23"/>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29" name="Text Box 24"/>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30" name="Text Box 25"/>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31" name="Text Box 48"/>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32" name="Text Box 93"/>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128</xdr:row>
      <xdr:rowOff>0</xdr:rowOff>
    </xdr:from>
    <xdr:to>
      <xdr:col>2</xdr:col>
      <xdr:colOff>66675</xdr:colOff>
      <xdr:row>129</xdr:row>
      <xdr:rowOff>95249</xdr:rowOff>
    </xdr:to>
    <xdr:sp macro="" textlink="">
      <xdr:nvSpPr>
        <xdr:cNvPr id="733" name="Text Box 94"/>
        <xdr:cNvSpPr txBox="1">
          <a:spLocks noChangeArrowheads="1"/>
        </xdr:cNvSpPr>
      </xdr:nvSpPr>
      <xdr:spPr bwMode="auto">
        <a:xfrm>
          <a:off x="4391025" y="71647050"/>
          <a:ext cx="152400"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4" name="Text Box 2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5" name="Text Box 2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6" name="Text Box 2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7" name="Text Box 2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8" name="Text Box 3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39" name="Text Box 3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0" name="Text Box 3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1" name="Text Box 3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2" name="Text Box 3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3" name="Text Box 3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4" name="Text Box 3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5" name="Text Box 3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6" name="Text Box 3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7" name="Text Box 3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8" name="Text Box 4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49" name="Text Box 4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0" name="Text Box 4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1" name="Text Box 4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2" name="Text Box 4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3" name="Text Box 4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4" name="Text Box 4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5" name="Text Box 4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6" name="Text Box 4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7" name="Text Box 5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8" name="Text Box 5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59" name="Text Box 5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0" name="Text Box 5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1" name="Text Box 5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2" name="Text Box 5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3" name="Text Box 5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4" name="Text Box 5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5" name="Text Box 5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6" name="Text Box 5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7" name="Text Box 6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8" name="Text Box 6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69" name="Text Box 6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0" name="Text Box 6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1" name="Text Box 6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2" name="Text Box 6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3" name="Text Box 6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4" name="Text Box 6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5" name="Text Box 6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6" name="Text Box 6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7" name="Text Box 7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8" name="Text Box 7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79" name="Text Box 7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0" name="Text Box 7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1" name="Text Box 7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2" name="Text Box 7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3" name="Text Box 7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4" name="Text Box 7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5" name="Text Box 7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6" name="Text Box 7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7" name="Text Box 8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8" name="Text Box 8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89" name="Text Box 8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0" name="Text Box 8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1" name="Text Box 8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2" name="Text Box 8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3" name="Text Box 8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4" name="Text Box 8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5" name="Text Box 8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6" name="Text Box 8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7" name="Text Box 9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8" name="Text Box 9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799" name="Text Box 9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0" name="Text Box 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1" name="Text Box 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2" name="Text Box 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3" name="Text Box 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4" name="Text Box 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5" name="Text Box 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6" name="Text Box 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7" name="Text Box 1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8" name="Text Box 1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09" name="Text Box 1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0" name="Text Box 1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1" name="Text Box 1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2" name="Text Box 1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3" name="Text Box 16"/>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4" name="Text Box 17"/>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5" name="Text Box 1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6" name="Text Box 19"/>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7" name="Text Box 20"/>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8" name="Text Box 21"/>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19" name="Text Box 22"/>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0" name="Text Box 2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1" name="Text Box 2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2" name="Text Box 25"/>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3" name="Text Box 48"/>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4" name="Text Box 93"/>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1</xdr:col>
      <xdr:colOff>2238375</xdr:colOff>
      <xdr:row>129</xdr:row>
      <xdr:rowOff>378803</xdr:rowOff>
    </xdr:to>
    <xdr:sp macro="" textlink="">
      <xdr:nvSpPr>
        <xdr:cNvPr id="825" name="Text Box 94"/>
        <xdr:cNvSpPr txBox="1">
          <a:spLocks noChangeArrowheads="1"/>
        </xdr:cNvSpPr>
      </xdr:nvSpPr>
      <xdr:spPr bwMode="auto">
        <a:xfrm>
          <a:off x="4391025" y="71951850"/>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26" name="Text Box 3"/>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27" name="Text Box 4"/>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28" name="Text Box 5"/>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29" name="Text Box 6"/>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0" name="Text Box 7"/>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1" name="Text Box 8"/>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2" name="Text Box 9"/>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3" name="Text Box 10"/>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4" name="Text Box 11"/>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5" name="Text Box 12"/>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6" name="Text Box 13"/>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7" name="Text Box 14"/>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8" name="Text Box 15"/>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39" name="Text Box 16"/>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0" name="Text Box 17"/>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1" name="Text Box 18"/>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2" name="Text Box 19"/>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3" name="Text Box 20"/>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4" name="Text Box 21"/>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5" name="Text Box 22"/>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6" name="Text Box 23"/>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7" name="Text Box 24"/>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8" name="Text Box 25"/>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49" name="Text Box 48"/>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50" name="Text Box 93"/>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66675</xdr:colOff>
      <xdr:row>129</xdr:row>
      <xdr:rowOff>285751</xdr:rowOff>
    </xdr:to>
    <xdr:sp macro="" textlink="">
      <xdr:nvSpPr>
        <xdr:cNvPr id="851" name="Text Box 94"/>
        <xdr:cNvSpPr txBox="1">
          <a:spLocks noChangeArrowheads="1"/>
        </xdr:cNvSpPr>
      </xdr:nvSpPr>
      <xdr:spPr bwMode="auto">
        <a:xfrm>
          <a:off x="4391025" y="71951850"/>
          <a:ext cx="152400"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2" name="Text Box 1"/>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3" name="Text Box 118"/>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4" name="Text Box 1"/>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5" name="Text Box 118"/>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6" name="Text Box 1"/>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0</xdr:colOff>
      <xdr:row>129</xdr:row>
      <xdr:rowOff>171450</xdr:rowOff>
    </xdr:to>
    <xdr:sp macro="" textlink="">
      <xdr:nvSpPr>
        <xdr:cNvPr id="857" name="Text Box 118"/>
        <xdr:cNvSpPr txBox="1">
          <a:spLocks noChangeArrowheads="1"/>
        </xdr:cNvSpPr>
      </xdr:nvSpPr>
      <xdr:spPr bwMode="auto">
        <a:xfrm>
          <a:off x="4391025" y="71951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9525</xdr:colOff>
      <xdr:row>129</xdr:row>
      <xdr:rowOff>171450</xdr:rowOff>
    </xdr:to>
    <xdr:sp macro="" textlink="">
      <xdr:nvSpPr>
        <xdr:cNvPr id="858" name="Text Box 1"/>
        <xdr:cNvSpPr txBox="1">
          <a:spLocks noChangeArrowheads="1"/>
        </xdr:cNvSpPr>
      </xdr:nvSpPr>
      <xdr:spPr bwMode="auto">
        <a:xfrm>
          <a:off x="4391025" y="719518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129</xdr:row>
      <xdr:rowOff>0</xdr:rowOff>
    </xdr:from>
    <xdr:to>
      <xdr:col>2</xdr:col>
      <xdr:colOff>9525</xdr:colOff>
      <xdr:row>129</xdr:row>
      <xdr:rowOff>171450</xdr:rowOff>
    </xdr:to>
    <xdr:sp macro="" textlink="">
      <xdr:nvSpPr>
        <xdr:cNvPr id="859" name="Text Box 118"/>
        <xdr:cNvSpPr txBox="1">
          <a:spLocks noChangeArrowheads="1"/>
        </xdr:cNvSpPr>
      </xdr:nvSpPr>
      <xdr:spPr bwMode="auto">
        <a:xfrm>
          <a:off x="4391025" y="719518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152400</xdr:rowOff>
    </xdr:to>
    <xdr:sp macro="" textlink="">
      <xdr:nvSpPr>
        <xdr:cNvPr id="860" name="Text Box 1"/>
        <xdr:cNvSpPr txBox="1">
          <a:spLocks noChangeArrowheads="1"/>
        </xdr:cNvSpPr>
      </xdr:nvSpPr>
      <xdr:spPr bwMode="auto">
        <a:xfrm>
          <a:off x="2495550" y="34805938"/>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152400</xdr:rowOff>
    </xdr:to>
    <xdr:sp macro="" textlink="">
      <xdr:nvSpPr>
        <xdr:cNvPr id="861" name="Text Box 118"/>
        <xdr:cNvSpPr txBox="1">
          <a:spLocks noChangeArrowheads="1"/>
        </xdr:cNvSpPr>
      </xdr:nvSpPr>
      <xdr:spPr bwMode="auto">
        <a:xfrm>
          <a:off x="2495550" y="34805938"/>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152400</xdr:rowOff>
    </xdr:to>
    <xdr:sp macro="" textlink="">
      <xdr:nvSpPr>
        <xdr:cNvPr id="862" name="Text Box 1"/>
        <xdr:cNvSpPr txBox="1">
          <a:spLocks noChangeArrowheads="1"/>
        </xdr:cNvSpPr>
      </xdr:nvSpPr>
      <xdr:spPr bwMode="auto">
        <a:xfrm>
          <a:off x="2495550" y="34805938"/>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152400</xdr:rowOff>
    </xdr:to>
    <xdr:sp macro="" textlink="">
      <xdr:nvSpPr>
        <xdr:cNvPr id="863" name="Text Box 118"/>
        <xdr:cNvSpPr txBox="1">
          <a:spLocks noChangeArrowheads="1"/>
        </xdr:cNvSpPr>
      </xdr:nvSpPr>
      <xdr:spPr bwMode="auto">
        <a:xfrm>
          <a:off x="2495550" y="34805938"/>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4" name="Text Box 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5" name="Text Box 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6" name="Text Box 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7" name="Text Box 6"/>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8" name="Text Box 7"/>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69" name="Text Box 8"/>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0" name="Text Box 9"/>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1" name="Text Box 10"/>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2" name="Text Box 11"/>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3" name="Text Box 12"/>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4" name="Text Box 1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5" name="Text Box 1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6" name="Text Box 1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7" name="Text Box 16"/>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8" name="Text Box 17"/>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79" name="Text Box 18"/>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0" name="Text Box 19"/>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1" name="Text Box 20"/>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2" name="Text Box 21"/>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3" name="Text Box 22"/>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4" name="Text Box 2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5" name="Text Box 2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6" name="Text Box 2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7" name="Text Box 48"/>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8" name="Text Box 9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89" name="Text Box 9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0" name="Text Box 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1" name="Text Box 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2" name="Text Box 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3" name="Text Box 6"/>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4" name="Text Box 7"/>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5" name="Text Box 8"/>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6" name="Text Box 9"/>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7" name="Text Box 10"/>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8" name="Text Box 11"/>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899" name="Text Box 12"/>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0" name="Text Box 1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1" name="Text Box 1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2" name="Text Box 1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3" name="Text Box 16"/>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4" name="Text Box 17"/>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5" name="Text Box 18"/>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6" name="Text Box 19"/>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7" name="Text Box 20"/>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8" name="Text Box 21"/>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09" name="Text Box 22"/>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10" name="Text Box 23"/>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11" name="Text Box 24"/>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95251</xdr:rowOff>
    </xdr:to>
    <xdr:sp macro="" textlink="">
      <xdr:nvSpPr>
        <xdr:cNvPr id="912" name="Text Box 25"/>
        <xdr:cNvSpPr txBox="1">
          <a:spLocks noChangeArrowheads="1"/>
        </xdr:cNvSpPr>
      </xdr:nvSpPr>
      <xdr:spPr bwMode="auto">
        <a:xfrm>
          <a:off x="2495550" y="358695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16" name="Text Box 3"/>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17" name="Text Box 4"/>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18" name="Text Box 5"/>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19" name="Text Box 6"/>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0" name="Text Box 7"/>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1" name="Text Box 8"/>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2" name="Text Box 9"/>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3" name="Text Box 10"/>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4" name="Text Box 11"/>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5" name="Text Box 12"/>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6" name="Text Box 13"/>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7" name="Text Box 14"/>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8" name="Text Box 15"/>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29" name="Text Box 16"/>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0" name="Text Box 17"/>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1" name="Text Box 18"/>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2" name="Text Box 19"/>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3" name="Text Box 20"/>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4" name="Text Box 21"/>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5" name="Text Box 22"/>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6" name="Text Box 23"/>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7" name="Text Box 24"/>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8" name="Text Box 25"/>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39" name="Text Box 48"/>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40" name="Text Box 93"/>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3176</xdr:rowOff>
    </xdr:to>
    <xdr:sp macro="" textlink="">
      <xdr:nvSpPr>
        <xdr:cNvPr id="941" name="Text Box 94"/>
        <xdr:cNvSpPr txBox="1">
          <a:spLocks noChangeArrowheads="1"/>
        </xdr:cNvSpPr>
      </xdr:nvSpPr>
      <xdr:spPr bwMode="auto">
        <a:xfrm>
          <a:off x="2495550" y="358695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9525</xdr:colOff>
      <xdr:row>138</xdr:row>
      <xdr:rowOff>3175</xdr:rowOff>
    </xdr:to>
    <xdr:sp macro="" textlink="">
      <xdr:nvSpPr>
        <xdr:cNvPr id="942" name="Text Box 1"/>
        <xdr:cNvSpPr txBox="1">
          <a:spLocks noChangeArrowheads="1"/>
        </xdr:cNvSpPr>
      </xdr:nvSpPr>
      <xdr:spPr bwMode="auto">
        <a:xfrm>
          <a:off x="2495550" y="35869563"/>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9525</xdr:colOff>
      <xdr:row>138</xdr:row>
      <xdr:rowOff>3175</xdr:rowOff>
    </xdr:to>
    <xdr:sp macro="" textlink="">
      <xdr:nvSpPr>
        <xdr:cNvPr id="943" name="Text Box 118"/>
        <xdr:cNvSpPr txBox="1">
          <a:spLocks noChangeArrowheads="1"/>
        </xdr:cNvSpPr>
      </xdr:nvSpPr>
      <xdr:spPr bwMode="auto">
        <a:xfrm>
          <a:off x="2495550" y="35869563"/>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4" name="Text Box 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5" name="Text Box 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6" name="Text Box 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7" name="Text Box 6"/>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8" name="Text Box 7"/>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49" name="Text Box 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0" name="Text Box 9"/>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1" name="Text Box 10"/>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2" name="Text Box 11"/>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3" name="Text Box 12"/>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4" name="Text Box 1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5" name="Text Box 1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6" name="Text Box 1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7" name="Text Box 16"/>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8" name="Text Box 17"/>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59" name="Text Box 1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0" name="Text Box 19"/>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1" name="Text Box 20"/>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2" name="Text Box 21"/>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3" name="Text Box 22"/>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4" name="Text Box 2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5" name="Text Box 2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6" name="Text Box 2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7" name="Text Box 4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8" name="Text Box 9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69" name="Text Box 9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0" name="Text Box 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1" name="Text Box 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2" name="Text Box 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3" name="Text Box 6"/>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4" name="Text Box 7"/>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5" name="Text Box 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6" name="Text Box 9"/>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7" name="Text Box 10"/>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8" name="Text Box 11"/>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79" name="Text Box 12"/>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0" name="Text Box 1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1" name="Text Box 1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2" name="Text Box 1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3" name="Text Box 16"/>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4" name="Text Box 17"/>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5" name="Text Box 1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6" name="Text Box 19"/>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7" name="Text Box 20"/>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8" name="Text Box 21"/>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89" name="Text Box 22"/>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90" name="Text Box 2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91" name="Text Box 24"/>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92" name="Text Box 25"/>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93" name="Text Box 48"/>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3175</xdr:rowOff>
    </xdr:to>
    <xdr:sp macro="" textlink="">
      <xdr:nvSpPr>
        <xdr:cNvPr id="994" name="Text Box 93"/>
        <xdr:cNvSpPr txBox="1">
          <a:spLocks noChangeArrowheads="1"/>
        </xdr:cNvSpPr>
      </xdr:nvSpPr>
      <xdr:spPr bwMode="auto">
        <a:xfrm>
          <a:off x="2495550" y="358695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995" name="Text Box 3"/>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996" name="Text Box 4"/>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997" name="Text Box 5"/>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998" name="Text Box 6"/>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999" name="Text Box 7"/>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0" name="Text Box 8"/>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1" name="Text Box 9"/>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2" name="Text Box 10"/>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3" name="Text Box 11"/>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4" name="Text Box 12"/>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5" name="Text Box 13"/>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6" name="Text Box 14"/>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7" name="Text Box 15"/>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8" name="Text Box 16"/>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09" name="Text Box 17"/>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0" name="Text Box 18"/>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1" name="Text Box 19"/>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2" name="Text Box 20"/>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3" name="Text Box 21"/>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4" name="Text Box 22"/>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5" name="Text Box 23"/>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6" name="Text Box 24"/>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7" name="Text Box 25"/>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8" name="Text Box 48"/>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138</xdr:row>
      <xdr:rowOff>0</xdr:rowOff>
    </xdr:to>
    <xdr:sp macro="" textlink="">
      <xdr:nvSpPr>
        <xdr:cNvPr id="1019" name="Text Box 93"/>
        <xdr:cNvSpPr txBox="1">
          <a:spLocks noChangeArrowheads="1"/>
        </xdr:cNvSpPr>
      </xdr:nvSpPr>
      <xdr:spPr bwMode="auto">
        <a:xfrm>
          <a:off x="2495550" y="35869563"/>
          <a:ext cx="817563"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137</xdr:row>
      <xdr:rowOff>152400</xdr:rowOff>
    </xdr:to>
    <xdr:sp macro="" textlink="">
      <xdr:nvSpPr>
        <xdr:cNvPr id="1020" name="Text Box 1"/>
        <xdr:cNvSpPr txBox="1">
          <a:spLocks noChangeArrowheads="1"/>
        </xdr:cNvSpPr>
      </xdr:nvSpPr>
      <xdr:spPr bwMode="auto">
        <a:xfrm>
          <a:off x="2495550" y="3586956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137</xdr:row>
      <xdr:rowOff>0</xdr:rowOff>
    </xdr:from>
    <xdr:to>
      <xdr:col>2</xdr:col>
      <xdr:colOff>66675</xdr:colOff>
      <xdr:row>137</xdr:row>
      <xdr:rowOff>152400</xdr:rowOff>
    </xdr:to>
    <xdr:sp macro="" textlink="">
      <xdr:nvSpPr>
        <xdr:cNvPr id="1021" name="Text Box 118"/>
        <xdr:cNvSpPr txBox="1">
          <a:spLocks noChangeArrowheads="1"/>
        </xdr:cNvSpPr>
      </xdr:nvSpPr>
      <xdr:spPr bwMode="auto">
        <a:xfrm>
          <a:off x="2495550" y="35869563"/>
          <a:ext cx="817563"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4" name="Text Box 2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5" name="Text Box 2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6" name="Text Box 2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7" name="Text Box 2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8" name="Text Box 3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29" name="Text Box 3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0" name="Text Box 3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1" name="Text Box 3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2" name="Text Box 3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3" name="Text Box 3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4" name="Text Box 3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5" name="Text Box 3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6" name="Text Box 3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7" name="Text Box 3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8" name="Text Box 4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39" name="Text Box 4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0" name="Text Box 4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1" name="Text Box 4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2" name="Text Box 4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3" name="Text Box 4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4" name="Text Box 4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5" name="Text Box 4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6" name="Text Box 4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7" name="Text Box 5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8" name="Text Box 5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49" name="Text Box 5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0" name="Text Box 5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1" name="Text Box 5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2" name="Text Box 5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3" name="Text Box 5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4" name="Text Box 5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5" name="Text Box 5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6" name="Text Box 5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7" name="Text Box 6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8" name="Text Box 6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59" name="Text Box 6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0" name="Text Box 6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1" name="Text Box 6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2" name="Text Box 6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3" name="Text Box 6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4" name="Text Box 6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5" name="Text Box 6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6" name="Text Box 6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7" name="Text Box 7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8" name="Text Box 7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69" name="Text Box 7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0" name="Text Box 7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1" name="Text Box 7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2" name="Text Box 7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3" name="Text Box 7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4" name="Text Box 7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5" name="Text Box 7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6" name="Text Box 7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7" name="Text Box 8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8" name="Text Box 8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79" name="Text Box 8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0" name="Text Box 8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1" name="Text Box 8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2" name="Text Box 8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3" name="Text Box 8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4" name="Text Box 8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5" name="Text Box 8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6" name="Text Box 8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7" name="Text Box 9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8" name="Text Box 9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89" name="Text Box 9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0" name="Text Box 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1" name="Text Box 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2" name="Text Box 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3" name="Text Box 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4" name="Text Box 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5" name="Text Box 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6" name="Text Box 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7" name="Text Box 1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8" name="Text Box 1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099" name="Text Box 1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0" name="Text Box 1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1" name="Text Box 1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2" name="Text Box 1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3" name="Text Box 16"/>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4" name="Text Box 17"/>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5" name="Text Box 1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6" name="Text Box 19"/>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7" name="Text Box 20"/>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8" name="Text Box 21"/>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09" name="Text Box 22"/>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0" name="Text Box 2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1" name="Text Box 2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2" name="Text Box 25"/>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3" name="Text Box 48"/>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4" name="Text Box 93"/>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149470</xdr:rowOff>
    </xdr:to>
    <xdr:sp macro="" textlink="">
      <xdr:nvSpPr>
        <xdr:cNvPr id="1115" name="Text Box 94"/>
        <xdr:cNvSpPr txBox="1">
          <a:spLocks noChangeArrowheads="1"/>
        </xdr:cNvSpPr>
      </xdr:nvSpPr>
      <xdr:spPr bwMode="auto">
        <a:xfrm>
          <a:off x="2495550" y="34647188"/>
          <a:ext cx="76200" cy="30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158995</xdr:rowOff>
    </xdr:to>
    <xdr:sp macro="" textlink="">
      <xdr:nvSpPr>
        <xdr:cNvPr id="1116" name="Text Box 119"/>
        <xdr:cNvSpPr txBox="1">
          <a:spLocks noChangeArrowheads="1"/>
        </xdr:cNvSpPr>
      </xdr:nvSpPr>
      <xdr:spPr bwMode="auto">
        <a:xfrm>
          <a:off x="2495550" y="34647188"/>
          <a:ext cx="76200" cy="53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158995</xdr:rowOff>
    </xdr:to>
    <xdr:sp macro="" textlink="">
      <xdr:nvSpPr>
        <xdr:cNvPr id="1117" name="Text Box 120"/>
        <xdr:cNvSpPr txBox="1">
          <a:spLocks noChangeArrowheads="1"/>
        </xdr:cNvSpPr>
      </xdr:nvSpPr>
      <xdr:spPr bwMode="auto">
        <a:xfrm>
          <a:off x="2495550" y="34647188"/>
          <a:ext cx="76200" cy="53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158995</xdr:rowOff>
    </xdr:to>
    <xdr:sp macro="" textlink="">
      <xdr:nvSpPr>
        <xdr:cNvPr id="1118" name="Text Box 119"/>
        <xdr:cNvSpPr txBox="1">
          <a:spLocks noChangeArrowheads="1"/>
        </xdr:cNvSpPr>
      </xdr:nvSpPr>
      <xdr:spPr bwMode="auto">
        <a:xfrm>
          <a:off x="2495550" y="34647188"/>
          <a:ext cx="76200" cy="53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158995</xdr:rowOff>
    </xdr:to>
    <xdr:sp macro="" textlink="">
      <xdr:nvSpPr>
        <xdr:cNvPr id="1119" name="Text Box 120"/>
        <xdr:cNvSpPr txBox="1">
          <a:spLocks noChangeArrowheads="1"/>
        </xdr:cNvSpPr>
      </xdr:nvSpPr>
      <xdr:spPr bwMode="auto">
        <a:xfrm>
          <a:off x="2495550" y="34647188"/>
          <a:ext cx="76200" cy="53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0" name="Text Box 2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1" name="Text Box 2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2" name="Text Box 2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3" name="Text Box 2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4" name="Text Box 3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5" name="Text Box 3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6" name="Text Box 3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7" name="Text Box 3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8" name="Text Box 3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29" name="Text Box 3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0" name="Text Box 3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1" name="Text Box 3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2" name="Text Box 3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3" name="Text Box 3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4" name="Text Box 4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5" name="Text Box 4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6" name="Text Box 4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7" name="Text Box 4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8" name="Text Box 4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39" name="Text Box 4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0" name="Text Box 4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1" name="Text Box 4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2" name="Text Box 4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3" name="Text Box 5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4" name="Text Box 5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5" name="Text Box 5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6" name="Text Box 5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7" name="Text Box 5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8" name="Text Box 5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49" name="Text Box 5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0" name="Text Box 5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1" name="Text Box 5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2" name="Text Box 5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3" name="Text Box 6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4" name="Text Box 6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5" name="Text Box 6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6" name="Text Box 6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7" name="Text Box 6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8" name="Text Box 6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59" name="Text Box 6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0" name="Text Box 6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1" name="Text Box 6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2" name="Text Box 6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3" name="Text Box 7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4" name="Text Box 7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5" name="Text Box 7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6" name="Text Box 7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7" name="Text Box 7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8" name="Text Box 7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69" name="Text Box 7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0" name="Text Box 7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1" name="Text Box 7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2" name="Text Box 7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3" name="Text Box 8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4" name="Text Box 8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5" name="Text Box 8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6" name="Text Box 8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7" name="Text Box 8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8" name="Text Box 8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79" name="Text Box 8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0" name="Text Box 8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1" name="Text Box 8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2" name="Text Box 8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3" name="Text Box 9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4" name="Text Box 9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5" name="Text Box 9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6" name="Text Box 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7" name="Text Box 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8" name="Text Box 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89" name="Text Box 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0" name="Text Box 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1" name="Text Box 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2" name="Text Box 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3" name="Text Box 1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4" name="Text Box 1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5" name="Text Box 1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6" name="Text Box 1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7" name="Text Box 1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8" name="Text Box 1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199" name="Text Box 16"/>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0" name="Text Box 17"/>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1" name="Text Box 1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2" name="Text Box 19"/>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3" name="Text Box 20"/>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4" name="Text Box 21"/>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5" name="Text Box 22"/>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6" name="Text Box 2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7" name="Text Box 2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8" name="Text Box 25"/>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09" name="Text Box 48"/>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10" name="Text Box 93"/>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158994</xdr:rowOff>
    </xdr:to>
    <xdr:sp macro="" textlink="">
      <xdr:nvSpPr>
        <xdr:cNvPr id="1211" name="Text Box 94"/>
        <xdr:cNvSpPr txBox="1">
          <a:spLocks noChangeArrowheads="1"/>
        </xdr:cNvSpPr>
      </xdr:nvSpPr>
      <xdr:spPr bwMode="auto">
        <a:xfrm>
          <a:off x="2495550" y="34647188"/>
          <a:ext cx="817563" cy="76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2" name="Text Box 2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3" name="Text Box 2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4" name="Text Box 2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5" name="Text Box 2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6" name="Text Box 3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7" name="Text Box 3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8" name="Text Box 3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19" name="Text Box 3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0" name="Text Box 3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1" name="Text Box 3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2" name="Text Box 3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3" name="Text Box 3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4" name="Text Box 3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5" name="Text Box 3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6" name="Text Box 4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7" name="Text Box 4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8" name="Text Box 4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29" name="Text Box 4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0" name="Text Box 4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1" name="Text Box 4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2" name="Text Box 4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3" name="Text Box 4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4" name="Text Box 4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5" name="Text Box 5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6" name="Text Box 5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7" name="Text Box 5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8" name="Text Box 5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39" name="Text Box 5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0" name="Text Box 5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1" name="Text Box 5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2" name="Text Box 5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3" name="Text Box 5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4" name="Text Box 5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5" name="Text Box 6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6" name="Text Box 6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7" name="Text Box 6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8" name="Text Box 6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49" name="Text Box 6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0" name="Text Box 6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1" name="Text Box 6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2" name="Text Box 6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3" name="Text Box 6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4" name="Text Box 6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5" name="Text Box 7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6" name="Text Box 7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7" name="Text Box 7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8" name="Text Box 7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59" name="Text Box 7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0" name="Text Box 7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1" name="Text Box 7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2" name="Text Box 7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3" name="Text Box 7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4" name="Text Box 7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5" name="Text Box 8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6" name="Text Box 8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7" name="Text Box 8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8" name="Text Box 8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69" name="Text Box 8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0" name="Text Box 8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1" name="Text Box 8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2" name="Text Box 8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3" name="Text Box 8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4" name="Text Box 8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5" name="Text Box 9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6" name="Text Box 9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7" name="Text Box 9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8" name="Text Box 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79" name="Text Box 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0" name="Text Box 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1" name="Text Box 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2" name="Text Box 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3" name="Text Box 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4" name="Text Box 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5" name="Text Box 1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6" name="Text Box 1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7" name="Text Box 1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8" name="Text Box 1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89" name="Text Box 1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0" name="Text Box 1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1" name="Text Box 16"/>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2" name="Text Box 17"/>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3" name="Text Box 1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4" name="Text Box 19"/>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5" name="Text Box 20"/>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6" name="Text Box 21"/>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7" name="Text Box 22"/>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8" name="Text Box 2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299" name="Text Box 2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300" name="Text Box 25"/>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301" name="Text Box 48"/>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302" name="Text Box 93"/>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161925</xdr:rowOff>
    </xdr:to>
    <xdr:sp macro="" textlink="">
      <xdr:nvSpPr>
        <xdr:cNvPr id="1303" name="Text Box 94"/>
        <xdr:cNvSpPr txBox="1">
          <a:spLocks noChangeArrowheads="1"/>
        </xdr:cNvSpPr>
      </xdr:nvSpPr>
      <xdr:spPr bwMode="auto">
        <a:xfrm>
          <a:off x="2495550" y="34647188"/>
          <a:ext cx="762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159727</xdr:rowOff>
    </xdr:to>
    <xdr:sp macro="" textlink="">
      <xdr:nvSpPr>
        <xdr:cNvPr id="1304" name="Text Box 119"/>
        <xdr:cNvSpPr txBox="1">
          <a:spLocks noChangeArrowheads="1"/>
        </xdr:cNvSpPr>
      </xdr:nvSpPr>
      <xdr:spPr bwMode="auto">
        <a:xfrm>
          <a:off x="2495550" y="34647188"/>
          <a:ext cx="76200" cy="537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159727</xdr:rowOff>
    </xdr:to>
    <xdr:sp macro="" textlink="">
      <xdr:nvSpPr>
        <xdr:cNvPr id="1305" name="Text Box 120"/>
        <xdr:cNvSpPr txBox="1">
          <a:spLocks noChangeArrowheads="1"/>
        </xdr:cNvSpPr>
      </xdr:nvSpPr>
      <xdr:spPr bwMode="auto">
        <a:xfrm>
          <a:off x="2495550" y="34647188"/>
          <a:ext cx="76200" cy="537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159727</xdr:rowOff>
    </xdr:to>
    <xdr:sp macro="" textlink="">
      <xdr:nvSpPr>
        <xdr:cNvPr id="1306" name="Text Box 119"/>
        <xdr:cNvSpPr txBox="1">
          <a:spLocks noChangeArrowheads="1"/>
        </xdr:cNvSpPr>
      </xdr:nvSpPr>
      <xdr:spPr bwMode="auto">
        <a:xfrm>
          <a:off x="2495550" y="34647188"/>
          <a:ext cx="76200" cy="537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1</xdr:col>
      <xdr:colOff>2238375</xdr:colOff>
      <xdr:row>136</xdr:row>
      <xdr:rowOff>159727</xdr:rowOff>
    </xdr:to>
    <xdr:sp macro="" textlink="">
      <xdr:nvSpPr>
        <xdr:cNvPr id="1307" name="Text Box 120"/>
        <xdr:cNvSpPr txBox="1">
          <a:spLocks noChangeArrowheads="1"/>
        </xdr:cNvSpPr>
      </xdr:nvSpPr>
      <xdr:spPr bwMode="auto">
        <a:xfrm>
          <a:off x="2495550" y="34647188"/>
          <a:ext cx="76200" cy="537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08" name="Text Box 2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09" name="Text Box 2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0" name="Text Box 2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1" name="Text Box 2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2" name="Text Box 3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3" name="Text Box 3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4" name="Text Box 3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5" name="Text Box 3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6" name="Text Box 3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7" name="Text Box 3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8" name="Text Box 3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19" name="Text Box 3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0" name="Text Box 3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1" name="Text Box 3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2" name="Text Box 4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3" name="Text Box 4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4" name="Text Box 4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5" name="Text Box 4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6" name="Text Box 4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7" name="Text Box 4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8" name="Text Box 4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29" name="Text Box 4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0" name="Text Box 4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1" name="Text Box 5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2" name="Text Box 5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3" name="Text Box 5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4" name="Text Box 5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5" name="Text Box 5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6" name="Text Box 5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7" name="Text Box 5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8" name="Text Box 5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39" name="Text Box 5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0" name="Text Box 5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1" name="Text Box 6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2" name="Text Box 6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3" name="Text Box 6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4" name="Text Box 6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5" name="Text Box 6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6" name="Text Box 6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7" name="Text Box 6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8" name="Text Box 6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49" name="Text Box 6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0" name="Text Box 6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1" name="Text Box 7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2" name="Text Box 7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3" name="Text Box 7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4" name="Text Box 7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5" name="Text Box 7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6" name="Text Box 7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7" name="Text Box 7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8" name="Text Box 7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59" name="Text Box 7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0" name="Text Box 7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1" name="Text Box 8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2" name="Text Box 8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3" name="Text Box 8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4" name="Text Box 8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5" name="Text Box 8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6" name="Text Box 8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7" name="Text Box 8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8" name="Text Box 8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69" name="Text Box 8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0" name="Text Box 8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1" name="Text Box 9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2" name="Text Box 9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3" name="Text Box 9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4" name="Text Box 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5" name="Text Box 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6" name="Text Box 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7" name="Text Box 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8" name="Text Box 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79" name="Text Box 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0" name="Text Box 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1" name="Text Box 1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2" name="Text Box 1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3" name="Text Box 1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4" name="Text Box 1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5" name="Text Box 1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6" name="Text Box 1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7" name="Text Box 16"/>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8" name="Text Box 17"/>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89" name="Text Box 1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0" name="Text Box 19"/>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1" name="Text Box 20"/>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2" name="Text Box 21"/>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3" name="Text Box 22"/>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4" name="Text Box 2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5" name="Text Box 2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6" name="Text Box 25"/>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7" name="Text Box 48"/>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8" name="Text Box 93"/>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163390</xdr:rowOff>
    </xdr:to>
    <xdr:sp macro="" textlink="">
      <xdr:nvSpPr>
        <xdr:cNvPr id="1399" name="Text Box 94"/>
        <xdr:cNvSpPr txBox="1">
          <a:spLocks noChangeArrowheads="1"/>
        </xdr:cNvSpPr>
      </xdr:nvSpPr>
      <xdr:spPr bwMode="auto">
        <a:xfrm>
          <a:off x="2495550" y="34647188"/>
          <a:ext cx="817563" cy="56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0" name="Text Box 3"/>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1" name="Text Box 4"/>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2" name="Text Box 5"/>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3" name="Text Box 6"/>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4" name="Text Box 7"/>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5" name="Text Box 8"/>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6" name="Text Box 9"/>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7" name="Text Box 10"/>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8" name="Text Box 11"/>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09" name="Text Box 12"/>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0" name="Text Box 13"/>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1" name="Text Box 14"/>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2" name="Text Box 15"/>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3" name="Text Box 16"/>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4" name="Text Box 17"/>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5" name="Text Box 18"/>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6" name="Text Box 19"/>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7" name="Text Box 20"/>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8" name="Text Box 21"/>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19" name="Text Box 22"/>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20" name="Text Box 23"/>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21" name="Text Box 24"/>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22" name="Text Box 25"/>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23" name="Text Box 48"/>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135</xdr:row>
      <xdr:rowOff>0</xdr:rowOff>
    </xdr:from>
    <xdr:to>
      <xdr:col>2</xdr:col>
      <xdr:colOff>66675</xdr:colOff>
      <xdr:row>136</xdr:row>
      <xdr:rowOff>95249</xdr:rowOff>
    </xdr:to>
    <xdr:sp macro="" textlink="">
      <xdr:nvSpPr>
        <xdr:cNvPr id="1424" name="Text Box 93"/>
        <xdr:cNvSpPr txBox="1">
          <a:spLocks noChangeArrowheads="1"/>
        </xdr:cNvSpPr>
      </xdr:nvSpPr>
      <xdr:spPr bwMode="auto">
        <a:xfrm>
          <a:off x="2495550" y="34647188"/>
          <a:ext cx="817563"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26" name="Text Box 2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27" name="Text Box 2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28" name="Text Box 2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29" name="Text Box 2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0" name="Text Box 3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1" name="Text Box 3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2" name="Text Box 3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3" name="Text Box 3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4" name="Text Box 3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5" name="Text Box 3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6" name="Text Box 3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7" name="Text Box 3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8" name="Text Box 3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39" name="Text Box 3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0" name="Text Box 4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1" name="Text Box 4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2" name="Text Box 4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3" name="Text Box 4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4" name="Text Box 4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5" name="Text Box 4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6" name="Text Box 4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7" name="Text Box 4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8" name="Text Box 4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49" name="Text Box 5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0" name="Text Box 5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1" name="Text Box 5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2" name="Text Box 5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3" name="Text Box 5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4" name="Text Box 5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5" name="Text Box 5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6" name="Text Box 5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7" name="Text Box 5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8" name="Text Box 5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59" name="Text Box 6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0" name="Text Box 6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1" name="Text Box 6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2" name="Text Box 6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3" name="Text Box 6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4" name="Text Box 6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5" name="Text Box 6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6" name="Text Box 6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7" name="Text Box 6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8" name="Text Box 6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69" name="Text Box 7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0" name="Text Box 7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1" name="Text Box 7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2" name="Text Box 7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3" name="Text Box 7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4" name="Text Box 7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5" name="Text Box 7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6" name="Text Box 7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7" name="Text Box 7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8" name="Text Box 7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79" name="Text Box 8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0" name="Text Box 8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1" name="Text Box 8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2" name="Text Box 8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3" name="Text Box 8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4" name="Text Box 8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5" name="Text Box 8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6" name="Text Box 8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7" name="Text Box 8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8" name="Text Box 8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89" name="Text Box 9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0" name="Text Box 9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1" name="Text Box 9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2" name="Text Box 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3" name="Text Box 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4" name="Text Box 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5" name="Text Box 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6" name="Text Box 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7" name="Text Box 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8" name="Text Box 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499" name="Text Box 1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0" name="Text Box 1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1" name="Text Box 1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2" name="Text Box 1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3" name="Text Box 1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4" name="Text Box 1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5" name="Text Box 16"/>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6" name="Text Box 17"/>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7" name="Text Box 1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8" name="Text Box 19"/>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09" name="Text Box 20"/>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0" name="Text Box 21"/>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1" name="Text Box 22"/>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2" name="Text Box 2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3" name="Text Box 2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4" name="Text Box 25"/>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5" name="Text Box 48"/>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6" name="Text Box 93"/>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1</xdr:col>
      <xdr:colOff>2238375</xdr:colOff>
      <xdr:row>136</xdr:row>
      <xdr:rowOff>159728</xdr:rowOff>
    </xdr:to>
    <xdr:sp macro="" textlink="">
      <xdr:nvSpPr>
        <xdr:cNvPr id="1517" name="Text Box 94"/>
        <xdr:cNvSpPr txBox="1">
          <a:spLocks noChangeArrowheads="1"/>
        </xdr:cNvSpPr>
      </xdr:nvSpPr>
      <xdr:spPr bwMode="auto">
        <a:xfrm>
          <a:off x="2495550" y="34805938"/>
          <a:ext cx="76200" cy="37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18" name="Text Box 3"/>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19" name="Text Box 4"/>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0" name="Text Box 5"/>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1" name="Text Box 6"/>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2" name="Text Box 7"/>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3" name="Text Box 8"/>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4" name="Text Box 9"/>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5" name="Text Box 10"/>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6" name="Text Box 11"/>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7" name="Text Box 12"/>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8" name="Text Box 13"/>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29" name="Text Box 14"/>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0" name="Text Box 15"/>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1" name="Text Box 16"/>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2" name="Text Box 17"/>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3" name="Text Box 18"/>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4" name="Text Box 19"/>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5" name="Text Box 20"/>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6" name="Text Box 21"/>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7" name="Text Box 22"/>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8" name="Text Box 23"/>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39" name="Text Box 24"/>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40" name="Text Box 25"/>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41" name="Text Box 48"/>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42" name="Text Box 93"/>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66675</xdr:colOff>
      <xdr:row>136</xdr:row>
      <xdr:rowOff>161926</xdr:rowOff>
    </xdr:to>
    <xdr:sp macro="" textlink="">
      <xdr:nvSpPr>
        <xdr:cNvPr id="1543" name="Text Box 94"/>
        <xdr:cNvSpPr txBox="1">
          <a:spLocks noChangeArrowheads="1"/>
        </xdr:cNvSpPr>
      </xdr:nvSpPr>
      <xdr:spPr bwMode="auto">
        <a:xfrm>
          <a:off x="2495550" y="34805938"/>
          <a:ext cx="817563" cy="28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0</xdr:colOff>
      <xdr:row>136</xdr:row>
      <xdr:rowOff>161925</xdr:rowOff>
    </xdr:to>
    <xdr:sp macro="" textlink="">
      <xdr:nvSpPr>
        <xdr:cNvPr id="1544" name="Text Box 1"/>
        <xdr:cNvSpPr txBox="1">
          <a:spLocks noChangeArrowheads="1"/>
        </xdr:cNvSpPr>
      </xdr:nvSpPr>
      <xdr:spPr bwMode="auto">
        <a:xfrm>
          <a:off x="2495550" y="34805938"/>
          <a:ext cx="750888"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136</xdr:row>
      <xdr:rowOff>0</xdr:rowOff>
    </xdr:from>
    <xdr:to>
      <xdr:col>2</xdr:col>
      <xdr:colOff>0</xdr:colOff>
      <xdr:row>136</xdr:row>
      <xdr:rowOff>161925</xdr:rowOff>
    </xdr:to>
    <xdr:sp macro="" textlink="">
      <xdr:nvSpPr>
        <xdr:cNvPr id="1545" name="Text Box 118"/>
        <xdr:cNvSpPr txBox="1">
          <a:spLocks noChangeArrowheads="1"/>
        </xdr:cNvSpPr>
      </xdr:nvSpPr>
      <xdr:spPr bwMode="auto">
        <a:xfrm>
          <a:off x="2495550" y="34805938"/>
          <a:ext cx="750888"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2" name="Text Box 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3" name="Text Box 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4" name="Text Box 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5" name="Text Box 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6" name="Text Box 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7" name="Text Box 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8" name="Text Box 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59" name="Text Box 1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0" name="Text Box 1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1" name="Text Box 1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2" name="Text Box 1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3" name="Text Box 1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4" name="Text Box 1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5" name="Text Box 1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6" name="Text Box 1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7" name="Text Box 1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8" name="Text Box 1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69" name="Text Box 2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0" name="Text Box 2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1" name="Text Box 2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2" name="Text Box 2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3" name="Text Box 2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4" name="Text Box 2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5" name="Text Box 4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6" name="Text Box 9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7" name="Text Box 9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8" name="Text Box 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79" name="Text Box 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0" name="Text Box 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1" name="Text Box 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2" name="Text Box 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3" name="Text Box 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4" name="Text Box 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5" name="Text Box 1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6" name="Text Box 1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7" name="Text Box 1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8" name="Text Box 1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89" name="Text Box 1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0" name="Text Box 1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1" name="Text Box 1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2" name="Text Box 1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3" name="Text Box 1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4" name="Text Box 1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5" name="Text Box 2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6" name="Text Box 2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7" name="Text Box 2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8" name="Text Box 2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599" name="Text Box 2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95251</xdr:rowOff>
    </xdr:to>
    <xdr:sp macro="" textlink="">
      <xdr:nvSpPr>
        <xdr:cNvPr id="1600" name="Text Box 2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1" name="Text Box 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2" name="Text Box 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3" name="Text Box 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4" name="Text Box 6"/>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5" name="Text Box 7"/>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6" name="Text Box 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7" name="Text Box 9"/>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8" name="Text Box 10"/>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09" name="Text Box 11"/>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0" name="Text Box 12"/>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1" name="Text Box 1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2" name="Text Box 1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3" name="Text Box 1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4" name="Text Box 16"/>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5" name="Text Box 17"/>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6" name="Text Box 1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7" name="Text Box 19"/>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8" name="Text Box 20"/>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19" name="Text Box 21"/>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0" name="Text Box 22"/>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1" name="Text Box 2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2" name="Text Box 2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3" name="Text Box 2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4" name="Text Box 4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5" name="Text Box 9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3176</xdr:rowOff>
    </xdr:to>
    <xdr:sp macro="" textlink="">
      <xdr:nvSpPr>
        <xdr:cNvPr id="1626" name="Text Box 9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9525</xdr:colOff>
      <xdr:row>140</xdr:row>
      <xdr:rowOff>3175</xdr:rowOff>
    </xdr:to>
    <xdr:sp macro="" textlink="">
      <xdr:nvSpPr>
        <xdr:cNvPr id="1627" name="Text Box 1"/>
        <xdr:cNvSpPr txBox="1">
          <a:spLocks noChangeArrowheads="1"/>
        </xdr:cNvSpPr>
      </xdr:nvSpPr>
      <xdr:spPr bwMode="auto">
        <a:xfrm>
          <a:off x="2495550" y="38107938"/>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9525</xdr:colOff>
      <xdr:row>140</xdr:row>
      <xdr:rowOff>3175</xdr:rowOff>
    </xdr:to>
    <xdr:sp macro="" textlink="">
      <xdr:nvSpPr>
        <xdr:cNvPr id="1628" name="Text Box 118"/>
        <xdr:cNvSpPr txBox="1">
          <a:spLocks noChangeArrowheads="1"/>
        </xdr:cNvSpPr>
      </xdr:nvSpPr>
      <xdr:spPr bwMode="auto">
        <a:xfrm>
          <a:off x="2495550" y="38107938"/>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29" name="Text Box 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0" name="Text Box 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1" name="Text Box 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2" name="Text Box 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3" name="Text Box 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4" name="Text Box 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5" name="Text Box 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6" name="Text Box 1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7" name="Text Box 1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8" name="Text Box 1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39" name="Text Box 1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0" name="Text Box 1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1" name="Text Box 1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2" name="Text Box 1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3" name="Text Box 1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4" name="Text Box 1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5" name="Text Box 1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6" name="Text Box 2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7" name="Text Box 2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8" name="Text Box 2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49" name="Text Box 2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0" name="Text Box 2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1" name="Text Box 2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2" name="Text Box 4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3" name="Text Box 9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4" name="Text Box 9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5" name="Text Box 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6" name="Text Box 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7" name="Text Box 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8" name="Text Box 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59" name="Text Box 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0" name="Text Box 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1" name="Text Box 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2" name="Text Box 1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3" name="Text Box 1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4" name="Text Box 1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5" name="Text Box 1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6" name="Text Box 1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7" name="Text Box 1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8" name="Text Box 1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69" name="Text Box 1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0" name="Text Box 1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1" name="Text Box 1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2" name="Text Box 2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3" name="Text Box 2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4" name="Text Box 2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5" name="Text Box 2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6" name="Text Box 2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7" name="Text Box 2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8" name="Text Box 4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139</xdr:row>
      <xdr:rowOff>0</xdr:rowOff>
    </xdr:from>
    <xdr:to>
      <xdr:col>2</xdr:col>
      <xdr:colOff>66675</xdr:colOff>
      <xdr:row>140</xdr:row>
      <xdr:rowOff>3175</xdr:rowOff>
    </xdr:to>
    <xdr:sp macro="" textlink="">
      <xdr:nvSpPr>
        <xdr:cNvPr id="1679" name="Text Box 9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0" name="Text Box 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1" name="Text Box 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2" name="Text Box 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3" name="Text Box 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4" name="Text Box 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5" name="Text Box 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6" name="Text Box 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7" name="Text Box 1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8" name="Text Box 1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89" name="Text Box 1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0" name="Text Box 1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1" name="Text Box 1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2" name="Text Box 1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3" name="Text Box 1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4" name="Text Box 1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5" name="Text Box 1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6" name="Text Box 1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7" name="Text Box 2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8" name="Text Box 2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699" name="Text Box 2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0" name="Text Box 2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1" name="Text Box 2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2" name="Text Box 2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3" name="Text Box 4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4" name="Text Box 9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5" name="Text Box 9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6" name="Text Box 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7" name="Text Box 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8" name="Text Box 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09" name="Text Box 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0" name="Text Box 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1" name="Text Box 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2" name="Text Box 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3" name="Text Box 1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4" name="Text Box 1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5" name="Text Box 1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6" name="Text Box 1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7" name="Text Box 1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8" name="Text Box 1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19" name="Text Box 16"/>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0" name="Text Box 17"/>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1" name="Text Box 18"/>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2" name="Text Box 19"/>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3" name="Text Box 20"/>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4" name="Text Box 21"/>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5" name="Text Box 22"/>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6" name="Text Box 23"/>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7" name="Text Box 24"/>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95251</xdr:rowOff>
    </xdr:to>
    <xdr:sp macro="" textlink="">
      <xdr:nvSpPr>
        <xdr:cNvPr id="1728" name="Text Box 25"/>
        <xdr:cNvSpPr txBox="1">
          <a:spLocks noChangeArrowheads="1"/>
        </xdr:cNvSpPr>
      </xdr:nvSpPr>
      <xdr:spPr bwMode="auto">
        <a:xfrm>
          <a:off x="2495550" y="38107938"/>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29" name="Text Box 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0" name="Text Box 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1" name="Text Box 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2" name="Text Box 6"/>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3" name="Text Box 7"/>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4" name="Text Box 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5" name="Text Box 9"/>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6" name="Text Box 10"/>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7" name="Text Box 11"/>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8" name="Text Box 12"/>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39" name="Text Box 1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0" name="Text Box 1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1" name="Text Box 1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2" name="Text Box 16"/>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3" name="Text Box 17"/>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4" name="Text Box 1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5" name="Text Box 19"/>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6" name="Text Box 20"/>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7" name="Text Box 21"/>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8" name="Text Box 22"/>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49" name="Text Box 2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50" name="Text Box 2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51" name="Text Box 25"/>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52" name="Text Box 48"/>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53" name="Text Box 93"/>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3176</xdr:rowOff>
    </xdr:to>
    <xdr:sp macro="" textlink="">
      <xdr:nvSpPr>
        <xdr:cNvPr id="1754" name="Text Box 94"/>
        <xdr:cNvSpPr txBox="1">
          <a:spLocks noChangeArrowheads="1"/>
        </xdr:cNvSpPr>
      </xdr:nvSpPr>
      <xdr:spPr bwMode="auto">
        <a:xfrm>
          <a:off x="2495550" y="38107938"/>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9525</xdr:colOff>
      <xdr:row>142</xdr:row>
      <xdr:rowOff>3175</xdr:rowOff>
    </xdr:to>
    <xdr:sp macro="" textlink="">
      <xdr:nvSpPr>
        <xdr:cNvPr id="1755" name="Text Box 1"/>
        <xdr:cNvSpPr txBox="1">
          <a:spLocks noChangeArrowheads="1"/>
        </xdr:cNvSpPr>
      </xdr:nvSpPr>
      <xdr:spPr bwMode="auto">
        <a:xfrm>
          <a:off x="2495550" y="38107938"/>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9525</xdr:colOff>
      <xdr:row>142</xdr:row>
      <xdr:rowOff>3175</xdr:rowOff>
    </xdr:to>
    <xdr:sp macro="" textlink="">
      <xdr:nvSpPr>
        <xdr:cNvPr id="1756" name="Text Box 118"/>
        <xdr:cNvSpPr txBox="1">
          <a:spLocks noChangeArrowheads="1"/>
        </xdr:cNvSpPr>
      </xdr:nvSpPr>
      <xdr:spPr bwMode="auto">
        <a:xfrm>
          <a:off x="2495550" y="38107938"/>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57" name="Text Box 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58" name="Text Box 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59" name="Text Box 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0" name="Text Box 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1" name="Text Box 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2" name="Text Box 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3" name="Text Box 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4" name="Text Box 1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5" name="Text Box 1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6" name="Text Box 1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7" name="Text Box 1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8" name="Text Box 1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69" name="Text Box 1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0" name="Text Box 1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1" name="Text Box 1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2" name="Text Box 1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3" name="Text Box 1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4" name="Text Box 2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5" name="Text Box 2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6" name="Text Box 2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7" name="Text Box 2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8" name="Text Box 2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79" name="Text Box 2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0" name="Text Box 4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1" name="Text Box 9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2" name="Text Box 9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3" name="Text Box 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4" name="Text Box 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5" name="Text Box 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6" name="Text Box 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7" name="Text Box 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8" name="Text Box 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89" name="Text Box 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0" name="Text Box 1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1" name="Text Box 1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2" name="Text Box 1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3" name="Text Box 1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4" name="Text Box 1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5" name="Text Box 1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6" name="Text Box 16"/>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7" name="Text Box 17"/>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8" name="Text Box 1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799" name="Text Box 19"/>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0" name="Text Box 20"/>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1" name="Text Box 21"/>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2" name="Text Box 22"/>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3" name="Text Box 2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4" name="Text Box 24"/>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5" name="Text Box 25"/>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6" name="Text Box 48"/>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141</xdr:row>
      <xdr:rowOff>0</xdr:rowOff>
    </xdr:from>
    <xdr:to>
      <xdr:col>2</xdr:col>
      <xdr:colOff>66675</xdr:colOff>
      <xdr:row>142</xdr:row>
      <xdr:rowOff>3175</xdr:rowOff>
    </xdr:to>
    <xdr:sp macro="" textlink="">
      <xdr:nvSpPr>
        <xdr:cNvPr id="1807" name="Text Box 93"/>
        <xdr:cNvSpPr txBox="1">
          <a:spLocks noChangeArrowheads="1"/>
        </xdr:cNvSpPr>
      </xdr:nvSpPr>
      <xdr:spPr bwMode="auto">
        <a:xfrm>
          <a:off x="2495550" y="38107938"/>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08" name="Text Box 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09" name="Text Box 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0" name="Text Box 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1" name="Text Box 6"/>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2" name="Text Box 7"/>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3" name="Text Box 8"/>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4" name="Text Box 9"/>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5" name="Text Box 10"/>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6" name="Text Box 11"/>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7" name="Text Box 12"/>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8" name="Text Box 1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19" name="Text Box 1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0" name="Text Box 1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1" name="Text Box 16"/>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2" name="Text Box 17"/>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3" name="Text Box 18"/>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4" name="Text Box 19"/>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5" name="Text Box 20"/>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6" name="Text Box 21"/>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7" name="Text Box 22"/>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8" name="Text Box 2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29" name="Text Box 2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0" name="Text Box 2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1" name="Text Box 48"/>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2" name="Text Box 9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3" name="Text Box 9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4" name="Text Box 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5" name="Text Box 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6" name="Text Box 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7" name="Text Box 6"/>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8" name="Text Box 7"/>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39" name="Text Box 8"/>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0" name="Text Box 9"/>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1" name="Text Box 10"/>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2" name="Text Box 11"/>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3" name="Text Box 12"/>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4" name="Text Box 1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5" name="Text Box 1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6" name="Text Box 1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7" name="Text Box 16"/>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8" name="Text Box 17"/>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49" name="Text Box 18"/>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0" name="Text Box 19"/>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1" name="Text Box 20"/>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2" name="Text Box 21"/>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3" name="Text Box 22"/>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4" name="Text Box 23"/>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5" name="Text Box 24"/>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95251</xdr:rowOff>
    </xdr:to>
    <xdr:sp macro="" textlink="">
      <xdr:nvSpPr>
        <xdr:cNvPr id="1856" name="Text Box 25"/>
        <xdr:cNvSpPr txBox="1">
          <a:spLocks noChangeArrowheads="1"/>
        </xdr:cNvSpPr>
      </xdr:nvSpPr>
      <xdr:spPr bwMode="auto">
        <a:xfrm>
          <a:off x="2495550" y="39489063"/>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57" name="Text Box 3"/>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58" name="Text Box 4"/>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59" name="Text Box 5"/>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0" name="Text Box 6"/>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1" name="Text Box 7"/>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2" name="Text Box 8"/>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3" name="Text Box 9"/>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4" name="Text Box 10"/>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5" name="Text Box 11"/>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6" name="Text Box 12"/>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7" name="Text Box 13"/>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8" name="Text Box 14"/>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69" name="Text Box 15"/>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0" name="Text Box 16"/>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1" name="Text Box 17"/>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2" name="Text Box 18"/>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3" name="Text Box 19"/>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4" name="Text Box 20"/>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5" name="Text Box 21"/>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6" name="Text Box 22"/>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7" name="Text Box 23"/>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8" name="Text Box 24"/>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79" name="Text Box 25"/>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80" name="Text Box 48"/>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81" name="Text Box 93"/>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3176</xdr:rowOff>
    </xdr:to>
    <xdr:sp macro="" textlink="">
      <xdr:nvSpPr>
        <xdr:cNvPr id="1882" name="Text Box 94"/>
        <xdr:cNvSpPr txBox="1">
          <a:spLocks noChangeArrowheads="1"/>
        </xdr:cNvSpPr>
      </xdr:nvSpPr>
      <xdr:spPr bwMode="auto">
        <a:xfrm>
          <a:off x="2495550" y="39489063"/>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9525</xdr:colOff>
      <xdr:row>144</xdr:row>
      <xdr:rowOff>3175</xdr:rowOff>
    </xdr:to>
    <xdr:sp macro="" textlink="">
      <xdr:nvSpPr>
        <xdr:cNvPr id="1883" name="Text Box 1"/>
        <xdr:cNvSpPr txBox="1">
          <a:spLocks noChangeArrowheads="1"/>
        </xdr:cNvSpPr>
      </xdr:nvSpPr>
      <xdr:spPr bwMode="auto">
        <a:xfrm>
          <a:off x="2495550" y="39489063"/>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9525</xdr:colOff>
      <xdr:row>144</xdr:row>
      <xdr:rowOff>3175</xdr:rowOff>
    </xdr:to>
    <xdr:sp macro="" textlink="">
      <xdr:nvSpPr>
        <xdr:cNvPr id="1884" name="Text Box 118"/>
        <xdr:cNvSpPr txBox="1">
          <a:spLocks noChangeArrowheads="1"/>
        </xdr:cNvSpPr>
      </xdr:nvSpPr>
      <xdr:spPr bwMode="auto">
        <a:xfrm>
          <a:off x="2495550" y="39489063"/>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85" name="Text Box 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86" name="Text Box 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87" name="Text Box 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88" name="Text Box 6"/>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89" name="Text Box 7"/>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0" name="Text Box 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1" name="Text Box 9"/>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2" name="Text Box 10"/>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3" name="Text Box 11"/>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4" name="Text Box 12"/>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5" name="Text Box 1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6" name="Text Box 1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7" name="Text Box 1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8" name="Text Box 16"/>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899" name="Text Box 17"/>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0" name="Text Box 1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1" name="Text Box 19"/>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2" name="Text Box 20"/>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3" name="Text Box 21"/>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4" name="Text Box 22"/>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5" name="Text Box 2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6" name="Text Box 2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7" name="Text Box 2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8" name="Text Box 4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09" name="Text Box 9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0" name="Text Box 9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1" name="Text Box 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2" name="Text Box 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3" name="Text Box 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4" name="Text Box 6"/>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5" name="Text Box 7"/>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6" name="Text Box 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7" name="Text Box 9"/>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8" name="Text Box 10"/>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19" name="Text Box 11"/>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0" name="Text Box 12"/>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1" name="Text Box 1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2" name="Text Box 1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3" name="Text Box 1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4" name="Text Box 16"/>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5" name="Text Box 17"/>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6" name="Text Box 1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7" name="Text Box 19"/>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8" name="Text Box 20"/>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29" name="Text Box 21"/>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0" name="Text Box 22"/>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1" name="Text Box 2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2" name="Text Box 24"/>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3" name="Text Box 25"/>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4" name="Text Box 48"/>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143</xdr:row>
      <xdr:rowOff>0</xdr:rowOff>
    </xdr:from>
    <xdr:to>
      <xdr:col>2</xdr:col>
      <xdr:colOff>66675</xdr:colOff>
      <xdr:row>144</xdr:row>
      <xdr:rowOff>3175</xdr:rowOff>
    </xdr:to>
    <xdr:sp macro="" textlink="">
      <xdr:nvSpPr>
        <xdr:cNvPr id="1935" name="Text Box 93"/>
        <xdr:cNvSpPr txBox="1">
          <a:spLocks noChangeArrowheads="1"/>
        </xdr:cNvSpPr>
      </xdr:nvSpPr>
      <xdr:spPr bwMode="auto">
        <a:xfrm>
          <a:off x="2495550" y="39489063"/>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36" name="Text Box 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37" name="Text Box 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38" name="Text Box 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39" name="Text Box 6"/>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0" name="Text Box 7"/>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1" name="Text Box 8"/>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2" name="Text Box 9"/>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3" name="Text Box 10"/>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4" name="Text Box 11"/>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5" name="Text Box 12"/>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6" name="Text Box 1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7" name="Text Box 1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8" name="Text Box 1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49" name="Text Box 16"/>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0" name="Text Box 17"/>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1" name="Text Box 18"/>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2" name="Text Box 19"/>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3" name="Text Box 20"/>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4" name="Text Box 21"/>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5" name="Text Box 22"/>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6" name="Text Box 2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7" name="Text Box 2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8" name="Text Box 2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59" name="Text Box 48"/>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0" name="Text Box 9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1" name="Text Box 9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2" name="Text Box 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3" name="Text Box 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4" name="Text Box 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5" name="Text Box 6"/>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6" name="Text Box 7"/>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7" name="Text Box 8"/>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8" name="Text Box 9"/>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69" name="Text Box 10"/>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0" name="Text Box 11"/>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1" name="Text Box 12"/>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2" name="Text Box 1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3" name="Text Box 1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4" name="Text Box 1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5" name="Text Box 16"/>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6" name="Text Box 17"/>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7" name="Text Box 18"/>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8" name="Text Box 19"/>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79" name="Text Box 20"/>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80" name="Text Box 21"/>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81" name="Text Box 22"/>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82" name="Text Box 23"/>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83" name="Text Box 24"/>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95251</xdr:rowOff>
    </xdr:to>
    <xdr:sp macro="" textlink="">
      <xdr:nvSpPr>
        <xdr:cNvPr id="1984" name="Text Box 25"/>
        <xdr:cNvSpPr txBox="1">
          <a:spLocks noChangeArrowheads="1"/>
        </xdr:cNvSpPr>
      </xdr:nvSpPr>
      <xdr:spPr bwMode="auto">
        <a:xfrm>
          <a:off x="2495550" y="40259000"/>
          <a:ext cx="817563"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85" name="Text Box 3"/>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86" name="Text Box 4"/>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87" name="Text Box 5"/>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88" name="Text Box 6"/>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89" name="Text Box 7"/>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0" name="Text Box 8"/>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1" name="Text Box 9"/>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2" name="Text Box 10"/>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3" name="Text Box 11"/>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4" name="Text Box 12"/>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5" name="Text Box 13"/>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6" name="Text Box 14"/>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7" name="Text Box 15"/>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8" name="Text Box 16"/>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1999" name="Text Box 17"/>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0" name="Text Box 18"/>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1" name="Text Box 19"/>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2" name="Text Box 20"/>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3" name="Text Box 21"/>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4" name="Text Box 22"/>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5" name="Text Box 23"/>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6" name="Text Box 24"/>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7" name="Text Box 25"/>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8" name="Text Box 48"/>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09" name="Text Box 93"/>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3176</xdr:rowOff>
    </xdr:to>
    <xdr:sp macro="" textlink="">
      <xdr:nvSpPr>
        <xdr:cNvPr id="2010" name="Text Box 94"/>
        <xdr:cNvSpPr txBox="1">
          <a:spLocks noChangeArrowheads="1"/>
        </xdr:cNvSpPr>
      </xdr:nvSpPr>
      <xdr:spPr bwMode="auto">
        <a:xfrm>
          <a:off x="2495550" y="40259000"/>
          <a:ext cx="817563"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9525</xdr:colOff>
      <xdr:row>146</xdr:row>
      <xdr:rowOff>3175</xdr:rowOff>
    </xdr:to>
    <xdr:sp macro="" textlink="">
      <xdr:nvSpPr>
        <xdr:cNvPr id="2011" name="Text Box 1"/>
        <xdr:cNvSpPr txBox="1">
          <a:spLocks noChangeArrowheads="1"/>
        </xdr:cNvSpPr>
      </xdr:nvSpPr>
      <xdr:spPr bwMode="auto">
        <a:xfrm>
          <a:off x="2495550" y="40259000"/>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9525</xdr:colOff>
      <xdr:row>146</xdr:row>
      <xdr:rowOff>3175</xdr:rowOff>
    </xdr:to>
    <xdr:sp macro="" textlink="">
      <xdr:nvSpPr>
        <xdr:cNvPr id="2012" name="Text Box 118"/>
        <xdr:cNvSpPr txBox="1">
          <a:spLocks noChangeArrowheads="1"/>
        </xdr:cNvSpPr>
      </xdr:nvSpPr>
      <xdr:spPr bwMode="auto">
        <a:xfrm>
          <a:off x="2495550" y="40259000"/>
          <a:ext cx="76041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3" name="Text Box 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4" name="Text Box 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5" name="Text Box 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6" name="Text Box 6"/>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7" name="Text Box 7"/>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8" name="Text Box 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19" name="Text Box 9"/>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0" name="Text Box 10"/>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1" name="Text Box 11"/>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2" name="Text Box 12"/>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3" name="Text Box 1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4" name="Text Box 1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5" name="Text Box 1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6" name="Text Box 16"/>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7" name="Text Box 17"/>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8" name="Text Box 1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29" name="Text Box 19"/>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0" name="Text Box 20"/>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1" name="Text Box 21"/>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2" name="Text Box 22"/>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3" name="Text Box 2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4" name="Text Box 2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5" name="Text Box 2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6" name="Text Box 4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7" name="Text Box 9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8" name="Text Box 9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39" name="Text Box 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0" name="Text Box 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1" name="Text Box 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2" name="Text Box 6"/>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3" name="Text Box 7"/>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4" name="Text Box 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5" name="Text Box 9"/>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6" name="Text Box 10"/>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7" name="Text Box 11"/>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8" name="Text Box 12"/>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49" name="Text Box 1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0" name="Text Box 1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1" name="Text Box 1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2" name="Text Box 16"/>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3" name="Text Box 17"/>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4" name="Text Box 1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5" name="Text Box 19"/>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6" name="Text Box 20"/>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7" name="Text Box 21"/>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8" name="Text Box 22"/>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59" name="Text Box 2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60" name="Text Box 24"/>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61" name="Text Box 25"/>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62" name="Text Box 48"/>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2162175</xdr:colOff>
      <xdr:row>145</xdr:row>
      <xdr:rowOff>0</xdr:rowOff>
    </xdr:from>
    <xdr:to>
      <xdr:col>2</xdr:col>
      <xdr:colOff>66675</xdr:colOff>
      <xdr:row>146</xdr:row>
      <xdr:rowOff>3175</xdr:rowOff>
    </xdr:to>
    <xdr:sp macro="" textlink="">
      <xdr:nvSpPr>
        <xdr:cNvPr id="2063" name="Text Box 93"/>
        <xdr:cNvSpPr txBox="1">
          <a:spLocks noChangeArrowheads="1"/>
        </xdr:cNvSpPr>
      </xdr:nvSpPr>
      <xdr:spPr bwMode="auto">
        <a:xfrm>
          <a:off x="2495550" y="40259000"/>
          <a:ext cx="81756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ojniki/PLIN/JPE%20LJUBLJANA/plin_JPE_RV%2033_8089/00_04_05_09_PZI_8089/05_01_Strojne_instalacije_in_strojna_oprema/PZI_RV33_POP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ARMATURA"/>
      <sheetName val="MATERIAL"/>
      <sheetName val="REKAPITULACIJA"/>
    </sheetNames>
    <sheetDataSet>
      <sheetData sheetId="0" refreshError="1">
        <row r="12">
          <cell r="B12">
            <v>240</v>
          </cell>
        </row>
        <row r="14">
          <cell r="B14">
            <v>1</v>
          </cell>
        </row>
      </sheetData>
      <sheetData sheetId="1"/>
      <sheetData sheetId="2"/>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K46"/>
  <sheetViews>
    <sheetView view="pageBreakPreview" zoomScale="80" zoomScaleNormal="100" zoomScaleSheetLayoutView="80" workbookViewId="0">
      <selection activeCell="D15" sqref="D15"/>
    </sheetView>
  </sheetViews>
  <sheetFormatPr defaultColWidth="20.7109375" defaultRowHeight="12.75"/>
  <cols>
    <col min="1" max="1" width="42" style="128" customWidth="1"/>
    <col min="2" max="2" width="47.140625" style="127" customWidth="1"/>
    <col min="3" max="3" width="18.28515625" style="128" customWidth="1"/>
    <col min="4" max="4" width="20.5703125" style="128" customWidth="1"/>
    <col min="5" max="16384" width="20.7109375" style="128"/>
  </cols>
  <sheetData>
    <row r="1" spans="1:11" s="113" customFormat="1" ht="14.25" customHeight="1">
      <c r="A1" s="95"/>
      <c r="B1" s="95"/>
      <c r="C1" s="77"/>
      <c r="D1" s="80"/>
      <c r="G1" s="125"/>
      <c r="H1" s="126"/>
    </row>
    <row r="2" spans="1:11" s="114" customFormat="1" ht="24" thickBot="1">
      <c r="A2" s="193" t="str">
        <f>IF(OSNOVA!$B$43=1,("POPIS DEL S PREDRAČUNOM"),("POPIS DEL"))</f>
        <v>POPIS DEL S PREDRAČUNOM</v>
      </c>
      <c r="B2" s="193"/>
      <c r="C2" s="92"/>
    </row>
    <row r="3" spans="1:11" s="113" customFormat="1" ht="14.25" customHeight="1">
      <c r="A3" s="196"/>
      <c r="B3" s="130"/>
      <c r="C3" s="88"/>
      <c r="D3" s="80"/>
      <c r="E3" s="115"/>
      <c r="G3" s="115"/>
    </row>
    <row r="4" spans="1:11" s="113" customFormat="1" ht="12.75" customHeight="1">
      <c r="A4" s="197" t="s">
        <v>37</v>
      </c>
      <c r="B4" s="198"/>
      <c r="C4" s="88"/>
      <c r="D4" s="79"/>
    </row>
    <row r="5" spans="1:11" s="111" customFormat="1" ht="15.75">
      <c r="A5" s="140"/>
      <c r="B5" s="141"/>
      <c r="C5" s="142"/>
      <c r="H5" s="113"/>
      <c r="J5" s="112"/>
      <c r="K5" s="112"/>
    </row>
    <row r="6" spans="1:11" ht="15.75">
      <c r="A6" s="199"/>
      <c r="B6" s="200"/>
    </row>
    <row r="7" spans="1:11" ht="15.75">
      <c r="A7" s="199" t="s">
        <v>23</v>
      </c>
      <c r="B7" s="195" t="s">
        <v>260</v>
      </c>
    </row>
    <row r="8" spans="1:11" ht="15.75">
      <c r="A8" s="199"/>
      <c r="B8" s="195" t="s">
        <v>261</v>
      </c>
    </row>
    <row r="9" spans="1:11" ht="15.75">
      <c r="A9" s="199"/>
      <c r="B9" s="195" t="s">
        <v>262</v>
      </c>
    </row>
    <row r="10" spans="1:11" ht="15.75">
      <c r="A10" s="199"/>
      <c r="B10" s="195"/>
    </row>
    <row r="11" spans="1:11" ht="15.75">
      <c r="A11" s="199"/>
      <c r="B11" s="195"/>
    </row>
    <row r="12" spans="1:11" ht="15.75">
      <c r="A12" s="199" t="s">
        <v>32</v>
      </c>
      <c r="B12" s="195" t="s">
        <v>259</v>
      </c>
    </row>
    <row r="13" spans="1:11" ht="15.75">
      <c r="A13" s="199"/>
      <c r="B13" s="195"/>
    </row>
    <row r="14" spans="1:11" ht="15.75">
      <c r="A14" s="199"/>
      <c r="B14" s="195"/>
    </row>
    <row r="15" spans="1:11" ht="15.75">
      <c r="A15" s="199" t="s">
        <v>241</v>
      </c>
      <c r="B15" s="195" t="str">
        <f>+OBJEKT</f>
        <v>Ureditev ceste v Vrtovinu</v>
      </c>
    </row>
    <row r="16" spans="1:11" ht="15.75">
      <c r="A16" s="199"/>
      <c r="B16" s="195"/>
    </row>
    <row r="17" spans="1:4" ht="15.75">
      <c r="A17" s="199"/>
      <c r="B17" s="195"/>
    </row>
    <row r="18" spans="1:4" ht="15.75">
      <c r="A18" s="199" t="s">
        <v>239</v>
      </c>
      <c r="B18" s="195" t="s">
        <v>264</v>
      </c>
    </row>
    <row r="19" spans="1:4" ht="15">
      <c r="A19" s="199"/>
      <c r="B19" s="301"/>
    </row>
    <row r="20" spans="1:4" ht="15.75">
      <c r="A20" s="199"/>
      <c r="B20" s="195"/>
    </row>
    <row r="21" spans="1:4" ht="15.75">
      <c r="A21" s="199" t="s">
        <v>45</v>
      </c>
      <c r="B21" s="195">
        <v>14368</v>
      </c>
    </row>
    <row r="22" spans="1:4" ht="15.75">
      <c r="A22" s="199"/>
      <c r="B22" s="195"/>
    </row>
    <row r="23" spans="1:4" ht="15.75">
      <c r="A23" s="199"/>
      <c r="B23" s="195"/>
    </row>
    <row r="24" spans="1:4" ht="15.75">
      <c r="A24" s="199" t="s">
        <v>81</v>
      </c>
      <c r="B24" s="195" t="s">
        <v>265</v>
      </c>
    </row>
    <row r="25" spans="1:4" ht="15.75">
      <c r="A25" s="199"/>
      <c r="B25" s="195"/>
    </row>
    <row r="26" spans="1:4" ht="15.75">
      <c r="A26" s="199"/>
      <c r="B26" s="195"/>
    </row>
    <row r="27" spans="1:4" ht="15.75">
      <c r="A27" s="199" t="s">
        <v>36</v>
      </c>
      <c r="B27" s="195" t="s">
        <v>307</v>
      </c>
    </row>
    <row r="29" spans="1:4" ht="13.5" thickBot="1"/>
    <row r="30" spans="1:4" ht="18.75" thickBot="1">
      <c r="A30" s="181"/>
      <c r="B30" s="188"/>
      <c r="C30" s="184"/>
      <c r="D30" s="185"/>
    </row>
    <row r="31" spans="1:4" ht="18.75" thickBot="1">
      <c r="A31" s="182" t="s">
        <v>40</v>
      </c>
      <c r="B31" s="201" t="s">
        <v>83</v>
      </c>
      <c r="C31" s="186"/>
      <c r="D31" s="187"/>
    </row>
    <row r="32" spans="1:4" ht="18.75" thickBot="1">
      <c r="A32" s="183"/>
      <c r="B32" s="190"/>
      <c r="C32" s="184"/>
      <c r="D32" s="185"/>
    </row>
    <row r="33" spans="1:4" ht="18.75" thickBot="1">
      <c r="A33" s="182" t="s">
        <v>42</v>
      </c>
      <c r="B33" s="201" t="s">
        <v>44</v>
      </c>
      <c r="C33" s="184"/>
      <c r="D33" s="185"/>
    </row>
    <row r="34" spans="1:4" ht="18.75" thickBot="1">
      <c r="A34" s="182"/>
      <c r="B34" s="191"/>
      <c r="C34" s="184"/>
      <c r="D34" s="185"/>
    </row>
    <row r="35" spans="1:4" ht="18.75" thickBot="1">
      <c r="A35" s="217" t="s">
        <v>50</v>
      </c>
      <c r="B35" s="294" t="s">
        <v>263</v>
      </c>
      <c r="C35" s="184"/>
      <c r="D35" s="185"/>
    </row>
    <row r="36" spans="1:4" ht="13.5" thickBot="1">
      <c r="A36" s="203"/>
      <c r="B36" s="204"/>
      <c r="C36" s="184"/>
      <c r="D36" s="185"/>
    </row>
    <row r="37" spans="1:4" ht="18.75" thickBot="1">
      <c r="A37" s="182" t="s">
        <v>46</v>
      </c>
      <c r="B37" s="202">
        <v>1</v>
      </c>
      <c r="C37" s="184"/>
      <c r="D37" s="185"/>
    </row>
    <row r="38" spans="1:4" ht="13.5" thickBot="1">
      <c r="A38" s="203"/>
      <c r="B38" s="204"/>
      <c r="C38" s="184"/>
      <c r="D38" s="185"/>
    </row>
    <row r="39" spans="1:4" ht="18.75" thickBot="1">
      <c r="A39" s="182" t="s">
        <v>47</v>
      </c>
      <c r="B39" s="202">
        <v>1</v>
      </c>
      <c r="C39" s="184"/>
      <c r="D39" s="185"/>
    </row>
    <row r="40" spans="1:4" ht="18.75" thickBot="1">
      <c r="A40" s="182"/>
      <c r="B40" s="189"/>
      <c r="C40" s="184"/>
      <c r="D40" s="185"/>
    </row>
    <row r="41" spans="1:4" ht="18.75" thickBot="1">
      <c r="A41" s="182" t="s">
        <v>39</v>
      </c>
      <c r="B41" s="202">
        <v>0.22</v>
      </c>
      <c r="C41" s="184"/>
      <c r="D41" s="185"/>
    </row>
    <row r="42" spans="1:4" ht="13.5" thickBot="1">
      <c r="A42" s="203"/>
      <c r="B42" s="204"/>
      <c r="C42" s="184"/>
      <c r="D42" s="185"/>
    </row>
    <row r="43" spans="1:4" ht="18.75" thickBot="1">
      <c r="A43" s="182" t="s">
        <v>31</v>
      </c>
      <c r="B43" s="201">
        <v>1</v>
      </c>
      <c r="C43" s="184"/>
      <c r="D43" s="185"/>
    </row>
    <row r="44" spans="1:4" ht="18">
      <c r="A44" s="183"/>
      <c r="B44" s="192"/>
      <c r="C44" s="184"/>
      <c r="D44" s="185"/>
    </row>
    <row r="45" spans="1:4" ht="13.5" thickBot="1">
      <c r="A45" s="298"/>
      <c r="B45" s="129"/>
      <c r="C45" s="184"/>
      <c r="D45" s="185"/>
    </row>
    <row r="46" spans="1:4">
      <c r="C46" s="184"/>
      <c r="D46" s="185"/>
    </row>
  </sheetData>
  <phoneticPr fontId="0" type="noConversion"/>
  <pageMargins left="0.98425196850393704" right="0.39370078740157483" top="1.1100000000000001" bottom="0.74803149606299213" header="0" footer="0.39370078740157483"/>
  <pageSetup paperSize="9" firstPageNumber="0" orientation="portrait" horizontalDpi="300" verticalDpi="300" r:id="rId1"/>
  <headerFooter alignWithMargins="0">
    <oddHeader>&amp;R&amp;"Projekt,Regular"&amp;72p&amp;L_x000D__x000D_&amp;9</oddHeader>
    <oddFooter>&amp;C&amp;6 &amp; List: &amp;A&amp;L&amp;9&amp;R&amp;R &amp; &amp;9 &amp; List: &amp;A_x000D_&amp;R &amp; &amp;9 &amp; 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P84"/>
  <sheetViews>
    <sheetView view="pageBreakPreview" zoomScale="120" zoomScaleNormal="100" zoomScaleSheetLayoutView="120" workbookViewId="0">
      <selection activeCell="J13" sqref="J13"/>
    </sheetView>
  </sheetViews>
  <sheetFormatPr defaultRowHeight="12.75"/>
  <cols>
    <col min="1" max="1" width="4.42578125" style="77" customWidth="1"/>
    <col min="2" max="2" width="46.42578125" style="103" customWidth="1"/>
    <col min="3" max="3" width="6.28515625" style="77" customWidth="1"/>
    <col min="4" max="4" width="6.7109375" style="104" customWidth="1"/>
    <col min="5" max="5" width="2.42578125" style="105" customWidth="1"/>
    <col min="6" max="6" width="19.5703125" style="105" customWidth="1"/>
    <col min="7" max="7" width="20.42578125" style="93" customWidth="1"/>
    <col min="8" max="8" width="19.42578125" style="77" customWidth="1"/>
    <col min="9" max="9" width="11" style="113" customWidth="1"/>
    <col min="10" max="10" width="10.140625" style="113" customWidth="1"/>
    <col min="11" max="11" width="9.140625" style="113"/>
    <col min="12" max="12" width="16.7109375" style="113" customWidth="1"/>
    <col min="13" max="13" width="9.85546875" style="113" customWidth="1"/>
    <col min="14" max="14" width="2.5703125" style="113" bestFit="1" customWidth="1"/>
    <col min="15" max="15" width="9.140625" style="113"/>
    <col min="16" max="16" width="9" style="113" customWidth="1"/>
    <col min="17" max="16384" width="9.140625" style="113"/>
  </cols>
  <sheetData>
    <row r="1" spans="1:16" ht="18">
      <c r="A1" s="102" t="str">
        <f>+OSNOVA!A2</f>
        <v>POPIS DEL S PREDRAČUNOM</v>
      </c>
      <c r="B1" s="113"/>
      <c r="I1" s="80"/>
      <c r="L1" s="125"/>
      <c r="M1" s="126"/>
    </row>
    <row r="2" spans="1:16" ht="14.25" customHeight="1">
      <c r="A2" s="102"/>
      <c r="B2" s="113"/>
      <c r="I2" s="80"/>
      <c r="L2" s="125"/>
      <c r="M2" s="126"/>
    </row>
    <row r="3" spans="1:16" ht="18.75" customHeight="1">
      <c r="A3" s="341" t="s">
        <v>263</v>
      </c>
      <c r="B3" s="342"/>
      <c r="C3" s="342"/>
      <c r="D3" s="342"/>
      <c r="E3" s="342"/>
      <c r="F3" s="342"/>
      <c r="I3" s="80"/>
      <c r="L3" s="125"/>
      <c r="M3" s="126"/>
    </row>
    <row r="4" spans="1:16">
      <c r="A4" s="292"/>
      <c r="B4" s="299"/>
      <c r="C4" s="299"/>
      <c r="D4" s="299"/>
      <c r="E4" s="299"/>
      <c r="F4" s="299"/>
      <c r="I4" s="80"/>
      <c r="L4" s="300"/>
      <c r="M4" s="291"/>
    </row>
    <row r="5" spans="1:16" ht="14.25" customHeight="1">
      <c r="A5" s="292" t="s">
        <v>242</v>
      </c>
      <c r="B5" s="102"/>
      <c r="I5" s="80"/>
      <c r="L5" s="125"/>
      <c r="M5" s="126"/>
    </row>
    <row r="6" spans="1:16" ht="14.25" customHeight="1">
      <c r="A6" s="95"/>
      <c r="B6" s="102"/>
      <c r="I6" s="80"/>
      <c r="L6" s="290"/>
      <c r="M6" s="291"/>
    </row>
    <row r="7" spans="1:16" s="171" customFormat="1" ht="19.5" thickBot="1">
      <c r="A7" s="164" t="s">
        <v>43</v>
      </c>
      <c r="B7" s="165"/>
      <c r="C7" s="166"/>
      <c r="D7" s="167"/>
      <c r="E7" s="168"/>
      <c r="F7" s="168"/>
      <c r="G7" s="169"/>
      <c r="H7" s="170"/>
    </row>
    <row r="8" spans="1:16" s="154" customFormat="1" ht="14.25" customHeight="1">
      <c r="A8" s="146"/>
      <c r="B8" s="147"/>
      <c r="C8" s="146"/>
      <c r="D8" s="148"/>
      <c r="E8" s="149"/>
      <c r="F8" s="149"/>
      <c r="G8" s="150"/>
      <c r="H8" s="91"/>
      <c r="I8" s="152"/>
      <c r="J8" s="153"/>
      <c r="L8" s="153"/>
    </row>
    <row r="9" spans="1:16" s="154" customFormat="1" ht="12.75" customHeight="1">
      <c r="A9" s="155" t="s">
        <v>48</v>
      </c>
      <c r="B9" s="156"/>
      <c r="C9" s="155"/>
      <c r="D9" s="155"/>
      <c r="E9" s="155"/>
      <c r="F9" s="155"/>
      <c r="G9" s="150"/>
      <c r="H9" s="91"/>
      <c r="I9" s="87"/>
    </row>
    <row r="10" spans="1:16" s="133" customFormat="1">
      <c r="A10" s="205"/>
      <c r="B10" s="206"/>
      <c r="C10" s="207"/>
      <c r="D10" s="208"/>
      <c r="E10" s="209"/>
      <c r="F10" s="209"/>
      <c r="G10" s="157"/>
      <c r="H10" s="172"/>
      <c r="M10" s="154"/>
      <c r="O10" s="158"/>
      <c r="P10" s="158"/>
    </row>
    <row r="11" spans="1:16" s="133" customFormat="1">
      <c r="A11" s="159"/>
      <c r="B11" s="160"/>
      <c r="D11" s="161"/>
      <c r="E11" s="158"/>
      <c r="F11" s="158"/>
      <c r="G11" s="162"/>
      <c r="M11" s="154"/>
      <c r="O11" s="158"/>
      <c r="P11" s="158"/>
    </row>
    <row r="12" spans="1:16" s="116" customFormat="1" ht="15">
      <c r="A12" s="293"/>
      <c r="B12" s="336" t="str">
        <f>'AB konzolna konstrukcija'!B9</f>
        <v xml:space="preserve">AB konzolna konstrukcija ob obstoječem zidu </v>
      </c>
      <c r="C12" s="267"/>
      <c r="D12" s="268"/>
      <c r="E12" s="269"/>
      <c r="F12" s="265">
        <f>'AB konzolna konstrukcija'!F186</f>
        <v>0</v>
      </c>
      <c r="G12" s="99"/>
      <c r="H12" s="98"/>
    </row>
    <row r="13" spans="1:16" s="116" customFormat="1" ht="15.75" thickBot="1">
      <c r="A13" s="121"/>
      <c r="B13" s="109"/>
      <c r="C13" s="108"/>
      <c r="D13" s="110"/>
      <c r="E13" s="108"/>
      <c r="F13" s="120"/>
      <c r="G13" s="99"/>
      <c r="H13" s="98"/>
    </row>
    <row r="14" spans="1:16" s="87" customFormat="1" thickTop="1">
      <c r="A14" s="173"/>
      <c r="B14" s="174"/>
      <c r="C14" s="175"/>
      <c r="D14" s="176"/>
      <c r="E14" s="176"/>
      <c r="F14" s="177"/>
      <c r="G14" s="178"/>
      <c r="H14" s="91"/>
      <c r="P14" s="86"/>
    </row>
    <row r="15" spans="1:16" s="87" customFormat="1" ht="15">
      <c r="A15" s="173"/>
      <c r="B15" s="174"/>
      <c r="C15" s="175"/>
      <c r="D15" s="106" t="s">
        <v>147</v>
      </c>
      <c r="E15" s="176"/>
      <c r="F15" s="270">
        <f>IF(OSNOVA!$B$43=1,SUM(F11:F13),"")</f>
        <v>0</v>
      </c>
      <c r="G15" s="178"/>
      <c r="H15" s="91"/>
      <c r="P15" s="86"/>
    </row>
    <row r="16" spans="1:16" s="87" customFormat="1" ht="12">
      <c r="A16" s="91"/>
      <c r="B16" s="179"/>
      <c r="C16" s="91"/>
      <c r="D16" s="101"/>
      <c r="E16" s="155"/>
      <c r="F16" s="155"/>
      <c r="G16" s="180"/>
      <c r="H16" s="91"/>
    </row>
    <row r="17" spans="1:16" s="116" customFormat="1" ht="15">
      <c r="A17" s="122"/>
      <c r="B17" s="97"/>
      <c r="C17" s="280">
        <f>+DDV</f>
        <v>0.22</v>
      </c>
      <c r="D17" s="106" t="s">
        <v>38</v>
      </c>
      <c r="E17" s="98"/>
      <c r="F17" s="119">
        <f>IF(OSNOVA!$B$43=1,SUM(F15*C17),"")</f>
        <v>0</v>
      </c>
      <c r="G17" s="99"/>
      <c r="H17" s="100"/>
    </row>
    <row r="18" spans="1:16" s="116" customFormat="1" ht="15.75" thickBot="1">
      <c r="A18" s="121"/>
      <c r="B18" s="109"/>
      <c r="C18" s="108"/>
      <c r="D18" s="110"/>
      <c r="E18" s="108"/>
      <c r="F18" s="120"/>
      <c r="G18" s="99"/>
      <c r="H18" s="98"/>
    </row>
    <row r="19" spans="1:16" s="87" customFormat="1" thickTop="1">
      <c r="A19" s="173"/>
      <c r="B19" s="174"/>
      <c r="C19" s="175"/>
      <c r="D19" s="176"/>
      <c r="E19" s="176"/>
      <c r="F19" s="177"/>
      <c r="G19" s="178"/>
      <c r="H19" s="91"/>
      <c r="P19" s="86"/>
    </row>
    <row r="20" spans="1:16" s="116" customFormat="1" ht="15">
      <c r="A20" s="122"/>
      <c r="B20" s="97"/>
      <c r="C20" s="98"/>
      <c r="D20" s="106" t="s">
        <v>51</v>
      </c>
      <c r="E20" s="98"/>
      <c r="F20" s="119">
        <f>IF(OSNOVA!$B$43=1,SUM(F14:F18),"")</f>
        <v>0</v>
      </c>
      <c r="G20" s="99"/>
      <c r="H20" s="100"/>
    </row>
    <row r="21" spans="1:16" s="79" customFormat="1" ht="12">
      <c r="A21" s="88"/>
      <c r="B21" s="89"/>
      <c r="C21" s="88"/>
      <c r="D21" s="90"/>
      <c r="E21" s="95"/>
      <c r="F21" s="95"/>
      <c r="G21" s="94"/>
      <c r="H21" s="88"/>
    </row>
    <row r="22" spans="1:16" s="79" customFormat="1" ht="12">
      <c r="A22" s="88"/>
      <c r="B22" s="89"/>
      <c r="C22" s="88"/>
      <c r="D22" s="90"/>
      <c r="E22" s="95"/>
      <c r="F22" s="95"/>
      <c r="G22" s="94"/>
      <c r="H22" s="88"/>
    </row>
    <row r="23" spans="1:16" s="79" customFormat="1" ht="12">
      <c r="A23" s="88"/>
      <c r="B23" s="89"/>
      <c r="C23" s="88"/>
      <c r="D23" s="90"/>
      <c r="E23" s="95"/>
      <c r="F23" s="95"/>
      <c r="G23" s="94"/>
      <c r="H23" s="88"/>
    </row>
    <row r="24" spans="1:16" s="79" customFormat="1" ht="12">
      <c r="A24" s="88"/>
      <c r="B24" s="89"/>
      <c r="C24" s="88"/>
      <c r="D24" s="90"/>
      <c r="E24" s="95"/>
      <c r="F24" s="95"/>
      <c r="G24" s="94"/>
      <c r="H24" s="88"/>
    </row>
    <row r="25" spans="1:16" s="79" customFormat="1" ht="12">
      <c r="A25" s="88"/>
      <c r="B25" s="89"/>
      <c r="C25" s="88"/>
      <c r="D25" s="90"/>
      <c r="E25" s="95"/>
      <c r="F25" s="95"/>
      <c r="G25" s="94"/>
      <c r="H25" s="88"/>
    </row>
    <row r="26" spans="1:16" s="79" customFormat="1" ht="12">
      <c r="A26" s="88"/>
      <c r="B26" s="89"/>
      <c r="C26" s="88"/>
      <c r="D26" s="90"/>
      <c r="E26" s="95"/>
      <c r="F26" s="95"/>
      <c r="G26" s="94"/>
      <c r="H26" s="88"/>
    </row>
    <row r="27" spans="1:16" s="79" customFormat="1" ht="12">
      <c r="A27" s="88"/>
      <c r="B27" s="89"/>
      <c r="C27" s="88"/>
      <c r="D27" s="90"/>
      <c r="E27" s="95"/>
      <c r="F27" s="95"/>
      <c r="G27" s="94"/>
      <c r="H27" s="88"/>
    </row>
    <row r="28" spans="1:16" s="79" customFormat="1" ht="12">
      <c r="A28" s="88"/>
      <c r="B28" s="89"/>
      <c r="C28" s="88"/>
      <c r="D28" s="90"/>
      <c r="E28" s="95"/>
      <c r="F28" s="95"/>
      <c r="G28" s="94"/>
      <c r="H28" s="88"/>
    </row>
    <row r="29" spans="1:16" s="79" customFormat="1" ht="12">
      <c r="A29" s="88"/>
      <c r="B29" s="89"/>
      <c r="C29" s="88"/>
      <c r="D29" s="90"/>
      <c r="E29" s="95"/>
      <c r="F29" s="95"/>
      <c r="G29" s="94"/>
      <c r="H29" s="88"/>
    </row>
    <row r="30" spans="1:16" s="79" customFormat="1" ht="12">
      <c r="A30" s="88"/>
      <c r="B30" s="89"/>
      <c r="C30" s="88"/>
      <c r="D30" s="90"/>
      <c r="E30" s="95"/>
      <c r="F30" s="95"/>
      <c r="G30" s="94"/>
      <c r="H30" s="88"/>
    </row>
    <row r="31" spans="1:16" s="79" customFormat="1" ht="12">
      <c r="A31" s="88"/>
      <c r="B31" s="89"/>
      <c r="C31" s="88"/>
      <c r="D31" s="90"/>
      <c r="E31" s="95"/>
      <c r="F31" s="95"/>
      <c r="G31" s="94"/>
      <c r="H31" s="88"/>
    </row>
    <row r="32" spans="1:16" s="79" customFormat="1" ht="12">
      <c r="A32" s="88"/>
      <c r="B32" s="89"/>
      <c r="C32" s="88"/>
      <c r="D32" s="90"/>
      <c r="E32" s="95"/>
      <c r="F32" s="95"/>
      <c r="G32" s="94"/>
      <c r="H32" s="88"/>
    </row>
    <row r="33" spans="1:8" s="79" customFormat="1" ht="12">
      <c r="A33" s="88"/>
      <c r="B33" s="89"/>
      <c r="C33" s="88"/>
      <c r="D33" s="90"/>
      <c r="E33" s="95"/>
      <c r="F33" s="95"/>
      <c r="G33" s="94"/>
      <c r="H33" s="88"/>
    </row>
    <row r="34" spans="1:8" s="79" customFormat="1" ht="12">
      <c r="A34" s="88"/>
      <c r="B34" s="89"/>
      <c r="C34" s="88"/>
      <c r="D34" s="90"/>
      <c r="E34" s="95"/>
      <c r="F34" s="95"/>
      <c r="G34" s="94"/>
      <c r="H34" s="88"/>
    </row>
    <row r="35" spans="1:8" s="79" customFormat="1" ht="12">
      <c r="A35" s="88"/>
      <c r="B35" s="89"/>
      <c r="C35" s="88"/>
      <c r="D35" s="90"/>
      <c r="E35" s="95"/>
      <c r="F35" s="95"/>
      <c r="G35" s="94"/>
      <c r="H35" s="88"/>
    </row>
    <row r="36" spans="1:8" s="79" customFormat="1" ht="12">
      <c r="A36" s="88"/>
      <c r="B36" s="89"/>
      <c r="C36" s="88"/>
      <c r="D36" s="90"/>
      <c r="E36" s="95"/>
      <c r="F36" s="95"/>
      <c r="G36" s="94"/>
      <c r="H36" s="88"/>
    </row>
    <row r="37" spans="1:8" s="79" customFormat="1" ht="12">
      <c r="A37" s="88"/>
      <c r="B37" s="89"/>
      <c r="C37" s="88"/>
      <c r="D37" s="90"/>
      <c r="E37" s="95"/>
      <c r="F37" s="95"/>
      <c r="G37" s="94"/>
      <c r="H37" s="88"/>
    </row>
    <row r="38" spans="1:8" s="79" customFormat="1" ht="12">
      <c r="A38" s="88"/>
      <c r="B38" s="89"/>
      <c r="C38" s="88"/>
      <c r="D38" s="90"/>
      <c r="E38" s="95"/>
      <c r="F38" s="95"/>
      <c r="G38" s="94"/>
      <c r="H38" s="88"/>
    </row>
    <row r="39" spans="1:8" s="79" customFormat="1" ht="12">
      <c r="A39" s="88"/>
      <c r="B39" s="89"/>
      <c r="C39" s="88"/>
      <c r="D39" s="90"/>
      <c r="E39" s="95"/>
      <c r="F39" s="95"/>
      <c r="G39" s="94"/>
      <c r="H39" s="88"/>
    </row>
    <row r="40" spans="1:8" s="79" customFormat="1" ht="12">
      <c r="A40" s="88"/>
      <c r="B40" s="89"/>
      <c r="C40" s="88"/>
      <c r="D40" s="90"/>
      <c r="E40" s="95"/>
      <c r="F40" s="95"/>
      <c r="G40" s="94"/>
      <c r="H40" s="88"/>
    </row>
    <row r="41" spans="1:8" s="79" customFormat="1" ht="12">
      <c r="A41" s="88"/>
      <c r="B41" s="89"/>
      <c r="C41" s="88"/>
      <c r="D41" s="90"/>
      <c r="E41" s="95"/>
      <c r="F41" s="95"/>
      <c r="G41" s="94"/>
      <c r="H41" s="88"/>
    </row>
    <row r="42" spans="1:8" s="79" customFormat="1" ht="12">
      <c r="A42" s="88"/>
      <c r="B42" s="89"/>
      <c r="C42" s="88"/>
      <c r="D42" s="90"/>
      <c r="E42" s="95"/>
      <c r="F42" s="95"/>
      <c r="G42" s="94"/>
      <c r="H42" s="88"/>
    </row>
    <row r="43" spans="1:8" s="79" customFormat="1" ht="12">
      <c r="A43" s="88"/>
      <c r="B43" s="89"/>
      <c r="C43" s="88"/>
      <c r="D43" s="90"/>
      <c r="E43" s="95"/>
      <c r="F43" s="95"/>
      <c r="G43" s="94"/>
      <c r="H43" s="88"/>
    </row>
    <row r="44" spans="1:8" s="79" customFormat="1" ht="12">
      <c r="A44" s="88"/>
      <c r="B44" s="89"/>
      <c r="C44" s="88"/>
      <c r="D44" s="90"/>
      <c r="E44" s="95"/>
      <c r="F44" s="95"/>
      <c r="G44" s="94"/>
      <c r="H44" s="88"/>
    </row>
    <row r="45" spans="1:8" s="79" customFormat="1" ht="12">
      <c r="A45" s="88"/>
      <c r="B45" s="89"/>
      <c r="C45" s="88"/>
      <c r="D45" s="90"/>
      <c r="E45" s="95"/>
      <c r="F45" s="95"/>
      <c r="G45" s="94"/>
      <c r="H45" s="88"/>
    </row>
    <row r="46" spans="1:8" s="79" customFormat="1" ht="12">
      <c r="A46" s="88"/>
      <c r="B46" s="89"/>
      <c r="C46" s="88"/>
      <c r="D46" s="90"/>
      <c r="E46" s="95"/>
      <c r="F46" s="95"/>
      <c r="G46" s="94"/>
      <c r="H46" s="88"/>
    </row>
    <row r="47" spans="1:8" s="79" customFormat="1" ht="12">
      <c r="A47" s="88"/>
      <c r="B47" s="89"/>
      <c r="C47" s="88"/>
      <c r="D47" s="90"/>
      <c r="E47" s="95"/>
      <c r="F47" s="95"/>
      <c r="G47" s="94"/>
      <c r="H47" s="88"/>
    </row>
    <row r="48" spans="1:8" s="79" customFormat="1" ht="12">
      <c r="A48" s="88"/>
      <c r="B48" s="89"/>
      <c r="C48" s="88"/>
      <c r="D48" s="90"/>
      <c r="E48" s="95"/>
      <c r="F48" s="95"/>
      <c r="G48" s="94"/>
      <c r="H48" s="88"/>
    </row>
    <row r="49" spans="1:8" s="79" customFormat="1" ht="12">
      <c r="A49" s="88"/>
      <c r="B49" s="89"/>
      <c r="C49" s="88"/>
      <c r="D49" s="90"/>
      <c r="E49" s="95"/>
      <c r="F49" s="95"/>
      <c r="G49" s="94"/>
      <c r="H49" s="88"/>
    </row>
    <row r="50" spans="1:8" s="79" customFormat="1" ht="12">
      <c r="A50" s="88"/>
      <c r="B50" s="89"/>
      <c r="C50" s="88"/>
      <c r="D50" s="90"/>
      <c r="E50" s="95"/>
      <c r="F50" s="95"/>
      <c r="G50" s="94"/>
      <c r="H50" s="88"/>
    </row>
    <row r="51" spans="1:8" s="79" customFormat="1" ht="12">
      <c r="A51" s="88"/>
      <c r="B51" s="89"/>
      <c r="C51" s="88"/>
      <c r="D51" s="90"/>
      <c r="E51" s="95"/>
      <c r="F51" s="95"/>
      <c r="G51" s="94"/>
      <c r="H51" s="88"/>
    </row>
    <row r="52" spans="1:8" s="79" customFormat="1" ht="12">
      <c r="A52" s="88"/>
      <c r="B52" s="89"/>
      <c r="C52" s="88"/>
      <c r="D52" s="90"/>
      <c r="E52" s="95"/>
      <c r="F52" s="95"/>
      <c r="G52" s="94"/>
      <c r="H52" s="88"/>
    </row>
    <row r="53" spans="1:8" s="79" customFormat="1" ht="12">
      <c r="A53" s="88"/>
      <c r="B53" s="89"/>
      <c r="C53" s="88"/>
      <c r="D53" s="90"/>
      <c r="E53" s="95"/>
      <c r="F53" s="95"/>
      <c r="G53" s="94"/>
      <c r="H53" s="88"/>
    </row>
    <row r="54" spans="1:8" s="79" customFormat="1" ht="12">
      <c r="A54" s="88"/>
      <c r="B54" s="89"/>
      <c r="C54" s="88"/>
      <c r="D54" s="90"/>
      <c r="E54" s="95"/>
      <c r="F54" s="95"/>
      <c r="G54" s="94"/>
      <c r="H54" s="88"/>
    </row>
    <row r="55" spans="1:8" s="79" customFormat="1" ht="12">
      <c r="A55" s="88"/>
      <c r="B55" s="89"/>
      <c r="C55" s="88"/>
      <c r="D55" s="90"/>
      <c r="E55" s="95"/>
      <c r="F55" s="95"/>
      <c r="G55" s="94"/>
      <c r="H55" s="88"/>
    </row>
    <row r="56" spans="1:8" s="79" customFormat="1" ht="12">
      <c r="A56" s="88"/>
      <c r="B56" s="89"/>
      <c r="C56" s="88"/>
      <c r="D56" s="90"/>
      <c r="E56" s="95"/>
      <c r="F56" s="95"/>
      <c r="G56" s="94"/>
      <c r="H56" s="88"/>
    </row>
    <row r="57" spans="1:8" s="79" customFormat="1" ht="12">
      <c r="A57" s="88"/>
      <c r="B57" s="89"/>
      <c r="C57" s="88"/>
      <c r="D57" s="90"/>
      <c r="E57" s="95"/>
      <c r="F57" s="95"/>
      <c r="G57" s="94"/>
      <c r="H57" s="88"/>
    </row>
    <row r="58" spans="1:8" s="79" customFormat="1" ht="12">
      <c r="A58" s="88"/>
      <c r="B58" s="89"/>
      <c r="C58" s="88"/>
      <c r="D58" s="90"/>
      <c r="E58" s="95"/>
      <c r="F58" s="95"/>
      <c r="G58" s="94"/>
      <c r="H58" s="88"/>
    </row>
    <row r="59" spans="1:8" s="79" customFormat="1" ht="12">
      <c r="A59" s="88"/>
      <c r="B59" s="89"/>
      <c r="C59" s="88"/>
      <c r="D59" s="90"/>
      <c r="E59" s="95"/>
      <c r="F59" s="95"/>
      <c r="G59" s="94"/>
      <c r="H59" s="88"/>
    </row>
    <row r="60" spans="1:8" s="79" customFormat="1" ht="12">
      <c r="A60" s="88"/>
      <c r="B60" s="89"/>
      <c r="C60" s="88"/>
      <c r="D60" s="90"/>
      <c r="E60" s="95"/>
      <c r="F60" s="95"/>
      <c r="G60" s="94"/>
      <c r="H60" s="88"/>
    </row>
    <row r="61" spans="1:8" s="79" customFormat="1" ht="12">
      <c r="A61" s="88"/>
      <c r="B61" s="89"/>
      <c r="C61" s="88"/>
      <c r="D61" s="90"/>
      <c r="E61" s="95"/>
      <c r="F61" s="95"/>
      <c r="G61" s="94"/>
      <c r="H61" s="88"/>
    </row>
    <row r="62" spans="1:8" s="79" customFormat="1" ht="12">
      <c r="A62" s="88"/>
      <c r="B62" s="89"/>
      <c r="C62" s="88"/>
      <c r="D62" s="90"/>
      <c r="E62" s="95"/>
      <c r="F62" s="95"/>
      <c r="G62" s="94"/>
      <c r="H62" s="88"/>
    </row>
    <row r="63" spans="1:8" s="79" customFormat="1" ht="12">
      <c r="A63" s="88"/>
      <c r="B63" s="89"/>
      <c r="C63" s="88"/>
      <c r="D63" s="90"/>
      <c r="E63" s="95"/>
      <c r="F63" s="95"/>
      <c r="G63" s="94"/>
      <c r="H63" s="88"/>
    </row>
    <row r="64" spans="1:8" s="79" customFormat="1" ht="12">
      <c r="A64" s="88"/>
      <c r="B64" s="89"/>
      <c r="C64" s="88"/>
      <c r="D64" s="90"/>
      <c r="E64" s="95"/>
      <c r="F64" s="95"/>
      <c r="G64" s="94"/>
      <c r="H64" s="88"/>
    </row>
    <row r="65" spans="1:8" s="79" customFormat="1" ht="12">
      <c r="A65" s="88"/>
      <c r="B65" s="89"/>
      <c r="C65" s="88"/>
      <c r="D65" s="90"/>
      <c r="E65" s="95"/>
      <c r="F65" s="95"/>
      <c r="G65" s="94"/>
      <c r="H65" s="88"/>
    </row>
    <row r="66" spans="1:8" s="79" customFormat="1" ht="12">
      <c r="A66" s="88"/>
      <c r="B66" s="89"/>
      <c r="C66" s="88"/>
      <c r="D66" s="90"/>
      <c r="E66" s="95"/>
      <c r="F66" s="95"/>
      <c r="G66" s="94"/>
      <c r="H66" s="88"/>
    </row>
    <row r="67" spans="1:8" s="79" customFormat="1" ht="12">
      <c r="A67" s="88"/>
      <c r="B67" s="89"/>
      <c r="C67" s="88"/>
      <c r="D67" s="90"/>
      <c r="E67" s="95"/>
      <c r="F67" s="95"/>
      <c r="G67" s="94"/>
      <c r="H67" s="88"/>
    </row>
    <row r="68" spans="1:8" s="79" customFormat="1" ht="12">
      <c r="A68" s="88"/>
      <c r="B68" s="89"/>
      <c r="C68" s="88"/>
      <c r="D68" s="90"/>
      <c r="E68" s="95"/>
      <c r="F68" s="95"/>
      <c r="G68" s="94"/>
      <c r="H68" s="88"/>
    </row>
    <row r="69" spans="1:8" s="79" customFormat="1" ht="12">
      <c r="A69" s="88"/>
      <c r="B69" s="89"/>
      <c r="C69" s="88"/>
      <c r="D69" s="90"/>
      <c r="E69" s="95"/>
      <c r="F69" s="95"/>
      <c r="G69" s="94"/>
      <c r="H69" s="88"/>
    </row>
    <row r="70" spans="1:8" s="79" customFormat="1" ht="12">
      <c r="A70" s="88"/>
      <c r="B70" s="89"/>
      <c r="C70" s="88"/>
      <c r="D70" s="90"/>
      <c r="E70" s="95"/>
      <c r="F70" s="95"/>
      <c r="G70" s="94"/>
      <c r="H70" s="88"/>
    </row>
    <row r="71" spans="1:8" s="79" customFormat="1" ht="12">
      <c r="A71" s="88"/>
      <c r="B71" s="89"/>
      <c r="C71" s="88"/>
      <c r="D71" s="90"/>
      <c r="E71" s="95"/>
      <c r="F71" s="95"/>
      <c r="G71" s="94"/>
      <c r="H71" s="88"/>
    </row>
    <row r="72" spans="1:8" s="79" customFormat="1" ht="12">
      <c r="A72" s="88"/>
      <c r="B72" s="89"/>
      <c r="C72" s="88"/>
      <c r="D72" s="90"/>
      <c r="E72" s="95"/>
      <c r="F72" s="95"/>
      <c r="G72" s="94"/>
      <c r="H72" s="88"/>
    </row>
    <row r="73" spans="1:8" s="79" customFormat="1" ht="12">
      <c r="A73" s="88"/>
      <c r="B73" s="89"/>
      <c r="C73" s="88"/>
      <c r="D73" s="90"/>
      <c r="E73" s="95"/>
      <c r="F73" s="95"/>
      <c r="G73" s="94"/>
      <c r="H73" s="88"/>
    </row>
    <row r="74" spans="1:8" s="79" customFormat="1" ht="12">
      <c r="A74" s="88"/>
      <c r="B74" s="89"/>
      <c r="C74" s="88"/>
      <c r="D74" s="90"/>
      <c r="E74" s="95"/>
      <c r="F74" s="95"/>
      <c r="G74" s="94"/>
      <c r="H74" s="88"/>
    </row>
    <row r="75" spans="1:8" s="79" customFormat="1" ht="12">
      <c r="A75" s="88"/>
      <c r="B75" s="89"/>
      <c r="C75" s="88"/>
      <c r="D75" s="90"/>
      <c r="E75" s="95"/>
      <c r="F75" s="95"/>
      <c r="G75" s="94"/>
      <c r="H75" s="88"/>
    </row>
    <row r="76" spans="1:8" s="79" customFormat="1" ht="12">
      <c r="A76" s="88"/>
      <c r="B76" s="89"/>
      <c r="C76" s="88"/>
      <c r="D76" s="90"/>
      <c r="E76" s="95"/>
      <c r="F76" s="95"/>
      <c r="G76" s="94"/>
      <c r="H76" s="88"/>
    </row>
    <row r="77" spans="1:8" s="79" customFormat="1" ht="12">
      <c r="A77" s="88"/>
      <c r="B77" s="89"/>
      <c r="C77" s="88"/>
      <c r="D77" s="90"/>
      <c r="E77" s="95"/>
      <c r="F77" s="95"/>
      <c r="G77" s="94"/>
      <c r="H77" s="88"/>
    </row>
    <row r="78" spans="1:8" s="79" customFormat="1" ht="12">
      <c r="A78" s="88"/>
      <c r="B78" s="89"/>
      <c r="C78" s="88"/>
      <c r="D78" s="90"/>
      <c r="E78" s="95"/>
      <c r="F78" s="95"/>
      <c r="G78" s="94"/>
      <c r="H78" s="88"/>
    </row>
    <row r="79" spans="1:8" s="79" customFormat="1" ht="12">
      <c r="A79" s="88"/>
      <c r="B79" s="89"/>
      <c r="C79" s="88"/>
      <c r="D79" s="90"/>
      <c r="E79" s="95"/>
      <c r="F79" s="95"/>
      <c r="G79" s="94"/>
      <c r="H79" s="88"/>
    </row>
    <row r="80" spans="1:8" s="79" customFormat="1" ht="12">
      <c r="A80" s="88"/>
      <c r="B80" s="89"/>
      <c r="C80" s="88"/>
      <c r="D80" s="90"/>
      <c r="E80" s="95"/>
      <c r="F80" s="95"/>
      <c r="G80" s="94"/>
      <c r="H80" s="88"/>
    </row>
    <row r="81" spans="1:8" s="79" customFormat="1" ht="12">
      <c r="A81" s="88"/>
      <c r="B81" s="89"/>
      <c r="C81" s="88"/>
      <c r="D81" s="90"/>
      <c r="E81" s="95"/>
      <c r="F81" s="95"/>
      <c r="G81" s="94"/>
      <c r="H81" s="88"/>
    </row>
    <row r="82" spans="1:8" s="79" customFormat="1" ht="12">
      <c r="A82" s="88"/>
      <c r="B82" s="89"/>
      <c r="C82" s="88"/>
      <c r="D82" s="90"/>
      <c r="E82" s="95"/>
      <c r="F82" s="95"/>
      <c r="G82" s="94"/>
      <c r="H82" s="88"/>
    </row>
    <row r="83" spans="1:8" s="79" customFormat="1" ht="12">
      <c r="A83" s="88"/>
      <c r="B83" s="89"/>
      <c r="C83" s="88"/>
      <c r="D83" s="90"/>
      <c r="E83" s="95"/>
      <c r="F83" s="95"/>
      <c r="G83" s="94"/>
      <c r="H83" s="88"/>
    </row>
    <row r="84" spans="1:8" s="79" customFormat="1" ht="12">
      <c r="A84" s="88"/>
      <c r="B84" s="89"/>
      <c r="C84" s="88"/>
      <c r="D84" s="90"/>
      <c r="E84" s="95"/>
      <c r="F84" s="95"/>
      <c r="G84" s="94"/>
      <c r="H84" s="88"/>
    </row>
  </sheetData>
  <mergeCells count="1">
    <mergeCell ref="A3:F3"/>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&amp;R&amp;"Projekt,Regular"&amp;72p</oddHeader>
    <oddFooter>&amp;C&amp;6 &amp; List: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K90"/>
  <sheetViews>
    <sheetView view="pageBreakPreview" zoomScale="120" zoomScaleNormal="100" zoomScaleSheetLayoutView="120" workbookViewId="0">
      <selection activeCell="F43" sqref="F43"/>
    </sheetView>
  </sheetViews>
  <sheetFormatPr defaultRowHeight="12.75"/>
  <cols>
    <col min="1" max="1" width="4.28515625" style="77" customWidth="1"/>
    <col min="2" max="2" width="84.28515625" style="103" customWidth="1"/>
    <col min="3" max="3" width="20.42578125" style="224" customWidth="1"/>
    <col min="4" max="4" width="11.7109375" style="250" customWidth="1"/>
    <col min="5" max="6" width="11.7109375" style="151" customWidth="1"/>
    <col min="7" max="7" width="16.7109375" style="113" customWidth="1"/>
    <col min="8" max="8" width="9.85546875" style="113" customWidth="1"/>
    <col min="9" max="9" width="2.5703125" style="113" bestFit="1" customWidth="1"/>
    <col min="10" max="10" width="9.140625" style="113"/>
    <col min="11" max="11" width="9" style="113" customWidth="1"/>
    <col min="12" max="16384" width="9.140625" style="113"/>
  </cols>
  <sheetData>
    <row r="1" spans="1:11" s="114" customFormat="1" ht="18.75">
      <c r="A1" s="102" t="str">
        <f>+OSNOVA!A2</f>
        <v>POPIS DEL S PREDRAČUNOM</v>
      </c>
      <c r="B1" s="102"/>
      <c r="C1" s="222"/>
      <c r="D1" s="250"/>
      <c r="E1" s="212"/>
      <c r="F1" s="212"/>
      <c r="G1" s="76"/>
    </row>
    <row r="2" spans="1:11" s="114" customFormat="1" ht="18.75">
      <c r="A2" s="102"/>
      <c r="B2" s="102"/>
      <c r="C2" s="222"/>
      <c r="D2" s="250"/>
      <c r="E2" s="212"/>
      <c r="F2" s="212"/>
      <c r="G2" s="76"/>
    </row>
    <row r="3" spans="1:11" s="114" customFormat="1" ht="18.75">
      <c r="A3" s="102" t="str">
        <f>+DEL</f>
        <v>GRADBENOOBRTNIŠKA DELA</v>
      </c>
      <c r="C3" s="222"/>
      <c r="D3" s="250"/>
      <c r="E3" s="212"/>
      <c r="F3" s="212"/>
      <c r="G3" s="76"/>
    </row>
    <row r="4" spans="1:11" ht="12.75" customHeight="1">
      <c r="A4" s="95"/>
      <c r="B4" s="107"/>
      <c r="G4" s="125"/>
      <c r="H4" s="78"/>
    </row>
    <row r="5" spans="1:11" s="111" customFormat="1">
      <c r="A5" s="96" t="s">
        <v>119</v>
      </c>
      <c r="B5" s="123" t="s">
        <v>120</v>
      </c>
      <c r="C5" s="228"/>
      <c r="D5" s="251"/>
      <c r="E5" s="210"/>
      <c r="F5" s="210"/>
      <c r="H5" s="113"/>
      <c r="J5" s="112"/>
      <c r="K5" s="112"/>
    </row>
    <row r="6" spans="1:11">
      <c r="B6" s="124"/>
    </row>
    <row r="7" spans="1:11" s="145" customFormat="1" ht="16.5" thickBot="1">
      <c r="A7" s="272" t="s">
        <v>75</v>
      </c>
      <c r="B7" s="144"/>
      <c r="C7" s="233"/>
      <c r="D7" s="250"/>
      <c r="E7" s="213"/>
      <c r="F7" s="213"/>
    </row>
    <row r="8" spans="1:11">
      <c r="A8" s="138"/>
      <c r="B8" s="124"/>
    </row>
    <row r="9" spans="1:11" ht="24">
      <c r="A9" s="90">
        <v>1</v>
      </c>
      <c r="B9" s="273" t="s">
        <v>162</v>
      </c>
    </row>
    <row r="10" spans="1:11" ht="24">
      <c r="A10" s="90">
        <v>2</v>
      </c>
      <c r="B10" s="273" t="s">
        <v>157</v>
      </c>
    </row>
    <row r="11" spans="1:11" ht="24">
      <c r="A11" s="90">
        <v>3</v>
      </c>
      <c r="B11" s="273" t="s">
        <v>163</v>
      </c>
    </row>
    <row r="12" spans="1:11" ht="24">
      <c r="A12" s="90">
        <v>4</v>
      </c>
      <c r="B12" s="273" t="s">
        <v>25</v>
      </c>
    </row>
    <row r="13" spans="1:11" ht="36">
      <c r="A13" s="90">
        <v>5</v>
      </c>
      <c r="B13" s="273" t="s">
        <v>76</v>
      </c>
    </row>
    <row r="14" spans="1:11" ht="24">
      <c r="A14" s="90">
        <v>6</v>
      </c>
      <c r="B14" s="274" t="s">
        <v>77</v>
      </c>
    </row>
    <row r="15" spans="1:11" s="79" customFormat="1">
      <c r="A15" s="90">
        <v>7</v>
      </c>
      <c r="B15" s="274" t="s">
        <v>78</v>
      </c>
      <c r="G15" s="81"/>
      <c r="H15" s="82"/>
      <c r="I15" s="83"/>
      <c r="J15" s="117"/>
      <c r="K15" s="84"/>
    </row>
    <row r="16" spans="1:11" s="79" customFormat="1" ht="24">
      <c r="A16" s="90">
        <v>8</v>
      </c>
      <c r="B16" s="274" t="s">
        <v>52</v>
      </c>
      <c r="G16" s="81"/>
      <c r="H16" s="82"/>
      <c r="I16" s="83"/>
      <c r="J16" s="117"/>
      <c r="K16" s="84"/>
    </row>
    <row r="17" spans="1:11" s="79" customFormat="1" ht="12.75" customHeight="1">
      <c r="A17" s="90">
        <v>9</v>
      </c>
      <c r="B17" s="274" t="s">
        <v>160</v>
      </c>
      <c r="G17" s="81"/>
      <c r="H17" s="82"/>
      <c r="I17" s="83"/>
      <c r="J17" s="117"/>
      <c r="K17" s="84"/>
    </row>
    <row r="18" spans="1:11" s="79" customFormat="1" ht="24">
      <c r="A18" s="90">
        <v>10</v>
      </c>
      <c r="B18" s="274" t="s">
        <v>161</v>
      </c>
      <c r="G18" s="81"/>
      <c r="H18" s="82"/>
      <c r="I18" s="83"/>
      <c r="J18" s="117"/>
      <c r="K18" s="84"/>
    </row>
    <row r="19" spans="1:11" s="79" customFormat="1" ht="12.75" customHeight="1">
      <c r="A19" s="90" t="s">
        <v>53</v>
      </c>
      <c r="B19" s="274" t="s">
        <v>54</v>
      </c>
      <c r="G19" s="81"/>
      <c r="H19" s="82"/>
      <c r="I19" s="83"/>
      <c r="J19" s="117"/>
      <c r="K19" s="84"/>
    </row>
    <row r="20" spans="1:11" s="79" customFormat="1" ht="24">
      <c r="A20" s="90" t="s">
        <v>53</v>
      </c>
      <c r="B20" s="274" t="s">
        <v>55</v>
      </c>
      <c r="G20" s="81"/>
      <c r="H20" s="82"/>
      <c r="I20" s="83"/>
      <c r="J20" s="117"/>
      <c r="K20" s="84"/>
    </row>
    <row r="21" spans="1:11" s="79" customFormat="1" ht="24">
      <c r="A21" s="90" t="s">
        <v>53</v>
      </c>
      <c r="B21" s="274" t="s">
        <v>56</v>
      </c>
      <c r="C21" s="238"/>
      <c r="D21" s="250"/>
      <c r="E21" s="215"/>
      <c r="F21" s="215"/>
      <c r="G21" s="81"/>
      <c r="H21" s="82"/>
      <c r="I21" s="83"/>
      <c r="J21" s="117"/>
      <c r="K21" s="84"/>
    </row>
    <row r="22" spans="1:11" s="79" customFormat="1" ht="12.75" customHeight="1">
      <c r="A22" s="90" t="s">
        <v>53</v>
      </c>
      <c r="B22" s="274" t="s">
        <v>86</v>
      </c>
      <c r="G22" s="81"/>
      <c r="H22" s="82"/>
      <c r="I22" s="83"/>
      <c r="J22" s="117"/>
      <c r="K22" s="84"/>
    </row>
    <row r="23" spans="1:11" s="87" customFormat="1" ht="24" customHeight="1">
      <c r="A23" s="90" t="s">
        <v>53</v>
      </c>
      <c r="B23" s="274" t="s">
        <v>87</v>
      </c>
      <c r="C23" s="237"/>
      <c r="D23" s="253"/>
      <c r="E23" s="131"/>
      <c r="F23" s="131"/>
      <c r="G23" s="81"/>
      <c r="H23" s="118"/>
      <c r="I23" s="85"/>
      <c r="J23" s="117"/>
      <c r="K23" s="84"/>
    </row>
    <row r="24" spans="1:11" s="79" customFormat="1" ht="24">
      <c r="A24" s="90" t="s">
        <v>53</v>
      </c>
      <c r="B24" s="274" t="s">
        <v>88</v>
      </c>
      <c r="C24" s="249"/>
      <c r="D24" s="250"/>
      <c r="E24" s="216"/>
      <c r="F24" s="216"/>
    </row>
    <row r="25" spans="1:11" s="79" customFormat="1" ht="24">
      <c r="A25" s="90" t="s">
        <v>53</v>
      </c>
      <c r="B25" s="274" t="s">
        <v>89</v>
      </c>
      <c r="C25" s="249"/>
      <c r="D25" s="250"/>
      <c r="E25" s="216"/>
      <c r="F25" s="216"/>
    </row>
    <row r="26" spans="1:11" s="79" customFormat="1" ht="24">
      <c r="A26" s="90" t="s">
        <v>53</v>
      </c>
      <c r="B26" s="274" t="s">
        <v>18</v>
      </c>
      <c r="C26" s="249"/>
      <c r="D26" s="250"/>
      <c r="E26" s="216"/>
      <c r="F26" s="216"/>
    </row>
    <row r="27" spans="1:11" s="79" customFormat="1" ht="12.75" customHeight="1">
      <c r="A27" s="90" t="s">
        <v>53</v>
      </c>
      <c r="B27" s="274" t="s">
        <v>19</v>
      </c>
      <c r="C27" s="249"/>
      <c r="D27" s="250"/>
      <c r="E27" s="216"/>
      <c r="F27" s="216"/>
    </row>
    <row r="28" spans="1:11" s="79" customFormat="1">
      <c r="A28" s="90" t="s">
        <v>53</v>
      </c>
      <c r="B28" s="274" t="s">
        <v>20</v>
      </c>
      <c r="C28" s="249"/>
      <c r="D28" s="250"/>
      <c r="E28" s="216"/>
      <c r="F28" s="216"/>
    </row>
    <row r="29" spans="1:11" s="79" customFormat="1">
      <c r="A29" s="90" t="s">
        <v>53</v>
      </c>
      <c r="B29" s="274" t="s">
        <v>21</v>
      </c>
      <c r="C29" s="249"/>
      <c r="D29" s="250"/>
      <c r="E29" s="216"/>
      <c r="F29" s="216"/>
    </row>
    <row r="30" spans="1:11" s="79" customFormat="1">
      <c r="A30" s="90" t="s">
        <v>53</v>
      </c>
      <c r="B30" s="274" t="s">
        <v>22</v>
      </c>
      <c r="C30" s="249"/>
      <c r="D30" s="250"/>
      <c r="E30" s="216"/>
      <c r="F30" s="216"/>
    </row>
    <row r="31" spans="1:11" s="79" customFormat="1">
      <c r="A31" s="90" t="s">
        <v>53</v>
      </c>
      <c r="B31" s="274" t="s">
        <v>233</v>
      </c>
      <c r="C31" s="249"/>
      <c r="D31" s="250"/>
      <c r="E31" s="216"/>
      <c r="F31" s="216"/>
    </row>
    <row r="32" spans="1:11" s="79" customFormat="1" ht="24">
      <c r="A32" s="90">
        <v>11</v>
      </c>
      <c r="B32" s="274" t="s">
        <v>164</v>
      </c>
      <c r="C32" s="249"/>
      <c r="D32" s="250"/>
      <c r="E32" s="216"/>
      <c r="F32" s="216"/>
    </row>
    <row r="33" spans="1:6" s="79" customFormat="1">
      <c r="A33" s="90">
        <v>12</v>
      </c>
      <c r="B33" s="274" t="s">
        <v>165</v>
      </c>
      <c r="C33" s="249"/>
      <c r="D33" s="250"/>
      <c r="E33" s="216"/>
      <c r="F33" s="216"/>
    </row>
    <row r="34" spans="1:6" s="79" customFormat="1" ht="36">
      <c r="A34" s="90">
        <v>13</v>
      </c>
      <c r="B34" s="219" t="s">
        <v>82</v>
      </c>
      <c r="C34" s="249"/>
      <c r="D34" s="250"/>
      <c r="E34" s="216"/>
      <c r="F34" s="216"/>
    </row>
    <row r="35" spans="1:6" s="79" customFormat="1">
      <c r="A35" s="90">
        <v>14</v>
      </c>
      <c r="B35" s="89" t="s">
        <v>98</v>
      </c>
      <c r="C35" s="249"/>
      <c r="D35" s="250"/>
      <c r="E35" s="216"/>
      <c r="F35" s="216"/>
    </row>
    <row r="36" spans="1:6" s="79" customFormat="1" ht="24" customHeight="1">
      <c r="A36" s="90">
        <v>15</v>
      </c>
      <c r="B36" s="219" t="s">
        <v>99</v>
      </c>
      <c r="C36" s="249"/>
      <c r="D36" s="250"/>
      <c r="E36" s="216"/>
      <c r="F36" s="216"/>
    </row>
    <row r="37" spans="1:6" s="79" customFormat="1" ht="24">
      <c r="A37" s="90">
        <v>16</v>
      </c>
      <c r="B37" s="219" t="s">
        <v>176</v>
      </c>
      <c r="C37" s="219"/>
      <c r="D37" s="219"/>
      <c r="E37" s="219"/>
      <c r="F37" s="219"/>
    </row>
    <row r="38" spans="1:6" s="79" customFormat="1" ht="24">
      <c r="A38" s="90">
        <v>17</v>
      </c>
      <c r="B38" s="273" t="s">
        <v>100</v>
      </c>
      <c r="C38" s="249"/>
      <c r="D38" s="250"/>
      <c r="E38" s="216"/>
      <c r="F38" s="216"/>
    </row>
    <row r="39" spans="1:6" s="79" customFormat="1" ht="24.75" customHeight="1">
      <c r="A39" s="90">
        <v>18</v>
      </c>
      <c r="B39" s="291" t="s">
        <v>149</v>
      </c>
      <c r="C39" s="249"/>
      <c r="D39" s="250"/>
      <c r="E39" s="216"/>
      <c r="F39" s="216"/>
    </row>
    <row r="40" spans="1:6" s="79" customFormat="1" ht="36">
      <c r="A40" s="90">
        <v>19</v>
      </c>
      <c r="B40" s="291" t="s">
        <v>90</v>
      </c>
      <c r="C40" s="249"/>
      <c r="D40" s="250"/>
      <c r="E40" s="216"/>
      <c r="F40" s="216"/>
    </row>
    <row r="41" spans="1:6" s="79" customFormat="1" ht="37.5" customHeight="1">
      <c r="A41" s="90">
        <v>20</v>
      </c>
      <c r="B41" s="291" t="s">
        <v>79</v>
      </c>
      <c r="C41" s="249"/>
      <c r="D41" s="250"/>
      <c r="E41" s="216"/>
      <c r="F41" s="216"/>
    </row>
    <row r="42" spans="1:6" s="79" customFormat="1" ht="24">
      <c r="A42" s="90">
        <v>21</v>
      </c>
      <c r="B42" s="273" t="s">
        <v>35</v>
      </c>
      <c r="C42" s="249"/>
      <c r="D42" s="250"/>
      <c r="E42" s="216"/>
      <c r="F42" s="216"/>
    </row>
    <row r="43" spans="1:6" s="79" customFormat="1">
      <c r="A43" s="88"/>
      <c r="B43" s="283" t="s">
        <v>177</v>
      </c>
      <c r="C43" s="249"/>
      <c r="D43" s="250"/>
      <c r="E43" s="216"/>
      <c r="F43" s="216"/>
    </row>
    <row r="44" spans="1:6" s="79" customFormat="1">
      <c r="A44" s="275" t="s">
        <v>53</v>
      </c>
      <c r="B44" s="273" t="s">
        <v>0</v>
      </c>
      <c r="C44" s="249"/>
      <c r="D44" s="250"/>
      <c r="E44" s="216"/>
      <c r="F44" s="216"/>
    </row>
    <row r="45" spans="1:6" s="79" customFormat="1">
      <c r="A45" s="275" t="s">
        <v>53</v>
      </c>
      <c r="B45" s="273" t="s">
        <v>91</v>
      </c>
      <c r="C45" s="249"/>
      <c r="D45" s="250"/>
      <c r="E45" s="216"/>
      <c r="F45" s="216"/>
    </row>
    <row r="46" spans="1:6" s="79" customFormat="1">
      <c r="A46" s="275" t="s">
        <v>53</v>
      </c>
      <c r="B46" s="273" t="s">
        <v>151</v>
      </c>
      <c r="C46" s="249"/>
      <c r="D46" s="250"/>
      <c r="E46" s="216"/>
      <c r="F46" s="216"/>
    </row>
    <row r="47" spans="1:6" s="79" customFormat="1">
      <c r="A47" s="275" t="s">
        <v>53</v>
      </c>
      <c r="B47" s="273" t="s">
        <v>92</v>
      </c>
      <c r="C47" s="249"/>
      <c r="D47" s="250"/>
      <c r="E47" s="216"/>
      <c r="F47" s="216"/>
    </row>
    <row r="48" spans="1:6" s="79" customFormat="1">
      <c r="A48" s="275" t="s">
        <v>53</v>
      </c>
      <c r="B48" s="273" t="s">
        <v>93</v>
      </c>
      <c r="C48" s="249"/>
      <c r="D48" s="250"/>
      <c r="E48" s="216"/>
      <c r="F48" s="216"/>
    </row>
    <row r="49" spans="1:6" s="79" customFormat="1">
      <c r="A49" s="275" t="s">
        <v>53</v>
      </c>
      <c r="B49" s="273" t="s">
        <v>94</v>
      </c>
      <c r="C49" s="249"/>
      <c r="D49" s="250"/>
      <c r="E49" s="216"/>
      <c r="F49" s="216"/>
    </row>
    <row r="50" spans="1:6" s="79" customFormat="1">
      <c r="A50" s="275" t="s">
        <v>53</v>
      </c>
      <c r="B50" s="273" t="s">
        <v>154</v>
      </c>
      <c r="C50" s="249"/>
      <c r="D50" s="250"/>
      <c r="E50" s="216"/>
      <c r="F50" s="216"/>
    </row>
    <row r="51" spans="1:6" s="79" customFormat="1">
      <c r="A51" s="275" t="s">
        <v>53</v>
      </c>
      <c r="B51" s="273" t="s">
        <v>152</v>
      </c>
      <c r="C51" s="249"/>
      <c r="D51" s="250"/>
      <c r="E51" s="216"/>
      <c r="F51" s="216"/>
    </row>
    <row r="52" spans="1:6" s="79" customFormat="1">
      <c r="A52" s="275" t="s">
        <v>53</v>
      </c>
      <c r="B52" s="273" t="s">
        <v>153</v>
      </c>
      <c r="C52" s="249"/>
      <c r="D52" s="250"/>
      <c r="E52" s="216"/>
      <c r="F52" s="216"/>
    </row>
    <row r="53" spans="1:6" s="79" customFormat="1">
      <c r="A53" s="275" t="s">
        <v>53</v>
      </c>
      <c r="B53" s="273" t="s">
        <v>178</v>
      </c>
      <c r="C53" s="249"/>
      <c r="D53" s="250"/>
      <c r="E53" s="216"/>
      <c r="F53" s="216"/>
    </row>
    <row r="54" spans="1:6" s="79" customFormat="1">
      <c r="A54" s="275" t="s">
        <v>53</v>
      </c>
      <c r="B54" s="273" t="s">
        <v>95</v>
      </c>
      <c r="C54" s="249"/>
      <c r="D54" s="250"/>
      <c r="E54" s="216"/>
      <c r="F54" s="216"/>
    </row>
    <row r="55" spans="1:6" s="79" customFormat="1">
      <c r="A55" s="275" t="s">
        <v>53</v>
      </c>
      <c r="B55" s="273" t="s">
        <v>155</v>
      </c>
      <c r="C55" s="249"/>
      <c r="D55" s="250"/>
      <c r="E55" s="216"/>
      <c r="F55" s="216"/>
    </row>
    <row r="56" spans="1:6" s="79" customFormat="1" ht="24">
      <c r="A56" s="275" t="s">
        <v>53</v>
      </c>
      <c r="B56" s="273" t="s">
        <v>96</v>
      </c>
      <c r="C56" s="249"/>
      <c r="D56" s="250"/>
      <c r="E56" s="216"/>
      <c r="F56" s="216"/>
    </row>
    <row r="57" spans="1:6" s="79" customFormat="1">
      <c r="A57" s="275" t="s">
        <v>53</v>
      </c>
      <c r="B57" s="273" t="s">
        <v>156</v>
      </c>
      <c r="C57" s="249"/>
      <c r="D57" s="250"/>
      <c r="E57" s="216"/>
      <c r="F57" s="216"/>
    </row>
    <row r="58" spans="1:6" s="79" customFormat="1">
      <c r="A58" s="275" t="s">
        <v>53</v>
      </c>
      <c r="B58" s="273" t="s">
        <v>97</v>
      </c>
      <c r="C58" s="249"/>
      <c r="D58" s="250"/>
      <c r="E58" s="216"/>
      <c r="F58" s="216"/>
    </row>
    <row r="59" spans="1:6" s="79" customFormat="1">
      <c r="A59" s="88"/>
      <c r="B59" s="89"/>
      <c r="C59" s="249"/>
      <c r="D59" s="250"/>
      <c r="E59" s="216"/>
      <c r="F59" s="216"/>
    </row>
    <row r="60" spans="1:6" s="79" customFormat="1">
      <c r="A60" s="88"/>
      <c r="B60" s="89"/>
      <c r="C60" s="249"/>
      <c r="D60" s="250"/>
      <c r="E60" s="216"/>
      <c r="F60" s="216"/>
    </row>
    <row r="61" spans="1:6" s="79" customFormat="1">
      <c r="A61" s="88"/>
      <c r="B61" s="89"/>
      <c r="C61" s="249"/>
      <c r="D61" s="250"/>
      <c r="E61" s="216"/>
      <c r="F61" s="216"/>
    </row>
    <row r="62" spans="1:6" s="79" customFormat="1">
      <c r="A62" s="88"/>
      <c r="B62" s="89"/>
      <c r="C62" s="249"/>
      <c r="D62" s="250"/>
      <c r="E62" s="216"/>
      <c r="F62" s="216"/>
    </row>
    <row r="63" spans="1:6" s="79" customFormat="1">
      <c r="A63" s="88"/>
      <c r="B63" s="89"/>
      <c r="C63" s="249"/>
      <c r="D63" s="250"/>
      <c r="E63" s="216"/>
      <c r="F63" s="216"/>
    </row>
    <row r="64" spans="1:6" s="79" customFormat="1">
      <c r="A64" s="88"/>
      <c r="C64" s="249"/>
      <c r="D64" s="250"/>
      <c r="E64" s="216"/>
      <c r="F64" s="216"/>
    </row>
    <row r="65" spans="1:6" s="79" customFormat="1">
      <c r="A65" s="88"/>
      <c r="B65" s="89"/>
      <c r="C65" s="249"/>
      <c r="D65" s="250"/>
      <c r="E65" s="216"/>
      <c r="F65" s="216"/>
    </row>
    <row r="66" spans="1:6" s="79" customFormat="1">
      <c r="A66" s="88"/>
      <c r="B66" s="89"/>
      <c r="C66" s="249"/>
      <c r="D66" s="250"/>
      <c r="E66" s="216"/>
      <c r="F66" s="216"/>
    </row>
    <row r="67" spans="1:6" s="79" customFormat="1">
      <c r="A67" s="88"/>
      <c r="B67" s="89"/>
      <c r="C67" s="249"/>
      <c r="D67" s="250"/>
      <c r="E67" s="216"/>
      <c r="F67" s="216"/>
    </row>
    <row r="68" spans="1:6" s="79" customFormat="1">
      <c r="A68" s="88"/>
      <c r="B68" s="89"/>
      <c r="C68" s="249"/>
      <c r="D68" s="250"/>
      <c r="E68" s="216"/>
      <c r="F68" s="216"/>
    </row>
    <row r="69" spans="1:6" s="79" customFormat="1">
      <c r="A69" s="88"/>
      <c r="B69" s="89"/>
      <c r="C69" s="249"/>
      <c r="D69" s="250"/>
      <c r="E69" s="216"/>
      <c r="F69" s="216"/>
    </row>
    <row r="70" spans="1:6" s="79" customFormat="1">
      <c r="A70" s="88"/>
      <c r="B70" s="89"/>
      <c r="C70" s="249"/>
      <c r="D70" s="250"/>
      <c r="E70" s="216"/>
      <c r="F70" s="216"/>
    </row>
    <row r="71" spans="1:6" s="79" customFormat="1">
      <c r="A71" s="88"/>
      <c r="B71" s="89"/>
      <c r="C71" s="249"/>
      <c r="D71" s="250"/>
      <c r="E71" s="216"/>
      <c r="F71" s="216"/>
    </row>
    <row r="72" spans="1:6" s="79" customFormat="1">
      <c r="A72" s="88"/>
      <c r="B72" s="89"/>
      <c r="C72" s="249"/>
      <c r="D72" s="250"/>
      <c r="E72" s="216"/>
      <c r="F72" s="216"/>
    </row>
    <row r="73" spans="1:6" s="79" customFormat="1">
      <c r="A73" s="88"/>
      <c r="B73" s="89"/>
      <c r="C73" s="249"/>
      <c r="D73" s="250"/>
      <c r="E73" s="216"/>
      <c r="F73" s="216"/>
    </row>
    <row r="74" spans="1:6" s="79" customFormat="1">
      <c r="A74" s="88"/>
      <c r="B74" s="89"/>
      <c r="C74" s="249"/>
      <c r="D74" s="250"/>
      <c r="E74" s="216"/>
      <c r="F74" s="216"/>
    </row>
    <row r="75" spans="1:6" s="79" customFormat="1">
      <c r="A75" s="88"/>
      <c r="B75" s="89"/>
      <c r="C75" s="249"/>
      <c r="D75" s="250"/>
      <c r="E75" s="216"/>
      <c r="F75" s="216"/>
    </row>
    <row r="76" spans="1:6" s="79" customFormat="1">
      <c r="A76" s="88"/>
      <c r="B76" s="89"/>
      <c r="C76" s="249"/>
      <c r="D76" s="250"/>
      <c r="E76" s="216"/>
      <c r="F76" s="216"/>
    </row>
    <row r="77" spans="1:6" s="79" customFormat="1">
      <c r="A77" s="88"/>
      <c r="B77" s="89"/>
      <c r="C77" s="249"/>
      <c r="D77" s="250"/>
      <c r="E77" s="216"/>
      <c r="F77" s="216"/>
    </row>
    <row r="78" spans="1:6" s="79" customFormat="1">
      <c r="A78" s="88"/>
      <c r="B78" s="89"/>
      <c r="C78" s="249"/>
      <c r="D78" s="250"/>
      <c r="E78" s="216"/>
      <c r="F78" s="216"/>
    </row>
    <row r="79" spans="1:6" s="79" customFormat="1">
      <c r="A79" s="88"/>
      <c r="B79" s="89"/>
      <c r="C79" s="249"/>
      <c r="D79" s="250"/>
      <c r="E79" s="216"/>
      <c r="F79" s="216"/>
    </row>
    <row r="80" spans="1:6" s="79" customFormat="1">
      <c r="A80" s="88"/>
      <c r="B80" s="89"/>
      <c r="C80" s="249"/>
      <c r="D80" s="250"/>
      <c r="E80" s="216"/>
      <c r="F80" s="216"/>
    </row>
    <row r="81" spans="1:6" s="79" customFormat="1">
      <c r="A81" s="88"/>
      <c r="B81" s="89"/>
      <c r="C81" s="249"/>
      <c r="D81" s="250"/>
      <c r="E81" s="216"/>
      <c r="F81" s="216"/>
    </row>
    <row r="82" spans="1:6" s="79" customFormat="1">
      <c r="A82" s="88"/>
      <c r="B82" s="89"/>
      <c r="C82" s="249"/>
      <c r="D82" s="250"/>
      <c r="E82" s="216"/>
      <c r="F82" s="216"/>
    </row>
    <row r="83" spans="1:6" s="79" customFormat="1">
      <c r="A83" s="88"/>
      <c r="B83" s="89"/>
      <c r="C83" s="249"/>
      <c r="D83" s="250"/>
      <c r="E83" s="216"/>
      <c r="F83" s="216"/>
    </row>
    <row r="84" spans="1:6" s="79" customFormat="1">
      <c r="A84" s="88"/>
      <c r="B84" s="89"/>
      <c r="C84" s="249"/>
      <c r="D84" s="250"/>
      <c r="E84" s="216"/>
      <c r="F84" s="216"/>
    </row>
    <row r="85" spans="1:6" s="79" customFormat="1">
      <c r="A85" s="88"/>
      <c r="B85" s="89"/>
      <c r="C85" s="249"/>
      <c r="D85" s="250"/>
      <c r="E85" s="216"/>
      <c r="F85" s="216"/>
    </row>
    <row r="86" spans="1:6" s="79" customFormat="1">
      <c r="A86" s="88"/>
      <c r="B86" s="89"/>
      <c r="C86" s="249"/>
      <c r="D86" s="250"/>
      <c r="E86" s="216"/>
      <c r="F86" s="216"/>
    </row>
    <row r="87" spans="1:6" s="79" customFormat="1">
      <c r="A87" s="88"/>
      <c r="B87" s="89"/>
      <c r="C87" s="249"/>
      <c r="D87" s="250"/>
      <c r="E87" s="216"/>
      <c r="F87" s="216"/>
    </row>
    <row r="88" spans="1:6" s="79" customFormat="1">
      <c r="A88" s="88"/>
      <c r="B88" s="89"/>
      <c r="C88" s="249"/>
      <c r="D88" s="250"/>
      <c r="E88" s="216"/>
      <c r="F88" s="216"/>
    </row>
    <row r="89" spans="1:6" s="79" customFormat="1">
      <c r="A89" s="88"/>
      <c r="B89" s="89"/>
      <c r="C89" s="249"/>
      <c r="D89" s="250"/>
      <c r="E89" s="216"/>
      <c r="F89" s="216"/>
    </row>
    <row r="90" spans="1:6" s="79" customFormat="1">
      <c r="A90" s="88"/>
      <c r="B90" s="89"/>
      <c r="C90" s="249"/>
      <c r="D90" s="250"/>
      <c r="E90" s="216"/>
      <c r="F90" s="216"/>
    </row>
  </sheetData>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&amp;R&amp;"Projekt,Regular"&amp;72p&amp;L_x000D__x000D_&amp;9</oddHeader>
    <oddFooter>&amp;C&amp;6 &amp; List: &amp;A&amp;L&amp;9&amp;R&amp;R &amp; &amp;9 &amp; List: &amp;A_x000D_&amp;R &amp; &amp;9 &amp; 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6"/>
  <sheetViews>
    <sheetView tabSelected="1" view="pageBreakPreview" zoomScaleNormal="100" zoomScaleSheetLayoutView="100" workbookViewId="0"/>
  </sheetViews>
  <sheetFormatPr defaultRowHeight="12.75"/>
  <cols>
    <col min="1" max="1" width="5" style="77" customWidth="1"/>
    <col min="2" max="2" width="43.7109375" style="103" customWidth="1"/>
    <col min="3" max="3" width="6.28515625" style="223" customWidth="1"/>
    <col min="4" max="4" width="10.140625" style="257" customWidth="1"/>
    <col min="5" max="5" width="9.5703125" style="218" customWidth="1"/>
    <col min="6" max="6" width="14" style="218" customWidth="1"/>
    <col min="7" max="7" width="20.42578125" style="224" customWidth="1"/>
    <col min="8" max="8" width="11.7109375" style="250" customWidth="1"/>
    <col min="9" max="10" width="11.7109375" style="151" customWidth="1"/>
    <col min="11" max="11" width="16.7109375" style="113" customWidth="1"/>
    <col min="12" max="12" width="9.85546875" style="113" customWidth="1"/>
    <col min="13" max="13" width="2.5703125" style="113" bestFit="1" customWidth="1"/>
    <col min="14" max="14" width="9.140625" style="113"/>
    <col min="15" max="15" width="9" style="113" customWidth="1"/>
    <col min="16" max="16384" width="9.140625" style="113"/>
  </cols>
  <sheetData>
    <row r="1" spans="1:15" s="114" customFormat="1" ht="18.75">
      <c r="A1" s="102" t="str">
        <f>+OSNOVA!A2</f>
        <v>POPIS DEL S PREDRAČUNOM</v>
      </c>
      <c r="B1" s="102"/>
      <c r="C1" s="220"/>
      <c r="D1" s="256"/>
      <c r="E1" s="221"/>
      <c r="F1" s="221"/>
      <c r="G1" s="222"/>
      <c r="H1" s="250"/>
      <c r="I1" s="212"/>
      <c r="J1" s="212"/>
      <c r="K1" s="76"/>
    </row>
    <row r="2" spans="1:15" s="114" customFormat="1" ht="18.75">
      <c r="A2" s="102"/>
      <c r="B2" s="102"/>
      <c r="C2" s="220"/>
      <c r="D2" s="256"/>
      <c r="E2" s="221"/>
      <c r="F2" s="221"/>
      <c r="G2" s="222"/>
      <c r="H2" s="250"/>
      <c r="I2" s="212"/>
      <c r="J2" s="212"/>
      <c r="K2" s="76"/>
    </row>
    <row r="3" spans="1:15" s="114" customFormat="1" ht="18.75">
      <c r="A3" s="102" t="str">
        <f>+DEL</f>
        <v>GRADBENOOBRTNIŠKA DELA</v>
      </c>
      <c r="C3" s="220"/>
      <c r="D3" s="256"/>
      <c r="E3" s="221"/>
      <c r="F3" s="221"/>
      <c r="G3" s="222"/>
      <c r="H3" s="250"/>
      <c r="I3" s="212"/>
      <c r="J3" s="212"/>
      <c r="K3" s="76"/>
    </row>
    <row r="4" spans="1:15" ht="14.25" customHeight="1">
      <c r="A4" s="95" t="s">
        <v>41</v>
      </c>
      <c r="K4" s="350"/>
      <c r="L4" s="291"/>
    </row>
    <row r="5" spans="1:15">
      <c r="B5" s="255"/>
      <c r="C5" s="225"/>
      <c r="D5" s="240"/>
      <c r="E5" s="225"/>
      <c r="F5" s="225"/>
      <c r="K5" s="350"/>
      <c r="L5" s="291"/>
    </row>
    <row r="6" spans="1:15" ht="12.75" customHeight="1">
      <c r="A6" s="95" t="s">
        <v>49</v>
      </c>
      <c r="B6" s="107"/>
      <c r="C6" s="225"/>
      <c r="D6" s="240"/>
      <c r="E6" s="225"/>
      <c r="F6" s="225"/>
      <c r="K6" s="350"/>
      <c r="L6" s="78"/>
    </row>
    <row r="7" spans="1:15" s="111" customFormat="1">
      <c r="A7" s="96" t="s">
        <v>119</v>
      </c>
      <c r="B7" s="123" t="s">
        <v>120</v>
      </c>
      <c r="C7" s="226" t="s">
        <v>121</v>
      </c>
      <c r="D7" s="258" t="s">
        <v>122</v>
      </c>
      <c r="E7" s="227" t="s">
        <v>123</v>
      </c>
      <c r="F7" s="227" t="s">
        <v>124</v>
      </c>
      <c r="G7" s="228"/>
      <c r="H7" s="251"/>
      <c r="I7" s="210"/>
      <c r="J7" s="210"/>
      <c r="L7" s="113"/>
      <c r="N7" s="112"/>
      <c r="O7" s="112"/>
    </row>
    <row r="8" spans="1:15">
      <c r="B8" s="124"/>
      <c r="F8" s="229"/>
    </row>
    <row r="9" spans="1:15" ht="18">
      <c r="A9" s="302"/>
      <c r="B9" s="338" t="s">
        <v>266</v>
      </c>
      <c r="F9" s="229"/>
    </row>
    <row r="10" spans="1:15">
      <c r="B10" s="124"/>
      <c r="F10" s="229"/>
    </row>
    <row r="11" spans="1:15" s="145" customFormat="1" ht="16.5" thickBot="1">
      <c r="A11" s="143" t="s">
        <v>213</v>
      </c>
      <c r="B11" s="144" t="s">
        <v>243</v>
      </c>
      <c r="C11" s="230"/>
      <c r="D11" s="259"/>
      <c r="E11" s="231"/>
      <c r="F11" s="232"/>
      <c r="G11" s="233"/>
      <c r="H11" s="250"/>
      <c r="I11" s="213"/>
      <c r="J11" s="213"/>
    </row>
    <row r="12" spans="1:15">
      <c r="A12" s="104"/>
      <c r="B12" s="124"/>
      <c r="F12" s="229"/>
    </row>
    <row r="13" spans="1:15" ht="24">
      <c r="A13" s="89" t="s">
        <v>214</v>
      </c>
      <c r="B13" s="282" t="s">
        <v>267</v>
      </c>
      <c r="C13" s="234" t="s">
        <v>34</v>
      </c>
      <c r="D13" s="260">
        <v>1</v>
      </c>
      <c r="E13" s="235">
        <f>IF(OSNOVA!$B$43=1,+G13*FRD*DF*(H13+1),"")</f>
        <v>0</v>
      </c>
      <c r="F13" s="235">
        <f>IF(OSNOVA!$B$43=1,D13*E13,"")</f>
        <v>0</v>
      </c>
      <c r="G13" s="236"/>
      <c r="H13" s="252"/>
      <c r="I13" s="214"/>
      <c r="J13" s="214"/>
    </row>
    <row r="14" spans="1:15">
      <c r="A14" s="139"/>
      <c r="B14" s="271"/>
      <c r="C14" s="234"/>
      <c r="D14" s="260"/>
      <c r="E14" s="235"/>
      <c r="F14" s="235"/>
      <c r="G14" s="297"/>
      <c r="I14" s="215"/>
      <c r="J14" s="215"/>
    </row>
    <row r="15" spans="1:15" ht="24">
      <c r="A15" s="89" t="s">
        <v>234</v>
      </c>
      <c r="B15" s="271" t="s">
        <v>268</v>
      </c>
      <c r="C15" s="234" t="s">
        <v>34</v>
      </c>
      <c r="D15" s="260">
        <v>1</v>
      </c>
      <c r="E15" s="235">
        <f>IF(OSNOVA!$B$43=1,+G15*FRD*DF*(H15+1),"")</f>
        <v>0</v>
      </c>
      <c r="F15" s="235">
        <f>IF(OSNOVA!$B$43=1,D15*E15,"")</f>
        <v>0</v>
      </c>
      <c r="G15" s="236"/>
      <c r="H15" s="252"/>
      <c r="I15" s="214"/>
      <c r="J15" s="214"/>
    </row>
    <row r="16" spans="1:15">
      <c r="A16" s="89"/>
      <c r="B16" s="271"/>
      <c r="C16" s="234"/>
      <c r="D16" s="260"/>
      <c r="E16" s="235"/>
      <c r="F16" s="235"/>
      <c r="G16" s="238"/>
      <c r="I16" s="215"/>
      <c r="J16" s="215"/>
    </row>
    <row r="17" spans="1:10" ht="36">
      <c r="A17" s="89" t="s">
        <v>235</v>
      </c>
      <c r="B17" s="271" t="s">
        <v>256</v>
      </c>
      <c r="C17" s="234" t="s">
        <v>34</v>
      </c>
      <c r="D17" s="260">
        <v>1</v>
      </c>
      <c r="E17" s="235">
        <f>IF(OSNOVA!$B$43=1,+G17*FRD*DF*(H17+1),"")</f>
        <v>0</v>
      </c>
      <c r="F17" s="235">
        <f>IF(OSNOVA!$B$43=1,D17*E17,"")</f>
        <v>0</v>
      </c>
      <c r="G17" s="236"/>
      <c r="H17" s="252"/>
      <c r="I17" s="214"/>
      <c r="J17" s="214"/>
    </row>
    <row r="18" spans="1:10">
      <c r="A18" s="89"/>
      <c r="B18" s="271"/>
    </row>
    <row r="19" spans="1:10" ht="48">
      <c r="A19" s="89" t="s">
        <v>236</v>
      </c>
      <c r="B19" s="261" t="s">
        <v>257</v>
      </c>
      <c r="C19" s="234" t="s">
        <v>84</v>
      </c>
      <c r="D19" s="260">
        <v>8</v>
      </c>
      <c r="E19" s="235">
        <f>IF(OSNOVA!$B$43=1,+G19*FRD*DF*(H19+1),"")</f>
        <v>0</v>
      </c>
      <c r="F19" s="235">
        <f>IF(OSNOVA!$B$43=1,D19*E19,"")</f>
        <v>0</v>
      </c>
      <c r="G19" s="236"/>
      <c r="H19" s="252"/>
      <c r="I19" s="214"/>
      <c r="J19" s="214"/>
    </row>
    <row r="20" spans="1:10">
      <c r="A20" s="89"/>
      <c r="B20" s="261"/>
      <c r="C20" s="234"/>
      <c r="D20" s="260"/>
      <c r="E20" s="235"/>
      <c r="F20" s="235"/>
      <c r="G20" s="238"/>
      <c r="I20" s="215"/>
      <c r="J20" s="215"/>
    </row>
    <row r="21" spans="1:10" ht="60">
      <c r="A21" s="89" t="s">
        <v>237</v>
      </c>
      <c r="B21" s="261" t="s">
        <v>258</v>
      </c>
      <c r="C21" s="234" t="s">
        <v>84</v>
      </c>
      <c r="D21" s="260">
        <v>2</v>
      </c>
      <c r="E21" s="235">
        <f>IF(OSNOVA!$B$43=1,+G21*FRD*DF*(H21+1),"")</f>
        <v>0</v>
      </c>
      <c r="F21" s="235">
        <f>IF(OSNOVA!$B$43=1,D21*E21,"")</f>
        <v>0</v>
      </c>
      <c r="G21" s="236"/>
      <c r="H21" s="252"/>
      <c r="I21" s="214"/>
      <c r="J21" s="214"/>
    </row>
    <row r="22" spans="1:10">
      <c r="A22" s="104"/>
      <c r="B22" s="261"/>
      <c r="C22" s="296"/>
      <c r="F22" s="229"/>
    </row>
    <row r="23" spans="1:10" s="133" customFormat="1" ht="13.5" thickBot="1">
      <c r="A23" s="137"/>
      <c r="B23" s="266"/>
      <c r="C23" s="242"/>
      <c r="D23" s="132" t="str">
        <f>CONCATENATE(A11," ",B11," - SKUPAJ:")</f>
        <v>1. Pripravljalna in rušitvena dela - SKUPAJ:</v>
      </c>
      <c r="E23" s="243"/>
      <c r="F23" s="244">
        <f>IF(OSNOVA!$B$43=1,SUM(F12:F22),"")</f>
        <v>0</v>
      </c>
      <c r="G23" s="245"/>
      <c r="H23" s="254"/>
      <c r="I23" s="163"/>
      <c r="J23" s="163"/>
    </row>
    <row r="24" spans="1:10" s="135" customFormat="1">
      <c r="A24" s="134"/>
      <c r="B24" s="264"/>
      <c r="C24" s="262"/>
      <c r="D24" s="263"/>
      <c r="E24" s="246"/>
      <c r="F24" s="247"/>
      <c r="G24" s="248"/>
      <c r="H24" s="254"/>
      <c r="I24" s="211"/>
      <c r="J24" s="211"/>
    </row>
    <row r="26" spans="1:10" ht="16.5" thickBot="1">
      <c r="A26" s="143" t="s">
        <v>215</v>
      </c>
      <c r="B26" s="144" t="s">
        <v>179</v>
      </c>
      <c r="C26" s="230"/>
      <c r="D26" s="259"/>
      <c r="E26" s="231"/>
      <c r="F26" s="232"/>
      <c r="G26" s="233"/>
      <c r="I26" s="213"/>
      <c r="J26" s="213"/>
    </row>
    <row r="27" spans="1:10">
      <c r="A27" s="104"/>
      <c r="B27" s="124"/>
      <c r="F27" s="229"/>
    </row>
    <row r="28" spans="1:10">
      <c r="A28" s="95" t="s">
        <v>41</v>
      </c>
      <c r="B28" s="113"/>
      <c r="F28" s="229"/>
    </row>
    <row r="29" spans="1:10" ht="25.5" customHeight="1">
      <c r="A29" s="287" t="s">
        <v>53</v>
      </c>
      <c r="B29" s="345" t="s">
        <v>180</v>
      </c>
      <c r="C29" s="345"/>
      <c r="D29" s="345"/>
      <c r="E29" s="345"/>
      <c r="F29" s="345"/>
    </row>
    <row r="30" spans="1:10" ht="38.25" customHeight="1">
      <c r="A30" s="287" t="s">
        <v>53</v>
      </c>
      <c r="B30" s="351" t="s">
        <v>181</v>
      </c>
      <c r="C30" s="351"/>
      <c r="D30" s="351"/>
      <c r="E30" s="351"/>
      <c r="F30" s="351"/>
    </row>
    <row r="31" spans="1:10" ht="24.75" customHeight="1">
      <c r="A31" s="287" t="s">
        <v>53</v>
      </c>
      <c r="B31" s="345" t="s">
        <v>182</v>
      </c>
      <c r="C31" s="345"/>
      <c r="D31" s="345"/>
      <c r="E31" s="345"/>
      <c r="F31" s="345"/>
    </row>
    <row r="32" spans="1:10" ht="24.75" customHeight="1">
      <c r="A32" s="288" t="s">
        <v>53</v>
      </c>
      <c r="B32" s="352" t="s">
        <v>183</v>
      </c>
      <c r="C32" s="352"/>
      <c r="D32" s="352"/>
      <c r="E32" s="352"/>
      <c r="F32" s="352"/>
    </row>
    <row r="33" spans="1:10" ht="24" customHeight="1">
      <c r="A33" s="287" t="s">
        <v>53</v>
      </c>
      <c r="B33" s="344" t="s">
        <v>35</v>
      </c>
      <c r="C33" s="344"/>
      <c r="D33" s="344"/>
      <c r="E33" s="344"/>
      <c r="F33" s="344"/>
    </row>
    <row r="34" spans="1:10">
      <c r="A34" s="287" t="s">
        <v>53</v>
      </c>
      <c r="B34" s="345" t="s">
        <v>184</v>
      </c>
      <c r="C34" s="345"/>
      <c r="D34" s="345"/>
      <c r="E34" s="345"/>
      <c r="F34" s="345"/>
    </row>
    <row r="35" spans="1:10">
      <c r="A35" s="287" t="s">
        <v>53</v>
      </c>
      <c r="B35" s="345" t="s">
        <v>185</v>
      </c>
      <c r="C35" s="345"/>
      <c r="D35" s="345"/>
      <c r="E35" s="345"/>
      <c r="F35" s="345"/>
    </row>
    <row r="36" spans="1:10" ht="25.5" customHeight="1">
      <c r="A36" s="287" t="s">
        <v>53</v>
      </c>
      <c r="B36" s="345" t="s">
        <v>186</v>
      </c>
      <c r="C36" s="345"/>
      <c r="D36" s="345"/>
      <c r="E36" s="345"/>
      <c r="F36" s="345"/>
    </row>
    <row r="37" spans="1:10" ht="25.5" customHeight="1">
      <c r="A37" s="287" t="s">
        <v>53</v>
      </c>
      <c r="B37" s="345" t="s">
        <v>187</v>
      </c>
      <c r="C37" s="345"/>
      <c r="D37" s="345"/>
      <c r="E37" s="345"/>
      <c r="F37" s="345"/>
    </row>
    <row r="38" spans="1:10">
      <c r="A38" s="287" t="s">
        <v>53</v>
      </c>
      <c r="B38" s="345" t="s">
        <v>188</v>
      </c>
      <c r="C38" s="345"/>
      <c r="D38" s="345"/>
      <c r="E38" s="345"/>
      <c r="F38" s="345"/>
    </row>
    <row r="39" spans="1:10">
      <c r="A39" s="289"/>
      <c r="B39" s="346" t="s">
        <v>80</v>
      </c>
      <c r="C39" s="346"/>
      <c r="D39" s="346"/>
      <c r="E39" s="346"/>
      <c r="F39" s="346"/>
    </row>
    <row r="40" spans="1:10">
      <c r="A40" s="275" t="s">
        <v>53</v>
      </c>
      <c r="B40" s="345" t="s">
        <v>189</v>
      </c>
      <c r="C40" s="345"/>
      <c r="D40" s="345"/>
      <c r="E40" s="345"/>
      <c r="F40" s="345"/>
    </row>
    <row r="41" spans="1:10">
      <c r="A41" s="139"/>
      <c r="B41" s="282"/>
      <c r="C41" s="113"/>
      <c r="D41" s="113"/>
      <c r="E41" s="113"/>
      <c r="F41" s="113"/>
      <c r="G41" s="113"/>
      <c r="H41" s="113"/>
      <c r="I41" s="113"/>
      <c r="J41" s="113"/>
    </row>
    <row r="42" spans="1:10" ht="60">
      <c r="A42" s="89" t="s">
        <v>216</v>
      </c>
      <c r="B42" s="278" t="s">
        <v>285</v>
      </c>
      <c r="C42" s="234" t="s">
        <v>84</v>
      </c>
      <c r="D42" s="260">
        <v>55</v>
      </c>
      <c r="E42" s="235">
        <f>IF(OSNOVA!$B$43=1,+G42*FRD*DF*(H42+1),"")</f>
        <v>0</v>
      </c>
      <c r="F42" s="235">
        <f>IF(OSNOVA!$B$43=1,D42*E42,"")</f>
        <v>0</v>
      </c>
      <c r="G42" s="236"/>
      <c r="H42" s="252"/>
      <c r="I42" s="214"/>
      <c r="J42" s="214"/>
    </row>
    <row r="43" spans="1:10">
      <c r="A43" s="89"/>
      <c r="B43" s="278"/>
      <c r="C43" s="234"/>
      <c r="D43" s="260"/>
      <c r="E43" s="235"/>
      <c r="F43" s="235"/>
      <c r="G43" s="238"/>
      <c r="I43" s="215"/>
      <c r="J43" s="215"/>
    </row>
    <row r="44" spans="1:10" ht="84">
      <c r="A44" s="89" t="s">
        <v>217</v>
      </c>
      <c r="B44" s="278" t="s">
        <v>286</v>
      </c>
      <c r="C44" s="234" t="s">
        <v>84</v>
      </c>
      <c r="D44" s="260">
        <v>180</v>
      </c>
      <c r="E44" s="235">
        <f>IF(OSNOVA!$B$43=1,+G44*FRD*DF*(H44+1),"")</f>
        <v>0</v>
      </c>
      <c r="F44" s="235">
        <f>IF(OSNOVA!$B$43=1,D44*E44,"")</f>
        <v>0</v>
      </c>
      <c r="G44" s="236"/>
      <c r="H44" s="252"/>
      <c r="I44" s="214"/>
      <c r="J44" s="214"/>
    </row>
    <row r="45" spans="1:10">
      <c r="A45" s="89"/>
      <c r="B45" s="278"/>
      <c r="F45" s="229"/>
    </row>
    <row r="46" spans="1:10" ht="84">
      <c r="A46" s="89" t="s">
        <v>284</v>
      </c>
      <c r="B46" s="278" t="s">
        <v>287</v>
      </c>
      <c r="C46" s="234" t="s">
        <v>84</v>
      </c>
      <c r="D46" s="260">
        <v>100</v>
      </c>
      <c r="E46" s="235">
        <f>IF(OSNOVA!$B$43=1,+G46*FRD*DF*(H46+1),"")</f>
        <v>0</v>
      </c>
      <c r="F46" s="235">
        <f>IF(OSNOVA!$B$43=1,D46*E46,"")</f>
        <v>0</v>
      </c>
      <c r="G46" s="236"/>
      <c r="H46" s="252"/>
      <c r="I46" s="214"/>
      <c r="J46" s="214"/>
    </row>
    <row r="47" spans="1:10">
      <c r="A47" s="89"/>
      <c r="B47" s="278"/>
      <c r="F47" s="229"/>
    </row>
    <row r="48" spans="1:10" ht="84">
      <c r="A48" s="89" t="s">
        <v>218</v>
      </c>
      <c r="B48" s="278" t="s">
        <v>288</v>
      </c>
      <c r="C48" s="234" t="s">
        <v>84</v>
      </c>
      <c r="D48" s="260">
        <v>5</v>
      </c>
      <c r="E48" s="235">
        <f>IF(OSNOVA!$B$43=1,+G48*FRD*DF*(H48+1),"")</f>
        <v>0</v>
      </c>
      <c r="F48" s="235">
        <f>IF(OSNOVA!$B$43=1,D48*E48,"")</f>
        <v>0</v>
      </c>
      <c r="G48" s="236"/>
      <c r="H48" s="252"/>
      <c r="I48" s="214"/>
      <c r="J48" s="214"/>
    </row>
    <row r="49" spans="1:15">
      <c r="A49" s="89"/>
      <c r="B49" s="278"/>
      <c r="F49" s="229"/>
    </row>
    <row r="50" spans="1:15" ht="24">
      <c r="A50" s="89" t="s">
        <v>219</v>
      </c>
      <c r="B50" s="295" t="s">
        <v>269</v>
      </c>
      <c r="C50" s="234" t="s">
        <v>85</v>
      </c>
      <c r="D50" s="260">
        <v>136</v>
      </c>
      <c r="E50" s="235">
        <f>IF(OSNOVA!$B$43=1,+G50*FRD*DF*(H50+1),"")</f>
        <v>0</v>
      </c>
      <c r="F50" s="235">
        <f>IF(OSNOVA!$B$43=1,D50*E50,"")</f>
        <v>0</v>
      </c>
      <c r="G50" s="236"/>
      <c r="H50" s="252"/>
      <c r="I50" s="214"/>
      <c r="J50" s="214"/>
    </row>
    <row r="51" spans="1:15">
      <c r="A51" s="89"/>
      <c r="B51" s="286"/>
      <c r="C51" s="234"/>
      <c r="D51" s="260"/>
      <c r="E51" s="235"/>
      <c r="F51" s="235"/>
      <c r="G51" s="238"/>
      <c r="I51" s="215"/>
      <c r="J51" s="215"/>
    </row>
    <row r="52" spans="1:15" ht="48">
      <c r="A52" s="89" t="s">
        <v>220</v>
      </c>
      <c r="B52" s="295" t="s">
        <v>270</v>
      </c>
      <c r="C52" s="234" t="s">
        <v>84</v>
      </c>
      <c r="D52" s="260">
        <v>55</v>
      </c>
      <c r="E52" s="235">
        <f>IF(OSNOVA!$B$43=1,+G52*FRD*DF*(H52+1),"")</f>
        <v>0</v>
      </c>
      <c r="F52" s="235">
        <f>IF(OSNOVA!$B$43=1,D52*E52,"")</f>
        <v>0</v>
      </c>
      <c r="G52" s="236"/>
      <c r="H52" s="252"/>
      <c r="I52" s="214"/>
      <c r="J52" s="214"/>
    </row>
    <row r="53" spans="1:15">
      <c r="A53" s="89"/>
      <c r="B53" s="330"/>
      <c r="C53" s="234"/>
      <c r="D53" s="260"/>
      <c r="E53" s="235"/>
      <c r="F53" s="235"/>
      <c r="G53" s="238"/>
      <c r="I53" s="215"/>
      <c r="J53" s="215"/>
    </row>
    <row r="54" spans="1:15" ht="60">
      <c r="A54" s="89" t="s">
        <v>244</v>
      </c>
      <c r="B54" s="271" t="s">
        <v>283</v>
      </c>
      <c r="C54" s="234" t="s">
        <v>84</v>
      </c>
      <c r="D54" s="260">
        <v>24</v>
      </c>
      <c r="E54" s="235">
        <f>IF(OSNOVA!$B$43=1,+G54*FRD*DF*(H54+1),"")</f>
        <v>0</v>
      </c>
      <c r="F54" s="235">
        <f>IF(OSNOVA!$B$43=1,D54*E54,"")</f>
        <v>0</v>
      </c>
      <c r="G54" s="236"/>
      <c r="H54" s="252"/>
      <c r="I54" s="214"/>
      <c r="J54" s="214"/>
    </row>
    <row r="55" spans="1:15">
      <c r="A55" s="104"/>
      <c r="B55" s="124"/>
      <c r="F55" s="229"/>
    </row>
    <row r="56" spans="1:15" ht="13.5" thickBot="1">
      <c r="A56" s="137"/>
      <c r="B56" s="266"/>
      <c r="C56" s="242"/>
      <c r="D56" s="132" t="str">
        <f>CONCATENATE(A26," ",B26," - SKUPAJ:")</f>
        <v>2. Zemeljska dela - SKUPAJ:</v>
      </c>
      <c r="E56" s="243"/>
      <c r="F56" s="244">
        <f>IF(OSNOVA!$B$43=1,SUM(F41:F55),"")</f>
        <v>0</v>
      </c>
      <c r="G56" s="245"/>
      <c r="H56" s="254"/>
      <c r="I56" s="163"/>
      <c r="J56" s="163"/>
    </row>
    <row r="59" spans="1:15" ht="16.5" thickBot="1">
      <c r="A59" s="143" t="s">
        <v>44</v>
      </c>
      <c r="B59" s="144" t="s">
        <v>158</v>
      </c>
      <c r="C59" s="230"/>
      <c r="D59" s="259"/>
      <c r="E59" s="231"/>
      <c r="F59" s="232"/>
      <c r="G59" s="233"/>
      <c r="I59" s="213"/>
      <c r="J59" s="213"/>
    </row>
    <row r="60" spans="1:15">
      <c r="A60" s="104"/>
      <c r="B60" s="124"/>
      <c r="F60" s="229"/>
    </row>
    <row r="61" spans="1:15" s="224" customFormat="1">
      <c r="A61" s="95" t="s">
        <v>41</v>
      </c>
      <c r="B61" s="124"/>
      <c r="C61" s="223"/>
      <c r="D61" s="257"/>
      <c r="E61" s="218"/>
      <c r="F61" s="229"/>
      <c r="H61" s="250"/>
      <c r="I61" s="151"/>
      <c r="J61" s="151"/>
      <c r="K61" s="113"/>
      <c r="L61" s="113"/>
      <c r="M61" s="113"/>
      <c r="N61" s="113"/>
      <c r="O61" s="113"/>
    </row>
    <row r="62" spans="1:15" s="224" customFormat="1" ht="36.75" customHeight="1">
      <c r="A62" s="276" t="s">
        <v>53</v>
      </c>
      <c r="B62" s="349" t="s">
        <v>190</v>
      </c>
      <c r="C62" s="349"/>
      <c r="D62" s="349"/>
      <c r="E62" s="349"/>
      <c r="F62" s="349"/>
      <c r="H62" s="250"/>
      <c r="I62" s="151"/>
      <c r="J62" s="151"/>
      <c r="K62" s="113"/>
      <c r="L62" s="113"/>
      <c r="M62" s="113"/>
      <c r="N62" s="113"/>
      <c r="O62" s="113"/>
    </row>
    <row r="63" spans="1:15" s="224" customFormat="1" ht="12.75" customHeight="1">
      <c r="A63" s="276" t="s">
        <v>53</v>
      </c>
      <c r="B63" s="344" t="s">
        <v>191</v>
      </c>
      <c r="C63" s="344"/>
      <c r="D63" s="344"/>
      <c r="E63" s="344"/>
      <c r="F63" s="344"/>
      <c r="H63" s="250"/>
      <c r="I63" s="151"/>
      <c r="J63" s="151"/>
      <c r="K63" s="113"/>
      <c r="L63" s="113"/>
      <c r="M63" s="113"/>
      <c r="N63" s="113"/>
      <c r="O63" s="113"/>
    </row>
    <row r="64" spans="1:15" s="224" customFormat="1" ht="37.5" customHeight="1">
      <c r="A64" s="276" t="s">
        <v>53</v>
      </c>
      <c r="B64" s="347" t="s">
        <v>192</v>
      </c>
      <c r="C64" s="347"/>
      <c r="D64" s="347"/>
      <c r="E64" s="347"/>
      <c r="F64" s="347"/>
      <c r="H64" s="250"/>
      <c r="I64" s="151"/>
      <c r="J64" s="151"/>
      <c r="K64" s="113"/>
      <c r="L64" s="113"/>
      <c r="M64" s="113"/>
      <c r="N64" s="113"/>
      <c r="O64" s="113"/>
    </row>
    <row r="65" spans="1:15" s="224" customFormat="1">
      <c r="A65" s="276" t="s">
        <v>53</v>
      </c>
      <c r="B65" s="343" t="s">
        <v>193</v>
      </c>
      <c r="C65" s="343"/>
      <c r="D65" s="343"/>
      <c r="E65" s="343"/>
      <c r="F65" s="343"/>
      <c r="H65" s="250"/>
      <c r="I65" s="151"/>
      <c r="J65" s="151"/>
      <c r="K65" s="113"/>
      <c r="L65" s="113"/>
      <c r="M65" s="113"/>
      <c r="N65" s="113"/>
      <c r="O65" s="113"/>
    </row>
    <row r="66" spans="1:15" s="224" customFormat="1" ht="27" customHeight="1">
      <c r="A66" s="277" t="s">
        <v>53</v>
      </c>
      <c r="B66" s="345" t="s">
        <v>194</v>
      </c>
      <c r="C66" s="345"/>
      <c r="D66" s="345"/>
      <c r="E66" s="345"/>
      <c r="F66" s="345"/>
      <c r="H66" s="250"/>
      <c r="I66" s="151"/>
      <c r="J66" s="151"/>
      <c r="K66" s="113"/>
      <c r="L66" s="113"/>
      <c r="M66" s="113"/>
      <c r="N66" s="113"/>
      <c r="O66" s="113"/>
    </row>
    <row r="67" spans="1:15" s="224" customFormat="1" ht="26.25" customHeight="1">
      <c r="A67" s="277" t="s">
        <v>53</v>
      </c>
      <c r="B67" s="345" t="s">
        <v>195</v>
      </c>
      <c r="C67" s="345"/>
      <c r="D67" s="345"/>
      <c r="E67" s="345"/>
      <c r="F67" s="345"/>
      <c r="H67" s="250"/>
      <c r="I67" s="151"/>
      <c r="J67" s="151"/>
      <c r="K67" s="113"/>
      <c r="L67" s="113"/>
      <c r="M67" s="113"/>
      <c r="N67" s="113"/>
      <c r="O67" s="113"/>
    </row>
    <row r="68" spans="1:15" s="224" customFormat="1" ht="26.25" customHeight="1">
      <c r="A68" s="277" t="s">
        <v>53</v>
      </c>
      <c r="B68" s="347" t="s">
        <v>196</v>
      </c>
      <c r="C68" s="347"/>
      <c r="D68" s="347"/>
      <c r="E68" s="347"/>
      <c r="F68" s="347"/>
      <c r="H68" s="250"/>
      <c r="I68" s="151"/>
      <c r="J68" s="151"/>
      <c r="K68" s="113"/>
      <c r="L68" s="113"/>
      <c r="M68" s="113"/>
      <c r="N68" s="113"/>
      <c r="O68" s="113"/>
    </row>
    <row r="69" spans="1:15" s="224" customFormat="1" ht="38.25" customHeight="1">
      <c r="A69" s="277" t="s">
        <v>53</v>
      </c>
      <c r="B69" s="348" t="s">
        <v>79</v>
      </c>
      <c r="C69" s="348"/>
      <c r="D69" s="348"/>
      <c r="E69" s="348"/>
      <c r="F69" s="348"/>
      <c r="H69" s="250"/>
      <c r="I69" s="151"/>
      <c r="J69" s="151"/>
      <c r="K69" s="113"/>
      <c r="L69" s="113"/>
      <c r="M69" s="113"/>
      <c r="N69" s="113"/>
      <c r="O69" s="113"/>
    </row>
    <row r="70" spans="1:15" s="224" customFormat="1">
      <c r="A70" s="276"/>
      <c r="B70" s="346" t="s">
        <v>80</v>
      </c>
      <c r="C70" s="346"/>
      <c r="D70" s="346"/>
      <c r="E70" s="346"/>
      <c r="F70" s="346"/>
      <c r="H70" s="250"/>
      <c r="I70" s="151"/>
      <c r="J70" s="151"/>
      <c r="K70" s="113"/>
      <c r="L70" s="113"/>
      <c r="M70" s="113"/>
      <c r="N70" s="113"/>
      <c r="O70" s="113"/>
    </row>
    <row r="71" spans="1:15" s="224" customFormat="1">
      <c r="A71" s="277" t="s">
        <v>53</v>
      </c>
      <c r="B71" s="343" t="s">
        <v>197</v>
      </c>
      <c r="C71" s="343"/>
      <c r="D71" s="343"/>
      <c r="E71" s="343"/>
      <c r="F71" s="343"/>
      <c r="H71" s="250"/>
      <c r="I71" s="151"/>
      <c r="J71" s="151"/>
      <c r="K71" s="113"/>
      <c r="L71" s="113"/>
      <c r="M71" s="113"/>
      <c r="N71" s="113"/>
      <c r="O71" s="113"/>
    </row>
    <row r="72" spans="1:15" s="224" customFormat="1">
      <c r="A72" s="276" t="s">
        <v>53</v>
      </c>
      <c r="B72" s="343" t="s">
        <v>198</v>
      </c>
      <c r="C72" s="343"/>
      <c r="D72" s="343"/>
      <c r="E72" s="343"/>
      <c r="F72" s="343"/>
      <c r="H72" s="250"/>
      <c r="I72" s="151"/>
      <c r="J72" s="151"/>
      <c r="K72" s="113"/>
      <c r="L72" s="113"/>
      <c r="M72" s="113"/>
      <c r="N72" s="113"/>
      <c r="O72" s="113"/>
    </row>
    <row r="73" spans="1:15" s="224" customFormat="1" ht="12.75" customHeight="1">
      <c r="A73" s="276" t="s">
        <v>53</v>
      </c>
      <c r="B73" s="345" t="s">
        <v>199</v>
      </c>
      <c r="C73" s="345"/>
      <c r="D73" s="345"/>
      <c r="E73" s="345"/>
      <c r="F73" s="345"/>
      <c r="H73" s="250"/>
      <c r="I73" s="151"/>
      <c r="J73" s="151"/>
      <c r="K73" s="113"/>
      <c r="L73" s="113"/>
      <c r="M73" s="113"/>
      <c r="N73" s="113"/>
      <c r="O73" s="113"/>
    </row>
    <row r="74" spans="1:15" s="224" customFormat="1">
      <c r="A74" s="276" t="s">
        <v>53</v>
      </c>
      <c r="B74" s="345" t="s">
        <v>200</v>
      </c>
      <c r="C74" s="345"/>
      <c r="D74" s="345"/>
      <c r="E74" s="345"/>
      <c r="F74" s="345"/>
      <c r="H74" s="250"/>
      <c r="I74" s="151"/>
      <c r="J74" s="151"/>
      <c r="K74" s="113"/>
      <c r="L74" s="113"/>
      <c r="M74" s="113"/>
      <c r="N74" s="113"/>
      <c r="O74" s="113"/>
    </row>
    <row r="75" spans="1:15" s="224" customFormat="1" ht="12.75" customHeight="1">
      <c r="A75" s="276" t="s">
        <v>53</v>
      </c>
      <c r="B75" s="344" t="s">
        <v>201</v>
      </c>
      <c r="C75" s="344"/>
      <c r="D75" s="344"/>
      <c r="E75" s="344"/>
      <c r="F75" s="344"/>
      <c r="H75" s="250"/>
      <c r="I75" s="151"/>
      <c r="J75" s="151"/>
      <c r="K75" s="113"/>
      <c r="L75" s="113"/>
      <c r="M75" s="113"/>
      <c r="N75" s="113"/>
      <c r="O75" s="113"/>
    </row>
    <row r="76" spans="1:15" s="224" customFormat="1" ht="12.75" customHeight="1">
      <c r="A76" s="276" t="s">
        <v>53</v>
      </c>
      <c r="B76" s="344" t="s">
        <v>202</v>
      </c>
      <c r="C76" s="344"/>
      <c r="D76" s="344"/>
      <c r="E76" s="344"/>
      <c r="F76" s="344"/>
      <c r="H76" s="250"/>
      <c r="I76" s="151"/>
      <c r="J76" s="151"/>
      <c r="K76" s="113"/>
      <c r="L76" s="113"/>
      <c r="M76" s="113"/>
      <c r="N76" s="113"/>
      <c r="O76" s="113"/>
    </row>
    <row r="77" spans="1:15" ht="12.75" customHeight="1">
      <c r="A77" s="276" t="s">
        <v>53</v>
      </c>
      <c r="B77" s="344" t="s">
        <v>203</v>
      </c>
      <c r="C77" s="344"/>
      <c r="D77" s="344"/>
      <c r="E77" s="344"/>
      <c r="F77" s="344"/>
    </row>
    <row r="78" spans="1:15">
      <c r="A78" s="276" t="s">
        <v>53</v>
      </c>
      <c r="B78" s="344" t="s">
        <v>204</v>
      </c>
      <c r="C78" s="344"/>
      <c r="D78" s="344"/>
      <c r="E78" s="344"/>
      <c r="F78" s="344"/>
    </row>
    <row r="79" spans="1:15" ht="24" customHeight="1">
      <c r="A79" s="276" t="s">
        <v>53</v>
      </c>
      <c r="B79" s="344" t="s">
        <v>205</v>
      </c>
      <c r="C79" s="344"/>
      <c r="D79" s="344"/>
      <c r="E79" s="344"/>
      <c r="F79" s="344"/>
    </row>
    <row r="80" spans="1:15">
      <c r="A80" s="276" t="s">
        <v>53</v>
      </c>
      <c r="B80" s="344" t="s">
        <v>206</v>
      </c>
      <c r="C80" s="344"/>
      <c r="D80" s="344"/>
      <c r="E80" s="344"/>
      <c r="F80" s="344"/>
    </row>
    <row r="81" spans="1:11" ht="25.5" customHeight="1">
      <c r="A81" s="276" t="s">
        <v>53</v>
      </c>
      <c r="B81" s="344" t="s">
        <v>207</v>
      </c>
      <c r="C81" s="344"/>
      <c r="D81" s="344"/>
      <c r="E81" s="344"/>
      <c r="F81" s="344"/>
    </row>
    <row r="82" spans="1:11" ht="12.75" customHeight="1">
      <c r="A82" s="276" t="s">
        <v>53</v>
      </c>
      <c r="B82" s="343" t="s">
        <v>208</v>
      </c>
      <c r="C82" s="343"/>
      <c r="D82" s="343"/>
      <c r="E82" s="343"/>
      <c r="F82" s="343"/>
    </row>
    <row r="83" spans="1:11">
      <c r="A83" s="136"/>
      <c r="B83" s="113"/>
      <c r="C83" s="113"/>
      <c r="D83" s="260"/>
      <c r="E83" s="235"/>
      <c r="F83" s="235"/>
      <c r="G83" s="113"/>
      <c r="I83" s="215"/>
      <c r="J83" s="215"/>
    </row>
    <row r="84" spans="1:11" ht="24">
      <c r="A84" s="89" t="s">
        <v>221</v>
      </c>
      <c r="B84" s="261" t="s">
        <v>271</v>
      </c>
      <c r="C84" s="234" t="s">
        <v>84</v>
      </c>
      <c r="D84" s="260">
        <v>88</v>
      </c>
      <c r="E84" s="235">
        <f>IF(OSNOVA!$B$43=1,+G84*FRD*DF*(H84+1),"")</f>
        <v>0</v>
      </c>
      <c r="F84" s="235">
        <f>IF(OSNOVA!$B$43=1,D84*E84,"")</f>
        <v>0</v>
      </c>
      <c r="G84" s="236"/>
      <c r="H84" s="252"/>
      <c r="I84" s="214"/>
      <c r="J84" s="214"/>
    </row>
    <row r="85" spans="1:11">
      <c r="A85" s="139"/>
      <c r="B85" s="282"/>
      <c r="C85" s="234"/>
      <c r="D85" s="260"/>
      <c r="E85" s="235"/>
      <c r="F85" s="235"/>
      <c r="G85" s="238"/>
      <c r="I85" s="215"/>
      <c r="J85" s="215"/>
    </row>
    <row r="86" spans="1:11" ht="48">
      <c r="A86" s="89" t="s">
        <v>222</v>
      </c>
      <c r="B86" s="261" t="s">
        <v>272</v>
      </c>
      <c r="C86" s="234" t="s">
        <v>84</v>
      </c>
      <c r="D86" s="260">
        <v>201</v>
      </c>
      <c r="E86" s="235">
        <f>IF(OSNOVA!$B$43=1,+G86*FRD*DF*(H86+1),"")</f>
        <v>0</v>
      </c>
      <c r="F86" s="235">
        <f>IF(OSNOVA!$B$43=1,D86*E86,"")</f>
        <v>0</v>
      </c>
      <c r="G86" s="236"/>
      <c r="H86" s="252"/>
      <c r="I86" s="214"/>
      <c r="J86" s="214"/>
    </row>
    <row r="87" spans="1:11">
      <c r="A87" s="139"/>
      <c r="B87" s="282"/>
      <c r="C87" s="234"/>
      <c r="D87" s="260"/>
      <c r="E87" s="235"/>
      <c r="F87" s="235"/>
      <c r="G87" s="238"/>
      <c r="I87" s="215"/>
      <c r="J87" s="215"/>
    </row>
    <row r="88" spans="1:11" ht="36">
      <c r="A88" s="89" t="s">
        <v>223</v>
      </c>
      <c r="B88" s="261" t="s">
        <v>273</v>
      </c>
      <c r="C88" s="234" t="s">
        <v>84</v>
      </c>
      <c r="D88" s="260">
        <v>20.5</v>
      </c>
      <c r="E88" s="235">
        <f>IF(OSNOVA!$B$43=1,+G88*FRD*DF*(H88+1),"")</f>
        <v>0</v>
      </c>
      <c r="F88" s="235">
        <f>IF(OSNOVA!$B$43=1,D88*E88,"")</f>
        <v>0</v>
      </c>
      <c r="G88" s="236"/>
      <c r="H88" s="252"/>
      <c r="I88" s="214"/>
      <c r="J88" s="214"/>
    </row>
    <row r="89" spans="1:11">
      <c r="A89" s="139"/>
      <c r="B89" s="330"/>
      <c r="C89" s="234"/>
      <c r="D89" s="260"/>
      <c r="E89" s="235"/>
      <c r="F89" s="235"/>
      <c r="G89" s="238"/>
      <c r="I89" s="215"/>
      <c r="J89" s="215"/>
    </row>
    <row r="90" spans="1:11" ht="24">
      <c r="A90" s="89" t="s">
        <v>224</v>
      </c>
      <c r="B90" s="261" t="s">
        <v>210</v>
      </c>
      <c r="D90" s="260"/>
    </row>
    <row r="91" spans="1:11">
      <c r="A91" s="285" t="s">
        <v>53</v>
      </c>
      <c r="B91" s="219" t="s">
        <v>238</v>
      </c>
      <c r="C91" s="234" t="s">
        <v>127</v>
      </c>
      <c r="D91" s="260">
        <v>2221.2600000000002</v>
      </c>
      <c r="E91" s="235">
        <f>IF(OSNOVA!$B$43=1,+G91*FRD*DF*(H91+1),"")</f>
        <v>0</v>
      </c>
      <c r="F91" s="235">
        <f>IF(OSNOVA!$B$43=1,D91*E91,"")</f>
        <v>0</v>
      </c>
      <c r="G91" s="236"/>
      <c r="H91" s="252"/>
      <c r="I91" s="214"/>
      <c r="J91" s="214"/>
    </row>
    <row r="92" spans="1:11">
      <c r="A92" s="285" t="s">
        <v>53</v>
      </c>
      <c r="B92" s="219" t="s">
        <v>240</v>
      </c>
      <c r="C92" s="234" t="s">
        <v>127</v>
      </c>
      <c r="D92" s="260">
        <v>17627.3</v>
      </c>
      <c r="E92" s="235">
        <f>IF(OSNOVA!$B$43=1,+G92*FRD*DF*(H92+1),"")</f>
        <v>0</v>
      </c>
      <c r="F92" s="235">
        <f>IF(OSNOVA!$B$43=1,D92*E92,"")</f>
        <v>0</v>
      </c>
      <c r="G92" s="236"/>
      <c r="H92" s="252"/>
      <c r="I92" s="214"/>
      <c r="J92" s="214"/>
    </row>
    <row r="93" spans="1:11">
      <c r="A93" s="104"/>
      <c r="B93" s="124"/>
      <c r="F93" s="229"/>
    </row>
    <row r="94" spans="1:11" ht="13.5" thickBot="1">
      <c r="A94" s="137"/>
      <c r="B94" s="266"/>
      <c r="C94" s="242"/>
      <c r="D94" s="132" t="str">
        <f>CONCATENATE(A59," ",B59," - SKUPAJ:")</f>
        <v>3. Betonska dela - SKUPAJ:</v>
      </c>
      <c r="E94" s="243"/>
      <c r="F94" s="244">
        <f>IF(OSNOVA!$B$43=1,SUM(F83:F93),"")</f>
        <v>0</v>
      </c>
      <c r="G94" s="245"/>
      <c r="H94" s="254"/>
      <c r="I94" s="163"/>
      <c r="J94" s="163"/>
    </row>
    <row r="96" spans="1:11" ht="15">
      <c r="K96" s="337"/>
    </row>
    <row r="97" spans="1:11" ht="16.5" thickBot="1">
      <c r="A97" s="143" t="s">
        <v>225</v>
      </c>
      <c r="B97" s="144" t="s">
        <v>159</v>
      </c>
      <c r="C97" s="230"/>
      <c r="D97" s="259"/>
      <c r="E97" s="231"/>
      <c r="F97" s="232"/>
      <c r="G97" s="233"/>
      <c r="I97" s="213"/>
      <c r="J97" s="213"/>
      <c r="K97" s="337"/>
    </row>
    <row r="98" spans="1:11">
      <c r="A98" s="104"/>
      <c r="B98" s="124"/>
      <c r="F98" s="229"/>
    </row>
    <row r="99" spans="1:11">
      <c r="A99" s="95" t="s">
        <v>41</v>
      </c>
      <c r="B99" s="124"/>
      <c r="F99" s="229"/>
    </row>
    <row r="100" spans="1:11" ht="48.75" customHeight="1">
      <c r="A100" s="276" t="s">
        <v>53</v>
      </c>
      <c r="B100" s="345" t="s">
        <v>209</v>
      </c>
      <c r="C100" s="345"/>
      <c r="D100" s="345"/>
      <c r="E100" s="345"/>
      <c r="F100" s="345"/>
    </row>
    <row r="101" spans="1:11">
      <c r="A101" s="276"/>
      <c r="B101" s="346" t="s">
        <v>80</v>
      </c>
      <c r="C101" s="346"/>
      <c r="D101" s="346"/>
      <c r="E101" s="346"/>
      <c r="F101" s="346"/>
    </row>
    <row r="102" spans="1:11">
      <c r="A102" s="276" t="s">
        <v>53</v>
      </c>
      <c r="B102" s="343" t="s">
        <v>211</v>
      </c>
      <c r="C102" s="343"/>
      <c r="D102" s="343"/>
      <c r="E102" s="343"/>
      <c r="F102" s="343"/>
    </row>
    <row r="103" spans="1:11">
      <c r="A103" s="89"/>
      <c r="B103" s="282"/>
      <c r="C103" s="234"/>
      <c r="D103" s="260"/>
      <c r="E103" s="235"/>
      <c r="F103" s="235"/>
      <c r="G103" s="281"/>
      <c r="I103" s="215"/>
      <c r="J103" s="215"/>
    </row>
    <row r="104" spans="1:11" ht="36">
      <c r="A104" s="89" t="s">
        <v>226</v>
      </c>
      <c r="B104" s="282" t="s">
        <v>277</v>
      </c>
      <c r="C104" s="234" t="s">
        <v>85</v>
      </c>
      <c r="D104" s="260">
        <v>83</v>
      </c>
      <c r="E104" s="235">
        <f>IF(OSNOVA!$B$43=1,+G104*FRD*DF*(H104+1),"")</f>
        <v>0</v>
      </c>
      <c r="F104" s="235">
        <f>IF(OSNOVA!$B$43=1,D104*E104,"")</f>
        <v>0</v>
      </c>
      <c r="G104" s="279"/>
      <c r="H104" s="252"/>
      <c r="I104" s="214"/>
      <c r="J104" s="214"/>
    </row>
    <row r="105" spans="1:11">
      <c r="A105" s="139"/>
      <c r="B105" s="330"/>
      <c r="C105" s="234"/>
      <c r="D105" s="260"/>
      <c r="E105" s="235"/>
      <c r="F105" s="235"/>
      <c r="G105" s="281"/>
      <c r="I105" s="215"/>
      <c r="J105" s="215"/>
    </row>
    <row r="106" spans="1:11" ht="36">
      <c r="A106" s="89" t="s">
        <v>227</v>
      </c>
      <c r="B106" s="282" t="s">
        <v>276</v>
      </c>
      <c r="C106" s="234" t="s">
        <v>85</v>
      </c>
      <c r="D106" s="260">
        <v>82</v>
      </c>
      <c r="E106" s="235">
        <f>IF(OSNOVA!$B$43=1,+G106*FRD*DF*(H106+1),"")</f>
        <v>0</v>
      </c>
      <c r="F106" s="235">
        <f>IF(OSNOVA!$B$43=1,D106*E106,"")</f>
        <v>0</v>
      </c>
      <c r="G106" s="279"/>
      <c r="H106" s="252"/>
      <c r="I106" s="214"/>
      <c r="J106" s="214"/>
    </row>
    <row r="107" spans="1:11">
      <c r="A107" s="139"/>
      <c r="B107" s="282"/>
      <c r="C107" s="234"/>
      <c r="D107" s="260"/>
      <c r="E107" s="235"/>
      <c r="F107" s="235"/>
      <c r="G107" s="281"/>
      <c r="I107" s="215"/>
      <c r="J107" s="215"/>
    </row>
    <row r="108" spans="1:11" ht="48">
      <c r="A108" s="89" t="s">
        <v>228</v>
      </c>
      <c r="B108" s="261" t="s">
        <v>275</v>
      </c>
      <c r="C108" s="234" t="s">
        <v>85</v>
      </c>
      <c r="D108" s="260">
        <v>121.5</v>
      </c>
      <c r="E108" s="235">
        <f>IF(OSNOVA!$B$43=1,+G108*FRD*DF*(H108+1),"")</f>
        <v>0</v>
      </c>
      <c r="F108" s="235">
        <f>IF(OSNOVA!$B$43=1,D108*E108,"")</f>
        <v>0</v>
      </c>
      <c r="G108" s="279"/>
      <c r="H108" s="252"/>
      <c r="I108" s="214"/>
      <c r="J108" s="214"/>
    </row>
    <row r="109" spans="1:11">
      <c r="A109" s="139"/>
      <c r="B109" s="284"/>
      <c r="C109" s="234"/>
      <c r="D109" s="260"/>
      <c r="E109" s="235"/>
      <c r="F109" s="235"/>
      <c r="G109" s="281"/>
      <c r="I109" s="215"/>
      <c r="J109" s="215"/>
    </row>
    <row r="110" spans="1:11" ht="36">
      <c r="A110" s="89" t="s">
        <v>245</v>
      </c>
      <c r="B110" s="282" t="s">
        <v>274</v>
      </c>
      <c r="C110" s="234" t="s">
        <v>85</v>
      </c>
      <c r="D110" s="260">
        <v>92</v>
      </c>
      <c r="E110" s="235">
        <f>IF(OSNOVA!$B$43=1,+G110*FRD*DF*(H110+1),"")</f>
        <v>0</v>
      </c>
      <c r="F110" s="235">
        <f>IF(OSNOVA!$B$43=1,D110*E110,"")</f>
        <v>0</v>
      </c>
      <c r="G110" s="279"/>
      <c r="H110" s="252"/>
      <c r="I110" s="214"/>
      <c r="J110" s="214"/>
    </row>
    <row r="111" spans="1:11">
      <c r="A111" s="104"/>
      <c r="B111" s="282"/>
      <c r="F111" s="229"/>
    </row>
    <row r="112" spans="1:11" ht="13.5" thickBot="1">
      <c r="A112" s="137"/>
      <c r="B112" s="266"/>
      <c r="C112" s="242"/>
      <c r="D112" s="132" t="str">
        <f>CONCATENATE(A97," ",B97," - SKUPAJ:")</f>
        <v>4. Tesarska dela - SKUPAJ:</v>
      </c>
      <c r="E112" s="243"/>
      <c r="F112" s="244">
        <f>IF(OSNOVA!$B$43=1,SUM(F103:F111),"")</f>
        <v>0</v>
      </c>
      <c r="G112" s="245"/>
      <c r="H112" s="254"/>
      <c r="I112" s="163"/>
      <c r="J112" s="163"/>
      <c r="K112" s="133"/>
    </row>
    <row r="113" spans="1:11">
      <c r="A113" s="88"/>
      <c r="B113" s="89"/>
      <c r="C113" s="239"/>
      <c r="D113" s="241"/>
      <c r="E113" s="225"/>
      <c r="F113" s="225"/>
      <c r="G113" s="249"/>
      <c r="I113" s="216"/>
      <c r="J113" s="216"/>
      <c r="K113" s="79"/>
    </row>
    <row r="115" spans="1:11" ht="16.5" thickBot="1">
      <c r="A115" s="143" t="s">
        <v>229</v>
      </c>
      <c r="B115" s="144" t="s">
        <v>212</v>
      </c>
      <c r="C115" s="230"/>
      <c r="D115" s="259"/>
      <c r="E115" s="231"/>
      <c r="F115" s="232"/>
    </row>
    <row r="117" spans="1:11" ht="48">
      <c r="A117" s="89" t="s">
        <v>230</v>
      </c>
      <c r="B117" s="261" t="s">
        <v>279</v>
      </c>
      <c r="C117" s="234" t="s">
        <v>126</v>
      </c>
      <c r="D117" s="260">
        <v>67</v>
      </c>
      <c r="E117" s="235">
        <f>IF(OSNOVA!$B$43=1,+G117*FRD*DF*(H117+1),"")</f>
        <v>0</v>
      </c>
      <c r="F117" s="235">
        <f>IF(OSNOVA!$B$43=1,D117*E117,"")</f>
        <v>0</v>
      </c>
      <c r="G117" s="279"/>
      <c r="H117" s="252"/>
      <c r="I117" s="214"/>
      <c r="J117" s="214"/>
    </row>
    <row r="118" spans="1:11">
      <c r="B118" s="261"/>
    </row>
    <row r="119" spans="1:11" ht="48">
      <c r="A119" s="89" t="s">
        <v>231</v>
      </c>
      <c r="B119" s="261" t="s">
        <v>280</v>
      </c>
      <c r="C119" s="234" t="s">
        <v>126</v>
      </c>
      <c r="D119" s="260">
        <v>67</v>
      </c>
      <c r="E119" s="235">
        <f>IF(OSNOVA!$B$43=1,+G119*FRD*DF*(H119+1),"")</f>
        <v>0</v>
      </c>
      <c r="F119" s="235">
        <f>IF(OSNOVA!$B$43=1,D119*E119,"")</f>
        <v>0</v>
      </c>
      <c r="G119" s="279"/>
      <c r="H119" s="252"/>
      <c r="I119" s="214"/>
      <c r="J119" s="214"/>
    </row>
    <row r="121" spans="1:11" ht="48">
      <c r="A121" s="89" t="s">
        <v>232</v>
      </c>
      <c r="B121" s="261" t="s">
        <v>278</v>
      </c>
      <c r="C121" s="234" t="s">
        <v>85</v>
      </c>
      <c r="D121" s="260">
        <v>7</v>
      </c>
      <c r="E121" s="235">
        <f>IF(OSNOVA!$B$43=1,+G121*FRD*DF*(H121+1),"")</f>
        <v>0</v>
      </c>
      <c r="F121" s="235">
        <f>IF(OSNOVA!$B$43=1,D121*E121,"")</f>
        <v>0</v>
      </c>
      <c r="G121" s="279"/>
      <c r="H121" s="252"/>
      <c r="I121" s="214"/>
      <c r="J121" s="214"/>
    </row>
    <row r="122" spans="1:11">
      <c r="B122" s="261"/>
      <c r="C122" s="234"/>
      <c r="D122" s="260"/>
      <c r="E122" s="235"/>
      <c r="F122" s="235"/>
      <c r="G122" s="281"/>
      <c r="I122" s="215"/>
      <c r="J122" s="215"/>
    </row>
    <row r="123" spans="1:11" ht="24">
      <c r="A123" s="89" t="s">
        <v>246</v>
      </c>
      <c r="B123" s="331" t="s">
        <v>247</v>
      </c>
      <c r="C123" s="234" t="s">
        <v>126</v>
      </c>
      <c r="D123" s="260">
        <v>18.5</v>
      </c>
      <c r="E123" s="235">
        <f>IF(OSNOVA!$B$43=1,+G123*FRD*DF*(H123+1),"")</f>
        <v>0</v>
      </c>
      <c r="F123" s="235">
        <f>IF(OSNOVA!$B$43=1,D123*E123,"")</f>
        <v>0</v>
      </c>
      <c r="G123" s="279"/>
      <c r="H123" s="252"/>
      <c r="I123" s="214"/>
      <c r="J123" s="214"/>
    </row>
    <row r="124" spans="1:11">
      <c r="A124" s="104"/>
      <c r="B124" s="124"/>
      <c r="F124" s="229"/>
    </row>
    <row r="125" spans="1:11" ht="13.5" thickBot="1">
      <c r="A125" s="137"/>
      <c r="B125" s="266"/>
      <c r="C125" s="242"/>
      <c r="D125" s="132" t="str">
        <f>CONCATENATE(A115," ",B115," - SKUPAJ:")</f>
        <v>5. Ostala gradbena dela - SKUPAJ:</v>
      </c>
      <c r="E125" s="243"/>
      <c r="F125" s="244">
        <f>IF(OSNOVA!$B$43=1,SUM(F116:F124),"")</f>
        <v>0</v>
      </c>
      <c r="G125" s="245"/>
      <c r="H125" s="254"/>
      <c r="I125" s="163"/>
      <c r="J125" s="163"/>
    </row>
    <row r="128" spans="1:11" ht="16.5" thickBot="1">
      <c r="A128" s="143" t="s">
        <v>248</v>
      </c>
      <c r="B128" s="144" t="s">
        <v>281</v>
      </c>
      <c r="C128" s="230"/>
      <c r="D128" s="259"/>
      <c r="E128" s="231"/>
      <c r="F128" s="232"/>
    </row>
    <row r="130" spans="1:10" ht="84">
      <c r="A130" s="89" t="s">
        <v>249</v>
      </c>
      <c r="B130" s="261" t="s">
        <v>282</v>
      </c>
      <c r="C130" s="234" t="s">
        <v>126</v>
      </c>
      <c r="D130" s="260">
        <v>68</v>
      </c>
      <c r="E130" s="235">
        <f>IF(OSNOVA!$B$43=1,+G130*FRD*DF*(H130+1),"")</f>
        <v>0</v>
      </c>
      <c r="F130" s="235">
        <f>IF(OSNOVA!$B$43=1,D130*E130,"")</f>
        <v>0</v>
      </c>
      <c r="G130" s="279"/>
      <c r="H130" s="252"/>
      <c r="I130" s="214"/>
      <c r="J130" s="214"/>
    </row>
    <row r="131" spans="1:10">
      <c r="A131" s="104"/>
      <c r="B131" s="124"/>
      <c r="F131" s="229"/>
    </row>
    <row r="132" spans="1:10" ht="13.5" thickBot="1">
      <c r="A132" s="137"/>
      <c r="B132" s="266"/>
      <c r="C132" s="242"/>
      <c r="D132" s="132" t="str">
        <f>CONCATENATE(A128," ",B128," - SKUPAJ:")</f>
        <v>6. Ključavničarska dela - SKUPAJ:</v>
      </c>
      <c r="E132" s="243"/>
      <c r="F132" s="244">
        <f>IF(OSNOVA!$B$43=1,SUM(F129:F131),"")</f>
        <v>0</v>
      </c>
      <c r="G132" s="245"/>
      <c r="H132" s="254"/>
      <c r="I132" s="163"/>
      <c r="J132" s="163"/>
    </row>
    <row r="135" spans="1:10" ht="16.5" thickBot="1">
      <c r="A135" s="143" t="s">
        <v>289</v>
      </c>
      <c r="B135" s="144" t="s">
        <v>297</v>
      </c>
      <c r="C135" s="230"/>
      <c r="D135" s="259"/>
      <c r="E135" s="231"/>
      <c r="F135" s="232"/>
    </row>
    <row r="137" spans="1:10" ht="84">
      <c r="A137" s="89" t="s">
        <v>296</v>
      </c>
      <c r="B137" s="339" t="s">
        <v>308</v>
      </c>
      <c r="C137" s="234" t="s">
        <v>85</v>
      </c>
      <c r="D137" s="260">
        <v>135</v>
      </c>
      <c r="E137" s="235">
        <f>IF(OSNOVA!$B$43=1,+G137*FRD*DF*(H137+1),"")</f>
        <v>0</v>
      </c>
      <c r="F137" s="235">
        <f>IF(OSNOVA!$B$43=1,D137*E137,"")</f>
        <v>0</v>
      </c>
      <c r="G137" s="279"/>
      <c r="H137" s="252"/>
      <c r="I137" s="214"/>
      <c r="J137" s="214"/>
    </row>
    <row r="138" spans="1:10">
      <c r="A138" s="104"/>
      <c r="B138" s="124"/>
      <c r="F138" s="229"/>
    </row>
    <row r="139" spans="1:10" ht="96">
      <c r="A139" s="89" t="s">
        <v>298</v>
      </c>
      <c r="B139" s="271" t="s">
        <v>303</v>
      </c>
      <c r="C139" s="234" t="s">
        <v>85</v>
      </c>
      <c r="D139" s="260">
        <v>135</v>
      </c>
      <c r="E139" s="235">
        <f>IF(OSNOVA!$B$43=1,+G139*FRD*DF*(H139+1),"")</f>
        <v>0</v>
      </c>
      <c r="F139" s="235">
        <f>IF(OSNOVA!$B$43=1,D139*E139,"")</f>
        <v>0</v>
      </c>
      <c r="G139" s="279"/>
      <c r="H139" s="252"/>
      <c r="I139" s="214"/>
      <c r="J139" s="214"/>
    </row>
    <row r="140" spans="1:10">
      <c r="A140" s="104"/>
      <c r="B140" s="339"/>
      <c r="C140" s="234"/>
      <c r="F140" s="229"/>
    </row>
    <row r="141" spans="1:10" ht="48">
      <c r="A141" s="89" t="s">
        <v>299</v>
      </c>
      <c r="B141" s="271" t="s">
        <v>305</v>
      </c>
      <c r="C141" s="234" t="s">
        <v>84</v>
      </c>
      <c r="D141" s="260">
        <v>40</v>
      </c>
      <c r="E141" s="235">
        <f>IF(OSNOVA!$B$43=1,+G141*FRD*DF*(H141+1),"")</f>
        <v>0</v>
      </c>
      <c r="F141" s="235">
        <f>IF(OSNOVA!$B$43=1,D141*E141,"")</f>
        <v>0</v>
      </c>
      <c r="G141" s="279"/>
      <c r="H141" s="252"/>
      <c r="I141" s="214"/>
      <c r="J141" s="214"/>
    </row>
    <row r="142" spans="1:10">
      <c r="A142" s="104"/>
      <c r="B142" s="124"/>
      <c r="F142" s="229"/>
    </row>
    <row r="143" spans="1:10" ht="96">
      <c r="A143" s="89" t="s">
        <v>300</v>
      </c>
      <c r="B143" s="261" t="s">
        <v>309</v>
      </c>
      <c r="C143" s="234" t="s">
        <v>85</v>
      </c>
      <c r="D143" s="260">
        <v>10</v>
      </c>
      <c r="E143" s="235">
        <f>IF(OSNOVA!$B$43=1,+G143*FRD*DF*(H143+1),"")</f>
        <v>0</v>
      </c>
      <c r="F143" s="235">
        <f>IF(OSNOVA!$B$43=1,D143*E143,"")</f>
        <v>0</v>
      </c>
      <c r="G143" s="279"/>
      <c r="H143" s="252"/>
      <c r="I143" s="214"/>
      <c r="J143" s="214"/>
    </row>
    <row r="144" spans="1:10">
      <c r="A144" s="104"/>
      <c r="B144" s="124"/>
      <c r="F144" s="229"/>
    </row>
    <row r="145" spans="1:10" ht="60">
      <c r="A145" s="89" t="s">
        <v>301</v>
      </c>
      <c r="B145" s="271" t="s">
        <v>304</v>
      </c>
      <c r="C145" s="234" t="s">
        <v>84</v>
      </c>
      <c r="D145" s="260">
        <v>10</v>
      </c>
      <c r="E145" s="235">
        <f>IF(OSNOVA!$B$43=1,+G145*FRD*DF*(H145+1),"")</f>
        <v>0</v>
      </c>
      <c r="F145" s="235">
        <f>IF(OSNOVA!$B$43=1,D145*E145,"")</f>
        <v>0</v>
      </c>
      <c r="G145" s="279"/>
      <c r="H145" s="252"/>
      <c r="I145" s="214"/>
      <c r="J145" s="214"/>
    </row>
    <row r="146" spans="1:10">
      <c r="A146" s="104"/>
      <c r="B146" s="124"/>
      <c r="F146" s="229"/>
    </row>
    <row r="147" spans="1:10" ht="72">
      <c r="A147" s="89" t="s">
        <v>302</v>
      </c>
      <c r="B147" s="271" t="s">
        <v>306</v>
      </c>
      <c r="C147" s="234" t="s">
        <v>85</v>
      </c>
      <c r="D147" s="260">
        <v>10</v>
      </c>
      <c r="E147" s="235">
        <f>IF(OSNOVA!$B$43=1,+G147*FRD*DF*(H147+1),"")</f>
        <v>0</v>
      </c>
      <c r="F147" s="235">
        <f>IF(OSNOVA!$B$43=1,D147*E147,"")</f>
        <v>0</v>
      </c>
      <c r="G147" s="279"/>
      <c r="H147" s="252"/>
      <c r="I147" s="214"/>
      <c r="J147" s="214"/>
    </row>
    <row r="148" spans="1:10">
      <c r="A148" s="104"/>
      <c r="B148" s="124"/>
      <c r="F148" s="229"/>
    </row>
    <row r="149" spans="1:10" ht="13.5" thickBot="1">
      <c r="A149" s="137"/>
      <c r="B149" s="266"/>
      <c r="C149" s="242"/>
      <c r="D149" s="132" t="str">
        <f>CONCATENATE(A135," ",B135," - SKUPAJ:")</f>
        <v>7. Sanacija obstoječega opornega zidu - SKUPAJ:</v>
      </c>
      <c r="E149" s="243"/>
      <c r="F149" s="244">
        <f>IF(OSNOVA!$B$43=1,SUM(F136:F148),"")</f>
        <v>0</v>
      </c>
      <c r="G149" s="245"/>
      <c r="H149" s="254"/>
      <c r="I149" s="163"/>
      <c r="J149" s="163"/>
    </row>
    <row r="152" spans="1:10" ht="16.5" thickBot="1">
      <c r="A152" s="143" t="s">
        <v>291</v>
      </c>
      <c r="B152" s="144" t="s">
        <v>150</v>
      </c>
      <c r="C152" s="230"/>
      <c r="D152" s="259"/>
      <c r="E152" s="231"/>
      <c r="F152" s="232"/>
    </row>
    <row r="154" spans="1:10">
      <c r="A154" s="89" t="s">
        <v>290</v>
      </c>
      <c r="B154" s="332" t="s">
        <v>250</v>
      </c>
      <c r="C154" s="296" t="s">
        <v>251</v>
      </c>
      <c r="D154" s="334">
        <v>16</v>
      </c>
      <c r="E154" s="235">
        <f>IF(OSNOVA!$B$43=1,+G154*FRD*DF*(H154+1),"")</f>
        <v>0</v>
      </c>
      <c r="F154" s="235">
        <f>IF(OSNOVA!$B$43=1,D154*E154,"")</f>
        <v>0</v>
      </c>
      <c r="G154" s="279"/>
      <c r="H154" s="252"/>
      <c r="I154" s="214"/>
      <c r="J154" s="214"/>
    </row>
    <row r="155" spans="1:10">
      <c r="A155" s="136"/>
      <c r="B155" s="333" t="s">
        <v>8</v>
      </c>
      <c r="C155" s="170"/>
      <c r="D155" s="334"/>
      <c r="E155" s="113"/>
      <c r="F155" s="113"/>
      <c r="G155" s="335"/>
      <c r="H155" s="113"/>
      <c r="I155" s="113"/>
      <c r="J155" s="113"/>
    </row>
    <row r="156" spans="1:10">
      <c r="A156" s="89" t="s">
        <v>292</v>
      </c>
      <c r="B156" s="332" t="s">
        <v>252</v>
      </c>
      <c r="C156" s="296" t="s">
        <v>251</v>
      </c>
      <c r="D156" s="334">
        <v>8</v>
      </c>
      <c r="E156" s="235">
        <f>IF(OSNOVA!$B$43=1,+G156*FRD*DF*(H156+1),"")</f>
        <v>0</v>
      </c>
      <c r="F156" s="235">
        <f>IF(OSNOVA!$B$43=1,D156*E156,"")</f>
        <v>0</v>
      </c>
      <c r="G156" s="279"/>
      <c r="H156" s="252"/>
      <c r="I156" s="214"/>
      <c r="J156" s="214"/>
    </row>
    <row r="157" spans="1:10">
      <c r="A157" s="136"/>
      <c r="B157" s="333"/>
      <c r="C157" s="296"/>
      <c r="D157" s="334"/>
      <c r="E157" s="113"/>
      <c r="F157" s="113"/>
      <c r="G157" s="297"/>
      <c r="H157" s="113"/>
      <c r="I157" s="113"/>
      <c r="J157" s="113"/>
    </row>
    <row r="158" spans="1:10">
      <c r="A158" s="89" t="s">
        <v>293</v>
      </c>
      <c r="B158" s="332" t="s">
        <v>253</v>
      </c>
      <c r="C158" s="296" t="s">
        <v>251</v>
      </c>
      <c r="D158" s="334">
        <v>8</v>
      </c>
      <c r="E158" s="235">
        <f>IF(OSNOVA!$B$43=1,+G158*FRD*DF*(H158+1),"")</f>
        <v>0</v>
      </c>
      <c r="F158" s="235">
        <f>IF(OSNOVA!$B$43=1,D158*E158,"")</f>
        <v>0</v>
      </c>
      <c r="G158" s="279"/>
      <c r="H158" s="252"/>
      <c r="I158" s="214"/>
      <c r="J158" s="214"/>
    </row>
    <row r="159" spans="1:10">
      <c r="A159" s="136"/>
      <c r="B159" s="333" t="s">
        <v>8</v>
      </c>
      <c r="C159" s="170"/>
      <c r="D159" s="334"/>
      <c r="E159" s="113"/>
      <c r="F159" s="113"/>
      <c r="G159" s="335"/>
      <c r="H159" s="113"/>
      <c r="I159" s="113"/>
      <c r="J159" s="113"/>
    </row>
    <row r="160" spans="1:10">
      <c r="A160" s="89" t="s">
        <v>294</v>
      </c>
      <c r="B160" s="332" t="s">
        <v>254</v>
      </c>
      <c r="C160" s="296" t="s">
        <v>34</v>
      </c>
      <c r="D160" s="334">
        <v>1</v>
      </c>
      <c r="E160" s="235">
        <f>IF(OSNOVA!$B$43=1,+G160*FRD*DF*(H160+1),"")</f>
        <v>0</v>
      </c>
      <c r="F160" s="235">
        <f>IF(OSNOVA!$B$43=1,D160*E160,"")</f>
        <v>0</v>
      </c>
      <c r="G160" s="279"/>
      <c r="H160" s="252"/>
      <c r="I160" s="214"/>
      <c r="J160" s="214"/>
    </row>
    <row r="161" spans="1:15">
      <c r="A161" s="136"/>
      <c r="B161" s="333" t="s">
        <v>8</v>
      </c>
      <c r="C161" s="170"/>
      <c r="D161" s="334"/>
      <c r="G161" s="335"/>
    </row>
    <row r="162" spans="1:15">
      <c r="A162" s="89" t="s">
        <v>295</v>
      </c>
      <c r="B162" s="332" t="s">
        <v>255</v>
      </c>
      <c r="C162" s="296" t="s">
        <v>34</v>
      </c>
      <c r="D162" s="334">
        <v>1</v>
      </c>
      <c r="E162" s="235">
        <f>IF(OSNOVA!$B$43=1,+G162*FRD*DF*(H162+1),"")</f>
        <v>0</v>
      </c>
      <c r="F162" s="235">
        <f>IF(OSNOVA!$B$43=1,D162*E162,"")</f>
        <v>0</v>
      </c>
      <c r="G162" s="279"/>
      <c r="H162" s="252"/>
      <c r="I162" s="214"/>
      <c r="J162" s="214"/>
    </row>
    <row r="163" spans="1:15">
      <c r="A163" s="104"/>
      <c r="B163" s="124"/>
      <c r="F163" s="229"/>
    </row>
    <row r="164" spans="1:15" ht="13.5" thickBot="1">
      <c r="A164" s="137"/>
      <c r="B164" s="266"/>
      <c r="C164" s="242"/>
      <c r="D164" s="132" t="str">
        <f>CONCATENATE(A152," ",B152," - SKUPAJ:")</f>
        <v>8. Ostalo - SKUPAJ:</v>
      </c>
      <c r="E164" s="243"/>
      <c r="F164" s="244">
        <f>IF(OSNOVA!$B$43=1,SUM(F153:F163),"")</f>
        <v>0</v>
      </c>
      <c r="G164" s="245"/>
      <c r="H164" s="254"/>
      <c r="I164" s="163"/>
      <c r="J164" s="163"/>
    </row>
    <row r="167" spans="1:15" ht="15">
      <c r="B167" s="340" t="s">
        <v>310</v>
      </c>
    </row>
    <row r="168" spans="1:15">
      <c r="A168" s="303"/>
      <c r="B168" s="304"/>
      <c r="C168" s="305"/>
      <c r="D168" s="306"/>
      <c r="E168" s="307"/>
      <c r="F168" s="308"/>
    </row>
    <row r="169" spans="1:15">
      <c r="A169" s="309"/>
      <c r="B169" s="160"/>
      <c r="C169" s="133"/>
      <c r="D169" s="310"/>
      <c r="E169" s="158"/>
      <c r="F169" s="158"/>
    </row>
    <row r="170" spans="1:15" s="224" customFormat="1">
      <c r="A170" s="134" t="str">
        <f>A11</f>
        <v>1.</v>
      </c>
      <c r="B170" s="312" t="str">
        <f>B11</f>
        <v>Pripravljalna in rušitvena dela</v>
      </c>
      <c r="C170" s="313"/>
      <c r="D170" s="314"/>
      <c r="E170" s="313"/>
      <c r="F170" s="315">
        <f>F23</f>
        <v>0</v>
      </c>
      <c r="H170" s="250"/>
      <c r="I170" s="151"/>
      <c r="J170" s="151"/>
      <c r="K170" s="113"/>
      <c r="L170" s="113"/>
      <c r="M170" s="113"/>
      <c r="N170" s="113"/>
      <c r="O170" s="113"/>
    </row>
    <row r="171" spans="1:15" s="224" customFormat="1">
      <c r="A171" s="316"/>
      <c r="B171" s="317"/>
      <c r="C171" s="318"/>
      <c r="D171" s="319"/>
      <c r="E171" s="316"/>
      <c r="F171" s="320"/>
      <c r="H171" s="250"/>
      <c r="I171" s="151"/>
      <c r="J171" s="151"/>
      <c r="K171" s="113"/>
      <c r="L171" s="113"/>
      <c r="M171" s="113"/>
      <c r="N171" s="113"/>
      <c r="O171" s="113"/>
    </row>
    <row r="172" spans="1:15" s="224" customFormat="1">
      <c r="A172" s="134" t="str">
        <f>A26</f>
        <v>2.</v>
      </c>
      <c r="B172" s="312" t="str">
        <f>B26</f>
        <v>Zemeljska dela</v>
      </c>
      <c r="C172" s="313"/>
      <c r="D172" s="314"/>
      <c r="E172" s="313"/>
      <c r="F172" s="315">
        <f>F56</f>
        <v>0</v>
      </c>
      <c r="H172" s="250"/>
      <c r="I172" s="151"/>
      <c r="J172" s="151"/>
      <c r="K172" s="113"/>
      <c r="L172" s="113"/>
      <c r="M172" s="113"/>
      <c r="N172" s="113"/>
      <c r="O172" s="113"/>
    </row>
    <row r="173" spans="1:15" s="224" customFormat="1">
      <c r="A173" s="311"/>
      <c r="B173" s="312"/>
      <c r="C173" s="313"/>
      <c r="D173" s="314"/>
      <c r="E173" s="313"/>
      <c r="F173" s="315"/>
      <c r="H173" s="250"/>
      <c r="I173" s="151"/>
      <c r="J173" s="151"/>
      <c r="K173" s="113"/>
      <c r="L173" s="113"/>
      <c r="M173" s="113"/>
      <c r="N173" s="113"/>
      <c r="O173" s="113"/>
    </row>
    <row r="174" spans="1:15" s="224" customFormat="1">
      <c r="A174" s="134" t="str">
        <f>A59</f>
        <v>3.</v>
      </c>
      <c r="B174" s="312" t="str">
        <f>B59</f>
        <v>Betonska dela</v>
      </c>
      <c r="C174" s="313"/>
      <c r="D174" s="314"/>
      <c r="E174" s="313"/>
      <c r="F174" s="315">
        <f>F94</f>
        <v>0</v>
      </c>
      <c r="H174" s="250"/>
      <c r="I174" s="151"/>
      <c r="J174" s="151"/>
      <c r="K174" s="113"/>
      <c r="L174" s="113"/>
      <c r="M174" s="113"/>
      <c r="N174" s="113"/>
      <c r="O174" s="113"/>
    </row>
    <row r="175" spans="1:15" s="224" customFormat="1">
      <c r="A175" s="311"/>
      <c r="B175" s="312"/>
      <c r="C175" s="313"/>
      <c r="D175" s="314"/>
      <c r="E175" s="313"/>
      <c r="F175" s="315"/>
      <c r="H175" s="250"/>
      <c r="I175" s="151"/>
      <c r="J175" s="151"/>
      <c r="K175" s="113"/>
      <c r="L175" s="113"/>
      <c r="M175" s="113"/>
      <c r="N175" s="113"/>
      <c r="O175" s="113"/>
    </row>
    <row r="176" spans="1:15" s="224" customFormat="1">
      <c r="A176" s="311" t="str">
        <f>A97</f>
        <v>4.</v>
      </c>
      <c r="B176" s="312" t="str">
        <f>B97</f>
        <v>Tesarska dela</v>
      </c>
      <c r="C176" s="313"/>
      <c r="D176" s="314"/>
      <c r="E176" s="313"/>
      <c r="F176" s="315">
        <f>F112</f>
        <v>0</v>
      </c>
      <c r="H176" s="250"/>
      <c r="I176" s="151"/>
      <c r="J176" s="151"/>
      <c r="K176" s="113"/>
      <c r="L176" s="113"/>
      <c r="M176" s="113"/>
      <c r="N176" s="113"/>
      <c r="O176" s="113"/>
    </row>
    <row r="177" spans="1:15" s="224" customFormat="1">
      <c r="A177" s="311"/>
      <c r="B177" s="312"/>
      <c r="C177" s="313"/>
      <c r="D177" s="314"/>
      <c r="E177" s="313"/>
      <c r="F177" s="315"/>
      <c r="H177" s="250"/>
      <c r="I177" s="151"/>
      <c r="J177" s="151"/>
      <c r="K177" s="113"/>
      <c r="L177" s="113"/>
      <c r="M177" s="113"/>
      <c r="N177" s="113"/>
      <c r="O177" s="113"/>
    </row>
    <row r="178" spans="1:15" s="224" customFormat="1">
      <c r="A178" s="311" t="str">
        <f>A115</f>
        <v>5.</v>
      </c>
      <c r="B178" s="312" t="str">
        <f>B115</f>
        <v>Ostala gradbena dela</v>
      </c>
      <c r="C178" s="313"/>
      <c r="D178" s="314"/>
      <c r="E178" s="313"/>
      <c r="F178" s="315">
        <f>F125</f>
        <v>0</v>
      </c>
      <c r="H178" s="250"/>
      <c r="I178" s="151"/>
      <c r="J178" s="151"/>
      <c r="K178" s="113"/>
      <c r="L178" s="113"/>
      <c r="M178" s="113"/>
      <c r="N178" s="113"/>
      <c r="O178" s="113"/>
    </row>
    <row r="179" spans="1:15" s="224" customFormat="1">
      <c r="A179" s="311"/>
      <c r="B179" s="312"/>
      <c r="C179" s="313"/>
      <c r="D179" s="314"/>
      <c r="E179" s="313"/>
      <c r="F179" s="315"/>
      <c r="H179" s="250"/>
      <c r="I179" s="151"/>
      <c r="J179" s="151"/>
      <c r="K179" s="113"/>
      <c r="L179" s="113"/>
      <c r="M179" s="113"/>
      <c r="N179" s="113"/>
      <c r="O179" s="113"/>
    </row>
    <row r="180" spans="1:15" s="224" customFormat="1">
      <c r="A180" s="311" t="str">
        <f>A128</f>
        <v>6.</v>
      </c>
      <c r="B180" s="312" t="str">
        <f>B128</f>
        <v>Ključavničarska dela</v>
      </c>
      <c r="C180" s="313"/>
      <c r="D180" s="314"/>
      <c r="E180" s="313"/>
      <c r="F180" s="315">
        <f>F132</f>
        <v>0</v>
      </c>
      <c r="H180" s="250"/>
      <c r="I180" s="151"/>
      <c r="J180" s="151"/>
      <c r="K180" s="113"/>
      <c r="L180" s="113"/>
      <c r="M180" s="113"/>
      <c r="N180" s="113"/>
      <c r="O180" s="113"/>
    </row>
    <row r="181" spans="1:15" s="224" customFormat="1">
      <c r="A181" s="311"/>
      <c r="B181" s="312"/>
      <c r="C181" s="313"/>
      <c r="D181" s="314"/>
      <c r="E181" s="313"/>
      <c r="F181" s="315"/>
      <c r="H181" s="250"/>
      <c r="I181" s="151"/>
      <c r="J181" s="151"/>
      <c r="K181" s="113"/>
      <c r="L181" s="113"/>
      <c r="M181" s="113"/>
      <c r="N181" s="113"/>
      <c r="O181" s="113"/>
    </row>
    <row r="182" spans="1:15" s="224" customFormat="1">
      <c r="A182" s="311" t="str">
        <f>A135</f>
        <v>7.</v>
      </c>
      <c r="B182" s="312" t="str">
        <f>B135</f>
        <v>Sanacija obstoječega opornega zidu</v>
      </c>
      <c r="C182" s="313"/>
      <c r="D182" s="314"/>
      <c r="E182" s="313"/>
      <c r="F182" s="315">
        <f>F149</f>
        <v>0</v>
      </c>
      <c r="H182" s="250"/>
      <c r="I182" s="151"/>
      <c r="J182" s="151"/>
      <c r="K182" s="113"/>
      <c r="L182" s="113"/>
      <c r="M182" s="113"/>
      <c r="N182" s="113"/>
      <c r="O182" s="113"/>
    </row>
    <row r="183" spans="1:15" s="224" customFormat="1">
      <c r="A183" s="311"/>
      <c r="B183" s="312"/>
      <c r="C183" s="313"/>
      <c r="D183" s="314"/>
      <c r="E183" s="313"/>
      <c r="F183" s="315"/>
      <c r="H183" s="250"/>
      <c r="I183" s="151"/>
      <c r="J183" s="151"/>
      <c r="K183" s="113"/>
      <c r="L183" s="113"/>
      <c r="M183" s="113"/>
      <c r="N183" s="113"/>
      <c r="O183" s="113"/>
    </row>
    <row r="184" spans="1:15" s="224" customFormat="1">
      <c r="A184" s="134" t="str">
        <f>A152</f>
        <v>8.</v>
      </c>
      <c r="B184" s="312" t="str">
        <f>B152</f>
        <v>Ostalo</v>
      </c>
      <c r="C184" s="313"/>
      <c r="D184" s="314"/>
      <c r="E184" s="313"/>
      <c r="F184" s="315">
        <f>F164</f>
        <v>0</v>
      </c>
      <c r="H184" s="250"/>
      <c r="I184" s="151"/>
      <c r="J184" s="151"/>
      <c r="K184" s="113"/>
      <c r="L184" s="113"/>
      <c r="M184" s="113"/>
      <c r="N184" s="113"/>
      <c r="O184" s="113"/>
    </row>
    <row r="185" spans="1:15" s="224" customFormat="1" ht="13.5" thickBot="1">
      <c r="A185" s="321"/>
      <c r="B185" s="321"/>
      <c r="C185" s="322"/>
      <c r="D185" s="323"/>
      <c r="E185" s="322"/>
      <c r="F185" s="324"/>
      <c r="H185" s="250"/>
      <c r="I185" s="151"/>
      <c r="J185" s="151"/>
      <c r="K185" s="113"/>
      <c r="L185" s="113"/>
      <c r="M185" s="113"/>
      <c r="N185" s="113"/>
      <c r="O185" s="113"/>
    </row>
    <row r="186" spans="1:15" s="224" customFormat="1" ht="13.5" thickTop="1">
      <c r="A186" s="325"/>
      <c r="B186" s="326"/>
      <c r="C186" s="327"/>
      <c r="D186" s="194" t="str">
        <f>CONCATENATE(A9," ",B9," - SKUPAJ:")</f>
        <v xml:space="preserve"> AB konzolna konstrukcija ob obstoječem zidu  - SKUPAJ:</v>
      </c>
      <c r="E186" s="328"/>
      <c r="F186" s="329">
        <f>IF(OSNOVA!$B$43=1,SUM(F169:F185),"")</f>
        <v>0</v>
      </c>
      <c r="H186" s="250"/>
      <c r="I186" s="151"/>
      <c r="J186" s="151"/>
      <c r="K186" s="113"/>
      <c r="L186" s="113"/>
      <c r="M186" s="113"/>
      <c r="N186" s="113"/>
      <c r="O186" s="113"/>
    </row>
  </sheetData>
  <mergeCells count="37">
    <mergeCell ref="B33:F33"/>
    <mergeCell ref="K4:K6"/>
    <mergeCell ref="B29:F29"/>
    <mergeCell ref="B30:F30"/>
    <mergeCell ref="B31:F31"/>
    <mergeCell ref="B32:F32"/>
    <mergeCell ref="B66:F66"/>
    <mergeCell ref="B34:F34"/>
    <mergeCell ref="B35:F35"/>
    <mergeCell ref="B36:F36"/>
    <mergeCell ref="B37:F37"/>
    <mergeCell ref="B38:F38"/>
    <mergeCell ref="B39:F39"/>
    <mergeCell ref="B40:F40"/>
    <mergeCell ref="B62:F62"/>
    <mergeCell ref="B63:F63"/>
    <mergeCell ref="B64:F64"/>
    <mergeCell ref="B65:F65"/>
    <mergeCell ref="B78:F78"/>
    <mergeCell ref="B67:F67"/>
    <mergeCell ref="B68:F68"/>
    <mergeCell ref="B69:F69"/>
    <mergeCell ref="B70:F70"/>
    <mergeCell ref="B71:F71"/>
    <mergeCell ref="B72:F72"/>
    <mergeCell ref="B73:F73"/>
    <mergeCell ref="B74:F74"/>
    <mergeCell ref="B75:F75"/>
    <mergeCell ref="B76:F76"/>
    <mergeCell ref="B77:F77"/>
    <mergeCell ref="B102:F102"/>
    <mergeCell ref="B79:F79"/>
    <mergeCell ref="B80:F80"/>
    <mergeCell ref="B81:F81"/>
    <mergeCell ref="B82:F82"/>
    <mergeCell ref="B100:F100"/>
    <mergeCell ref="B101:F101"/>
  </mergeCells>
  <pageMargins left="0.98425196850393704" right="0.39370078740157483" top="0.98425196850393704" bottom="0.74803149606299213" header="0" footer="0.39370078740157483"/>
  <pageSetup paperSize="9" scale="66" firstPageNumber="0" orientation="portrait" horizontalDpi="300" verticalDpi="300" r:id="rId1"/>
  <headerFooter alignWithMargins="0">
    <oddHeader>&amp;R&amp;"Projekt,Regular"&amp;72p</oddHeader>
    <oddFooter>&amp;C&amp;6 &amp; List: &amp;A&amp;R&amp;P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171"/>
  <sheetViews>
    <sheetView view="pageBreakPreview" zoomScaleSheetLayoutView="100" workbookViewId="0"/>
  </sheetViews>
  <sheetFormatPr defaultRowHeight="12.75"/>
  <cols>
    <col min="1" max="1" width="4.28515625" style="2" customWidth="1"/>
    <col min="2" max="2" width="35.140625" style="3" customWidth="1"/>
    <col min="3" max="3" width="4.7109375" style="4" customWidth="1"/>
    <col min="4" max="4" width="5.42578125" style="5" customWidth="1"/>
    <col min="5" max="5" width="0.5703125" style="5" customWidth="1"/>
    <col min="6" max="6" width="15.28515625" style="6" customWidth="1"/>
    <col min="7" max="7" width="13.42578125" style="7" customWidth="1"/>
    <col min="8" max="16384" width="9.140625" style="5"/>
  </cols>
  <sheetData>
    <row r="1" spans="1:7" ht="18.75">
      <c r="A1" s="8"/>
      <c r="B1" s="9" t="s">
        <v>109</v>
      </c>
      <c r="C1" s="10"/>
      <c r="D1" s="11"/>
      <c r="E1" s="12"/>
      <c r="F1" s="13"/>
      <c r="G1" s="14"/>
    </row>
    <row r="2" spans="1:7" ht="18.75">
      <c r="A2" s="15"/>
      <c r="B2" s="9" t="s">
        <v>110</v>
      </c>
      <c r="C2" s="10"/>
      <c r="D2" s="11"/>
      <c r="E2" s="12"/>
      <c r="F2" s="13"/>
      <c r="G2" s="14"/>
    </row>
    <row r="3" spans="1:7" ht="18.75">
      <c r="A3" s="15"/>
      <c r="B3" s="16"/>
      <c r="C3" s="10"/>
      <c r="D3" s="11"/>
      <c r="E3" s="12"/>
      <c r="F3" s="13"/>
      <c r="G3" s="14"/>
    </row>
    <row r="4" spans="1:7">
      <c r="A4" s="17"/>
      <c r="B4" s="18"/>
      <c r="C4" s="19"/>
      <c r="D4" s="20"/>
      <c r="E4" s="12"/>
      <c r="F4" s="21"/>
      <c r="G4" s="22"/>
    </row>
    <row r="5" spans="1:7" ht="45.75">
      <c r="A5" s="23" t="s">
        <v>111</v>
      </c>
      <c r="B5" s="24" t="s">
        <v>112</v>
      </c>
      <c r="C5" s="353" t="s">
        <v>113</v>
      </c>
      <c r="D5" s="353"/>
      <c r="E5" s="25"/>
      <c r="F5" s="26" t="s">
        <v>114</v>
      </c>
      <c r="G5" s="27" t="s">
        <v>115</v>
      </c>
    </row>
    <row r="6" spans="1:7" ht="15.75">
      <c r="A6" s="28">
        <v>1</v>
      </c>
      <c r="B6" s="29"/>
      <c r="C6" s="30"/>
      <c r="D6" s="31"/>
      <c r="E6" s="32"/>
      <c r="F6" s="33"/>
      <c r="G6" s="34"/>
    </row>
    <row r="7" spans="1:7" ht="46.35" customHeight="1">
      <c r="A7" s="35">
        <f>COUNT(A6+1)</f>
        <v>1</v>
      </c>
      <c r="B7" s="36" t="s">
        <v>116</v>
      </c>
      <c r="C7" s="37"/>
      <c r="D7" s="20"/>
      <c r="E7" s="32"/>
      <c r="F7" s="38"/>
      <c r="G7" s="22"/>
    </row>
    <row r="8" spans="1:7">
      <c r="A8" s="17"/>
      <c r="B8" s="39" t="s">
        <v>117</v>
      </c>
      <c r="C8" s="40"/>
      <c r="D8" s="20" t="s">
        <v>126</v>
      </c>
      <c r="E8" s="41">
        <v>1.06463</v>
      </c>
      <c r="F8" s="42" t="e">
        <f>ROUND(#REF!*#REF!*E8,-1)</f>
        <v>#REF!</v>
      </c>
      <c r="G8" s="43" t="e">
        <f>C8*F8</f>
        <v>#REF!</v>
      </c>
    </row>
    <row r="9" spans="1:7">
      <c r="A9" s="17"/>
      <c r="B9" s="39" t="s">
        <v>118</v>
      </c>
      <c r="C9" s="40"/>
      <c r="D9" s="20" t="s">
        <v>126</v>
      </c>
      <c r="E9" s="41">
        <v>7.2395100000000001</v>
      </c>
      <c r="F9" s="42" t="e">
        <f>ROUND(#REF!*#REF!*E9,-1)</f>
        <v>#REF!</v>
      </c>
      <c r="G9" s="43" t="e">
        <f>C9*F9</f>
        <v>#REF!</v>
      </c>
    </row>
    <row r="10" spans="1:7">
      <c r="A10" s="17"/>
      <c r="B10" s="39"/>
      <c r="C10" s="40"/>
      <c r="D10" s="20"/>
      <c r="E10" s="41"/>
      <c r="F10" s="42"/>
      <c r="G10" s="43"/>
    </row>
    <row r="11" spans="1:7" ht="57.4" customHeight="1">
      <c r="A11" s="35">
        <f>COUNT(A7:A10)+1</f>
        <v>2</v>
      </c>
      <c r="B11" s="36" t="s">
        <v>71</v>
      </c>
      <c r="C11" s="37"/>
      <c r="D11" s="20"/>
      <c r="E11" s="41"/>
      <c r="F11" s="42"/>
      <c r="G11" s="22"/>
    </row>
    <row r="12" spans="1:7">
      <c r="A12" s="17"/>
      <c r="B12" s="39" t="s">
        <v>72</v>
      </c>
      <c r="C12" s="37"/>
      <c r="D12" s="20" t="s">
        <v>126</v>
      </c>
      <c r="E12" s="41">
        <v>4.3375599999999999</v>
      </c>
      <c r="F12" s="42" t="e">
        <f>ROUND(#REF!*#REF!*E12,-1)</f>
        <v>#REF!</v>
      </c>
      <c r="G12" s="43" t="e">
        <f>C12*F12</f>
        <v>#REF!</v>
      </c>
    </row>
    <row r="13" spans="1:7">
      <c r="A13" s="17"/>
      <c r="B13" s="39" t="s">
        <v>73</v>
      </c>
      <c r="C13" s="37"/>
      <c r="D13" s="20" t="s">
        <v>126</v>
      </c>
      <c r="E13" s="41">
        <v>5.8534199999999998</v>
      </c>
      <c r="F13" s="42" t="e">
        <f>ROUND(#REF!*#REF!*E13,-1)</f>
        <v>#REF!</v>
      </c>
      <c r="G13" s="43" t="e">
        <f>C13*F13</f>
        <v>#REF!</v>
      </c>
    </row>
    <row r="14" spans="1:7">
      <c r="A14" s="17"/>
      <c r="B14" s="18"/>
      <c r="C14" s="37"/>
      <c r="D14" s="20"/>
      <c r="E14" s="41"/>
      <c r="F14" s="42"/>
      <c r="G14" s="22"/>
    </row>
    <row r="15" spans="1:7" ht="57.4" customHeight="1">
      <c r="A15" s="35">
        <f>COUNT(A7:A14)+1</f>
        <v>3</v>
      </c>
      <c r="B15" s="36" t="s">
        <v>74</v>
      </c>
      <c r="E15" s="41"/>
      <c r="F15" s="42"/>
    </row>
    <row r="16" spans="1:7" ht="63.75">
      <c r="A16" s="17"/>
      <c r="B16" s="44" t="s">
        <v>101</v>
      </c>
      <c r="E16" s="41"/>
      <c r="F16" s="42"/>
    </row>
    <row r="17" spans="1:7" ht="38.25">
      <c r="A17" s="17"/>
      <c r="B17" s="44" t="s">
        <v>102</v>
      </c>
      <c r="E17" s="41"/>
      <c r="F17" s="42"/>
    </row>
    <row r="18" spans="1:7">
      <c r="A18" s="17"/>
      <c r="B18" s="45" t="s">
        <v>103</v>
      </c>
      <c r="D18" s="5" t="s">
        <v>128</v>
      </c>
      <c r="E18" s="41">
        <v>245.12195</v>
      </c>
      <c r="F18" s="42" t="e">
        <f>ROUND(#REF!*#REF!*E18,-1)</f>
        <v>#REF!</v>
      </c>
      <c r="G18" s="46" t="e">
        <f>C18*F18</f>
        <v>#REF!</v>
      </c>
    </row>
    <row r="19" spans="1:7">
      <c r="A19" s="17"/>
      <c r="B19" s="45" t="s">
        <v>104</v>
      </c>
      <c r="D19" s="5" t="s">
        <v>128</v>
      </c>
      <c r="E19" s="41">
        <v>292.68293</v>
      </c>
      <c r="F19" s="42" t="e">
        <f>ROUND(#REF!*#REF!*E19,-1)</f>
        <v>#REF!</v>
      </c>
      <c r="G19" s="46" t="e">
        <f>C19*F19</f>
        <v>#REF!</v>
      </c>
    </row>
    <row r="20" spans="1:7">
      <c r="A20" s="17"/>
      <c r="B20" s="45" t="s">
        <v>105</v>
      </c>
      <c r="D20" s="5" t="s">
        <v>128</v>
      </c>
      <c r="E20" s="41">
        <v>392.68293</v>
      </c>
      <c r="F20" s="42" t="e">
        <f>ROUND(#REF!*#REF!*E20,-1)</f>
        <v>#REF!</v>
      </c>
      <c r="G20" s="46" t="e">
        <f>C20*F20</f>
        <v>#REF!</v>
      </c>
    </row>
    <row r="21" spans="1:7">
      <c r="A21" s="17"/>
      <c r="B21" s="45" t="s">
        <v>106</v>
      </c>
      <c r="D21" s="5" t="s">
        <v>128</v>
      </c>
      <c r="E21" s="41">
        <v>507.31707</v>
      </c>
      <c r="F21" s="42" t="e">
        <f>ROUND(#REF!*#REF!*E21,-1)</f>
        <v>#REF!</v>
      </c>
      <c r="G21" s="46" t="e">
        <f>C21*F21</f>
        <v>#REF!</v>
      </c>
    </row>
    <row r="22" spans="1:7">
      <c r="A22" s="17"/>
      <c r="B22" s="18"/>
      <c r="C22" s="37"/>
      <c r="D22" s="20"/>
      <c r="E22" s="41"/>
      <c r="F22" s="42"/>
      <c r="G22" s="22"/>
    </row>
    <row r="23" spans="1:7" ht="68.650000000000006" customHeight="1">
      <c r="A23" s="35">
        <f>COUNT(A7:A22)+1</f>
        <v>4</v>
      </c>
      <c r="B23" s="36" t="s">
        <v>1</v>
      </c>
      <c r="E23" s="47"/>
      <c r="F23" s="42"/>
    </row>
    <row r="24" spans="1:7" ht="63.75">
      <c r="A24" s="17"/>
      <c r="B24" s="44" t="s">
        <v>2</v>
      </c>
      <c r="E24" s="47"/>
      <c r="F24" s="42"/>
    </row>
    <row r="25" spans="1:7">
      <c r="A25" s="17"/>
      <c r="B25" s="45" t="s">
        <v>3</v>
      </c>
      <c r="D25" s="5" t="s">
        <v>128</v>
      </c>
      <c r="E25" s="47">
        <v>206</v>
      </c>
      <c r="F25" s="42" t="e">
        <f>ROUND(#REF!*#REF!*E25,-1)</f>
        <v>#REF!</v>
      </c>
      <c r="G25" s="46" t="e">
        <f>C25*F25</f>
        <v>#REF!</v>
      </c>
    </row>
    <row r="26" spans="1:7">
      <c r="A26" s="17"/>
      <c r="E26" s="47"/>
      <c r="F26" s="42"/>
    </row>
    <row r="27" spans="1:7" ht="23.85" customHeight="1">
      <c r="A27" s="35">
        <f>COUNT(A7:A26)+1</f>
        <v>5</v>
      </c>
      <c r="B27" s="48" t="s">
        <v>4</v>
      </c>
      <c r="C27" s="37"/>
      <c r="D27" s="20"/>
      <c r="E27" s="41"/>
      <c r="F27" s="42"/>
      <c r="G27" s="22"/>
    </row>
    <row r="28" spans="1:7">
      <c r="A28" s="17"/>
      <c r="B28" s="39" t="s">
        <v>5</v>
      </c>
      <c r="C28" s="40"/>
      <c r="D28" s="20" t="s">
        <v>128</v>
      </c>
      <c r="E28" s="41">
        <v>7.0057299999999998</v>
      </c>
      <c r="F28" s="42" t="e">
        <f>ROUND(#REF!*#REF!*E28,-1)</f>
        <v>#REF!</v>
      </c>
      <c r="G28" s="43" t="e">
        <f>C28*F28</f>
        <v>#REF!</v>
      </c>
    </row>
    <row r="29" spans="1:7">
      <c r="A29" s="17"/>
      <c r="B29" s="39" t="s">
        <v>6</v>
      </c>
      <c r="C29" s="40"/>
      <c r="D29" s="20" t="s">
        <v>128</v>
      </c>
      <c r="E29" s="41">
        <v>27.877359999999999</v>
      </c>
      <c r="F29" s="42" t="e">
        <f>ROUND(#REF!*#REF!*E29,-1)</f>
        <v>#REF!</v>
      </c>
      <c r="G29" s="43" t="e">
        <f>C29*F29</f>
        <v>#REF!</v>
      </c>
    </row>
    <row r="30" spans="1:7">
      <c r="A30" s="17"/>
      <c r="B30" s="18"/>
      <c r="C30" s="37"/>
      <c r="D30" s="20"/>
      <c r="E30" s="41"/>
      <c r="F30" s="42"/>
      <c r="G30" s="22"/>
    </row>
    <row r="31" spans="1:7" ht="23.85" customHeight="1">
      <c r="A31" s="35">
        <f>COUNT(A7:A30)+1</f>
        <v>6</v>
      </c>
      <c r="B31" s="48" t="s">
        <v>7</v>
      </c>
      <c r="C31" s="37"/>
      <c r="D31" s="20"/>
      <c r="E31" s="41"/>
      <c r="F31" s="42"/>
      <c r="G31" s="22"/>
    </row>
    <row r="32" spans="1:7">
      <c r="A32" s="17"/>
      <c r="B32" s="39" t="s">
        <v>5</v>
      </c>
      <c r="C32" s="40"/>
      <c r="D32" s="20" t="s">
        <v>128</v>
      </c>
      <c r="E32" s="41">
        <v>6.1565899999999996</v>
      </c>
      <c r="F32" s="42" t="e">
        <f>ROUND(#REF!*#REF!*E32,-1)</f>
        <v>#REF!</v>
      </c>
      <c r="G32" s="43" t="e">
        <f>C32*F32</f>
        <v>#REF!</v>
      </c>
    </row>
    <row r="33" spans="1:7">
      <c r="A33" s="17"/>
      <c r="B33" s="39" t="s">
        <v>6</v>
      </c>
      <c r="C33" s="40"/>
      <c r="D33" s="20" t="s">
        <v>128</v>
      </c>
      <c r="E33" s="41">
        <v>24.131830000000001</v>
      </c>
      <c r="F33" s="42" t="e">
        <f>ROUND(#REF!*#REF!*E33,-1)</f>
        <v>#REF!</v>
      </c>
      <c r="G33" s="43" t="e">
        <f>C33*F33</f>
        <v>#REF!</v>
      </c>
    </row>
    <row r="34" spans="1:7">
      <c r="A34" s="17"/>
      <c r="B34" s="18" t="s">
        <v>8</v>
      </c>
      <c r="C34" s="37"/>
      <c r="D34" s="20"/>
      <c r="E34" s="41"/>
      <c r="F34" s="42"/>
      <c r="G34" s="22"/>
    </row>
    <row r="35" spans="1:7" ht="23.85" customHeight="1">
      <c r="A35" s="35">
        <f>COUNT(A7:A34)+1</f>
        <v>7</v>
      </c>
      <c r="B35" s="36" t="s">
        <v>9</v>
      </c>
      <c r="C35" s="37"/>
      <c r="D35" s="20"/>
      <c r="E35" s="41"/>
      <c r="F35" s="42"/>
      <c r="G35" s="22"/>
    </row>
    <row r="36" spans="1:7">
      <c r="A36" s="17"/>
      <c r="B36" s="39" t="s">
        <v>10</v>
      </c>
      <c r="C36" s="40"/>
      <c r="D36" s="20" t="s">
        <v>128</v>
      </c>
      <c r="E36" s="41">
        <v>17.05799</v>
      </c>
      <c r="F36" s="42" t="e">
        <f>ROUND(#REF!*#REF!*E36,-1)</f>
        <v>#REF!</v>
      </c>
      <c r="G36" s="43" t="e">
        <f>C36*F36</f>
        <v>#REF!</v>
      </c>
    </row>
    <row r="37" spans="1:7">
      <c r="A37" s="17"/>
      <c r="B37" s="39" t="s">
        <v>11</v>
      </c>
      <c r="C37" s="40"/>
      <c r="D37" s="20" t="s">
        <v>128</v>
      </c>
      <c r="E37" s="41">
        <v>30.713460000000001</v>
      </c>
      <c r="F37" s="42" t="e">
        <f>ROUND(#REF!*#REF!*E37,-1)</f>
        <v>#REF!</v>
      </c>
      <c r="G37" s="43" t="e">
        <f>C37*F37</f>
        <v>#REF!</v>
      </c>
    </row>
    <row r="38" spans="1:7">
      <c r="A38" s="17"/>
      <c r="B38" s="18" t="s">
        <v>8</v>
      </c>
      <c r="C38" s="37"/>
      <c r="D38" s="20"/>
      <c r="E38" s="41"/>
      <c r="F38" s="42"/>
      <c r="G38" s="22"/>
    </row>
    <row r="39" spans="1:7" ht="23.85" customHeight="1">
      <c r="A39" s="35">
        <f>COUNT(A7:A38)+1</f>
        <v>8</v>
      </c>
      <c r="B39" s="36" t="s">
        <v>166</v>
      </c>
      <c r="C39" s="37"/>
      <c r="D39" s="20"/>
      <c r="E39" s="41"/>
      <c r="F39" s="42"/>
      <c r="G39" s="22"/>
    </row>
    <row r="40" spans="1:7">
      <c r="A40" s="17"/>
      <c r="B40" s="39" t="s">
        <v>167</v>
      </c>
      <c r="C40" s="40"/>
      <c r="D40" s="20" t="s">
        <v>128</v>
      </c>
      <c r="E40" s="41">
        <v>5.7279299999999997</v>
      </c>
      <c r="F40" s="42" t="e">
        <f>ROUND(#REF!*#REF!*E40,-1)</f>
        <v>#REF!</v>
      </c>
      <c r="G40" s="43" t="e">
        <f>C40*F40</f>
        <v>#REF!</v>
      </c>
    </row>
    <row r="41" spans="1:7">
      <c r="A41" s="17"/>
      <c r="B41" s="39" t="s">
        <v>168</v>
      </c>
      <c r="C41" s="40"/>
      <c r="D41" s="20" t="s">
        <v>128</v>
      </c>
      <c r="E41" s="41">
        <v>18.417200000000001</v>
      </c>
      <c r="F41" s="42" t="e">
        <f>ROUND(#REF!*#REF!*E41,-1)</f>
        <v>#REF!</v>
      </c>
      <c r="G41" s="43" t="e">
        <f>C41*F41</f>
        <v>#REF!</v>
      </c>
    </row>
    <row r="42" spans="1:7">
      <c r="A42" s="17"/>
      <c r="B42" s="18" t="s">
        <v>8</v>
      </c>
      <c r="C42" s="37"/>
      <c r="D42" s="20"/>
      <c r="E42" s="41"/>
      <c r="F42" s="42"/>
      <c r="G42" s="22"/>
    </row>
    <row r="43" spans="1:7" ht="23.85" customHeight="1">
      <c r="A43" s="35">
        <f>COUNT(A7:A42)+1</f>
        <v>9</v>
      </c>
      <c r="B43" s="36" t="s">
        <v>169</v>
      </c>
      <c r="C43" s="37"/>
      <c r="D43" s="20"/>
      <c r="E43" s="41"/>
      <c r="F43" s="42"/>
      <c r="G43" s="22"/>
    </row>
    <row r="44" spans="1:7">
      <c r="A44" s="17"/>
      <c r="B44" s="39" t="s">
        <v>170</v>
      </c>
      <c r="C44" s="37"/>
      <c r="D44" s="20" t="s">
        <v>128</v>
      </c>
      <c r="E44" s="41">
        <v>10.40244</v>
      </c>
      <c r="F44" s="42" t="e">
        <f>ROUND(#REF!*#REF!*E44,-1)</f>
        <v>#REF!</v>
      </c>
      <c r="G44" s="43" t="e">
        <f>C44*F44</f>
        <v>#REF!</v>
      </c>
    </row>
    <row r="45" spans="1:7">
      <c r="A45" s="17"/>
      <c r="B45" s="18" t="s">
        <v>8</v>
      </c>
      <c r="C45" s="37"/>
      <c r="D45" s="20"/>
      <c r="E45" s="41"/>
      <c r="F45" s="42"/>
      <c r="G45" s="22"/>
    </row>
    <row r="46" spans="1:7" ht="23.85" customHeight="1">
      <c r="A46" s="35">
        <f>COUNT(A7:A45)+1</f>
        <v>10</v>
      </c>
      <c r="B46" s="36" t="s">
        <v>171</v>
      </c>
      <c r="C46" s="37"/>
      <c r="D46" s="20"/>
      <c r="E46" s="41"/>
      <c r="F46" s="42"/>
      <c r="G46" s="22"/>
    </row>
    <row r="47" spans="1:7">
      <c r="A47" s="17"/>
      <c r="B47" s="39" t="s">
        <v>172</v>
      </c>
      <c r="C47" s="40"/>
      <c r="D47" s="20" t="s">
        <v>128</v>
      </c>
      <c r="E47" s="41">
        <v>21.919509999999999</v>
      </c>
      <c r="F47" s="42" t="e">
        <f>ROUND(#REF!*#REF!*E47,-1)</f>
        <v>#REF!</v>
      </c>
      <c r="G47" s="43" t="e">
        <f>C47*F47</f>
        <v>#REF!</v>
      </c>
    </row>
    <row r="48" spans="1:7">
      <c r="A48" s="17"/>
      <c r="B48" s="39" t="s">
        <v>173</v>
      </c>
      <c r="C48" s="40"/>
      <c r="D48" s="20" t="s">
        <v>128</v>
      </c>
      <c r="E48" s="41">
        <v>34.28293</v>
      </c>
      <c r="F48" s="42" t="e">
        <f>ROUND(#REF!*#REF!*E48,-1)</f>
        <v>#REF!</v>
      </c>
      <c r="G48" s="43" t="e">
        <f>C48*F48</f>
        <v>#REF!</v>
      </c>
    </row>
    <row r="49" spans="1:7">
      <c r="A49" s="17"/>
      <c r="B49" s="18" t="s">
        <v>8</v>
      </c>
      <c r="C49" s="37"/>
      <c r="D49" s="20"/>
      <c r="E49" s="41"/>
      <c r="F49" s="42"/>
      <c r="G49" s="22"/>
    </row>
    <row r="50" spans="1:7" ht="46.35" customHeight="1">
      <c r="A50" s="35">
        <f>COUNT($A$7:A49)+1</f>
        <v>11</v>
      </c>
      <c r="B50" s="36" t="s">
        <v>174</v>
      </c>
      <c r="C50" s="40"/>
      <c r="D50" s="20"/>
      <c r="E50" s="49"/>
      <c r="F50" s="50"/>
      <c r="G50" s="43"/>
    </row>
    <row r="51" spans="1:7">
      <c r="A51" s="17"/>
      <c r="B51" s="39" t="s">
        <v>175</v>
      </c>
      <c r="C51" s="40"/>
      <c r="D51" s="20" t="s">
        <v>128</v>
      </c>
      <c r="E51" s="49">
        <v>45.731707319999998</v>
      </c>
      <c r="F51" s="42" t="e">
        <f>ROUND(#REF!*#REF!*E51,-1)</f>
        <v>#REF!</v>
      </c>
      <c r="G51" s="43" t="e">
        <f>C51*F51</f>
        <v>#REF!</v>
      </c>
    </row>
    <row r="52" spans="1:7">
      <c r="A52" s="17"/>
      <c r="B52" s="18"/>
      <c r="C52" s="40"/>
      <c r="D52" s="20"/>
      <c r="E52" s="49"/>
      <c r="F52" s="50"/>
      <c r="G52" s="43"/>
    </row>
    <row r="53" spans="1:7" ht="35.1" customHeight="1">
      <c r="A53" s="35">
        <f>COUNT($A$7:A52)+1</f>
        <v>12</v>
      </c>
      <c r="B53" s="36" t="s">
        <v>63</v>
      </c>
      <c r="C53" s="37"/>
      <c r="D53" s="20"/>
      <c r="E53" s="41"/>
      <c r="F53" s="42"/>
      <c r="G53" s="22"/>
    </row>
    <row r="54" spans="1:7">
      <c r="A54" s="17"/>
      <c r="B54" s="39" t="s">
        <v>167</v>
      </c>
      <c r="C54" s="40"/>
      <c r="D54" s="20" t="s">
        <v>128</v>
      </c>
      <c r="E54" s="41">
        <v>8.5442699999999991</v>
      </c>
      <c r="F54" s="42" t="e">
        <f>ROUND(#REF!*#REF!*E54,-1)</f>
        <v>#REF!</v>
      </c>
      <c r="G54" s="43" t="e">
        <f>C54*F54</f>
        <v>#REF!</v>
      </c>
    </row>
    <row r="55" spans="1:7">
      <c r="A55" s="17"/>
      <c r="B55" s="39" t="s">
        <v>168</v>
      </c>
      <c r="C55" s="40"/>
      <c r="D55" s="20" t="s">
        <v>128</v>
      </c>
      <c r="E55" s="41">
        <v>19.240410000000001</v>
      </c>
      <c r="F55" s="42" t="e">
        <f>ROUND(#REF!*#REF!*E55,-1)</f>
        <v>#REF!</v>
      </c>
      <c r="G55" s="43" t="e">
        <f>C55*F55</f>
        <v>#REF!</v>
      </c>
    </row>
    <row r="56" spans="1:7">
      <c r="A56" s="17"/>
      <c r="B56" s="18" t="s">
        <v>8</v>
      </c>
      <c r="C56" s="37"/>
      <c r="D56" s="20"/>
      <c r="E56" s="41"/>
      <c r="F56" s="42"/>
      <c r="G56" s="22"/>
    </row>
    <row r="57" spans="1:7" ht="35.1" customHeight="1">
      <c r="A57" s="35">
        <f>COUNT($A$7:A56)+1</f>
        <v>13</v>
      </c>
      <c r="B57" s="36" t="s">
        <v>64</v>
      </c>
      <c r="C57" s="37"/>
      <c r="D57" s="20"/>
      <c r="E57" s="41"/>
      <c r="F57" s="42"/>
      <c r="G57" s="22"/>
    </row>
    <row r="58" spans="1:7">
      <c r="A58" s="17"/>
      <c r="B58" s="39" t="s">
        <v>65</v>
      </c>
      <c r="C58" s="40"/>
      <c r="D58" s="20" t="s">
        <v>128</v>
      </c>
      <c r="E58" s="41">
        <v>65.609759999999994</v>
      </c>
      <c r="F58" s="42" t="e">
        <f>ROUND(#REF!*#REF!*E58,-1)</f>
        <v>#REF!</v>
      </c>
      <c r="G58" s="43" t="e">
        <f>C58*F58</f>
        <v>#REF!</v>
      </c>
    </row>
    <row r="59" spans="1:7">
      <c r="A59" s="17"/>
      <c r="B59" s="39" t="s">
        <v>66</v>
      </c>
      <c r="C59" s="40"/>
      <c r="D59" s="20" t="s">
        <v>128</v>
      </c>
      <c r="E59" s="41"/>
      <c r="F59" s="42" t="e">
        <f>ROUND(#REF!*#REF!*E59,-1)</f>
        <v>#REF!</v>
      </c>
      <c r="G59" s="43" t="e">
        <f>C59*F59</f>
        <v>#REF!</v>
      </c>
    </row>
    <row r="60" spans="1:7">
      <c r="A60" s="17"/>
      <c r="B60" s="39" t="s">
        <v>67</v>
      </c>
      <c r="C60" s="40"/>
      <c r="D60" s="20" t="s">
        <v>128</v>
      </c>
      <c r="E60" s="41">
        <v>43.256100000000004</v>
      </c>
      <c r="F60" s="42" t="e">
        <f>ROUND(#REF!*#REF!*E60,-1)</f>
        <v>#REF!</v>
      </c>
      <c r="G60" s="43" t="e">
        <f>C60*F60</f>
        <v>#REF!</v>
      </c>
    </row>
    <row r="61" spans="1:7">
      <c r="A61" s="17"/>
      <c r="B61" s="18" t="s">
        <v>8</v>
      </c>
      <c r="C61" s="37"/>
      <c r="D61" s="20"/>
      <c r="E61" s="41"/>
      <c r="F61" s="42"/>
      <c r="G61" s="22"/>
    </row>
    <row r="62" spans="1:7" ht="35.1" customHeight="1">
      <c r="A62" s="35">
        <f>COUNT($A$7:A61)+1</f>
        <v>14</v>
      </c>
      <c r="B62" s="36" t="s">
        <v>68</v>
      </c>
      <c r="C62" s="37"/>
      <c r="D62" s="20"/>
      <c r="E62" s="41"/>
      <c r="F62" s="42"/>
      <c r="G62" s="22"/>
    </row>
    <row r="63" spans="1:7">
      <c r="A63" s="17"/>
      <c r="B63" s="39" t="s">
        <v>170</v>
      </c>
      <c r="C63" s="40"/>
      <c r="D63" s="20" t="s">
        <v>128</v>
      </c>
      <c r="E63" s="41">
        <v>51.432679999999998</v>
      </c>
      <c r="F63" s="42" t="e">
        <f>ROUND(#REF!*#REF!*E63,-1)</f>
        <v>#REF!</v>
      </c>
      <c r="G63" s="43" t="e">
        <f t="shared" ref="G63:G69" si="0">C63*F63</f>
        <v>#REF!</v>
      </c>
    </row>
    <row r="64" spans="1:7">
      <c r="A64" s="17"/>
      <c r="B64" s="39" t="s">
        <v>69</v>
      </c>
      <c r="C64" s="40"/>
      <c r="D64" s="20" t="s">
        <v>128</v>
      </c>
      <c r="E64" s="41">
        <v>67.316339999999997</v>
      </c>
      <c r="F64" s="42" t="e">
        <f>ROUND(#REF!*#REF!*E64,-1)</f>
        <v>#REF!</v>
      </c>
      <c r="G64" s="43" t="e">
        <f t="shared" si="0"/>
        <v>#REF!</v>
      </c>
    </row>
    <row r="65" spans="1:7">
      <c r="A65" s="17"/>
      <c r="B65" s="39" t="s">
        <v>70</v>
      </c>
      <c r="C65" s="40"/>
      <c r="D65" s="20" t="s">
        <v>128</v>
      </c>
      <c r="E65" s="41">
        <v>114.29512</v>
      </c>
      <c r="F65" s="42" t="e">
        <f>ROUND(#REF!*#REF!*E65,-1)</f>
        <v>#REF!</v>
      </c>
      <c r="G65" s="43" t="e">
        <f t="shared" si="0"/>
        <v>#REF!</v>
      </c>
    </row>
    <row r="66" spans="1:7">
      <c r="A66" s="17"/>
      <c r="B66" s="39" t="s">
        <v>107</v>
      </c>
      <c r="C66" s="40"/>
      <c r="D66" s="20" t="s">
        <v>128</v>
      </c>
      <c r="E66" s="41">
        <v>179.10975999999999</v>
      </c>
      <c r="F66" s="42" t="e">
        <f>ROUND(#REF!*#REF!*E66,-1)</f>
        <v>#REF!</v>
      </c>
      <c r="G66" s="43" t="e">
        <f t="shared" si="0"/>
        <v>#REF!</v>
      </c>
    </row>
    <row r="67" spans="1:7">
      <c r="A67" s="17"/>
      <c r="B67" s="39" t="s">
        <v>65</v>
      </c>
      <c r="C67" s="40"/>
      <c r="D67" s="20" t="s">
        <v>128</v>
      </c>
      <c r="E67" s="41">
        <v>108.33317</v>
      </c>
      <c r="F67" s="42" t="e">
        <f>ROUND(#REF!*#REF!*E67,-1)</f>
        <v>#REF!</v>
      </c>
      <c r="G67" s="43" t="e">
        <f t="shared" si="0"/>
        <v>#REF!</v>
      </c>
    </row>
    <row r="68" spans="1:7">
      <c r="A68" s="17"/>
      <c r="B68" s="39" t="s">
        <v>66</v>
      </c>
      <c r="C68" s="40"/>
      <c r="D68" s="20" t="s">
        <v>128</v>
      </c>
      <c r="E68" s="41">
        <v>140.23645999999999</v>
      </c>
      <c r="F68" s="42" t="e">
        <f>ROUND(#REF!*#REF!*E68,-1)</f>
        <v>#REF!</v>
      </c>
      <c r="G68" s="43" t="e">
        <f t="shared" si="0"/>
        <v>#REF!</v>
      </c>
    </row>
    <row r="69" spans="1:7">
      <c r="A69" s="17"/>
      <c r="B69" s="39" t="s">
        <v>67</v>
      </c>
      <c r="C69" s="40"/>
      <c r="D69" s="20" t="s">
        <v>128</v>
      </c>
      <c r="E69" s="41">
        <v>169.68293</v>
      </c>
      <c r="F69" s="42" t="e">
        <f>ROUND(#REF!*#REF!*E69,-1)</f>
        <v>#REF!</v>
      </c>
      <c r="G69" s="43" t="e">
        <f t="shared" si="0"/>
        <v>#REF!</v>
      </c>
    </row>
    <row r="70" spans="1:7">
      <c r="A70" s="17"/>
      <c r="B70" s="18" t="s">
        <v>8</v>
      </c>
      <c r="C70" s="37"/>
      <c r="D70" s="20"/>
      <c r="E70" s="41"/>
      <c r="F70" s="42"/>
      <c r="G70" s="22"/>
    </row>
    <row r="71" spans="1:7" ht="46.35" customHeight="1">
      <c r="A71" s="35">
        <f>COUNT($A$7:A70)+1</f>
        <v>15</v>
      </c>
      <c r="B71" s="36" t="s">
        <v>108</v>
      </c>
      <c r="C71" s="51"/>
      <c r="D71" s="52"/>
      <c r="E71" s="41"/>
      <c r="F71" s="42"/>
      <c r="G71" s="53"/>
    </row>
    <row r="72" spans="1:7">
      <c r="A72" s="17"/>
      <c r="B72" s="39" t="s">
        <v>143</v>
      </c>
      <c r="C72" s="40"/>
      <c r="D72" s="20" t="s">
        <v>128</v>
      </c>
      <c r="E72" s="41">
        <v>59.4</v>
      </c>
      <c r="F72" s="42" t="e">
        <f>ROUND(#REF!*#REF!*E72,-1)</f>
        <v>#REF!</v>
      </c>
      <c r="G72" s="43" t="e">
        <f>C72*F72</f>
        <v>#REF!</v>
      </c>
    </row>
    <row r="73" spans="1:7">
      <c r="A73" s="17"/>
      <c r="B73" s="39" t="s">
        <v>144</v>
      </c>
      <c r="C73" s="40"/>
      <c r="D73" s="20" t="s">
        <v>128</v>
      </c>
      <c r="E73" s="41">
        <v>77.7</v>
      </c>
      <c r="F73" s="42" t="e">
        <f>ROUND(#REF!*#REF!*E73,-1)</f>
        <v>#REF!</v>
      </c>
      <c r="G73" s="43" t="e">
        <f>C73*F73</f>
        <v>#REF!</v>
      </c>
    </row>
    <row r="74" spans="1:7">
      <c r="A74" s="17"/>
      <c r="B74" s="39" t="s">
        <v>145</v>
      </c>
      <c r="C74" s="40"/>
      <c r="D74" s="20" t="s">
        <v>128</v>
      </c>
      <c r="E74" s="41">
        <v>125</v>
      </c>
      <c r="F74" s="42" t="e">
        <f>ROUND(#REF!*#REF!*E74,-1)</f>
        <v>#REF!</v>
      </c>
      <c r="G74" s="43" t="e">
        <f>C74*F74</f>
        <v>#REF!</v>
      </c>
    </row>
    <row r="75" spans="1:7">
      <c r="C75" s="54"/>
      <c r="E75" s="41"/>
      <c r="F75" s="42"/>
      <c r="G75" s="46"/>
    </row>
    <row r="76" spans="1:7" ht="35.1" customHeight="1">
      <c r="A76" s="35">
        <f>COUNT($A$7:A75)+1</f>
        <v>16</v>
      </c>
      <c r="B76" s="36" t="s">
        <v>146</v>
      </c>
      <c r="C76" s="51"/>
      <c r="D76" s="52"/>
      <c r="E76" s="41"/>
      <c r="F76" s="42"/>
      <c r="G76" s="53"/>
    </row>
    <row r="77" spans="1:7">
      <c r="A77" s="17"/>
      <c r="B77" s="39" t="s">
        <v>143</v>
      </c>
      <c r="C77" s="40"/>
      <c r="D77" s="20" t="s">
        <v>128</v>
      </c>
      <c r="E77" s="41">
        <v>59.4</v>
      </c>
      <c r="F77" s="42" t="e">
        <f>ROUND(#REF!*#REF!*E77,-1)</f>
        <v>#REF!</v>
      </c>
      <c r="G77" s="43" t="e">
        <f>C77*F77</f>
        <v>#REF!</v>
      </c>
    </row>
    <row r="78" spans="1:7">
      <c r="A78" s="17"/>
      <c r="B78" s="39" t="s">
        <v>144</v>
      </c>
      <c r="C78" s="40"/>
      <c r="D78" s="20" t="s">
        <v>128</v>
      </c>
      <c r="E78" s="41">
        <v>77.7</v>
      </c>
      <c r="F78" s="42" t="e">
        <f>ROUND(#REF!*#REF!*E78,-1)</f>
        <v>#REF!</v>
      </c>
      <c r="G78" s="43" t="e">
        <f>C78*F78</f>
        <v>#REF!</v>
      </c>
    </row>
    <row r="79" spans="1:7">
      <c r="A79" s="17"/>
      <c r="B79" s="39" t="s">
        <v>145</v>
      </c>
      <c r="C79" s="40"/>
      <c r="D79" s="20" t="s">
        <v>128</v>
      </c>
      <c r="E79" s="41">
        <v>125</v>
      </c>
      <c r="F79" s="42" t="e">
        <f>ROUND(#REF!*#REF!*E79,-1)</f>
        <v>#REF!</v>
      </c>
      <c r="G79" s="43" t="e">
        <f>C79*F79</f>
        <v>#REF!</v>
      </c>
    </row>
    <row r="80" spans="1:7">
      <c r="B80" s="18"/>
      <c r="C80" s="37"/>
      <c r="D80" s="20"/>
      <c r="E80" s="41"/>
      <c r="F80" s="42"/>
      <c r="G80" s="22"/>
    </row>
    <row r="81" spans="1:7" ht="57.4" customHeight="1">
      <c r="A81" s="35">
        <f>COUNT($A$7:A80)+1</f>
        <v>17</v>
      </c>
      <c r="B81" s="36" t="s">
        <v>148</v>
      </c>
      <c r="C81" s="55"/>
      <c r="D81" s="56"/>
      <c r="E81" s="41"/>
      <c r="F81" s="42"/>
      <c r="G81" s="57"/>
    </row>
    <row r="82" spans="1:7">
      <c r="A82" s="17"/>
      <c r="B82" s="45" t="s">
        <v>24</v>
      </c>
      <c r="C82" s="54"/>
      <c r="D82" s="5" t="s">
        <v>128</v>
      </c>
      <c r="E82" s="41">
        <v>409.96138000000002</v>
      </c>
      <c r="F82" s="42" t="e">
        <f>ROUND(#REF!*#REF!*E82,-1)</f>
        <v>#REF!</v>
      </c>
      <c r="G82" s="46" t="e">
        <f>C82*F82</f>
        <v>#REF!</v>
      </c>
    </row>
    <row r="83" spans="1:7">
      <c r="A83" s="17"/>
      <c r="B83" s="18"/>
      <c r="C83" s="37"/>
      <c r="D83" s="20"/>
      <c r="E83" s="41"/>
      <c r="F83" s="42"/>
      <c r="G83" s="22"/>
    </row>
    <row r="84" spans="1:7" ht="68.650000000000006" customHeight="1">
      <c r="A84" s="35">
        <f>COUNT($A$7:A83)+1</f>
        <v>18</v>
      </c>
      <c r="B84" s="36" t="s">
        <v>26</v>
      </c>
      <c r="C84" s="37"/>
      <c r="D84" s="20"/>
      <c r="E84" s="41"/>
      <c r="F84" s="42"/>
      <c r="G84" s="22"/>
    </row>
    <row r="85" spans="1:7">
      <c r="A85" s="17"/>
      <c r="B85" s="39" t="s">
        <v>27</v>
      </c>
      <c r="C85" s="37"/>
      <c r="D85" s="20" t="s">
        <v>128</v>
      </c>
      <c r="E85" s="41">
        <v>54.878050000000002</v>
      </c>
      <c r="F85" s="42" t="e">
        <f>ROUND(#REF!*#REF!*E85,-1)</f>
        <v>#REF!</v>
      </c>
      <c r="G85" s="43" t="e">
        <f>C85*F85</f>
        <v>#REF!</v>
      </c>
    </row>
    <row r="86" spans="1:7">
      <c r="A86" s="17"/>
      <c r="B86" s="39" t="s">
        <v>28</v>
      </c>
      <c r="C86" s="37"/>
      <c r="D86" s="20" t="s">
        <v>128</v>
      </c>
      <c r="E86" s="41">
        <v>67.073170000000005</v>
      </c>
      <c r="F86" s="42" t="e">
        <f>ROUND(#REF!*#REF!*E86,-1)</f>
        <v>#REF!</v>
      </c>
      <c r="G86" s="43" t="e">
        <f>C86*F86</f>
        <v>#REF!</v>
      </c>
    </row>
    <row r="87" spans="1:7">
      <c r="A87" s="17"/>
      <c r="B87" s="18"/>
      <c r="C87" s="37"/>
      <c r="D87" s="20"/>
      <c r="E87" s="41"/>
      <c r="F87" s="42"/>
      <c r="G87" s="22"/>
    </row>
    <row r="88" spans="1:7" ht="68.650000000000006" customHeight="1">
      <c r="A88" s="35">
        <f>COUNT($A$7:A87)+1</f>
        <v>19</v>
      </c>
      <c r="B88" s="36" t="s">
        <v>29</v>
      </c>
      <c r="C88" s="37"/>
      <c r="D88" s="20"/>
      <c r="E88" s="41"/>
      <c r="F88" s="42"/>
      <c r="G88" s="22"/>
    </row>
    <row r="89" spans="1:7">
      <c r="A89" s="17"/>
      <c r="B89" s="39" t="s">
        <v>27</v>
      </c>
      <c r="C89" s="37"/>
      <c r="D89" s="20" t="s">
        <v>128</v>
      </c>
      <c r="E89" s="41">
        <v>54.878050000000002</v>
      </c>
      <c r="F89" s="42" t="e">
        <f>ROUND(#REF!*#REF!*E89,-1)</f>
        <v>#REF!</v>
      </c>
      <c r="G89" s="43" t="e">
        <f>C89*F89</f>
        <v>#REF!</v>
      </c>
    </row>
    <row r="90" spans="1:7">
      <c r="A90" s="17"/>
      <c r="B90" s="39" t="s">
        <v>28</v>
      </c>
      <c r="C90" s="37"/>
      <c r="D90" s="20" t="s">
        <v>128</v>
      </c>
      <c r="E90" s="41">
        <v>67.073170000000005</v>
      </c>
      <c r="F90" s="42" t="e">
        <f>ROUND(#REF!*#REF!*E90,-1)</f>
        <v>#REF!</v>
      </c>
      <c r="G90" s="43" t="e">
        <f>C90*F90</f>
        <v>#REF!</v>
      </c>
    </row>
    <row r="91" spans="1:7">
      <c r="A91" s="17"/>
      <c r="B91" s="18"/>
      <c r="C91" s="37"/>
      <c r="D91" s="20"/>
      <c r="E91" s="41"/>
      <c r="F91" s="42"/>
      <c r="G91" s="22"/>
    </row>
    <row r="92" spans="1:7" ht="68.650000000000006" customHeight="1">
      <c r="A92" s="35">
        <f>COUNT($A$7:A91)+1</f>
        <v>20</v>
      </c>
      <c r="B92" s="36" t="s">
        <v>129</v>
      </c>
      <c r="C92" s="37"/>
      <c r="D92" s="20"/>
      <c r="E92" s="41"/>
      <c r="F92" s="42"/>
      <c r="G92" s="22"/>
    </row>
    <row r="93" spans="1:7">
      <c r="A93" s="17"/>
      <c r="B93" s="39" t="s">
        <v>130</v>
      </c>
      <c r="C93" s="37"/>
      <c r="D93" s="20" t="s">
        <v>128</v>
      </c>
      <c r="E93" s="41">
        <v>20.50244</v>
      </c>
      <c r="F93" s="42" t="e">
        <f>ROUND(#REF!*#REF!*E93,-1)</f>
        <v>#REF!</v>
      </c>
      <c r="G93" s="43" t="e">
        <f>C93*F93</f>
        <v>#REF!</v>
      </c>
    </row>
    <row r="94" spans="1:7">
      <c r="A94" s="17"/>
      <c r="B94" s="39" t="s">
        <v>24</v>
      </c>
      <c r="C94" s="37"/>
      <c r="D94" s="20" t="s">
        <v>128</v>
      </c>
      <c r="E94" s="41">
        <v>72.718779999999995</v>
      </c>
      <c r="F94" s="42" t="e">
        <f>ROUND(#REF!*#REF!*E94,-1)</f>
        <v>#REF!</v>
      </c>
      <c r="G94" s="43" t="e">
        <f>C94*F94</f>
        <v>#REF!</v>
      </c>
    </row>
    <row r="95" spans="1:7">
      <c r="A95" s="17"/>
      <c r="B95" s="39"/>
      <c r="C95" s="37"/>
      <c r="D95" s="20"/>
      <c r="E95" s="41"/>
      <c r="F95" s="42"/>
      <c r="G95" s="43"/>
    </row>
    <row r="96" spans="1:7" ht="57.4" customHeight="1">
      <c r="A96" s="35">
        <f>COUNT($A$7:A95)+1</f>
        <v>21</v>
      </c>
      <c r="B96" s="58" t="s">
        <v>131</v>
      </c>
      <c r="C96" s="1"/>
      <c r="D96" s="59"/>
      <c r="E96" s="60"/>
      <c r="F96" s="61"/>
      <c r="G96" s="62"/>
    </row>
    <row r="97" spans="1:7" ht="16.5" customHeight="1">
      <c r="A97" s="17"/>
      <c r="B97" s="63" t="s">
        <v>132</v>
      </c>
      <c r="C97" s="1"/>
      <c r="D97" s="59"/>
      <c r="E97" s="60"/>
      <c r="F97" s="61"/>
      <c r="G97" s="62"/>
    </row>
    <row r="98" spans="1:7">
      <c r="A98" s="17"/>
      <c r="B98" s="64"/>
      <c r="C98" s="1"/>
      <c r="D98" s="59" t="s">
        <v>128</v>
      </c>
      <c r="E98" s="60">
        <v>43</v>
      </c>
      <c r="F98" s="65" t="e">
        <f>ROUND((#REF!*#REF!*E98),-1)</f>
        <v>#REF!</v>
      </c>
      <c r="G98" s="66" t="e">
        <f>C98*F98</f>
        <v>#REF!</v>
      </c>
    </row>
    <row r="99" spans="1:7">
      <c r="A99" s="17"/>
      <c r="B99" s="39"/>
      <c r="C99" s="37"/>
      <c r="D99" s="20"/>
      <c r="E99" s="41"/>
      <c r="F99" s="42"/>
      <c r="G99" s="43"/>
    </row>
    <row r="100" spans="1:7" ht="46.35" customHeight="1">
      <c r="A100" s="35">
        <f>COUNT($A$7:A99)+1</f>
        <v>22</v>
      </c>
      <c r="B100" s="36" t="s">
        <v>133</v>
      </c>
      <c r="C100" s="37"/>
      <c r="D100" s="20"/>
      <c r="E100" s="41"/>
      <c r="F100" s="42"/>
      <c r="G100" s="22"/>
    </row>
    <row r="101" spans="1:7">
      <c r="A101" s="17"/>
      <c r="B101" s="39" t="s">
        <v>134</v>
      </c>
      <c r="C101" s="40"/>
      <c r="D101" s="20" t="s">
        <v>128</v>
      </c>
      <c r="E101" s="41">
        <v>101.14646</v>
      </c>
      <c r="F101" s="42" t="e">
        <f>ROUND(#REF!*#REF!*E101,-1)</f>
        <v>#REF!</v>
      </c>
      <c r="G101" s="43" t="e">
        <f>C101*F101</f>
        <v>#REF!</v>
      </c>
    </row>
    <row r="102" spans="1:7">
      <c r="A102" s="17"/>
      <c r="B102" s="18"/>
      <c r="C102" s="37"/>
      <c r="D102" s="20"/>
      <c r="E102" s="41"/>
      <c r="F102" s="42"/>
      <c r="G102" s="22"/>
    </row>
    <row r="103" spans="1:7" ht="46.35" customHeight="1">
      <c r="A103" s="35">
        <f>COUNT($A$7:A102)+1</f>
        <v>23</v>
      </c>
      <c r="B103" s="36" t="s">
        <v>135</v>
      </c>
      <c r="C103" s="37"/>
      <c r="D103" s="20"/>
      <c r="E103" s="41"/>
      <c r="F103" s="42"/>
      <c r="G103" s="22"/>
    </row>
    <row r="104" spans="1:7">
      <c r="A104" s="17"/>
      <c r="B104" s="39" t="s">
        <v>136</v>
      </c>
      <c r="C104" s="40"/>
      <c r="D104" s="20" t="s">
        <v>128</v>
      </c>
      <c r="E104" s="41">
        <v>12.855980000000001</v>
      </c>
      <c r="F104" s="42" t="e">
        <f>ROUND(#REF!*#REF!*E104,-1)</f>
        <v>#REF!</v>
      </c>
      <c r="G104" s="43" t="e">
        <f>C104*F104</f>
        <v>#REF!</v>
      </c>
    </row>
    <row r="105" spans="1:7">
      <c r="A105" s="17"/>
      <c r="B105" s="39" t="s">
        <v>137</v>
      </c>
      <c r="C105" s="40"/>
      <c r="D105" s="20" t="s">
        <v>128</v>
      </c>
      <c r="E105" s="41">
        <v>17.883659999999999</v>
      </c>
      <c r="F105" s="42" t="e">
        <f>ROUND(#REF!*#REF!*E105,-1)</f>
        <v>#REF!</v>
      </c>
      <c r="G105" s="43" t="e">
        <f>C105*F105</f>
        <v>#REF!</v>
      </c>
    </row>
    <row r="106" spans="1:7">
      <c r="A106" s="17"/>
      <c r="B106" s="39" t="s">
        <v>138</v>
      </c>
      <c r="C106" s="40"/>
      <c r="D106" s="20" t="s">
        <v>128</v>
      </c>
      <c r="E106" s="41">
        <v>39.268659999999997</v>
      </c>
      <c r="F106" s="42" t="e">
        <f>ROUND(#REF!*#REF!*E106,-1)</f>
        <v>#REF!</v>
      </c>
      <c r="G106" s="43" t="e">
        <f>C106*F106</f>
        <v>#REF!</v>
      </c>
    </row>
    <row r="107" spans="1:7">
      <c r="A107" s="17"/>
      <c r="B107" s="39"/>
      <c r="C107" s="37"/>
      <c r="D107" s="20"/>
      <c r="E107" s="41"/>
      <c r="F107" s="42"/>
      <c r="G107" s="22"/>
    </row>
    <row r="108" spans="1:7" ht="46.35" customHeight="1">
      <c r="A108" s="35">
        <f>COUNT($A$7:A107)+1</f>
        <v>24</v>
      </c>
      <c r="B108" s="36" t="s">
        <v>139</v>
      </c>
      <c r="C108" s="37"/>
      <c r="D108" s="20"/>
      <c r="E108" s="41"/>
      <c r="F108" s="42"/>
      <c r="G108" s="22"/>
    </row>
    <row r="109" spans="1:7">
      <c r="A109" s="17"/>
      <c r="B109" s="39" t="s">
        <v>140</v>
      </c>
      <c r="C109" s="37"/>
      <c r="D109" s="20" t="s">
        <v>128</v>
      </c>
      <c r="E109" s="41">
        <v>39.678130000000003</v>
      </c>
      <c r="F109" s="42" t="e">
        <f>ROUND(#REF!*#REF!*E109,-1)</f>
        <v>#REF!</v>
      </c>
      <c r="G109" s="43" t="e">
        <f>C109*F109</f>
        <v>#REF!</v>
      </c>
    </row>
    <row r="110" spans="1:7">
      <c r="A110" s="17"/>
      <c r="B110" s="39" t="s">
        <v>141</v>
      </c>
      <c r="C110" s="37"/>
      <c r="D110" s="20" t="s">
        <v>128</v>
      </c>
      <c r="E110" s="41">
        <v>52.73171</v>
      </c>
      <c r="F110" s="42" t="e">
        <f>ROUND(#REF!*#REF!*E110,-1)</f>
        <v>#REF!</v>
      </c>
      <c r="G110" s="43" t="e">
        <f>C110*F110</f>
        <v>#REF!</v>
      </c>
    </row>
    <row r="111" spans="1:7">
      <c r="A111" s="17"/>
      <c r="B111" s="39" t="s">
        <v>142</v>
      </c>
      <c r="C111" s="37"/>
      <c r="D111" s="20" t="s">
        <v>128</v>
      </c>
      <c r="E111" s="41">
        <v>64.451220000000006</v>
      </c>
      <c r="F111" s="42" t="e">
        <f>ROUND(#REF!*#REF!*E111,-1)</f>
        <v>#REF!</v>
      </c>
      <c r="G111" s="43" t="e">
        <f>C111*F111</f>
        <v>#REF!</v>
      </c>
    </row>
    <row r="112" spans="1:7">
      <c r="A112" s="17"/>
      <c r="B112" s="18"/>
      <c r="C112" s="37"/>
      <c r="D112" s="20"/>
      <c r="E112" s="41"/>
      <c r="F112" s="42"/>
      <c r="G112" s="22"/>
    </row>
    <row r="113" spans="1:7" ht="68.650000000000006" customHeight="1">
      <c r="A113" s="35">
        <f>COUNT($A$7:A112)+1</f>
        <v>25</v>
      </c>
      <c r="B113" s="36" t="s">
        <v>33</v>
      </c>
      <c r="C113" s="37"/>
      <c r="D113" s="20"/>
      <c r="E113" s="41"/>
      <c r="F113" s="42"/>
      <c r="G113" s="22"/>
    </row>
    <row r="114" spans="1:7">
      <c r="A114" s="17"/>
      <c r="B114" s="18"/>
      <c r="C114" s="37"/>
      <c r="D114" s="20" t="s">
        <v>127</v>
      </c>
      <c r="E114" s="41">
        <v>4.5243900000000004</v>
      </c>
      <c r="F114" s="42" t="e">
        <f>ROUND(#REF!*#REF!*E114,-1)</f>
        <v>#REF!</v>
      </c>
      <c r="G114" s="43" t="e">
        <f>C114*F114</f>
        <v>#REF!</v>
      </c>
    </row>
    <row r="115" spans="1:7">
      <c r="A115" s="17"/>
      <c r="B115" s="18"/>
      <c r="C115" s="37"/>
      <c r="D115" s="20"/>
      <c r="E115" s="41"/>
      <c r="F115" s="42"/>
      <c r="G115" s="22"/>
    </row>
    <row r="116" spans="1:7" ht="57.4" customHeight="1">
      <c r="A116" s="35">
        <f>COUNT($A$7:A115)+1</f>
        <v>26</v>
      </c>
      <c r="B116" s="36" t="s">
        <v>57</v>
      </c>
      <c r="C116" s="37"/>
      <c r="D116" s="20"/>
      <c r="E116" s="41"/>
      <c r="F116" s="42"/>
      <c r="G116" s="22"/>
    </row>
    <row r="117" spans="1:7">
      <c r="A117" s="17"/>
      <c r="B117" s="39" t="s">
        <v>58</v>
      </c>
      <c r="C117" s="37"/>
      <c r="D117" s="20" t="s">
        <v>128</v>
      </c>
      <c r="E117" s="41">
        <v>49.146340000000002</v>
      </c>
      <c r="F117" s="42" t="e">
        <f>ROUND(#REF!*#REF!*E117,-1)</f>
        <v>#REF!</v>
      </c>
      <c r="G117" s="43" t="e">
        <f>C117*F117</f>
        <v>#REF!</v>
      </c>
    </row>
    <row r="118" spans="1:7">
      <c r="A118" s="17"/>
      <c r="B118" s="39" t="s">
        <v>59</v>
      </c>
      <c r="C118" s="37"/>
      <c r="D118" s="20" t="s">
        <v>128</v>
      </c>
      <c r="E118" s="41">
        <v>65</v>
      </c>
      <c r="F118" s="42" t="e">
        <f>ROUND(#REF!*#REF!*E118,-1)</f>
        <v>#REF!</v>
      </c>
      <c r="G118" s="43" t="e">
        <f>C118*F118</f>
        <v>#REF!</v>
      </c>
    </row>
    <row r="119" spans="1:7">
      <c r="A119" s="17"/>
      <c r="B119" s="18"/>
      <c r="C119" s="37"/>
      <c r="D119" s="20"/>
      <c r="E119" s="41"/>
      <c r="F119" s="42"/>
      <c r="G119" s="22"/>
    </row>
    <row r="120" spans="1:7" ht="57.4" customHeight="1">
      <c r="A120" s="35">
        <f>COUNT($A$7:A119)+1</f>
        <v>27</v>
      </c>
      <c r="B120" s="36" t="s">
        <v>60</v>
      </c>
      <c r="C120" s="37"/>
      <c r="D120" s="20"/>
      <c r="E120" s="41"/>
      <c r="F120" s="42"/>
      <c r="G120" s="22"/>
    </row>
    <row r="121" spans="1:7">
      <c r="A121" s="17"/>
      <c r="B121" s="39" t="s">
        <v>58</v>
      </c>
      <c r="C121" s="37"/>
      <c r="D121" s="20" t="s">
        <v>128</v>
      </c>
      <c r="E121" s="41">
        <v>49.146340000000002</v>
      </c>
      <c r="F121" s="42" t="e">
        <f>ROUND(#REF!*#REF!*E121,-1)</f>
        <v>#REF!</v>
      </c>
      <c r="G121" s="43" t="e">
        <f>C121*F121</f>
        <v>#REF!</v>
      </c>
    </row>
    <row r="122" spans="1:7">
      <c r="A122" s="17"/>
      <c r="B122" s="39" t="s">
        <v>59</v>
      </c>
      <c r="C122" s="37"/>
      <c r="D122" s="20" t="s">
        <v>128</v>
      </c>
      <c r="E122" s="41">
        <v>65</v>
      </c>
      <c r="F122" s="42" t="e">
        <f>ROUND(#REF!*#REF!*E122,-1)</f>
        <v>#REF!</v>
      </c>
      <c r="G122" s="43" t="e">
        <f>C122*F122</f>
        <v>#REF!</v>
      </c>
    </row>
    <row r="123" spans="1:7">
      <c r="A123" s="17"/>
      <c r="B123" s="18"/>
      <c r="C123" s="37"/>
      <c r="D123" s="20"/>
      <c r="E123" s="41"/>
      <c r="F123" s="42"/>
      <c r="G123" s="22"/>
    </row>
    <row r="124" spans="1:7" ht="46.35" customHeight="1">
      <c r="A124" s="35">
        <f>COUNT($A$7:A123)+1</f>
        <v>28</v>
      </c>
      <c r="B124" s="36" t="s">
        <v>61</v>
      </c>
      <c r="C124" s="37"/>
      <c r="D124" s="20"/>
      <c r="E124" s="41"/>
      <c r="F124" s="42"/>
      <c r="G124" s="22"/>
    </row>
    <row r="125" spans="1:7" ht="15.75">
      <c r="A125" s="17"/>
      <c r="B125" s="18"/>
      <c r="C125" s="37"/>
      <c r="D125" s="20" t="s">
        <v>125</v>
      </c>
      <c r="E125" s="41">
        <v>7.5365799999999998</v>
      </c>
      <c r="F125" s="42" t="e">
        <f>ROUND(#REF!*#REF!*E125,-1)</f>
        <v>#REF!</v>
      </c>
      <c r="G125" s="43" t="e">
        <f>C125*F125</f>
        <v>#REF!</v>
      </c>
    </row>
    <row r="126" spans="1:7">
      <c r="A126" s="17"/>
      <c r="B126" s="18"/>
      <c r="C126" s="37"/>
      <c r="D126" s="20"/>
      <c r="E126" s="41"/>
      <c r="F126" s="42"/>
      <c r="G126" s="22"/>
    </row>
    <row r="127" spans="1:7" ht="57.4" customHeight="1">
      <c r="A127" s="35">
        <f>COUNT($A$7:A126)+1</f>
        <v>29</v>
      </c>
      <c r="B127" s="36" t="s">
        <v>62</v>
      </c>
      <c r="C127" s="37"/>
      <c r="D127" s="20"/>
      <c r="E127" s="41"/>
      <c r="F127" s="42"/>
      <c r="G127" s="22"/>
    </row>
    <row r="128" spans="1:7" ht="15.75">
      <c r="A128" s="17"/>
      <c r="B128" s="18"/>
      <c r="C128" s="37"/>
      <c r="D128" s="20" t="s">
        <v>125</v>
      </c>
      <c r="E128" s="41">
        <v>14.03659</v>
      </c>
      <c r="F128" s="42" t="e">
        <f>ROUND(#REF!*#REF!*E128,-1)</f>
        <v>#REF!</v>
      </c>
      <c r="G128" s="43" t="e">
        <f>C128*F128</f>
        <v>#REF!</v>
      </c>
    </row>
    <row r="129" spans="1:7">
      <c r="A129" s="17"/>
      <c r="B129" s="18"/>
      <c r="C129" s="37"/>
      <c r="D129" s="20"/>
      <c r="E129" s="41"/>
      <c r="F129" s="42"/>
      <c r="G129" s="22"/>
    </row>
    <row r="130" spans="1:7" ht="46.35" customHeight="1">
      <c r="A130" s="35">
        <f>COUNT($A$7:A129)+1</f>
        <v>30</v>
      </c>
      <c r="B130" s="36" t="s">
        <v>12</v>
      </c>
      <c r="C130" s="37"/>
      <c r="D130" s="20"/>
      <c r="E130" s="41"/>
      <c r="F130" s="42"/>
      <c r="G130" s="22"/>
    </row>
    <row r="131" spans="1:7">
      <c r="A131" s="17"/>
      <c r="B131" s="18"/>
      <c r="C131" s="37"/>
      <c r="D131" s="20" t="s">
        <v>128</v>
      </c>
      <c r="E131" s="41">
        <v>35.814959999999999</v>
      </c>
      <c r="F131" s="42" t="e">
        <f>ROUND(#REF!*#REF!*E131,-1)</f>
        <v>#REF!</v>
      </c>
      <c r="G131" s="43" t="e">
        <f>C131*F131</f>
        <v>#REF!</v>
      </c>
    </row>
    <row r="132" spans="1:7">
      <c r="A132" s="17"/>
      <c r="B132" s="18"/>
      <c r="C132" s="37"/>
      <c r="D132" s="20"/>
      <c r="E132" s="32"/>
      <c r="F132" s="38"/>
      <c r="G132" s="22"/>
    </row>
    <row r="133" spans="1:7" ht="42" customHeight="1">
      <c r="A133" s="35">
        <f>COUNT($A$7:A132)+1</f>
        <v>31</v>
      </c>
      <c r="B133" s="67" t="s">
        <v>13</v>
      </c>
      <c r="C133" s="37"/>
      <c r="D133" s="20"/>
      <c r="E133" s="32"/>
      <c r="F133" s="38"/>
      <c r="G133" s="22"/>
    </row>
    <row r="134" spans="1:7">
      <c r="C134" s="54"/>
      <c r="D134" s="5" t="s">
        <v>126</v>
      </c>
      <c r="E134" s="41">
        <v>3.2317100000000001</v>
      </c>
      <c r="F134" s="42" t="e">
        <f>ROUND(#REF!*#REF!*E134,-1)</f>
        <v>#REF!</v>
      </c>
      <c r="G134" s="46" t="e">
        <f>C134*F134</f>
        <v>#REF!</v>
      </c>
    </row>
    <row r="135" spans="1:7">
      <c r="A135" s="17"/>
      <c r="B135" s="18"/>
      <c r="C135" s="37"/>
      <c r="D135" s="20"/>
      <c r="E135" s="41"/>
      <c r="F135" s="38"/>
      <c r="G135" s="22"/>
    </row>
    <row r="136" spans="1:7" ht="46.35" customHeight="1">
      <c r="A136" s="35">
        <f>COUNT($A$7:A135)+1</f>
        <v>32</v>
      </c>
      <c r="B136" s="36" t="s">
        <v>14</v>
      </c>
      <c r="C136" s="37"/>
      <c r="D136" s="20"/>
      <c r="E136" s="32"/>
      <c r="F136" s="38"/>
      <c r="G136" s="22"/>
    </row>
    <row r="137" spans="1:7">
      <c r="C137" s="54"/>
      <c r="D137" s="68" t="s">
        <v>15</v>
      </c>
      <c r="E137" s="41"/>
      <c r="G137" s="46" t="e">
        <f>ROUND(0.03*(SUM(G8:G134)),-1)</f>
        <v>#REF!</v>
      </c>
    </row>
    <row r="138" spans="1:7">
      <c r="A138" s="17"/>
      <c r="B138" s="18"/>
      <c r="C138" s="37"/>
      <c r="D138" s="20"/>
      <c r="E138" s="32"/>
      <c r="F138" s="38"/>
      <c r="G138" s="22"/>
    </row>
    <row r="139" spans="1:7" ht="46.35" customHeight="1">
      <c r="A139" s="69">
        <f>COUNT($A$7:A138)+1</f>
        <v>33</v>
      </c>
      <c r="B139" s="48" t="s">
        <v>16</v>
      </c>
      <c r="C139" s="54"/>
      <c r="E139" s="41"/>
      <c r="G139" s="46"/>
    </row>
    <row r="140" spans="1:7">
      <c r="C140" s="54"/>
      <c r="D140" s="68">
        <v>0.06</v>
      </c>
      <c r="E140" s="41"/>
      <c r="G140" s="46" t="e">
        <f>ROUND(D140*(SUM(G8:G134)),-1)</f>
        <v>#REF!</v>
      </c>
    </row>
    <row r="141" spans="1:7">
      <c r="A141" s="17"/>
      <c r="B141" s="18"/>
      <c r="C141" s="37"/>
      <c r="D141" s="20"/>
      <c r="E141" s="32"/>
      <c r="F141" s="38"/>
      <c r="G141" s="22"/>
    </row>
    <row r="142" spans="1:7">
      <c r="A142" s="70"/>
      <c r="B142" s="71" t="s">
        <v>17</v>
      </c>
      <c r="C142" s="72"/>
      <c r="D142" s="73"/>
      <c r="E142" s="71" t="s">
        <v>30</v>
      </c>
      <c r="F142" s="74"/>
      <c r="G142" s="75" t="e">
        <f>SUM(G8:G140)</f>
        <v>#REF!</v>
      </c>
    </row>
    <row r="143" spans="1:7">
      <c r="E143" s="18"/>
    </row>
    <row r="144" spans="1:7">
      <c r="E144" s="20"/>
    </row>
    <row r="145" spans="5:5">
      <c r="E145" s="20"/>
    </row>
    <row r="146" spans="5:5">
      <c r="E146" s="20"/>
    </row>
    <row r="147" spans="5:5">
      <c r="E147" s="20"/>
    </row>
    <row r="148" spans="5:5">
      <c r="E148" s="20"/>
    </row>
    <row r="149" spans="5:5">
      <c r="E149" s="20"/>
    </row>
    <row r="150" spans="5:5">
      <c r="E150" s="20"/>
    </row>
    <row r="151" spans="5:5">
      <c r="E151" s="20"/>
    </row>
    <row r="152" spans="5:5">
      <c r="E152" s="20"/>
    </row>
    <row r="153" spans="5:5">
      <c r="E153" s="20"/>
    </row>
    <row r="154" spans="5:5">
      <c r="E154" s="20"/>
    </row>
    <row r="155" spans="5:5">
      <c r="E155" s="20"/>
    </row>
    <row r="156" spans="5:5">
      <c r="E156" s="20"/>
    </row>
    <row r="157" spans="5:5">
      <c r="E157" s="20"/>
    </row>
    <row r="158" spans="5:5">
      <c r="E158" s="20"/>
    </row>
    <row r="159" spans="5:5">
      <c r="E159" s="20"/>
    </row>
    <row r="160" spans="5:5">
      <c r="E160" s="20"/>
    </row>
    <row r="161" spans="5:7">
      <c r="E161" s="20"/>
    </row>
    <row r="162" spans="5:7">
      <c r="E162" s="20"/>
    </row>
    <row r="163" spans="5:7">
      <c r="E163" s="20"/>
    </row>
    <row r="164" spans="5:7">
      <c r="E164" s="20"/>
    </row>
    <row r="165" spans="5:7">
      <c r="E165" s="20"/>
    </row>
    <row r="166" spans="5:7">
      <c r="E166" s="20"/>
    </row>
    <row r="167" spans="5:7">
      <c r="E167" s="20"/>
    </row>
    <row r="168" spans="5:7">
      <c r="E168" s="20"/>
    </row>
    <row r="169" spans="5:7">
      <c r="E169" s="20"/>
    </row>
    <row r="170" spans="5:7">
      <c r="E170" s="7"/>
      <c r="G170" s="5"/>
    </row>
    <row r="171" spans="5:7">
      <c r="E171" s="7"/>
      <c r="G171" s="5"/>
    </row>
  </sheetData>
  <mergeCells count="1">
    <mergeCell ref="C5:D5"/>
  </mergeCells>
  <phoneticPr fontId="0" type="noConversion"/>
  <pageMargins left="1.3777777777777778" right="0.59027777777777779" top="1.0902777777777779" bottom="0.78750000000000009" header="0.51180555555555562" footer="0.51180555555555562"/>
  <pageSetup paperSize="9" firstPageNumber="0" orientation="portrait" horizontalDpi="300" verticalDpi="300" r:id="rId1"/>
  <headerFooter alignWithMargins="0">
    <oddHeader xml:space="preserve">&amp;L&amp;8                    Energetika Ljubljana, d.o.o. 
                    RIS-Projektivni oddelek
                    št. projekta: N 16052/20564&amp;R&amp;8    </oddHeader>
    <oddFooter>&amp;C&amp;"Times New Roman CE,Navadno"&amp;P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14</vt:i4>
      </vt:variant>
    </vt:vector>
  </HeadingPairs>
  <TitlesOfParts>
    <vt:vector size="19" baseType="lpstr">
      <vt:lpstr>OSNOVA</vt:lpstr>
      <vt:lpstr>REKAPITULACIJA</vt:lpstr>
      <vt:lpstr>UVOD V PREDRAČUN</vt:lpstr>
      <vt:lpstr>AB konzolna konstrukcija</vt:lpstr>
      <vt:lpstr>HPR_SD_stara verzija</vt:lpstr>
      <vt:lpstr>DDV</vt:lpstr>
      <vt:lpstr>DEL</vt:lpstr>
      <vt:lpstr>DF</vt:lpstr>
      <vt:lpstr>DobMont</vt:lpstr>
      <vt:lpstr>FRD</vt:lpstr>
      <vt:lpstr>OBJEKT</vt:lpstr>
      <vt:lpstr>OZN</vt:lpstr>
      <vt:lpstr>'AB konzolna konstrukcija'!Področje_tiskanja</vt:lpstr>
      <vt:lpstr>OSNOVA!Področje_tiskanja</vt:lpstr>
      <vt:lpstr>REKAPITULACIJA!Področje_tiskanja</vt:lpstr>
      <vt:lpstr>'UVOD V PREDRAČUN'!Področje_tiskanja</vt:lpstr>
      <vt:lpstr>'AB konzolna konstrukcija'!Tiskanje_naslovov</vt:lpstr>
      <vt:lpstr>'HPR_SD_stara verzija'!Tiskanje_naslovov</vt:lpstr>
      <vt:lpstr>'UVOD V PREDRAČUN'!Tiskanje_naslovov</vt:lpstr>
    </vt:vector>
  </TitlesOfParts>
  <Company>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Matjaž Makarovič</dc:creator>
  <cp:lastModifiedBy>Alenka Čadež kobol</cp:lastModifiedBy>
  <cp:lastPrinted>2019-03-05T09:45:30Z</cp:lastPrinted>
  <dcterms:created xsi:type="dcterms:W3CDTF">2007-03-07T06:54:00Z</dcterms:created>
  <dcterms:modified xsi:type="dcterms:W3CDTF">2019-10-14T09:06:57Z</dcterms:modified>
</cp:coreProperties>
</file>