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63" activeTab="14"/>
  </bookViews>
  <sheets>
    <sheet name="REKAPITULACIJA" sheetId="1" r:id="rId1"/>
    <sheet name="GRAD.DELA" sheetId="2" r:id="rId2"/>
    <sheet name="Rusit.dela" sheetId="3" r:id="rId3"/>
    <sheet name="Zem.dela " sheetId="4" r:id="rId4"/>
    <sheet name="Bet.dela " sheetId="5" r:id="rId5"/>
    <sheet name="Tes.dela" sheetId="6" r:id="rId6"/>
    <sheet name="Zid.dela" sheetId="7" r:id="rId7"/>
    <sheet name="Kanal." sheetId="8" r:id="rId8"/>
    <sheet name="ZU" sheetId="9" r:id="rId9"/>
    <sheet name="OBRT.DELA" sheetId="10" r:id="rId10"/>
    <sheet name="Krov.dela" sheetId="11" r:id="rId11"/>
    <sheet name="Klep.dela" sheetId="12" r:id="rId12"/>
    <sheet name="Stav.-kljuc.dela" sheetId="13" r:id="rId13"/>
    <sheet name="Kamn.dela" sheetId="14" r:id="rId14"/>
    <sheet name="Miz.dela" sheetId="15" r:id="rId15"/>
    <sheet name="Keram.dela " sheetId="16" r:id="rId16"/>
    <sheet name="Slik.dela" sheetId="17" r:id="rId17"/>
    <sheet name="Mavc.dela" sheetId="18" r:id="rId18"/>
    <sheet name="Tlak.dela" sheetId="19" r:id="rId19"/>
    <sheet name="Fasad.dela" sheetId="20" r:id="rId20"/>
    <sheet name="Drug.dela" sheetId="21" r:id="rId21"/>
    <sheet name="EL.INST." sheetId="22" r:id="rId22"/>
    <sheet name="STR.INST." sheetId="23" r:id="rId23"/>
    <sheet name="0.1" sheetId="24" r:id="rId24"/>
    <sheet name="1.0" sheetId="25" r:id="rId25"/>
    <sheet name="2.1" sheetId="26" r:id="rId26"/>
    <sheet name="2.2" sheetId="27" r:id="rId27"/>
    <sheet name="2.3" sheetId="28" r:id="rId28"/>
    <sheet name="2.4" sheetId="29" r:id="rId29"/>
    <sheet name="3.1" sheetId="30" r:id="rId30"/>
    <sheet name="3.2" sheetId="31" r:id="rId31"/>
    <sheet name="3.3" sheetId="32" r:id="rId32"/>
    <sheet name="4.1" sheetId="33" r:id="rId33"/>
    <sheet name="4.2" sheetId="34" r:id="rId34"/>
  </sheets>
  <externalReferences>
    <externalReference r:id="rId37"/>
    <externalReference r:id="rId38"/>
  </externalReferences>
  <definedNames>
    <definedName name="Excel_BuiltIn__FilterDatabase">'[1]Kanalizacijska dela'!#REF!</definedName>
    <definedName name="Excel_BuiltIn__FilterDatabase_1">#REF!</definedName>
    <definedName name="Excel_BuiltIn__FilterDatabase_11">'[1]Zidarska dela'!#REF!</definedName>
    <definedName name="Excel_BuiltIn__FilterDatabase_1_1">'[1]Zidarska dela'!#REF!</definedName>
    <definedName name="Excel_BuiltIn__FilterDatabase_1_2">'[1]Zidarska dela'!#REF!</definedName>
    <definedName name="Excel_BuiltIn__FilterDatabase_1_3">'[1]Zidarska dela'!#REF!</definedName>
    <definedName name="Excel_BuiltIn__FilterDatabase_1_4">'[1]Zidarska dela'!#REF!</definedName>
    <definedName name="Excel_BuiltIn__FilterDatabase_1_5">#REF!</definedName>
    <definedName name="Excel_BuiltIn__FilterDatabase_1_6">'Krov.dela'!#REF!</definedName>
    <definedName name="Excel_BuiltIn__FilterDatabase_2">'[1]Kanalizacijska dela'!#REF!</definedName>
    <definedName name="Excel_BuiltIn__FilterDatabase_21">'Zid.dela'!#REF!</definedName>
    <definedName name="Excel_BuiltIn__FilterDatabase_3">'[1]Kanalizacijska dela'!#REF!</definedName>
    <definedName name="Excel_BuiltIn__FilterDatabase_31">'ZU'!#REF!</definedName>
    <definedName name="Excel_BuiltIn__FilterDatabase_4">'[1]Kanalizacijska dela'!#REF!</definedName>
    <definedName name="Excel_BuiltIn__FilterDatabase_5">'[1]Kanalizacijska dela'!#REF!</definedName>
    <definedName name="Excel_BuiltIn__FilterDatabase_6">'Kanal.'!#REF!</definedName>
    <definedName name="Excel_BuiltIn_Print_Area_14">'Stav.-kljuc.dela'!$A$1:$F$81</definedName>
    <definedName name="Excel_BuiltIn_Print_Area_15">#REF!</definedName>
    <definedName name="Excel_BuiltIn_Print_Area_21">#REF!</definedName>
    <definedName name="Excel_BuiltIn_Print_Area_5">#REF!</definedName>
    <definedName name="Excel_BuiltIn_Print_Area_8">#REF!</definedName>
    <definedName name="_xlnm.Print_Area" localSheetId="25">'2.1'!$A$1:$F$178</definedName>
    <definedName name="_xlnm.Print_Area" localSheetId="26">'2.2'!$A$1:$F$85</definedName>
    <definedName name="_xlnm.Print_Area" localSheetId="28">'2.4'!$A$1:$F$52</definedName>
    <definedName name="_xlnm.Print_Area" localSheetId="29">'3.1'!$A$1:$F$59</definedName>
    <definedName name="_xlnm.Print_Area" localSheetId="30">'3.2'!$A$1:$F$98</definedName>
    <definedName name="_xlnm.Print_Area" localSheetId="31">'3.3'!$A$1:$F$54</definedName>
    <definedName name="_xlnm.Print_Area" localSheetId="32">'4.1'!$A$1:$F$61</definedName>
    <definedName name="_xlnm.Print_Area" localSheetId="33">'4.2'!$A$1:$F$36</definedName>
    <definedName name="_xlnm.Print_Area" localSheetId="4">'Bet.dela '!$A$1:$F$36</definedName>
    <definedName name="_xlnm.Print_Area" localSheetId="20">'Drug.dela'!$A$1:$F$24</definedName>
    <definedName name="_xlnm.Print_Area" localSheetId="19">'Fasad.dela'!$A$1:$F$19</definedName>
    <definedName name="_xlnm.Print_Area" localSheetId="1">'GRAD.DELA'!$A$1:$G$15</definedName>
    <definedName name="_xlnm.Print_Area" localSheetId="7">'Kanal.'!$A$1:$F$36</definedName>
    <definedName name="_xlnm.Print_Area" localSheetId="15">'Keram.dela '!$A$1:$F$14</definedName>
    <definedName name="_xlnm.Print_Area" localSheetId="11">'Klep.dela'!$A$1:$F$22</definedName>
    <definedName name="_xlnm.Print_Area" localSheetId="10">'Krov.dela'!$A$1:$F$14</definedName>
    <definedName name="_xlnm.Print_Area" localSheetId="17">'Mavc.dela'!$A$1:$F$25</definedName>
    <definedName name="_xlnm.Print_Area" localSheetId="9">'OBRT.DELA'!$A$1:$G$16</definedName>
    <definedName name="_xlnm.Print_Area" localSheetId="0">'REKAPITULACIJA'!$A$1:$G$22</definedName>
    <definedName name="_xlnm.Print_Area" localSheetId="2">'Rusit.dela'!$A$1:$F$21</definedName>
    <definedName name="_xlnm.Print_Area" localSheetId="16">'Slik.dela'!$A$1:$G$14</definedName>
    <definedName name="_xlnm.Print_Area" localSheetId="12">'Stav.-kljuc.dela'!$A$1:$F$103</definedName>
    <definedName name="_xlnm.Print_Area" localSheetId="5">'Tes.dela'!$A$1:$F$42</definedName>
    <definedName name="_xlnm.Print_Area" localSheetId="18">'Tlak.dela'!$A$1:$F$14</definedName>
    <definedName name="_xlnm.Print_Area" localSheetId="3">'Zem.dela '!$A$1:$F$19</definedName>
    <definedName name="_xlnm.Print_Area" localSheetId="6">'Zid.dela'!$A$1:$F$70</definedName>
    <definedName name="_xlnm.Print_Area" localSheetId="8">'ZU'!$A$1:$F$14</definedName>
  </definedNames>
  <calcPr fullCalcOnLoad="1"/>
</workbook>
</file>

<file path=xl/sharedStrings.xml><?xml version="1.0" encoding="utf-8"?>
<sst xmlns="http://schemas.openxmlformats.org/spreadsheetml/2006/main" count="2985" uniqueCount="1306">
  <si>
    <t>VIII.</t>
  </si>
  <si>
    <t xml:space="preserve">TLAKARSKA DELA    </t>
  </si>
  <si>
    <t>TLAKARSKA DELA SKUPAJ:</t>
  </si>
  <si>
    <t>FASADADERSKA DELA</t>
  </si>
  <si>
    <t>FASADERSKA DELA SKUPAJ:</t>
  </si>
  <si>
    <t xml:space="preserve">DRUGA DELA   </t>
  </si>
  <si>
    <t>DRUGA DELA SKUPAJ:</t>
  </si>
  <si>
    <t>NOTRANJA SENČILA</t>
  </si>
  <si>
    <t>DVIGALO</t>
  </si>
  <si>
    <t xml:space="preserve">NOTRANJA STEKLENA STENA </t>
  </si>
  <si>
    <t xml:space="preserve">ZUNANJA VRATA </t>
  </si>
  <si>
    <t>ZV1</t>
  </si>
  <si>
    <t>ZV3</t>
  </si>
  <si>
    <t>OGRAJA</t>
  </si>
  <si>
    <t>OGRAJA SKUPAJ</t>
  </si>
  <si>
    <t xml:space="preserve">SANITARNE KABINE </t>
  </si>
  <si>
    <t>SK 1</t>
  </si>
  <si>
    <t>SK 2</t>
  </si>
  <si>
    <t>SANITARNE KABINE SKUPAJ</t>
  </si>
  <si>
    <t>Servisne stopnice, pripire, tepih, drugo</t>
  </si>
  <si>
    <t>22/</t>
  </si>
  <si>
    <t>Standardna pripira vrat med različnimi tlaki in prekrivanje horizontalne konstrukcijske dilatacije iz ploščate medenine in stičenje konstrukcijske dilatacije, komplet z vzidavo.</t>
  </si>
  <si>
    <t>23/</t>
  </si>
  <si>
    <t>24/</t>
  </si>
  <si>
    <t>Servisne stopnice, pripire, tepih, SKUPAJ</t>
  </si>
  <si>
    <t>STAVBNOKLJUČAVNIČARSKA DELA :</t>
  </si>
  <si>
    <t>KAMNOSEŠKA  DELA:</t>
  </si>
  <si>
    <t>KAMNOSEŠKA DELA SKUPAJ:</t>
  </si>
  <si>
    <t xml:space="preserve"> MIZARSKA DELA:</t>
  </si>
  <si>
    <t>2</t>
  </si>
  <si>
    <t>OKNA</t>
  </si>
  <si>
    <t>MIZARSKA DELA SKUPAJ</t>
  </si>
  <si>
    <t>ZUNANJA VRATA</t>
  </si>
  <si>
    <t>ZV 2</t>
  </si>
  <si>
    <t>NOTRANJA VRATA</t>
  </si>
  <si>
    <t>VN 1</t>
  </si>
  <si>
    <t>VN 2</t>
  </si>
  <si>
    <t>VN 3</t>
  </si>
  <si>
    <t>VN 4</t>
  </si>
  <si>
    <t>VN 5</t>
  </si>
  <si>
    <t>VN 6 EI30-CI</t>
  </si>
  <si>
    <t>VN 7</t>
  </si>
  <si>
    <t>VN 8</t>
  </si>
  <si>
    <t>VN 9 EI30-CI</t>
  </si>
  <si>
    <t>VN 10 EI30-CI</t>
  </si>
  <si>
    <t>VN 11</t>
  </si>
  <si>
    <t>VN 12</t>
  </si>
  <si>
    <t>SKUPAJ VRATA</t>
  </si>
  <si>
    <t>O 01</t>
  </si>
  <si>
    <t>O 02</t>
  </si>
  <si>
    <t>O 03</t>
  </si>
  <si>
    <t>O 04</t>
  </si>
  <si>
    <t>STREŠNO OKNO</t>
  </si>
  <si>
    <t xml:space="preserve">Pri vgradnji oken je potrebno paziti na pripravo konstrukcije tako, da razmak med špirovci odgovarja širini strešnega okna s potrebnim prostorom za izolacijo. Pred izdelavo konstrukcije je zato potrebno preveriti projektantske mere z navodili proizvajalca strešnih oken. </t>
  </si>
  <si>
    <t>zunanja obroba</t>
  </si>
  <si>
    <t>zunanje senčilo</t>
  </si>
  <si>
    <t>vgradni set</t>
  </si>
  <si>
    <t>KERAMIČARSKA DELA SKUPAJ:</t>
  </si>
  <si>
    <t>SLIKOPLESKARSKA DELA SKUPAJ:</t>
  </si>
  <si>
    <t xml:space="preserve">MAVČNOKARTONSKA DELA    </t>
  </si>
  <si>
    <t>MAVČNOKARTONSKA DELA SKUPAJ:</t>
  </si>
  <si>
    <t>6</t>
  </si>
  <si>
    <t>125E/M3</t>
  </si>
  <si>
    <t>dozidava, zapolnitev rež pri vgradnji podometnega kotlička</t>
  </si>
  <si>
    <t>dozidava, zapolnitev rež pri izdelavi niše za drobno opremo</t>
  </si>
  <si>
    <t>ur</t>
  </si>
  <si>
    <t>Čiščenje prostorov med gradnjo ter finalno čiščenje po končanih delih s čiščenjem oken in vrat, sanitarnih kabin in vgrajene opreme ter vseh oblog. Obračun po m2 enkratne tlorisne površine.</t>
  </si>
  <si>
    <r>
      <t>m</t>
    </r>
    <r>
      <rPr>
        <vertAlign val="superscript"/>
        <sz val="10"/>
        <rFont val="Arial"/>
        <family val="2"/>
      </rPr>
      <t>2</t>
    </r>
  </si>
  <si>
    <t>IV-</t>
  </si>
  <si>
    <t>15</t>
  </si>
  <si>
    <t>Dobava in polaganje PVC cevi fi 150 mm na betonsko podlago z obbetoniranjem.</t>
  </si>
  <si>
    <t>Dobava in polaganje PVC cevi fi 110 mm na betonsko podlago z obbetoniranjem.</t>
  </si>
  <si>
    <t>ZUNANJA UREDITEV</t>
  </si>
  <si>
    <t>REKAPITULACIJA OBRTNIŠKIH DEL</t>
  </si>
  <si>
    <t>I</t>
  </si>
  <si>
    <t>KROVSKA DELA</t>
  </si>
  <si>
    <t>KLEPARSKA DELA</t>
  </si>
  <si>
    <t>STAVBNOKLJUČAVNIČARSKA DELA</t>
  </si>
  <si>
    <t>MIZARSKA DELA</t>
  </si>
  <si>
    <t>KERAMIČARSKA DELA</t>
  </si>
  <si>
    <t>SLIKOPLESKARSKA DELA</t>
  </si>
  <si>
    <t>MAVČNOKARTONSKA DELA</t>
  </si>
  <si>
    <t>TLAKARSKA DELA</t>
  </si>
  <si>
    <t>FASADERSKA DELA</t>
  </si>
  <si>
    <t>OBRTNIŠKA DELA SKUPAJ:</t>
  </si>
  <si>
    <t>KROVSKA DELA SKUPAJ:</t>
  </si>
  <si>
    <t>KLEPARSKA DELA SKUPAJ:</t>
  </si>
  <si>
    <t>OGRAJE</t>
  </si>
  <si>
    <t>SANITARNE KABINE</t>
  </si>
  <si>
    <t>SERVISNE STOPNICE, PRIPIRE, PREDPRAŽNIK in OSTALO</t>
  </si>
  <si>
    <t>VRATA</t>
  </si>
  <si>
    <t>FASADNA STEKLENA STENA Z GLAVNIMI VHODNIMI VRATI</t>
  </si>
  <si>
    <t>SS1</t>
  </si>
  <si>
    <t>NOTRANJA STEKLENA STENA VETRLOVA</t>
  </si>
  <si>
    <t>SS2</t>
  </si>
  <si>
    <t>ZUNANJA STEKLENA STENA</t>
  </si>
  <si>
    <t>SS3</t>
  </si>
  <si>
    <t>ZUNANJA POŽARNA STENA EI60</t>
  </si>
  <si>
    <t>SS4</t>
  </si>
  <si>
    <t xml:space="preserve">ZUNANJA STENA VEČNAMENSKEGA PROSTORA </t>
  </si>
  <si>
    <t xml:space="preserve">objekt:  </t>
  </si>
  <si>
    <t>investitor:</t>
  </si>
  <si>
    <t>OBČINA AJDOVŠČINA</t>
  </si>
  <si>
    <t>Cesta 5. maja 6a, 5270 Ajdovščina</t>
  </si>
  <si>
    <t>REKAPITULACIJA</t>
  </si>
  <si>
    <t>vrsta del:</t>
  </si>
  <si>
    <t>SKUPAJ VREDNOST DEL brez DDV:</t>
  </si>
  <si>
    <t>DDV</t>
  </si>
  <si>
    <t>SKUPAJ VREDNOST DEL z DDV:</t>
  </si>
  <si>
    <t>terasa</t>
  </si>
  <si>
    <t>parket</t>
  </si>
  <si>
    <t>keramika</t>
  </si>
  <si>
    <t>guma</t>
  </si>
  <si>
    <t>m2 tlorisa</t>
  </si>
  <si>
    <t>goi</t>
  </si>
  <si>
    <t>el</t>
  </si>
  <si>
    <t>st</t>
  </si>
  <si>
    <t>opr</t>
  </si>
  <si>
    <t>sum</t>
  </si>
  <si>
    <t>e</t>
  </si>
  <si>
    <t>m2</t>
  </si>
  <si>
    <t>e/m2</t>
  </si>
  <si>
    <t>REKAPITULACIJA GRADBENIH DEL</t>
  </si>
  <si>
    <t>I.</t>
  </si>
  <si>
    <t>II.</t>
  </si>
  <si>
    <t>ZEMELJSKA DELA</t>
  </si>
  <si>
    <t>III.</t>
  </si>
  <si>
    <t>BETONSKA DELA</t>
  </si>
  <si>
    <t>IV.</t>
  </si>
  <si>
    <t>V.</t>
  </si>
  <si>
    <t>ZIDARSKA DELA</t>
  </si>
  <si>
    <t>VI.</t>
  </si>
  <si>
    <t>VII.</t>
  </si>
  <si>
    <t>GRADBENA DELA SKUPAJ:</t>
  </si>
  <si>
    <t>I/</t>
  </si>
  <si>
    <t>EUR</t>
  </si>
  <si>
    <t>1/</t>
  </si>
  <si>
    <t>2/</t>
  </si>
  <si>
    <t>3/</t>
  </si>
  <si>
    <t>kos</t>
  </si>
  <si>
    <t>4/</t>
  </si>
  <si>
    <t>5/</t>
  </si>
  <si>
    <t>6/</t>
  </si>
  <si>
    <t>m3</t>
  </si>
  <si>
    <t>7/</t>
  </si>
  <si>
    <t>kom</t>
  </si>
  <si>
    <t>8/</t>
  </si>
  <si>
    <t>m1</t>
  </si>
  <si>
    <t>9/</t>
  </si>
  <si>
    <t>kpl</t>
  </si>
  <si>
    <t>10/</t>
  </si>
  <si>
    <t>11/</t>
  </si>
  <si>
    <t>12/</t>
  </si>
  <si>
    <t>13/</t>
  </si>
  <si>
    <t>14/</t>
  </si>
  <si>
    <t>15/</t>
  </si>
  <si>
    <r>
      <t xml:space="preserve">Dobava in vgrajevanje betona C25/30 v </t>
    </r>
    <r>
      <rPr>
        <b/>
        <sz val="10"/>
        <rFont val="Calibri"/>
        <family val="2"/>
      </rPr>
      <t>AB pasovne temelje</t>
    </r>
    <r>
      <rPr>
        <sz val="10"/>
        <rFont val="Calibri"/>
        <family val="2"/>
      </rPr>
      <t xml:space="preserve"> h= 60,00 cm;  izdelava, dobava in vgrajevanje betona C30/37; XC2;PV-II; XA1 dmax = 32,00 mm; zaščitni sloj  d = 5,00 cm , z vsemi pomožnimi deli in prenosi na objektu. </t>
    </r>
  </si>
  <si>
    <t xml:space="preserve">Dobava in vgradnja betona C25/30v AB posovne temelje h= 60,00 cm-podbetoniranje sosedovega mejnega yidu;  izdelava, dobava in vgrajevanje betona C30/37; XC2;PV-II; XA1 dmax = 32,00 mm; zaščitni sloj  d = 5,00 cm , z vsemi pomožnimi deli in prenosi na objektu. </t>
  </si>
  <si>
    <t>8m3</t>
  </si>
  <si>
    <r>
      <t xml:space="preserve">Dobava in vgrajevanje betona C40/50 v </t>
    </r>
    <r>
      <rPr>
        <b/>
        <sz val="10"/>
        <rFont val="Calibri"/>
        <family val="2"/>
      </rPr>
      <t>AB nosilce</t>
    </r>
    <r>
      <rPr>
        <sz val="10"/>
        <rFont val="Calibri"/>
        <family val="2"/>
      </rPr>
      <t xml:space="preserve"> h= 30,00 cm;  izdelava, dobava in vgrajevanje betona C30/37; XC2;PV-II; XA1 dmax = 16,00 mm; zaščitni sloj  d = 2,00 cm , z vsemi pomožnimi deli in prenosi na objektu. </t>
    </r>
  </si>
  <si>
    <t>kje so yajete okenske preklade</t>
  </si>
  <si>
    <r>
      <t xml:space="preserve">Dobava in vgrajevanje betona C25/30 v </t>
    </r>
    <r>
      <rPr>
        <b/>
        <sz val="10"/>
        <rFont val="Calibri"/>
        <family val="2"/>
      </rPr>
      <t>AB vertikalne vezi</t>
    </r>
    <r>
      <rPr>
        <sz val="10"/>
        <rFont val="Calibri"/>
        <family val="2"/>
      </rPr>
      <t xml:space="preserve"> 30/30;  izdelava, dobava in vgrajevanje betona C25/30; XC2;PV-II; XA1 dmax =16,00 mm; zaščitni sloj  d = 2,00 cm , z vsemi pomožnimi deli in prenosi na objektu. </t>
    </r>
  </si>
  <si>
    <r>
      <t xml:space="preserve">Dobava in vgrajevanje betona C30/37 v </t>
    </r>
    <r>
      <rPr>
        <b/>
        <sz val="10"/>
        <rFont val="Calibri"/>
        <family val="2"/>
      </rPr>
      <t>AB jašek dvigala</t>
    </r>
    <r>
      <rPr>
        <sz val="10"/>
        <rFont val="Calibri"/>
        <family val="2"/>
      </rPr>
      <t xml:space="preserve"> d= 20,00 cm;  izdelava, dobava in vgrajevanje betona C25/30; XC2;PV-II; XA1 dmax = 32,00 mm; zaščitni sloj  d =2,00 cm 2, z vsemi pomožnimi deli in prenosi na objektu. </t>
    </r>
  </si>
  <si>
    <t>II/</t>
  </si>
  <si>
    <t>ZEMELJSKA  DELA SKUPAJ:</t>
  </si>
  <si>
    <t>a</t>
  </si>
  <si>
    <t>b</t>
  </si>
  <si>
    <t>m</t>
  </si>
  <si>
    <t xml:space="preserve"> Geodetske uradne zakoličbe objekta vključno z zakoličbo profilov in zavarovanje le teh.</t>
  </si>
  <si>
    <t>III/</t>
  </si>
  <si>
    <t>BETONSKA  DELA SKUPAJ:</t>
  </si>
  <si>
    <t xml:space="preserve"> - pod pasovne temelje</t>
  </si>
  <si>
    <t>kg</t>
  </si>
  <si>
    <t>do fi 12</t>
  </si>
  <si>
    <t>nad fi 12</t>
  </si>
  <si>
    <t>IV/</t>
  </si>
  <si>
    <t>17/</t>
  </si>
  <si>
    <t>18/</t>
  </si>
  <si>
    <t>Montaža, demontaža in najem delovnega fasadnega odra, cevni sistem, komplet z zaščito iz jute.</t>
  </si>
  <si>
    <t>ZIDARSKA DELA SKUPAJ:</t>
  </si>
  <si>
    <t>CTŽO Ajdovščina</t>
  </si>
  <si>
    <t>Podpiranje etaž s podporniki višine do 3 m in zavetrovanje.</t>
  </si>
  <si>
    <t>PRIPRAVLJALNA IN RUŠITVENA DELA</t>
  </si>
  <si>
    <t>PRIPRAVLJALNA IN RUŠITVENA  DELA SKUPAJ:</t>
  </si>
  <si>
    <t xml:space="preserve">pasovni temelji </t>
  </si>
  <si>
    <t>dvigalni jašek</t>
  </si>
  <si>
    <t>Dobava,  polaganje in prednapenjanje kablov brez sovpreganja kvalitete 1670/1850 v zaščitne PHD cevi.</t>
  </si>
  <si>
    <t>Dobava in polaganje armature Bst 500 S premera:</t>
  </si>
  <si>
    <t>TESARSKA DELA</t>
  </si>
  <si>
    <t>TESARSKA DELA SKUPAJ:</t>
  </si>
  <si>
    <t>Lahki premični delovni odri.</t>
  </si>
  <si>
    <t>Zidanje opečnih zidov z modularno opeko v apnenocementni malti, zid deb. 30 cm.</t>
  </si>
  <si>
    <t>Zidanje opečnih zidov z modularno opeko v apnenocementni malti zid deb. 20 cm.</t>
  </si>
  <si>
    <t>Dobava in vgradnja ločilnega sloja PE folije pod ploščo  pritličja.</t>
  </si>
  <si>
    <t>Dobava in vgradnja talne izolacije EPS; EN 13613, CS(10/y) ≥100 na ploščo pritličja, debeline 14 cm.</t>
  </si>
  <si>
    <t>Dobava in vgradnja talne izolacije EPS; EN 13613, CS(10/y) ≥100 na zunanji terasi v mansardi debeline 20 cm, na predhodno izvedeno parno zaporo (npr. bitalbit self) in zaščitni premaz (npr. ibitol).</t>
  </si>
  <si>
    <t>Dobava in vgradnja talne izolacije XPS; EN 13164, CS (10/y) ≥ 400, FT1 debeline 10 cm (dno dvigalnega jaška).</t>
  </si>
  <si>
    <t>Dobava in vgradnja talne izolacije EPS; EN 13613, CS(10/y) ≥100  debeline 5 cm (v mansardi in pod nadstreškom).</t>
  </si>
  <si>
    <t>16/</t>
  </si>
  <si>
    <t>Dobava in vgradnja PE pene (zvočna izolacija) na stopnišču in v prostoru shrambe.</t>
  </si>
  <si>
    <t>19/</t>
  </si>
  <si>
    <t>20/</t>
  </si>
  <si>
    <t>Grobi in fini omet na  zidane opečne stene; Grobi in fini omet  s predhodnim cementnim obrizgom v cementni malti 1:4, grobim in finim ometom v podaljšani cementni malti PCM 1:2:6, čiščenjem opečnih zidnih površin pred pričetkom ometavanja, kompletno z vsemi pomožnimi deli, transporti in prenosi na objektu.</t>
  </si>
  <si>
    <t>21/</t>
  </si>
  <si>
    <t>25/</t>
  </si>
  <si>
    <t>26/</t>
  </si>
  <si>
    <t>27/</t>
  </si>
  <si>
    <t>28/</t>
  </si>
  <si>
    <t>29/</t>
  </si>
  <si>
    <t>30/</t>
  </si>
  <si>
    <t>31/</t>
  </si>
  <si>
    <t>Zakoličba jaškov glavnega kanala.</t>
  </si>
  <si>
    <t>KANALIZACIJA</t>
  </si>
  <si>
    <t>KANALIZACIJA SKUPAJ:</t>
  </si>
  <si>
    <t>Dobava in polaganje PVC cevi fi 225, na peščeno posteljico, komplet z izkopom (globine do 1 m), odvozom izkopanega materiala na stalno deponijo in zasipom s tamponskim materialom z uvaljanjem v plasteh do predpisane zbitosti.</t>
  </si>
  <si>
    <t>Dobava in vgradnja linijske rešetke (LTŽ) s kanaleto, dim. 10 cm, z vsemi potrebnimi deli (izkop, obetoniranje, zasip).</t>
  </si>
  <si>
    <t>Izdelava vodotesnega priključka na obstoječi betonski jašek.</t>
  </si>
  <si>
    <t>Kompletna izdelava zunanjega jaška – fekalnega iz betonskih cevi fi 60 cm, globine do 1,0 m, skupaj z LTŽ pokrovom (250 kN), z vsemi potrebnimi deli – priključki.</t>
  </si>
  <si>
    <t>ZUNANJA UREDITEV SKUPAJ:</t>
  </si>
  <si>
    <t>Pokrivanje slemena s opečnimi slemenjaki.</t>
  </si>
  <si>
    <t>Dobava in montaža visečih strešnih žlebov kvadratnega prereza iz  Fe barvane pločevine r.š. 35 cm, komplet z nosilnimi kljukami.</t>
  </si>
  <si>
    <t>Dobava in montaža priključka strešnega žleba na odtočno strešno cev ustreznega premera.</t>
  </si>
  <si>
    <t>Dobava in montaža tipskih zaključnih elementov na oddušnikih fi75. Vključno z vsem pritdilnim in tesnitvenim materialom (zatesnitev na strešno hidroizolacijo).</t>
  </si>
  <si>
    <t>STAVBNOKLJUČAVNIČARSKA DELA SKUPAJ:</t>
  </si>
  <si>
    <t>svetla odprtina vrat: 270/280 cm</t>
  </si>
  <si>
    <t>svetla odprtina vrat: 575/280 cm</t>
  </si>
  <si>
    <t>svetla odprtina vrat: 455/280 cm</t>
  </si>
  <si>
    <t>svetla odprtina vrat: 300/280 cm</t>
  </si>
  <si>
    <t>svetla odprtina vrat: 260/280 cm</t>
  </si>
  <si>
    <t>svetla odprtina vrat: 110/280 cm</t>
  </si>
  <si>
    <t>svetla odprtina vrat: 110+60/200 cm</t>
  </si>
  <si>
    <t>STENE IN VRATA</t>
  </si>
  <si>
    <t>STENE IN VRATA SKUPAJ</t>
  </si>
  <si>
    <t>Dobava, izdelava in montaža stenskega inox zaobljenega držala 50/50 mm, pritrjenega na inox nosilce v razmaku 1,0 m, ki so vijačene v nosilno konstrukcijo na višini 60 in 100 cm od tal, topi robovi. Barva po izbiri projektanta.</t>
  </si>
  <si>
    <t>Dobava in vgrajevanje sanitarne kabine iz visokotlačne laminatne plošče (kot npr. Trespa ali Max Compact), debeline 13 mm, na kovinski podkonstrukciji, 10 cm od tal, višina plošče 200 cm, okovje PBA iz nerjavečega jekla v kovinski barvi (brušeno) in kombinacija pohištvenih cevi (PBA stainless steel okovje je iz kvalitetnega nerjavečega jekla, ki je primerno za mokre prostore); odpiralo po izbiri projektanta, z wc ključavnicami, barva po izbiri projektanta, delitev po shemi, vse mere je potrebno kontrolirati na mestu po izvršenih gradbenih delih.</t>
  </si>
  <si>
    <t>svetla šir.vrat: 60/200 cm</t>
  </si>
  <si>
    <t>stena dim.: 125/200 cm</t>
  </si>
  <si>
    <t>stena z vrati dim.: 180/200 cm</t>
  </si>
  <si>
    <t>stena z vrati dim.: 87/200 cm</t>
  </si>
  <si>
    <t xml:space="preserve">dim. 250/90 cm </t>
  </si>
  <si>
    <t>Izdelava in vgradnja Fe ležišč za strešno konstrukcijo (po detajlu), z vsemi potrebnimi vijaki, sidri.</t>
  </si>
  <si>
    <t>Dobava in vgraditev raznih drobnih ključavničarskih izdelkov, kompletno s finalno površinsko obdelavo. Obračun po dejanski teži.</t>
  </si>
  <si>
    <t>Dopolnitev/podložitev ohranjenega notranjega kamnitega portala z istovrstnim kamnom.</t>
  </si>
  <si>
    <t>Ponovna vgradnja kamnitega portala na južni fasadi. V portal vgradimo na epoksi lepilo 9 kosov RF sider fi16. V nosilno konstrukcijo se izvrta luknje fi20 in  zapolni z epoksi lepilom, nato se vstavi kamnite elemente portala z sidri.</t>
  </si>
  <si>
    <t>KAMNOSEŠKA DELA</t>
  </si>
  <si>
    <t>Dobava in vgrajevanje  lesenih fasadnih vrat izdelanih iz macesnovega lesa, leseni profili s termočlenom; zasteklitev: varnostno, lepljeno, kaljeno steklo po shemi; celotna panoramska stena s toplotnimi karakteristikami Uw&lt;1,1W/m2K, trojno termopan zasteklitvijo, drsno odpiranje, RAL vgradnja, špalete se obloži z 2 cm toplotne izolacije, lesena notranja špaleta, komplet z vsemi dodatnimi in pomožnimi deli, zaključki, odkapi, nastavitvijo odpiranj, odpiranje po shemi, zatemnitvene zavese.</t>
  </si>
  <si>
    <t>V/</t>
  </si>
  <si>
    <t>SKUPAJ OKNA</t>
  </si>
  <si>
    <t xml:space="preserve">Dobava in montaža strešnega okna dim. 114/140, izdelano iz lesa oblitega s poliuretanom, v beli barvi, zastekljeno z dvoslojnim energijsko varčnim varnim steklom (zunanje kaljeno steklo in notranje lepljeno steklo, Uw=1,4 W/m²K, Ug=1,1 W/m²K). Strešno okno s krilom vpetim v sredini, dvojno tesnjenje s prezračevalno loputo v krilu, z odpiranjem zgoraj (kot npr.VELUX tip GGU). Okno je vgrajeno z obrobo za profilirano kritino (Alu, kot RAL 7043) in samostojno vgradnjo ter z zunanjim mrežastim senčilom (kot npr.VELUX tip MHL). </t>
  </si>
  <si>
    <t>strešno okno</t>
  </si>
  <si>
    <t>a/</t>
  </si>
  <si>
    <t>b/</t>
  </si>
  <si>
    <t>c/</t>
  </si>
  <si>
    <t>d/</t>
  </si>
  <si>
    <t>zidna odprtina: 265/275 cm</t>
  </si>
  <si>
    <t>zidna odprtina: 150/153 cm</t>
  </si>
  <si>
    <t>zidna odprtina: 105/108 cm</t>
  </si>
  <si>
    <t>zidna odprtina: 65/68 cm</t>
  </si>
  <si>
    <t>zidna odprtina: 110/215 cm</t>
  </si>
  <si>
    <t>Dobava in vgrajevanje požarnoodpornih enokrilnih polnih vrat; okvir, podboj: FE prašno barvan, z vgrajenim tesnilom; krilo: polno, leseno z UTP oblogo; topi robovi; okovje standardno, 3x nasadila; panik okovje – drog na notranji strani, kljuka na zunanji strani po izboru projektanta; vrata opremljena s samozapiralom, notranja špaleta zaključena z leseno vezano ploščo; vse mere je potrebno kontrolirati na mestu po izvršenih gradbenih delih, barva po izbiri projektanta.</t>
  </si>
  <si>
    <r>
      <t>Dobava in vgrajevanje enokrilnih polnih vrat; okvir, podboj:</t>
    </r>
    <r>
      <rPr>
        <sz val="10"/>
        <color indexed="8"/>
        <rFont val="Calibri"/>
        <family val="2"/>
      </rPr>
      <t xml:space="preserve"> FE podboj prašno barvan, z vgrajenim tesnilom; krilo: polno, leseno z oblogo UTP, topi robovi; okovje: standardno, 3x nasadila, kljuka po izboru projektanta; vse mere je potrebno kontrolirati na mestu po izvršenih gradbenih delih, barva po izbiri projektanta.</t>
    </r>
  </si>
  <si>
    <t>zidna odprtina: 185/215 cm</t>
  </si>
  <si>
    <t>Dobava in vgrajevanje požarno odpornih enokrilnih polnih vrat s stransko zasteklitvijo; okvir, podboj: Fe prašno barvan, z vgrajenim tesnilom; krilo: polno, leseno z UTP oblogo; zasteklitev: varnostno, lepljeno, kaljeno steklo; topi robovi; okovje standardno, 3x nasadila; kljuka po izboru projektanta; vrata opremljena s samozapiralom; vse mere je potrebno kontrolirati na mestu po izvršenih gradbenih delih, barva po izbiri projektanta.</t>
  </si>
  <si>
    <t>zidna odprtina: 100/215 cm</t>
  </si>
  <si>
    <t>Dobava in vgrajevanje požarno odpornih enokrilnih polnih vrat, kot npr. Kampo EI30S; okvir, podboj: Fe prašno barvan, z vgrajenim tesnilom; krilo: polno, leseno z UTP oblogo; topi robovi; okovje standardno, 3x nasadila; panik okovje – drog na notranji strani, kljuka na zunanji strani po izboru projektanta; vrata opremljena s samozapiralom, notranja špaleta zaključena z leseno vezano ploščo; vse mere je potrebno kontrolirati na mestu po izvršenih gradbenih delih, barva po izbiri projektanta.</t>
  </si>
  <si>
    <t>zidna odprtina: 80/215 cm</t>
  </si>
  <si>
    <r>
      <t>Dobava in vgrajevanje enokrilnih polnih vrat; okvir, podboj:</t>
    </r>
    <r>
      <rPr>
        <sz val="10"/>
        <color indexed="8"/>
        <rFont val="Calibri"/>
        <family val="2"/>
      </rPr>
      <t xml:space="preserve"> Fe podboj prašno barvan, z vgrajenim tesnilom; krilo: polno, leseno z oblogo UTP, topi robovi; okovje: standardno, 3x nasadila, kljuka po izboru projektanta; vse mere je potrebno kontrolirati na mestu po izvršenih gradbenih delih, barva po izbiri projektanta.</t>
    </r>
  </si>
  <si>
    <t>zidna odprtina: 80/194 cm</t>
  </si>
  <si>
    <t>Dobava in vgrajevanje enokrilnih  polnih vrat; poravnanih  s stensko akustično oblogo; podboj: lesen; vratno krilo: polno iz neobdelanega MDF-a, zaključeno z materialom stenske obloge, kateri mora zagotavljati ustrezne akustične karakteristike, poravanano z linijo stenske obloge, zapiranje z magnetom.</t>
  </si>
  <si>
    <t>zidna odprtina: 120/220 cm</t>
  </si>
  <si>
    <t>Dobava in vgrajevanje požarno odpornih enokrilnih polnih vrat, kot npr. Kampo EI30S; okvir, podboj: Fe prašno barvan, z vgrajenim tesnilom; krilo: polno, leseno nebrazdano z UTP oblogo; topi robovi; krilo vpeto na podboj s skritimi tečaji -2 točkovno vpenjanje, panik okovje – drog na notranji strani, kljuka na zunanji stranipo izboru projektanta; vrata opremljena s samozapiralom, notranja špaleta zaključena z leseno vezano ploščo; vse mere je potrebno kontrolirati na mestu po izvršenih gradbenih delih, barva po izbiri projektanta.</t>
  </si>
  <si>
    <r>
      <t>Dobava in vgrajevanje enokrilnih polnih vrat; okvir, podboj:</t>
    </r>
    <r>
      <rPr>
        <sz val="10"/>
        <color indexed="8"/>
        <rFont val="Calibri"/>
        <family val="2"/>
      </rPr>
      <t xml:space="preserve"> Fe podboj prašno barvan, z vgrajenim tesnilom; krilo: polno, leseno z oblogo UTP, topi robovi, rešetka na vratnem krilu; okovje: standardno, 3x nasadila, kljuka po izboru projektanta; na strani; vse mere je potrebno kontrolirati na mestu po izvršenih gradbenih delih, barva po izbiri projektanta.</t>
    </r>
  </si>
  <si>
    <r>
      <t>Dobava in vgrajevanje enokrilnih polnih vrat; okvir, podboj:</t>
    </r>
    <r>
      <rPr>
        <sz val="10"/>
        <color indexed="8"/>
        <rFont val="Calibri"/>
        <family val="2"/>
      </rPr>
      <t xml:space="preserve"> Fe </t>
    </r>
    <r>
      <rPr>
        <sz val="10"/>
        <rFont val="Calibri"/>
        <family val="2"/>
      </rPr>
      <t>podboj prašno barvan, z vgrajenim tesnilom; krilo: polno, leseno z oblogo UTP, topi robovi, rešetka na vratnem krilu; okovje: standardno, 3x nasadila, kljuka po izboru projektanta; na strani; vse mere je potrebno kontrolirati na mestu po izvršenih gradbenih delih, barva po izbiri projektanta.</t>
    </r>
  </si>
  <si>
    <t>zidna odprtina: 90/215 cm</t>
  </si>
  <si>
    <t>zidna odprtina: obstoječ kamnit portal 191/248 cm</t>
  </si>
  <si>
    <t>Obstoječa restavrirana portalna dvokrilna notranja lesena vrata, oz. izdelana nova po vzoru obstoječih. Kljuka restavrirana oz. nova po vzoru obstoječe. Okovje obstoječe restavrirano oz. novo po vzoru obstoječega.</t>
  </si>
  <si>
    <t>zidna odprtina: obstoječ kamnit portal 175/204 cm</t>
  </si>
  <si>
    <t>zidna odprtina: 250/245 cm</t>
  </si>
  <si>
    <t>Doplačilo za zaključni odkapni Alu profil  za izvedbo zaključka roba terase.</t>
  </si>
  <si>
    <t>Oplesk mavčnokartonskih površin z 2x premazom s poldisperzijsko barvo v tonu po izboru projektanta (stene, stropovi), na predhodno pripravljeno podlago.</t>
  </si>
  <si>
    <t xml:space="preserve">Oplesk ometanih površin ohranjenega kamnitega zidu z 2x apnenim beležem. </t>
  </si>
  <si>
    <t xml:space="preserve">Oplesk ometanih površin komplet z 2x premazom s poldisperzijsko barvo v  tonu po izboru projektanta. </t>
  </si>
  <si>
    <t>Doplačilo za izdelavo stropov v poševnini.</t>
  </si>
  <si>
    <t>IX.</t>
  </si>
  <si>
    <t>Izdelava protiprašnega premaza na cementni estrih. Premaz se nanaša na predhodno pripravljeno podlago z ustreznim epoksi predpremazom, z zidnim zaključkom. Poraba materiala mora znašati od 0,25-0,30 kg/m2.
Nanos s kovinsko gladilko. Za doseganje enakomernega nanosa in odzračevanje površino obdelamo z ježkastim valjčkom.</t>
  </si>
  <si>
    <t xml:space="preserve">X. </t>
  </si>
  <si>
    <t>XI.</t>
  </si>
  <si>
    <t>DRUGA DELA</t>
  </si>
  <si>
    <t>Zavarovanje območja rušitve z postavitvijo cevnega fasadnega odra, z zunanje strani obdan z juto, zaščita pritličja s kovinskimi paneli, ureditev podhoda skozi gradbišče za predhod do sosednjih objektov.</t>
  </si>
  <si>
    <t>Ročno odstranjevanje kritine in špirovcev, nakladanje na prevozno sredstvo in odvoz v stalno deponijo, vključno z plačilom vseh taks.</t>
  </si>
  <si>
    <t>Strojno in ročno odstranjevanje, podiranje kamnitega obodnega zidu deb. 65 cm in notranjih pregradnih sten, s sprotnim močenjem zidu, nakladanje in odvoz ruševin v stalno deponijo.</t>
  </si>
  <si>
    <t>Podiranje in odstanitev lesenih podov, stropov, nakladanje in odvoz v stalno deponijo, vključno s plačilom vseh taks.</t>
  </si>
  <si>
    <t>Zasipanje med temelji s tamponom frakcije 0/32 mm, planiranjem in uvaljanjem v plasteh do ustrezne zbitosti.</t>
  </si>
  <si>
    <t>Dobava in vgrajevanje podložnega betona C12/15 v debelini 10 cm.</t>
  </si>
  <si>
    <t xml:space="preserve">Dobava in vgradnja betona C25/30 v AB pasovne temelje h= 60 cm -podbetoniranje sosedovega mejnega zidu; XC2;PV-II; XA1 dmax = 32 mm; zaščitni sloj  d = 5,0 cm, z vsemi pomožnimi deli in prenosi na objektu. </t>
  </si>
  <si>
    <t>MA</t>
  </si>
  <si>
    <t>Nabava, dobava, montaža, demontaža in čiščenje opaža iz opažnih elementov za ravno AB ploščo jaška dvigala, deb. 20 cm, s podpiranjem do 3 m višine, komplet z vsemi pomožnimi deli in transporti po gradbišču.</t>
  </si>
  <si>
    <t>Nabava, dobava, montaža, demontaža in čiščenje dvostranskega opaža iz opažnih elementov za AB  jašek dvigala, komplet z vsemi pomožnimi deli in transporti po gradbišču.</t>
  </si>
  <si>
    <t>Nabava, dobava, montaža, demontaža in čiščenje opaža roba plošče za ravno AB ploščo, deb. 20-22 cm, komplet z vsemi pomožnimi deli in transporti po gradbišču.</t>
  </si>
  <si>
    <t>Nabava, dobava, montaža, demontaža opažnih škatel iz kosmatih desk za  prehode skozi AB pasovne temelje, komplet z vsemi pomožnimi deli in transporti po gradbišču.</t>
  </si>
  <si>
    <t>Nabava, dobava, montaža, demontaža in čiščenje dvostranskega opaža iz opažnih elementov za AB pasovne  temelje, komplet z vsemi pomožnimi deli in transporti po gradbišču.</t>
  </si>
  <si>
    <t>Dobava in izdelava lesene dvokapne srednje členjene strešne konstrukcije brez vešal iz masivnega smrekovega lesa I.kv.r.  Konstrukcija od 0,05-0,06 m3/m2 tlorisne projekcije. Konstrukcija povezana z kovinskimi členki čevlji (po detajlu), v prečni smeri lepljeni nosilci v vzdolžni pa grede dim 16/20 v rastru na 1 m.</t>
  </si>
  <si>
    <t>Zidanje z zidaki iz porobetona (npr. Ytong) deb. 40 cm (mansarda).</t>
  </si>
  <si>
    <t>Zidanje z zidaki iz porobetona (npr. Ytong ), 1. vrsta nad talno ploščo (preprečitev toplotnega mostu) deb. 30 cm.</t>
  </si>
  <si>
    <t>Zidanje opečnih zidov z modularno opeko v apnenocementni malti zid deb. 12 cm.</t>
  </si>
  <si>
    <t xml:space="preserve">Dobava in vgradnja horizontalne hidroizolacije nad ploščo pritličja iz dvoplastnih plastomernih bitumenskih trakov kot npr. IZOTEKT T4 plus, vključno z izvedbo osnovnega premaza, predhodno pripravo površine in izdelavo preklopov, spojev in zavihkov. </t>
  </si>
  <si>
    <t xml:space="preserve">Dobava in vgradnja vertikalne hidroizolacije na obodnih  stenah iz dvoplastnih plastomernih bitumenskih trakov kot npr. IZOTEKT T4 plus, vključno z izvedbo osnovnega premaza, predhodno pripravo površine in izdelavo preklopov, spojev in zavihkov. </t>
  </si>
  <si>
    <t>Dobava in vgradnja toplotne izolacije po obodu pasovnih temeljev z navezavo na fasadni pas viš. 1 m, XPS; EN 13164, CS (10/y) ≥ 300, FT2,  navzemanje vode WL(T) &lt; 0,7, deb. 10 cm.</t>
  </si>
  <si>
    <t>Dobava in vgradnja toplotne izolacije po obodu mejnega zidu  XPS; EN 13164, CS (10/y) ≥ 300, FT2, navzemanje vode WL(T) &lt;0,7, deb. 10 cm.</t>
  </si>
  <si>
    <t>Dobava in vgradnja talne izolacije EPS; EN 13613, CS(10/y) ≥100 na ploščo pritličja, debeline 16 cm.</t>
  </si>
  <si>
    <t>Dolbljenje instalac. utorov različnih širin v opečne stene.</t>
  </si>
  <si>
    <t>Obzidava ter popravila špalet in robov s finocementno malto, vključno s pripravo malte in vsemi pripadajočimi transporti.</t>
  </si>
  <si>
    <t>Zazidava raznih prebojev za položenimi instalacijskimi cevmi in kanalov z zidarsko obdelavo.</t>
  </si>
  <si>
    <t>Izvedba sanacijskega ometa na sosedovem zidu. Na predhodeno izveden obrizg stene se izvede izravnalni omet v katerega se vtre poliestrska mrežica (npr.secugrid 40/40).</t>
  </si>
  <si>
    <t>Kompletna izdelava zunanjega jaška - peskolova  iz betonskih cevi fi 60 cm, globine do 1,50 m, skupaj z LTŽ rešetko 40/40 cm (250 kN), vključno z izdelavo priključkov.</t>
  </si>
  <si>
    <t>Kompletna izdelava zunanjega jaška - peskolova  iz betonskih cevi fi 50 cm, globine do 1,50 m, skupaj z LTŽ rešetko 40/40 cm (250 kN), vključno z izdelavo priključkov.</t>
  </si>
  <si>
    <t>Kompletna izdelava zunanjega jaška - revizijskega jaška iz betonskih cevi fi 60 cm, globine od 1,0 - 1,5 m, skupaj z LTŽ pokrovom (250 kN), z vsemi potrebnimi deli – priključki.</t>
  </si>
  <si>
    <t xml:space="preserve">Kompletna izdelava notranjega jaška – fekalnega iz betonskih cevi fi 60 cm, globine od 1,0 - 1,5 m, skupaj s plinotesnim pokrovom z RF okvirjem, zapolnjen z istim materialom kot je tlak prostora. </t>
  </si>
  <si>
    <t>Rušenje obstoječega asfalta z odvozom na stalno deponijo, vključno z plačilom vseh taks, z vsemi potrebnimi deli (rezanje, ipd.)</t>
  </si>
  <si>
    <t>Dobava in vgradnja linije granitnih kock dimenzij 10/10/10 ob fasadi objekta na podložni beton, skupaj z obetoniranjem in fugiranjem.</t>
  </si>
  <si>
    <t>Dobava in montaža obrobe zaključka atike iz Fe barvane pločevine debeline 0,60 mm, razvite širine do 0,65 m.  Zaključna pločevina pritrjena na spodnjo nosilno pločevino r.š. 0,70 m, vezana preko Fe podkonstrukcije – kljuke na rastru max. 50 cm, komplet s vsem pritrdilnim, spojnim in tesnilnim materialom za vodonepropustno izvedbo. Z vsemi mehanskimi pritrdili, kitanjem in kleparskimi zaključki na stikih. Upoštevati vetrovno cono (&gt;150km/h). V ceno vključiti izdelavo delavniške dokumentacije in izračun pritrdil.</t>
  </si>
  <si>
    <t>Dobava in gradnja pločevinaste kape zidu r.š. do 0,6 m na prej pripravljeno podlago iz OSB plošč gostejše pritrditve v AB zid cca/20cm, komplet z vsemi pomožnimi deli. Upoštevati vetrovno cono (&gt;150km/h). V ceno vključiti izdelavo delavniške dokumentacije in izračun pritrdil.</t>
  </si>
  <si>
    <t>Dobava in vgradnja tipskega točkovnega požiralnika (spodnji del in nastavni element z rešetko) v kompletu z odtočno horizontalo PVC DN75 in s priklopom na odtočno vertikalo. Hidroizolacija se vpne v prirobnico požiralnika.</t>
  </si>
  <si>
    <r>
      <t>Zunanja fasadna steklena stena; iz ALU profilov z vgrajenim termo členom in s troslojno termopan zasteklitvijo (Uw-max 1.1 W/m2K, Ug=0.80 W/m2K); steklena fasadna stena sestavljena iz: vratnega krila (kot. npr. Schuco ADS 75 HD.HI), segmenta fiksne zasteklitve, segmenta nadsvetlobe, pasu Alu polnila; Alu profili: prašno barvani, mat, z vgrajenim tesnilom; zasteklitev: varnostno lepljeno kaljeno toplotno izolativno steklo; RAL montaža, okovje: sistemska cilindrična nasadila; panik okovje – panik drog na notranji strani; kljuka kot npr. Schuco 240152 na zunanji strani; vrata opremljena s samozapiralom; vrata imajo sistemski prag 2 cm opremljen s sistemskim tesnjenjem;</t>
    </r>
    <r>
      <rPr>
        <sz val="10"/>
        <color indexed="10"/>
        <rFont val="Calibri"/>
        <family val="2"/>
      </rPr>
      <t xml:space="preserve"> </t>
    </r>
    <r>
      <rPr>
        <sz val="10"/>
        <color indexed="8"/>
        <rFont val="Calibri"/>
        <family val="2"/>
      </rPr>
      <t>tesnilni trakovi stik med vrati in zidom. Vse mere je potrebno kontrolirati na mestu po izvršenih gradbenih delih, barva po izbiri projektanta, delitev po shemi .</t>
    </r>
  </si>
  <si>
    <r>
      <t>Notranja steklena stena vetrolova z vrati; iz Alu profilov in enoslojnim varnostnim steklom; notranja steklena stena sestavljena iz vratnega krila (kot npr. Schuco ADS 50 NI) in iz dveh segmentov fiksne zasteklitve;</t>
    </r>
    <r>
      <rPr>
        <sz val="10"/>
        <color indexed="10"/>
        <rFont val="Calibri"/>
        <family val="2"/>
      </rPr>
      <t xml:space="preserve"> </t>
    </r>
    <r>
      <rPr>
        <sz val="10"/>
        <color indexed="8"/>
        <rFont val="Calibri"/>
        <family val="2"/>
      </rPr>
      <t>Alu profili: prašno barvani, mat, z vgrajenim tesnilom; zasteklitev: enoslojno varnostno steklo; okovje: sistemska cilindrična nasadila;</t>
    </r>
    <r>
      <rPr>
        <sz val="10"/>
        <color indexed="10"/>
        <rFont val="Calibri"/>
        <family val="2"/>
      </rPr>
      <t xml:space="preserve">  </t>
    </r>
    <r>
      <rPr>
        <sz val="10"/>
        <color indexed="8"/>
        <rFont val="Calibri"/>
        <family val="2"/>
      </rPr>
      <t xml:space="preserve">panik okovje - panik drog na notranji strani; kljuka kot npr. Schuco 240152 na zunanji strani; </t>
    </r>
    <r>
      <rPr>
        <sz val="10"/>
        <color indexed="10"/>
        <rFont val="Calibri"/>
        <family val="2"/>
      </rPr>
      <t xml:space="preserve"> </t>
    </r>
    <r>
      <rPr>
        <sz val="10"/>
        <color indexed="8"/>
        <rFont val="Calibri"/>
        <family val="2"/>
      </rPr>
      <t xml:space="preserve">tesnilni trakovi stik med vrati in zidom. Vse mere je potrebno kontrolirati na mestu po izvršenih gradbenih delih, barva po izbiri projektanta, delitev po shemi.  </t>
    </r>
  </si>
  <si>
    <r>
      <t>Fasadna steklena stena, kot npr. Schuco FW 50+.SI; iz Alu profilov z vgrajenim termo členom in troslojno termopan zasteklitvijo (Uw-max 1.1 W/m2K, Ug=0.80 W/m2K); s štirih segmentov fiksne zasteklitve; Alu profili: prašno barvani, mat, z vgrajenim tesnilom;</t>
    </r>
    <r>
      <rPr>
        <sz val="10"/>
        <color indexed="10"/>
        <rFont val="Calibri"/>
        <family val="2"/>
      </rPr>
      <t xml:space="preserve"> </t>
    </r>
    <r>
      <rPr>
        <sz val="10"/>
        <color indexed="8"/>
        <rFont val="Calibri"/>
        <family val="2"/>
      </rPr>
      <t xml:space="preserve">zasteklitev: varnostno lepljeno kaljeno toplotno izolativno steklo; RAL montaža; tesnilni trakovi stik med steno in zidom. Vse mere je potrebno kontrolirati na mestu po izvršenih gradbenih delih, barva po izbiri projektanta, topi robovi, podaljšan profil za vgradnjo, delitev po shemi. </t>
    </r>
    <r>
      <rPr>
        <sz val="10"/>
        <rFont val="Calibri"/>
        <family val="2"/>
      </rPr>
      <t xml:space="preserve"> </t>
    </r>
  </si>
  <si>
    <t>Požarno odporna fasadna steklena stena iz jeklenih profilov s termo členom (kot npr. Jansen VISS Fire TV EI60 (Uw-max 1.1 W/m2K)) in požarno odpornega stekla (kot npr. Vetrotech Contraflam 60 ISO);  požarna steklena stena sestavljena iz petih segmentov fiksne zasteklitve; profili kovinski z pokrivnimi Alu letvicami, z vgrajenim tesnilom; RAL montaža. Vse mere je potrebno kontrolirati na mestu po izvršenih gradbenih delih, barva po izbiri projektanta, delitev po shemi.</t>
  </si>
  <si>
    <r>
      <t xml:space="preserve">Fasadna steklena stena z vrati iz Alu profilov z vgrajenim termo členom in s troslojno termopan zasteklitvijo (Uw-max 1.1 W/m2K, Ug=0,80 W/m2K); fasadna steklena stena sestavljena iz vratnega krila (kot npr. Schuco ADS 75 HD.HI) in enega segmenta fiksne zasteklitve; </t>
    </r>
    <r>
      <rPr>
        <sz val="10"/>
        <color indexed="8"/>
        <rFont val="Calibri"/>
        <family val="2"/>
      </rPr>
      <t>Alu profili: prašno barvani, mat, z vgrajenim tesnilom; zasteklitev: varnostno lepljeno kaljeno toplotno izolativno steklo</t>
    </r>
    <r>
      <rPr>
        <sz val="10"/>
        <color indexed="8"/>
        <rFont val="Calibri"/>
        <family val="2"/>
      </rPr>
      <t>; RAL montaža; okovje standardno, nasadila sistemska cilindrična; vrata imajo kljuko na zunanji in notranji strani (kot npr. kljuka Schuco 240152); vrata imajo sistemski prag 2 cm opremljen s sistemskim tesnjenjem; izvedba dodatne statične  ojačitve vertikale na notranji strani. Vse mere je potrebno kontrolirati na mestu po izvršenih gradbenih delih, barva po izbiri projektanta, delitev po shemi.</t>
    </r>
  </si>
  <si>
    <r>
      <t>Steklena zunanja vrata (kot npr. Schuco ADS 75 HD.HI) iz Alu profilov s termo členom in troslojno termopan zasteklitvijo (Uw-max 1.1 W/m2K, Ug=0.80 W/m2K);</t>
    </r>
    <r>
      <rPr>
        <sz val="10"/>
        <color indexed="10"/>
        <rFont val="Calibri"/>
        <family val="2"/>
      </rPr>
      <t xml:space="preserve"> </t>
    </r>
    <r>
      <rPr>
        <sz val="10"/>
        <color indexed="8"/>
        <rFont val="Calibri"/>
        <family val="2"/>
      </rPr>
      <t xml:space="preserve">profili: Alu, prašno barvani, mat, z vgrajenim tesnilom; zasteklitev: varnostno, lepljeno, kaljeno toplotno izolativno steklo; RAL montaža; okovje: sistemska cilindrična, vrata imajo panik okovje - panik drog na zunanji strani in kljuko na notranji strani (kot npr. kljuka Schuco 240152); vrata imajo sistemski prag 2 cm opremljen s sistemskim tesnjenjem; izvedba dodatne statične  ojačitve vertikale na notranji strani. Vse mere je potrebno kontrolirati na mestu po izvršenih gradbenih delih, barva po izbiri projektanta, delitev po shemi.  </t>
    </r>
  </si>
  <si>
    <r>
      <t>Alu fasadna vrata na strešno teraso iz Alu profilov s termo členom; vratno krilo Alu polno, profili prašno barvani; okovje standardno; RAL montaža; kljuka po izboru projektanta. V</t>
    </r>
    <r>
      <rPr>
        <sz val="10"/>
        <color indexed="8"/>
        <rFont val="Calibri"/>
        <family val="2"/>
      </rPr>
      <t>se mere je potrebno kontrolirati na mestu po izvršenih gradbenih delih, barva po izbiri projektanta, delitev po shemi.</t>
    </r>
  </si>
  <si>
    <t>Izdelava in dobava kovinske ograje enostavne izvedbe, ograja tehnične terase iz škatlastih profilov 3/5 L=3,60, treh pokončnikov in po tri prečnike, prašno barvano v tonu po izboru projektanta, višine 1,20 m.</t>
  </si>
  <si>
    <t>Dobava in montaža notranje ograje na hodniku h = 1,0 m. Kaljeno lepljeno steklo d = 2x8 cm, montirano v talni linijski profil, z vsemi tipskimi tesnili.</t>
  </si>
  <si>
    <t>Dobava in montaža notranje ograje na stopnišču h = 1,60 - 2,80 m. Kaljeno lepljeno steklo d = 2x8 cm, montirano v talni in stropni linijski profil, z vsemi tipskimi tesnili.</t>
  </si>
  <si>
    <t>Dobava in polaganje čistilnega alu tepiha z gumo in ščetko (glavni vhod)  oz. tapison in tanka ščetka v zaprtih in odprtih prostorih. Komplet z okvirjem iz nerjaveče pločevine (alu profil deb. 1,7mm in okvir), za močno bremenitev, vgradna višina 22 mm. Barva po izbiri projektanta.</t>
  </si>
  <si>
    <r>
      <t>Polaganje naravnega kamna (npr. repen) d = 2 cm, položeno v cementno malto 1:3, komplet z nizkostensko obrobo deb. 1 cm do višine 6 c</t>
    </r>
    <r>
      <rPr>
        <sz val="9"/>
        <rFont val="Calibri"/>
        <family val="2"/>
      </rPr>
      <t>m.</t>
    </r>
    <r>
      <rPr>
        <sz val="10"/>
        <color indexed="8"/>
        <rFont val="Calibri"/>
        <family val="2"/>
      </rPr>
      <t xml:space="preserve"> Širina kamnitih plošč 30 cm, dolžina je poljubna, zamik fug minimalno 5 cm. Širina fug minimalna (3 mm). Kamen se lepi na cementni estrih z tankoslojnim lepilom, ki ima povečano deformabilnost (npr. Nivedur E) zaradi talnega gretja. Kamen je poliran. </t>
    </r>
  </si>
  <si>
    <t>Oblaganje stopnic z naravnim kamnom (npr. repen) d = 3 cm, položeno v cementno malto 1:3. Nastopna ploskev stopnic je polirana. Čelo stopnice poravnano z nastopno ploskvijo, polirano. Za doseganje protizdrsnosti je bočna stran čela štokana (dvorana).</t>
  </si>
  <si>
    <t>Oblaganje stopnic z naravnim kamnom (npr. repen) d = 3 cm, položeno v cementno malto 1:3, komplet z nizkostensko obrobo deb. 1 cm do višine 6 cm. Nastopna ploskev stopnic je polirana. Čelo stopnice poravnano z nastopno ploskvijo, polirano. Za doseganje protizdrsnosti je bočna stran čela štokana. Podesti stopnišča so obloženi s kamnom d = 2 cm.</t>
  </si>
  <si>
    <t>Obnova kamnitega vodnjaka, s čiščenjem in ponovnim fugiranjem kamnitih elementov in zamenjavo če je to potrebno na posameznih delih, demontaža in ponovna vgradnja.</t>
  </si>
  <si>
    <r>
      <t>Dobava in vgrajevanje enokrilnih polnih vrat; okvir, podboj:</t>
    </r>
    <r>
      <rPr>
        <sz val="10"/>
        <color indexed="8"/>
        <rFont val="Calibri"/>
        <family val="2"/>
      </rPr>
      <t xml:space="preserve"> Fe </t>
    </r>
    <r>
      <rPr>
        <sz val="10"/>
        <rFont val="Calibri"/>
        <family val="2"/>
      </rPr>
      <t>podboj prašno barvan, z vgrajenim tesnilom; krilo: polno, leseno z oblogo UTP; na vratnem krilu rešetka; topi robovi; okovje: standardno, 3x nasadila; kljuka po izboru projektanta; vse mere je potrebno kontrolirati na mestu po izvršenih gradbenih delih, barva po izbiri projektanta.</t>
    </r>
  </si>
  <si>
    <t>Dobava in polaganje talnih granitogres nedrsečih ploščic položenih na lepilo na že pripravljeno podlago. Polaganje se izvede z regami zapolnjenimi z epoksi fugirno maso, ki ima upogibno trdnost kot lepilo. Stik med tlemi in steno je obdelan s PVC zaokrožnico, vključiti PVC vogalne elemente, vključno z oblogo iz granitogres ploščic višine 10 cm, v prostorih kjer ni stenske keramične obloge. Ploščice po izbiri naročnika in projektanta.</t>
  </si>
  <si>
    <t>Dobava in obloga zidov z velikoformatnimi granitores keramičnimi ploščicami do višine 1,80 m, lepljene na že pripravljeno podlago. Ploščice po izbiri naročnika in projektanta. V ceni so zajete robne profilne PVC letve in zaokrožnice med tlakom. Pred polaganjem keramike se na mavčno steno položi tesnilna masa. Vse komplet s pomožnimi deli in prenosi. Polaganje po polagalni shemi arhitekta.</t>
  </si>
  <si>
    <t xml:space="preserve"> KERAMIČARSKA DELA</t>
  </si>
  <si>
    <t>Dobava in montaža predelnih sten debeline 20 cm v sestavi vodoodporne mavčnokartonske plošče deb 2x1,25 cm, kovinska podkonstrukcija 12,5 cm in toplotna izolacija steklene volne (npr. Saglan TP  debeline 5 cm). Vključno z bandažiranjem in zagladitvijo stikov, pripravo za slikanje, s prenosi in s pomožnimi deli na objektu.</t>
  </si>
  <si>
    <t>Dobava in vgrajevanje spuščenega stropa iz mavčnih plošč   1.25 cm, z nevidnimi fugami (kot npr. strop D116 iz sistema KNAUF ali druge ustrezne kvalitete), vključno z nosilno in pritrdilno jekleno pocinkano podkonstrukcijo, z izrezi v stropu in z zaključki ob zidu po izbiri arhitekta (senčni profili) s pritrdilnim materialom, z bandažiranjem stikov mavčnih plošč in s pripravo za slikanje, s prenosi in pomožnimi deli na objektu. Preboji vgradnih elementov po načrtu elektro in strojnih instalacij. Preboje se določi pred vgrajevanjem stropa. Odprtine za svetila in instalacije se izvede z menjalniki. Višina spuščenih stropov je razvidna v grafičnih delih projektov. Zagotoviti togo pritjevanje (obešala nonius).</t>
  </si>
  <si>
    <r>
      <rPr>
        <sz val="10"/>
        <rFont val="Calibri"/>
        <family val="2"/>
      </rPr>
      <t xml:space="preserve">Dobava in vgrajevanje perforiranega akustičnega spuščenega stropa iz mavčnih plošč 1.25 cm, z nevidnimi fugami (kot npr.rigiton air 8/18), vključno s toplotno izolacijo iz filca steklene volne (npr. Saglan TP  debeline 5 cm), z nosilno in pritrdilno jekleno pocinkano  podkonstrukcijo, z izrezi v stropu in z zaključki ob zidu s pritrdilnim materialom, z bandažiranjem stikov mavčnih plošč in s pripravo za slikanje, s prenosi in pomožnimi deli na objektu. Preboji vgradnih elementov po načrtu elektro in strojnih instalacij. Preboje se določi pred vgrajevanjem stropa. Odprtine za svetila in instalacije se izvede z menjalniki. Višina spuščenih stropov je razvidna v grafičnih delih projektov. </t>
    </r>
    <r>
      <rPr>
        <sz val="10"/>
        <color indexed="8"/>
        <rFont val="Calibri"/>
        <family val="2"/>
      </rPr>
      <t>Zagotoviti togo pritjevanje (obešala nonius).</t>
    </r>
  </si>
  <si>
    <r>
      <rPr>
        <sz val="10"/>
        <rFont val="Calibri"/>
        <family val="2"/>
      </rPr>
      <t xml:space="preserve">Dobava in vgrajevanje spuščenega stropa iz mavčnih plošč   1.25 cm z nevidnimi fugami (kot npr. strop D116 iz sistema KNAUF ali druge ustrezne kvalitete), vključno z nosilno in pritrdilno jekleno pocinkano  podkonstrukcijo na lesene špirovce, z izrezi v stropu in z zaključki ob zidu po izbiri arhitekta (senčni profili), s pritrdilnim materialom, z bandažiranjem stikov mavčnih plošč in </t>
    </r>
    <r>
      <rPr>
        <sz val="10"/>
        <color indexed="8"/>
        <rFont val="Calibri"/>
        <family val="2"/>
      </rPr>
      <t>s pripravo za slikanje, s prenosi in pomožnimi deli na objektu. Preboji vgradnih elementov po načrtu elektro in strojnih instalacij. Preboje se določi pred vgrajevanjem stropa. Odprtine za svetila in instalacije se izvede z menjalniki. Višina spuščenih stropov je razvidna v grafičnih delih projektov. Zagotoviti togo pritjevanje (obešala nonius).</t>
    </r>
  </si>
  <si>
    <t>Izdelava načrta ureditve gradbišča in izvedba ureditve gradbišča z ograditvijo gradbišča, zavarovanje proti okolici, postavitev gradbiščne table, opozorilnih tabel, prometnih znakov itd....</t>
  </si>
  <si>
    <t>Iznos opreme iz notranjosti objekta in odvoz v trajno deponijo, vključno z plačilom vseh taks.</t>
  </si>
  <si>
    <t xml:space="preserve">Dobava in vgrajevanje betona C25/30 v AB pasovne temelje h = 60 cm; XC2;PV-II; XA1 dmax = 32 mm; zaščitni sloj  d = 5,0 cm, z vsemi pomožnimi deli in prenosi na objektu. </t>
  </si>
  <si>
    <t xml:space="preserve">Dobava in vgrajevanje betona C40/50 v AB nosilce h = 30 cm; XC2;PV-II; XA1 dmax = 16 mm; zaščitni sloj  d = 2,0 cm, z vsemi pomožnimi deli in prenosi na objektu. </t>
  </si>
  <si>
    <t>Dobava in vgrajevanje betona C25/30 v AB vertikalne vezi; XC2;PV-II; XA1 dmax =16 mm; zaščitni sloj  d = 2,0 cm, z vsemi pomožnimi deli in prenosi na objektu.</t>
  </si>
  <si>
    <t>Dobava in vgrajevanje betona C40/50 v AB  plošče d = 20 cm;  izdelava; XC1; dmax = 16 mm; zaščitni sloj  d = 2,0 cm, z vsemi pomožnimi deli in prenosi na objektu.</t>
  </si>
  <si>
    <t xml:space="preserve">Dobava in vgrajevanje betona C25/30 v AB jašek dvigala d= 20 cm;  izdelava; XC2;PV-II; XA1 dmax = 32 mm; zaščitni sloj  d =2,0 cm, z vsemi pomožnimi deli in prenosi na objektu. </t>
  </si>
  <si>
    <t>Dobava in vgrajevanje betona C25/30 v AB stopnišče d = 20 cm;  izdelava; XC2;PV-II; XA1 dmax = 32 mm; zaščitni sloj  d = 2,0 cm, z vsemi pomožnimi deli in prenosi na objektu.</t>
  </si>
  <si>
    <r>
      <t>Dobava in vgrajevanje betona C25/30 v AB venec h = 40 cm</t>
    </r>
    <r>
      <rPr>
        <b/>
        <sz val="10"/>
        <rFont val="Calibri"/>
        <family val="2"/>
      </rPr>
      <t>,</t>
    </r>
    <r>
      <rPr>
        <sz val="10"/>
        <rFont val="Calibri"/>
        <family val="2"/>
      </rPr>
      <t xml:space="preserve"> d =30 cm;  izdelava; XC2;PV-II; XA1 dmax = 32 mm; zaščitni sloj  d = 2,0 cm, z vsemi pomožnimi deli in prenosi na objektu. </t>
    </r>
  </si>
  <si>
    <t>Injektiranje ohranjenega kamnitega zidu. Injektiranje sestoji iz vrtanja injekcijskih nastavkov v količini minimalno 6/m2 in to obojestransko, čepljenjem nastavkov in zapiranjem površinskih razpok. Na tako pripravljenem zidu se izvede injektiranje in sicer od spodaj navzgor.</t>
  </si>
  <si>
    <t>RUŠITVENA DELA</t>
  </si>
  <si>
    <r>
      <t>Estrih - pod keramiko (pritličje mokri prostori):
Kompletna izdelava cementnih estrihov v sestavi:
- mikroarmiran cementni estrih C16/20 d = 5,0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t>
    </r>
    <r>
      <rPr>
        <sz val="9"/>
        <rFont val="Arial"/>
        <family val="2"/>
      </rPr>
      <t xml:space="preserve">
</t>
    </r>
  </si>
  <si>
    <r>
      <t>Estrih - pod kamnitim tlakom:
Kompletna izdelava cementnih estrihov v sestavi:
- mikroarmiran cementni estrih C16/20, d = 5,0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t>
    </r>
    <r>
      <rPr>
        <sz val="9"/>
        <rFont val="Arial"/>
        <family val="2"/>
      </rPr>
      <t xml:space="preserve">
</t>
    </r>
  </si>
  <si>
    <r>
      <t>Estrih – na stopnišču:
Kompletna izdelava cementnih estrihov v sestavi:
- mikroarmiran cementni estrih C16/20, d = 3,0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t>
    </r>
    <r>
      <rPr>
        <sz val="9"/>
        <rFont val="Arial"/>
        <family val="2"/>
      </rPr>
      <t xml:space="preserve">
</t>
    </r>
  </si>
  <si>
    <r>
      <t>Estrih v mansardi - pod keramiko zunaj terasa:
Kompletna izdelava cementnih naklonskih estrihov v sestavi:
- mikroarmiran cementni estrih C16/20, d = 4-8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Estrih se izvaja v naklonu!
</t>
    </r>
    <r>
      <rPr>
        <sz val="9"/>
        <rFont val="Calibri"/>
        <family val="2"/>
      </rPr>
      <t xml:space="preserve">
</t>
    </r>
  </si>
  <si>
    <r>
      <t>Estrih - pod keramiko pod protiprašnim premazom:
Kompletna izdelava cementnih estrihov v sestavi:
- mikroarmiran cementni estrih C16/20, d = 5,0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t>
    </r>
    <r>
      <rPr>
        <sz val="9"/>
        <rFont val="Arial"/>
        <family val="2"/>
      </rPr>
      <t xml:space="preserve">
</t>
    </r>
  </si>
  <si>
    <t>Dobava in vgrajevanje spuščenega stropa iz vodoodpornih mavčnih plošč  deb. 1X 1.25 cm z nevidnimi fugami (kot npr. strop D116 iz sistema KNAUF ali druge ustrezne kvalitete), vključno z nosilno in pritrdilno jekleno pocinkano  podkonstrukcijo, z izrezi v stropu in z zaključki ob zidu s pritrdilnim materialom, z bandažiranjem stikov mavčnih plošč in s pripravo za slikanje, s prenosi in pomožnimi deli na objektu. Preboji vgradnih elementov po načrtu elektro in strojnih instalacij. Preboje se določi pred vgrajevanjem stropa. Odprtine za svetila in instalacije se izvede z menjalniki. Višina spuščenih stropov je razvidna v grafičnih delih projektov.</t>
  </si>
  <si>
    <t>Upoštevati izvedbo s poglobljenimi sidri s pokrovi iz izolativnega materiala. V območju cokla se namesto EPS-a zidove obloži v višini 1,2 m z XPS izolacijo d = 20 cm.</t>
  </si>
  <si>
    <t xml:space="preserve">Kompletna dobava in izdelava debeloslojnega fasadnega sistema v sestavi:
- debeloslojni praskani zaključni fasadni sloj na osnovi apnocementa debeline 12 mm,
- sestavljen armirni sloj;  2x brezcementna masa z mineralnimi vezivi, armirna mrežica po sistemski reštvi proizvajalca,
- EPS fasadna izolacija; EN 13613,  ρ=min. 35 kg/m3, λ= 0,038, upogibna trdnost BS&gt; 115, dimenzijska stabilnost DS(N)2 lepljena in mehansko pritrjena debeline 20 cm.                                                  </t>
  </si>
  <si>
    <t>Upoštevati izvedbo s poglobljenimi sidri s pokrovi iz izolativnega materiala.</t>
  </si>
  <si>
    <t xml:space="preserve">Kompletna dobava in izdelava debeloslojnega fasadnega sistema v sestavi (dvigalni jašek):
- debeloslojni praskani zaključni fasadni sloj na osnovi apnocementa debeline 12 mm,
- sestavljen armirni sloj; 2x brezcementna masa z mineralnimi vezivi, armirna mrežica po sistemski reštvi proizvajalca,
- EPS fasadna izolacija; EN 13613,  ρ=min. 35 kg/m3, λ= 0,038, upogibna trdnost BS&gt; 115, dimenzijska stabilnost DS(N)2 lepljena in mehansko pritrjena debeline 15 cm.                                               </t>
  </si>
  <si>
    <t xml:space="preserve">Kompletna dobava in izdelava debeloslojnega fasadnega sistema v sestavi:
- debeloslojni praskani zaključni fasadni sloj na osnovi apnocementa debeline 12 mm,
- sestavljen armirni sloj; 2x brezcementna masa z mineralnimi vezivi, armirna mrežica po sistemski reštvi proizvajalca,
- EPS fasadna izolacija; EN 13613,  ρ=min. 35 kg/m3, λ= 0,038, upogibna trdnost BS&gt; 115, dimenzijska stabilnost DS(N)2 lepljena in mehansko pritrjena debeline 5 cm.                                                </t>
  </si>
  <si>
    <t xml:space="preserve">Kompletna dobava in izdelava debeloslojnega fasadnega sistema pod previsi v sestavi:
- debeloslojni praskani zaključni fasadni sloj na osnovi apnocementa debeline 12 mm,
- sestavljen armirni sloj; 2x brezcementna masa z mineralnimi vezivi, armirna mrežica po sistemski rešitvi proizvajalca,
- EPS fasadna izolacija; EN 13613,  ρ=min. 35 kg/m3, λ= 0,038, upogibna trdnost BS&gt; 115, dimenzijska stabilnost DS(N)2 lepljena in mehansko pritrjena debeline 20 cm.                                          </t>
  </si>
  <si>
    <t>ELEKTRIČNE INSTALACIJE</t>
  </si>
  <si>
    <t>Skupaj EUR</t>
  </si>
  <si>
    <t>VODOVNI MATERIAL</t>
  </si>
  <si>
    <t>RAZDELILNIKI</t>
  </si>
  <si>
    <t>UNIVERZALNO OŽIČENJE</t>
  </si>
  <si>
    <t>OZVOČENJE IN VIDEO PROJEKCIJA</t>
  </si>
  <si>
    <t>POŽARNO JAVLJANJE</t>
  </si>
  <si>
    <t>NN PRIKLJUČEK in JR</t>
  </si>
  <si>
    <t>TK PRIKLJUČEK</t>
  </si>
  <si>
    <t>X.</t>
  </si>
  <si>
    <t xml:space="preserve">IZDELAVA PID PROJEKTA  </t>
  </si>
  <si>
    <t>SKUPAJ BREZ DDV</t>
  </si>
  <si>
    <t>Gradbena pomoč za elektroinštalacije je zajeta pri dobavi in montaži elektro opreme.</t>
  </si>
  <si>
    <t>SVETILNA TELESA</t>
  </si>
  <si>
    <t>EM</t>
  </si>
  <si>
    <t>Kol</t>
  </si>
  <si>
    <t>EUR/EM</t>
  </si>
  <si>
    <t>Dobava, prevoz, zarisovanje, montaža in preizkus</t>
  </si>
  <si>
    <t>1.</t>
  </si>
  <si>
    <t>2.</t>
  </si>
  <si>
    <t>3.</t>
  </si>
  <si>
    <t>4.</t>
  </si>
  <si>
    <t>6.</t>
  </si>
  <si>
    <t>7.</t>
  </si>
  <si>
    <t>8.</t>
  </si>
  <si>
    <t>9.</t>
  </si>
  <si>
    <t>10.</t>
  </si>
  <si>
    <t>11.</t>
  </si>
  <si>
    <t>12.</t>
  </si>
  <si>
    <t>13.</t>
  </si>
  <si>
    <t>14.</t>
  </si>
  <si>
    <t>15.</t>
  </si>
  <si>
    <t xml:space="preserve">Svetilka ustreza tipu MIVA S HDP/HDI 2x49W, T16  G5 IP65 s sijalko, </t>
  </si>
  <si>
    <t>16.</t>
  </si>
  <si>
    <t>17.</t>
  </si>
  <si>
    <t>18.</t>
  </si>
  <si>
    <t>19.</t>
  </si>
  <si>
    <t>20.</t>
  </si>
  <si>
    <t>21.</t>
  </si>
  <si>
    <t>22.</t>
  </si>
  <si>
    <t>23.</t>
  </si>
  <si>
    <t>24.</t>
  </si>
  <si>
    <t>%</t>
  </si>
  <si>
    <t>25.</t>
  </si>
  <si>
    <t>SKUPAJ SVETILNA TELESA</t>
  </si>
  <si>
    <t>5.</t>
  </si>
  <si>
    <t>Cev stigmaflex 110</t>
  </si>
  <si>
    <t>Cev stigmaflex 50</t>
  </si>
  <si>
    <t>Instalacijska cev P.i.c. fi 13,5mm</t>
  </si>
  <si>
    <t>Instalacijska cev P.i.c. fi 16mm</t>
  </si>
  <si>
    <t>Instalacijska cev P.i.c. fi 23mm</t>
  </si>
  <si>
    <t>Instalacijska cev P.i.c. fi 36mm</t>
  </si>
  <si>
    <t>Instalacijska cev P.i.c. fi 48mm</t>
  </si>
  <si>
    <t>Fleksibilna ojačana instalacijska cev P.i.c. fi 16mm</t>
  </si>
  <si>
    <t>Kabelska polica PK 200 s konzolami in pokrovom</t>
  </si>
  <si>
    <t>Kabelska polica PK 100 s konzolami in pokrovom</t>
  </si>
  <si>
    <t>Kabelska polica PK 50 s konzolami in pokrovom</t>
  </si>
  <si>
    <t>Kabelski žleb  15mm</t>
  </si>
  <si>
    <t>Kabelski žleb  25mm</t>
  </si>
  <si>
    <t>Kabelski žleb  40mm</t>
  </si>
  <si>
    <t>26.</t>
  </si>
  <si>
    <t>Kabelski žleb 60mm</t>
  </si>
  <si>
    <t>27.</t>
  </si>
  <si>
    <t>Razvodnica 92x92x45</t>
  </si>
  <si>
    <t>28.</t>
  </si>
  <si>
    <t>29.</t>
  </si>
  <si>
    <t>30.</t>
  </si>
  <si>
    <t>31.</t>
  </si>
  <si>
    <t>32.</t>
  </si>
  <si>
    <t>33.</t>
  </si>
  <si>
    <t>34.</t>
  </si>
  <si>
    <t>35.</t>
  </si>
  <si>
    <t>36.</t>
  </si>
  <si>
    <t>37.</t>
  </si>
  <si>
    <t>38.</t>
  </si>
  <si>
    <t>39.</t>
  </si>
  <si>
    <t>40.</t>
  </si>
  <si>
    <t>41.</t>
  </si>
  <si>
    <t>42.</t>
  </si>
  <si>
    <t>43.</t>
  </si>
  <si>
    <t>44.</t>
  </si>
  <si>
    <t>45.</t>
  </si>
  <si>
    <t>46.</t>
  </si>
  <si>
    <t>IR senzor stropni 360˚</t>
  </si>
  <si>
    <t>47.</t>
  </si>
  <si>
    <t>48.</t>
  </si>
  <si>
    <t>49.</t>
  </si>
  <si>
    <t>50.</t>
  </si>
  <si>
    <t xml:space="preserve">SKUPAJ VODOVNI MATERIAL </t>
  </si>
  <si>
    <t xml:space="preserve">opremljen z vrati in ključavnico elektrodistribucije, </t>
  </si>
  <si>
    <t>nameščena na fasadi objekta, opremljena s sledečo opremo:</t>
  </si>
  <si>
    <t>NV varovalčni ločilnik 250A/3, 3x80, 50A</t>
  </si>
  <si>
    <t xml:space="preserve"> kos </t>
  </si>
  <si>
    <t>prenapetostni odvodnik VGA 280</t>
  </si>
  <si>
    <t xml:space="preserve"> kpl </t>
  </si>
  <si>
    <t xml:space="preserve"> opremljen s  ključavnico in sledečo opremo: </t>
  </si>
  <si>
    <t>zaščitnim stikalom na diferenčni tok 63/0,3A</t>
  </si>
  <si>
    <t>KZS 16/0,03A</t>
  </si>
  <si>
    <t>tedenska programska ura</t>
  </si>
  <si>
    <t>stopniški avtomat</t>
  </si>
  <si>
    <t>prenapetostna zaščita PHZ I+II V3+1/275/12,5</t>
  </si>
  <si>
    <t>glavno stikalo SV 340, 40A 3p</t>
  </si>
  <si>
    <t>zaščitnim stikalom na diferenčni tok 40/0,3A</t>
  </si>
  <si>
    <t>impulzni rele</t>
  </si>
  <si>
    <t>prenapetostna zaščita PHZ 275</t>
  </si>
  <si>
    <t>glavno stikalo SV 363, 63A 3p</t>
  </si>
  <si>
    <t>kpl.</t>
  </si>
  <si>
    <t xml:space="preserve">SKUPAJ RAZDELILNIKI </t>
  </si>
  <si>
    <t>STRELOVOD IN IZENAČITVE POTENCIJALOV</t>
  </si>
  <si>
    <t>Doza za glavno izenačitev potencialov komplet z</t>
  </si>
  <si>
    <t>Objemke 1/2"</t>
  </si>
  <si>
    <t>Objemke 3/4"</t>
  </si>
  <si>
    <t>SKUPAJ STRELOVOD IN IZENAČITEV POTENCIALOV</t>
  </si>
  <si>
    <t>HP 24 portno L2 stikalo J9801A</t>
  </si>
  <si>
    <t>22 x 10/100 Mb/s port</t>
  </si>
  <si>
    <t>2 x 10/100/1000 Mb/s port</t>
  </si>
  <si>
    <t>2 x 100/1000 Mb/s SFP</t>
  </si>
  <si>
    <t xml:space="preserve">15. </t>
  </si>
  <si>
    <t>SKUPAJ  UNIVERZALNO OŽIČENJE</t>
  </si>
  <si>
    <t>18HE/V/19" vgradno ohišje  s policami za hrambo mikrofonov, vrati s ključavnico in plexi steklom, kolesi.</t>
  </si>
  <si>
    <t>Instalacijski  materiali:</t>
  </si>
  <si>
    <t>SKUPAJ OZVOČENJE IN VIDEO PROJEKCIJA</t>
  </si>
  <si>
    <t>SKUPAJ POŽARNO JAVLJANJE</t>
  </si>
  <si>
    <t>SKUPAJ NN PRIKLJUČEK in JR</t>
  </si>
  <si>
    <t>SKUPAJ TK PRIKLJUČEK</t>
  </si>
  <si>
    <t>XII.</t>
  </si>
  <si>
    <t xml:space="preserve">IZDELAVA PID </t>
  </si>
  <si>
    <t>Izdelava podlog za PID</t>
  </si>
  <si>
    <t xml:space="preserve">Izdelava projekta PID </t>
  </si>
  <si>
    <t xml:space="preserve">SKUPAJ IZDELAVA PID PROJEKTA </t>
  </si>
  <si>
    <r>
      <t>Vodnik FG70R 5 x 25mm</t>
    </r>
    <r>
      <rPr>
        <vertAlign val="superscript"/>
        <sz val="10"/>
        <color indexed="8"/>
        <rFont val="Calibri"/>
        <family val="2"/>
      </rPr>
      <t>2</t>
    </r>
  </si>
  <si>
    <r>
      <t>Vodnik FG7R 5 x 16 mm</t>
    </r>
    <r>
      <rPr>
        <vertAlign val="superscript"/>
        <sz val="10"/>
        <color indexed="8"/>
        <rFont val="Calibri"/>
        <family val="2"/>
      </rPr>
      <t>2</t>
    </r>
  </si>
  <si>
    <r>
      <t>Vodnik FG7R 5 x 10mm</t>
    </r>
    <r>
      <rPr>
        <vertAlign val="superscript"/>
        <sz val="10"/>
        <color indexed="8"/>
        <rFont val="Calibri"/>
        <family val="2"/>
      </rPr>
      <t>2</t>
    </r>
  </si>
  <si>
    <r>
      <t>Vodnik FG7R 5 x 6mm</t>
    </r>
    <r>
      <rPr>
        <vertAlign val="superscript"/>
        <sz val="10"/>
        <color indexed="8"/>
        <rFont val="Calibri"/>
        <family val="2"/>
      </rPr>
      <t>2</t>
    </r>
  </si>
  <si>
    <r>
      <t>Vodnik  NPI 3 x 1,5mm</t>
    </r>
    <r>
      <rPr>
        <vertAlign val="superscript"/>
        <sz val="10"/>
        <color indexed="8"/>
        <rFont val="Calibri"/>
        <family val="2"/>
      </rPr>
      <t>2</t>
    </r>
  </si>
  <si>
    <r>
      <t>Vodnik  NPI 4 x 1,5mm</t>
    </r>
    <r>
      <rPr>
        <vertAlign val="superscript"/>
        <sz val="10"/>
        <color indexed="8"/>
        <rFont val="Calibri"/>
        <family val="2"/>
      </rPr>
      <t>2</t>
    </r>
  </si>
  <si>
    <r>
      <t>Vodnik  NPI 5 x 1,5mm</t>
    </r>
    <r>
      <rPr>
        <vertAlign val="superscript"/>
        <sz val="10"/>
        <color indexed="8"/>
        <rFont val="Calibri"/>
        <family val="2"/>
      </rPr>
      <t>2</t>
    </r>
  </si>
  <si>
    <r>
      <t>Vodnik  NPI 7 x 1,5mm</t>
    </r>
    <r>
      <rPr>
        <vertAlign val="superscript"/>
        <sz val="10"/>
        <color indexed="8"/>
        <rFont val="Calibri"/>
        <family val="2"/>
      </rPr>
      <t xml:space="preserve">2 </t>
    </r>
  </si>
  <si>
    <r>
      <t>Vodnik  NPI 3x2,5mm</t>
    </r>
    <r>
      <rPr>
        <vertAlign val="superscript"/>
        <sz val="10"/>
        <color indexed="8"/>
        <rFont val="Calibri"/>
        <family val="2"/>
      </rPr>
      <t>2</t>
    </r>
  </si>
  <si>
    <r>
      <t>Vodnik  NPI 5x2,5mm</t>
    </r>
    <r>
      <rPr>
        <vertAlign val="superscript"/>
        <sz val="10"/>
        <color indexed="8"/>
        <rFont val="Calibri"/>
        <family val="2"/>
      </rPr>
      <t>2</t>
    </r>
  </si>
  <si>
    <r>
      <t>Vodnik  IYstY 1x2x0,8mm</t>
    </r>
    <r>
      <rPr>
        <vertAlign val="superscript"/>
        <sz val="10"/>
        <color indexed="8"/>
        <rFont val="Calibri"/>
        <family val="2"/>
      </rPr>
      <t>2</t>
    </r>
  </si>
  <si>
    <r>
      <t>Vodnik P/F35mm</t>
    </r>
    <r>
      <rPr>
        <vertAlign val="superscript"/>
        <sz val="10"/>
        <color indexed="8"/>
        <rFont val="Calibri"/>
        <family val="2"/>
      </rPr>
      <t>2</t>
    </r>
  </si>
  <si>
    <r>
      <t>Vodnik P/F 16mm</t>
    </r>
    <r>
      <rPr>
        <vertAlign val="superscript"/>
        <sz val="10"/>
        <color indexed="8"/>
        <rFont val="Calibri"/>
        <family val="2"/>
      </rPr>
      <t>2</t>
    </r>
  </si>
  <si>
    <r>
      <t>Vodnik P/F 6mm</t>
    </r>
    <r>
      <rPr>
        <vertAlign val="superscript"/>
        <sz val="10"/>
        <color indexed="8"/>
        <rFont val="Calibri"/>
        <family val="2"/>
      </rPr>
      <t>2</t>
    </r>
  </si>
  <si>
    <t>z veznim in pritrdilnim  materialom.</t>
  </si>
  <si>
    <t>Kol.</t>
  </si>
  <si>
    <t>Svetilka varnostne razsvetljave - LED piktogram obojestranski L/D za GodeLed 10811  1-8h/D Cgline,</t>
  </si>
  <si>
    <t>Svetilka ustreza tipu 5700 2x49W EB, T16/G5 IP65 INTRA s sijalko,</t>
  </si>
  <si>
    <t>Svetilka ustreza tipu MIVA 2x49 EB, T16/G5  IP65 INTRA s sijalko,</t>
  </si>
  <si>
    <t>Svetilka ustreza tipu NITOR RV CL 2x18W IP44  INTRA s sijalko,  steklom RGL-SC,</t>
  </si>
  <si>
    <t xml:space="preserve"> z veznim in pritrdilnim  materialom.</t>
  </si>
  <si>
    <t>Svetilka  ustreza tipu  INTRA GYON LINE 2x28W + 2x35W DEB-DALI T16 G5 vgradna linijska  s sijalkami, z veznim in pritrdilnim materialom.</t>
  </si>
  <si>
    <t>Svetilka ustreza tipu INTRA GYON LINE 7x28W EB  T16 G5  EB  s sijalkami,  s steklom,</t>
  </si>
  <si>
    <t>Svetilka   ustreza tipu INTRA GYON LINE 2x28W EB  T16 G5  vgradna linijska s sijalkami, z veznim in pritrdilnim materialom.</t>
  </si>
  <si>
    <t>Piktogram (z ustreznim simbolom) nameščen ob svetilki varnostne razsvetljave.</t>
  </si>
  <si>
    <t>Svetilka   ustreza tipu LADIJSKA 100W, z veznim in pritrdilnim  materialom .</t>
  </si>
  <si>
    <t>Drobni material.</t>
  </si>
  <si>
    <t>Meritve osvetljenosti varnostne razsvetljave in izdaja potrdila o ustreznosti s strani pooblaščene organizacije.</t>
  </si>
  <si>
    <t>Priklop, črpalk, tipal, mešalnih ventilov.</t>
  </si>
  <si>
    <t>Priklop,  ventilatorjev,  sobnih termostatov, konvektorjev, bojlerjev.</t>
  </si>
  <si>
    <t>Priklop kimatov.</t>
  </si>
  <si>
    <t>Zatesnitev prebojev skozi zunanje stene - preboji morajo biti zrakotesni.</t>
  </si>
  <si>
    <t>Priklop motornih loput.</t>
  </si>
  <si>
    <t>Meritve električne instalacije in ozemljitev.</t>
  </si>
  <si>
    <t>vrstne sponke, drobni in vezni material, napisi, oznake, obročkanje kablov,</t>
  </si>
  <si>
    <t>fotorele</t>
  </si>
  <si>
    <t>CP-X3021WN  LCD polysilikon data/video projektor visoke XGA osnovne ločljivost 1024x768, v interpolaciji SXGA 1280x1024, svetilnost  3200 lumnov ANSI, kontrast 2000:1,  digitalna korekcija kota slike, IR daljinsko upravljanje, RS232 nadzor, teža 5,7 kg, žarnica do 3000 ur .</t>
  </si>
  <si>
    <t xml:space="preserve"> STA1050 teleskopska konzola za  montažo videoprojektorja iz stropa, namenska izvedba glede na mest montaže, komplet za montažo s pritrdilnimi elementi za izbrani videoprojektor (SEA).</t>
  </si>
  <si>
    <t>Izdelava instalacije v predpripravljene instalacijske cevi in poti.</t>
  </si>
  <si>
    <t>Instalacijske cevi, kanali, potrebni preboji, gradbena dela za zagotovitev instalacijskih poti.</t>
  </si>
  <si>
    <t>Talne priključne doze 30x30 cm (3 polja), z vgrajenimi  3x230V vtičnicami, 2xRJ-45 vtičnicami, 1 polje prosto za multimedijske priključke.</t>
  </si>
  <si>
    <t>FAP 544 - Protipožarna centrala z mikropeocesorjem z 2 loop linijami, razširljiva na 4 loop linij, 512 naslovov, digitalna komunikacija, z displayom, 128 naslovov na linijo, programljiva preko tipkovnice in PC (USB port), 480 programirljivih con, 1000 dogodkov spomina, možnost priklopa oddaljene kontrole, prostor za bateriji, izhod 2A, L490xH350xG145.</t>
  </si>
  <si>
    <t>IO500  1 vhod / 1 izhod, nastavljiv vhodno izhodni modul, rele 30Vdc/1A (nc ali no), napajanje preko požarne linije.</t>
  </si>
  <si>
    <t>IOM500  4 vhodi / 4 izhodi, nastavljivi vhodno izhodni modul, rele 30Vdc/1A (nc ali no), napajanje preko požarne linije, zaseda 4 programirljive naslove.</t>
  </si>
  <si>
    <t>Akumulator 12V/15Ah.</t>
  </si>
  <si>
    <t>Napajalnik 24Vdc/5A, v ohišju, prostor za dve bateriji, IP30, priklop na 230Vac/50Hz, dimenzije: V450xŠ260xG205mm.</t>
  </si>
  <si>
    <t>SOFT/FAP500 programska oprema za konfiguracijo in nastavitev parametrov.</t>
  </si>
  <si>
    <t>Komplet oprema za prenos na nadzorni center.</t>
  </si>
  <si>
    <t>FM500 Ročni javljalnik z povratnim steklom (realarm sistem) .</t>
  </si>
  <si>
    <t>Fotoluminiscentna nalepka ročni javljalnik.</t>
  </si>
  <si>
    <t xml:space="preserve">FDO500 optično dimni javljalnik, zaznava dima na principu foto-optike, nastavljiv tudi kot izolator linije, Ø90x31mm(h). </t>
  </si>
  <si>
    <t>FDT500 termični javljalnik, alarm pri 58°C, nastavljiv tudi kot izolator linije, Ø 90 x 40mm (h).</t>
  </si>
  <si>
    <t>SD500M podnožje za javljalnik (univerzalno), Ø 90.</t>
  </si>
  <si>
    <t>R820 vzorčna komora za montažo v prezračevalni jašek.</t>
  </si>
  <si>
    <t>FDO500 optično dimni javljalnik, nastavljiv tudi kot izolator linije.</t>
  </si>
  <si>
    <t>Sirena 24V / 68mA za zunanjo montažo z bliskavico (rdeča), 110dB - cooper, IP65.</t>
  </si>
  <si>
    <t>Sirena 24V / 32mA za  notranjo montažo (rdeča), 102dB - cooper, IP54, nizka 63 mm.</t>
  </si>
  <si>
    <t>Fotoluminiscentna nalepka - notranja sirena.</t>
  </si>
  <si>
    <t>Napisne ploščice za naslove elementov.</t>
  </si>
  <si>
    <t>Označevanje in programiranje elementov.</t>
  </si>
  <si>
    <t>Programiranje in spuščanje v pogon požarne centrale.</t>
  </si>
  <si>
    <t>Preskus sistema javljanja požara s strani pooblaščene inštitucije.</t>
  </si>
  <si>
    <t>Sodelovanje pri pregledu s strani pooblaščene inštitucije.</t>
  </si>
  <si>
    <t>Dobava in polaganje kabla NYY-J-3×1,5mm2.</t>
  </si>
  <si>
    <t>Dobava in polaganje kabla JY(St)Y-1×2×0,8mm.</t>
  </si>
  <si>
    <t>Dobava in polaganje kabla E60 H(St)H-1×2×0,8mm.</t>
  </si>
  <si>
    <t>Nadometno inštalacijsko korito NIK-2.</t>
  </si>
  <si>
    <t>Drobni pritrdilni in vezni material.</t>
  </si>
  <si>
    <t>Odklop in demontaža obstoječega NN zračnega kabla v dolžini 6 m.</t>
  </si>
  <si>
    <t>Odklop in demontaža obstoječega JR zračnega kabla v dolžini 34 m.</t>
  </si>
  <si>
    <t>Odklop in demontaža obstoječe svetilke JR na fasadi obravnavanega objekta.</t>
  </si>
  <si>
    <t xml:space="preserve">Dobava in polaganje cevi fi 63 mm v fasado objekta . </t>
  </si>
  <si>
    <t xml:space="preserve">Dobava in polaganje cevi fi 110 mm v fasado objekta (za možnost kasnejšega zemeljskega priključka). </t>
  </si>
  <si>
    <t>Dobava in vzidava zidne konzole.</t>
  </si>
  <si>
    <t>Dobava in polaganje kabla X00/0-A 4x70+71,5mm2 .</t>
  </si>
  <si>
    <t>Priklop kabla 4x70mm2 Al na obstoječi zidni konzoli ter novi MPO.</t>
  </si>
  <si>
    <t>Izdelava kabelskega končnika 4x70mm2 Al.</t>
  </si>
  <si>
    <t>Ponovna namestitev obstoječega JR kabla.</t>
  </si>
  <si>
    <t>Ponovna namestitev obstoječe svetilke JR.</t>
  </si>
  <si>
    <t>Nepredvidena dela z vpisom v gradbeni dnevnik.</t>
  </si>
  <si>
    <t>Priprava materiala in dela ter manipulativni stroški.</t>
  </si>
  <si>
    <t>Stroški nadzora elektrodistribucije.</t>
  </si>
  <si>
    <t xml:space="preserve">Dobava in polaganje cevi fi 50 mm v fasado objekta.  </t>
  </si>
  <si>
    <t>Stroški nadzora Telekoma.</t>
  </si>
  <si>
    <t>Svetilka varnostne razsvetljave, ustreza tipu  Sirios 11W 60min, pripravni spoj IP42,</t>
  </si>
  <si>
    <t>Svetilka varnostne razsvetljave ustreza tipu  Sirios 11W 60min, trajni spoj IP42,</t>
  </si>
  <si>
    <t>Svetilka varnostne razsvetljave - LED piktogram PU za GodeLed 10811  1-8h/D Cgline,</t>
  </si>
  <si>
    <t>Svetilka vgradna ustreza tipu INTRA DEMI AS 2x54W T5 vgradna asimetrična (l=2,4m) s sijalkami (tabla),</t>
  </si>
  <si>
    <t>Svetilka ustreza tipu NITOR RV CL 2x26W IP44  INTRA s sijalko, steklom RGL-SC,</t>
  </si>
  <si>
    <t xml:space="preserve">Svetilka vgradna linijska ustreza tipu INTRA GYON LINE 3x35W EB  T16 G5 EB, bela, s sijalkami, steklom, </t>
  </si>
  <si>
    <t>Svetilka ustreza tipu INTRA GYON LINE 7x28W EB T16 G5 EB, bela, s sijalkami, steklom z veznim in pritrdilnim materialom.</t>
  </si>
  <si>
    <t>Svetilka ustreza tipu INTRA GYON C GL 2x28W + GYON C GL 1x28W E + GYON C GL 1x28W, sestavljena iz treh posameznih svetilk, nadgradna s sijalkami, steklom, z   veznim in pritrdilnim  materialom.</t>
  </si>
  <si>
    <t>Svetilka tračna ustreza tipu INTRA  DEMI DHP 2x49W, T5 vgradna s sijalko, steklom, z veznim in pritrdilnim  materialom.</t>
  </si>
  <si>
    <t>Svetilka ustreza tipu  MINUS C S2C 1x35W T16 G5 EB INTRA s sijalko, z veznim in pritrdilnim  materialom.</t>
  </si>
  <si>
    <t>Svetilka ustreza tipu INTRA ISSA 60W QT14, G9 spuščena, skupaj s sijalko,</t>
  </si>
  <si>
    <t>Svetilka   ustreza tipu GYON LINE 8x28W + 9 x LED SPOT 3W T16/G5 vgradna linijska, z veznim in pritrdilnim  materialom.</t>
  </si>
  <si>
    <t>PN negorljiva cev fi 16 s pritrdilnim in obesnim materialom.</t>
  </si>
  <si>
    <t>Stikalo 230V,10A p/o izmenično VIMAR ali enake kvalitete.</t>
  </si>
  <si>
    <t>Stikalo 230V,10A p/o navadno VIMAR ali enake kvalitete.</t>
  </si>
  <si>
    <t>Stikalo 230V,10A n/o navadno IP44 Gewiss ali enake kvalitete.</t>
  </si>
  <si>
    <t>Stikalo 230V,10A p/o križno Vimar ali enake kvalitete.</t>
  </si>
  <si>
    <t>Tipkalo 230V,10A p/o s tlivko Vimar ali enake kvalitete.</t>
  </si>
  <si>
    <t>Vtičnica  16A,  p/o, VIMAR ali enake kvalitete.</t>
  </si>
  <si>
    <t>Vtičnica  16A,  p/o, dvojna za montažo v parapetni kanal.</t>
  </si>
  <si>
    <t>Vtičnica 16A, n/o IP 55 VIMAR ali enake kvalitete.</t>
  </si>
  <si>
    <t>Vtičnica 16A, 400V  n/o, IP 55 VIMAR ali enake kvalitete.</t>
  </si>
  <si>
    <t>Talna doza ustreza tipu ETD-9M dim 360x452x95mm.</t>
  </si>
  <si>
    <t>Parapetni kanal ustreza tipu thorsman aluminjast INKA 161/72, komplet z pritrdilnimi, vogalnimi, zaključnimi elementi, s pregradami, ozemljitvenimi sponkami in vgradnimi dozami.</t>
  </si>
  <si>
    <t>Stalna priključnica 230V, 16A p/o.</t>
  </si>
  <si>
    <t>Stikalo 230V, 16A, s tlivko p/o.</t>
  </si>
  <si>
    <t xml:space="preserve">MPO sestavljena iz tipske omare tip PL 4 NT </t>
  </si>
  <si>
    <t>direktni števec delovne  energije 400V 85A z limitatorjem</t>
  </si>
  <si>
    <t>komunikator za števec PLC Landis</t>
  </si>
  <si>
    <t>tipkalo s konektorjem</t>
  </si>
  <si>
    <t>vrstne sponke, drobni in vezni material, napisi, oznake,</t>
  </si>
  <si>
    <t>obročkanje kablov, enopolna shema.</t>
  </si>
  <si>
    <t>Razdelilnik R-GL (glavni) je sestavljen iz podometne omare  z enokrilnimi vrati, možnost vgradnje 96 modulov</t>
  </si>
  <si>
    <t>glavnim stikalom EB100/3L 80A 3p (Eti)</t>
  </si>
  <si>
    <t>instalacijski odklopnik 1p, 6,10,16A</t>
  </si>
  <si>
    <t>instalacijski odklopnik 3p, 16,20A</t>
  </si>
  <si>
    <t>kontaktor IK 21 230V</t>
  </si>
  <si>
    <t>stikalo preklopno 1-0-2 16A</t>
  </si>
  <si>
    <t>enopolna shema.</t>
  </si>
  <si>
    <t>Razdelilnik R-N (nadsrtropje) tipske podometne omare 54 modulov opremljenn s sledečo opremo:</t>
  </si>
  <si>
    <t>instalaciski odklopniki Etimat 1p /16, 10,A</t>
  </si>
  <si>
    <t>Razdelilnik R-M (mansarda) tipske podometne omare 36 modulov opremljenn s sledečo opremo:</t>
  </si>
  <si>
    <t>Razdelilnik R-strojnica sestavljen iz kovinske nadometne omare dim.: 600x800x250 opremljenn s sledečo opremo:</t>
  </si>
  <si>
    <t>vgradnja avtomatike</t>
  </si>
  <si>
    <t>instalaciski odklopniki Etimat 3p /16, 6,A</t>
  </si>
  <si>
    <t>kontaktor KNL 12</t>
  </si>
  <si>
    <t>signalan svetilka zelene</t>
  </si>
  <si>
    <t>bimetalni rele (uskladiti z vgrajenimi črpalkami)</t>
  </si>
  <si>
    <t>stikalo izbirno 4G 10-51U</t>
  </si>
  <si>
    <t>Pocinkan valjanec Fe/Zn 25x4.</t>
  </si>
  <si>
    <t>Valjanec Al fi 8mm.</t>
  </si>
  <si>
    <t>Strešne opore SON za Al vodnik.</t>
  </si>
  <si>
    <t>Zidne opore ZON za Al vodnik.</t>
  </si>
  <si>
    <t>Merilna sponka Rf (HERMI).</t>
  </si>
  <si>
    <t>Razne spojke.</t>
  </si>
  <si>
    <t>Cevna objemka fi 120.</t>
  </si>
  <si>
    <t>Žlebna sponka.</t>
  </si>
  <si>
    <t>Mehanska zaščita VZ l=1.5 (HERMI).</t>
  </si>
  <si>
    <t>Doza za izenačitev potencialov, komplet z zbiralko in spoji.</t>
  </si>
  <si>
    <t>zbiralko in spoji.</t>
  </si>
  <si>
    <t>Spoji na kovinske mase.</t>
  </si>
  <si>
    <t>Meritve in izpis merilnih protokolov.</t>
  </si>
  <si>
    <t>TT vtičnica p/o RJ45, Kat5.</t>
  </si>
  <si>
    <t>Kabel UTP Kat. 5.</t>
  </si>
  <si>
    <t>Kabel IY(St)Y 20x2x0,6.</t>
  </si>
  <si>
    <t>Plastični instalaciski kanal 80x80mm.</t>
  </si>
  <si>
    <t>P.i.c. fi 16.</t>
  </si>
  <si>
    <t>Fleksibilna ojačana cev  fi 16.</t>
  </si>
  <si>
    <t>TT priključna omarica PA20 z delilnikom in prenapetostno zaščito.</t>
  </si>
  <si>
    <t>Komunikacijska omara - KABINET 600-600 27U 1388 TOTEN sestavljiva.</t>
  </si>
  <si>
    <t>9418018 POLICA 48cm 2U 300mm toten.</t>
  </si>
  <si>
    <t>9416013 organizator ka. 48cm 1U plasticen Toten.</t>
  </si>
  <si>
    <t>05032 BRANDREX PANEL 24XRJ45 UTP GIGAPLUS.</t>
  </si>
  <si>
    <t>110844 HP 1810-24 v2 Switch (J9801A#ABB).</t>
  </si>
  <si>
    <t>05070 PATCH KA. UTP 0.5m BRANDREX.</t>
  </si>
  <si>
    <t>Energetski razdelilnik za montažo v komunikacijsko omaro.</t>
  </si>
  <si>
    <t>Kabelska polica PK 100  komplet s nosilci, pokrovi, spojnim in veznim materialom.</t>
  </si>
  <si>
    <t>Kabelska polica PK 50 visoka komplet s nosilci, pokrovi, spojnim in veznim materialom.</t>
  </si>
  <si>
    <t>Avdio-naprava (npr. SEA ) v 19" ohišju, v sestavi: (postavke 1 do 8).</t>
  </si>
  <si>
    <t>SNO1111 mikser-ojačevalnik, vhod za 4 mikrofone, 2 linijska vhoda, 100W/100V, vgradni.</t>
  </si>
  <si>
    <t>DV-430V DVDnCD/mp3 predvajalnik, vgradni.</t>
  </si>
  <si>
    <t>SPU1200/V mrežno/komandno polje za pomik platna, vklop/zakasnjen izklop videoprojektorja, distribucijo 230V.</t>
  </si>
  <si>
    <t>WMS40 MINI2-MIX SET - brezžični ročni in kravatni UHF mikrofon .</t>
  </si>
  <si>
    <t>VGA selektor 2/1.</t>
  </si>
  <si>
    <t>ILS122 ojačevalnik za indukcijsko zanko za slušno prizadete.</t>
  </si>
  <si>
    <t>MM358/SNO1310 - konferenčni mikrofoni (labodji vrat), namizni, komplet z 10 m kabla, za  konfer. mizo (npr. SEA).</t>
  </si>
  <si>
    <t>Vgradni stropni zvočnik 10/5W/100V, beli ali črni SNZ2110.</t>
  </si>
  <si>
    <t>ELS2418 Elektro videoprojekcijsko platno 240 x 180 cm.</t>
  </si>
  <si>
    <t>Specialni VGA kabel Tasker C258, brez polaganja.</t>
  </si>
  <si>
    <t>Video kabel RG-59B/U brez stroškov polaganja.</t>
  </si>
  <si>
    <t>C118 avdio kabel Tasker.</t>
  </si>
  <si>
    <t>Konektorski material, drobni vezni in vijačni material.</t>
  </si>
  <si>
    <t>Konektiranje kablov na obeh konceh.</t>
  </si>
  <si>
    <t xml:space="preserve">PF žica 2,5 mm2 za induktivno zanko                                                          </t>
  </si>
  <si>
    <t>HDMI kabel 15 m.</t>
  </si>
  <si>
    <t>Multimedijski priključki za talne doze (VGA, VIDEO, avdio).</t>
  </si>
  <si>
    <t>Montaža AV opreme, nastavitve, zagon, drobni instalacijski material, manipulativni stroški, dokumentacija, poučitev uporabnika.</t>
  </si>
  <si>
    <t>P.i.c. fi 40mm.</t>
  </si>
  <si>
    <t>P.i.c. fi 16mm.</t>
  </si>
  <si>
    <t>Zakoličba in izkop temelja za začasni leseni TK drog.</t>
  </si>
  <si>
    <t>Odklop, demontaža ter premestitev obstoječe TK zračnega voda na leseni začasni TK drog.</t>
  </si>
  <si>
    <t>Odklop, demontaža ter ponovna premestitev obstoječe TK zračnega voda na nove zidne konzole na obravnavanem objektu.</t>
  </si>
  <si>
    <t>Vtičnica 16A, za montažo v talno dozo.</t>
  </si>
  <si>
    <t>ELEKTROINSTALACIJE</t>
  </si>
  <si>
    <t>STROJNE INSTALACIJE</t>
  </si>
  <si>
    <t>Investitor:</t>
  </si>
  <si>
    <t>Cesta 5. maja 6 A</t>
  </si>
  <si>
    <t>5270 AJDOVŠČINA</t>
  </si>
  <si>
    <t>*</t>
  </si>
  <si>
    <t>Vse naprave in elemente se mora dobaviti z ustreznimi certifikati, atesti, garancijami, navodili…</t>
  </si>
  <si>
    <t>Pri vseh napravah je potrebno upoštevati stroške zagona, meritve in nastavitev obratovalnih količin.</t>
  </si>
  <si>
    <t>Pri vseh elementih je potrebno upoštevati spojni in tesnilni material.</t>
  </si>
  <si>
    <t>SKUPAJ:</t>
  </si>
  <si>
    <r>
      <t xml:space="preserve">Vsa dela na objektu se morajo izvajati v skladu z načrti ter popisi materiala in del faze </t>
    </r>
    <r>
      <rPr>
        <b/>
        <sz val="10"/>
        <rFont val="Times New Roman"/>
        <family val="1"/>
      </rPr>
      <t>PZI</t>
    </r>
    <r>
      <rPr>
        <sz val="10"/>
        <rFont val="Times New Roman"/>
        <family val="1"/>
      </rPr>
      <t>.</t>
    </r>
  </si>
  <si>
    <t>0.1</t>
  </si>
  <si>
    <t>SPLOŠNO</t>
  </si>
  <si>
    <t>Pripravljalna dela, zarisovanje, izmere…</t>
  </si>
  <si>
    <t>Prevoz materiala na gradbišče, skladiščenje na gradišču  in zavarovanje…</t>
  </si>
  <si>
    <t>Tlačni preizkusi strojnih instalacij. Vsi preizkusi se izvedejo skladno s standardi navedenimi v tehničnem poročilu.</t>
  </si>
  <si>
    <t>Zidarska dela in gradbena pomoč instalaterjem:
- vrtanje lukenj do Ø200 
- izdelava zidnih rež
- pozidave prebojev…</t>
  </si>
  <si>
    <t xml:space="preserve">tip: </t>
  </si>
  <si>
    <t>Klimat</t>
  </si>
  <si>
    <t>:</t>
  </si>
  <si>
    <t>NOTRANJI VODOVOD</t>
  </si>
  <si>
    <t>Dobava in montaža: Protipožarna tesnilna masa, deluje z ekspandiranjem, pakirana v kartušah, za zatesnitev prebojev cevi, ki so vodene skozi zidove in strope na mejah požarnih sektorjev, komplet z dozirnikom za nanašanje, navodili, certifikati in kontrolnimi tablicami. Masa požarnega razreda B1 po DIN 4102.</t>
  </si>
  <si>
    <t xml:space="preserve">npr.: </t>
  </si>
  <si>
    <t xml:space="preserve">INTUMEX </t>
  </si>
  <si>
    <t>Intumex S</t>
  </si>
  <si>
    <t>t=-40÷120 °C</t>
  </si>
  <si>
    <t>Polnilo v kartušah</t>
  </si>
  <si>
    <t>Dobava in montaža: Gasilni aparat na suhi prah (ABC), komplet z nastavkom za pritrditev na zid in drobnim pritrdilnim materialom. Aparat opremljen s certifikatom USM GA z vpisanim letom veljavnosti.</t>
  </si>
  <si>
    <t>ITPP Ribnica</t>
  </si>
  <si>
    <t>S-6</t>
  </si>
  <si>
    <t>POHORJE Mirna</t>
  </si>
  <si>
    <t>HO-ZK</t>
  </si>
  <si>
    <t>B×A/H = 250×740/840 mm</t>
  </si>
  <si>
    <t>GEBERIT</t>
  </si>
  <si>
    <t>UP 320</t>
  </si>
  <si>
    <t>Duofix 111.637.00.1</t>
  </si>
  <si>
    <t>H=112-130 cm</t>
  </si>
  <si>
    <t>B×L= 500×400 mm</t>
  </si>
  <si>
    <t>ARMAL</t>
  </si>
  <si>
    <t>56-002-250</t>
  </si>
  <si>
    <t>DN15 (pN16)</t>
  </si>
  <si>
    <t>POZZI-GINORI</t>
  </si>
  <si>
    <t>LAVABO RETTANGOLO 120</t>
  </si>
  <si>
    <t>B×L= 1200×484 mm</t>
  </si>
  <si>
    <t>DOLOMITE</t>
  </si>
  <si>
    <t>NOVELLA J770</t>
  </si>
  <si>
    <t>B×L= 580×460 mm</t>
  </si>
  <si>
    <t>NOVELLA J0770</t>
  </si>
  <si>
    <t>B×L= 600×480 mm</t>
  </si>
  <si>
    <t>HIDRA 58-710-100F</t>
  </si>
  <si>
    <t>NOVELLA J</t>
  </si>
  <si>
    <t>L×B/H= 550×360/400 mm</t>
  </si>
  <si>
    <t>BRENTA J2908</t>
  </si>
  <si>
    <t>B×L/H= 500×460/470 mm</t>
  </si>
  <si>
    <t>Dobava in montaža: Zidna dvoročna mešalna baterija z dolgim izpustom, komplet s pršno glavo, gumi armirano opleteno vezno cevjo, držalom za pršno glavo, kromiranima rozetama ter drobnim pritrdilnim in tesnilnim materialom.</t>
  </si>
  <si>
    <t>HIDRIA 58-751-130</t>
  </si>
  <si>
    <t>VOLGA J0438</t>
  </si>
  <si>
    <t>MOTION PISOAR 70-1003-200</t>
  </si>
  <si>
    <t>WC INVALIDI</t>
  </si>
  <si>
    <t>ATLANTIS J0403 + J200767</t>
  </si>
  <si>
    <t>B×L= 670×600 mm</t>
  </si>
  <si>
    <t>ATLANTIS B1612AA</t>
  </si>
  <si>
    <t>DN15</t>
  </si>
  <si>
    <t>ATLANTIS J2064</t>
  </si>
  <si>
    <t>650x650 mm</t>
  </si>
  <si>
    <t>ATLANTIS J3517</t>
  </si>
  <si>
    <t>B×L/H= 380×800/500 mm</t>
  </si>
  <si>
    <t>ATLANTIS A3172AA</t>
  </si>
  <si>
    <t>ATLANTIS J2060</t>
  </si>
  <si>
    <t>700×190 mm</t>
  </si>
  <si>
    <t>ATLANTIS J2019</t>
  </si>
  <si>
    <t>L=61,4 cm</t>
  </si>
  <si>
    <t>56-200-400</t>
  </si>
  <si>
    <t>793-12-0201-0</t>
  </si>
  <si>
    <t>Dobava in namestitev: Dobava in namestitev plastičnih košev za odpadne papirnate brisače, z nihajnim pokrovom.</t>
  </si>
  <si>
    <t>V= cca 25 l</t>
  </si>
  <si>
    <t>793-04-0202-0</t>
  </si>
  <si>
    <t>793-16-0203-0</t>
  </si>
  <si>
    <t>793-10-0201-0</t>
  </si>
  <si>
    <t>Dobava in montaža: Ščetka za čiščenje WC školjk, komplet z odlagalno posodo, iz bele plastične mase.</t>
  </si>
  <si>
    <t>Dobava in montaža: Ogledalo po izbiri arhitekta, opremljeno s kromiranimi držali, komplet z drobnim pritrdilnim materialom za montažo na zid.</t>
  </si>
  <si>
    <t>L×B= 600×600 mm</t>
  </si>
  <si>
    <t>Dobava in montaža: Dobava in montaža polic s kromiranim nosilcem, po izbiri arhitekta, komplet z drobnim pritrdilnim materialom za montažo na zid.</t>
  </si>
  <si>
    <t>L= 600 mm</t>
  </si>
  <si>
    <t>Dobava in montaža: Grelnik sanitarne vode, za montažo pod pomivalno korito, sestoječ iz: bojler iz emajlirane pločevine, električni grelec, negorljiva izolacija, z vsemi priključki po načrtu. Komplet z dvojnim (delovnim in varnostnim) potopnim termostatom električnega grelca.</t>
  </si>
  <si>
    <t>GORENJE TIKI</t>
  </si>
  <si>
    <t>GT 10.2 P</t>
  </si>
  <si>
    <t>V= 10 l</t>
  </si>
  <si>
    <t>P= 2,0 kW (230 V)</t>
  </si>
  <si>
    <t>KOVINA</t>
  </si>
  <si>
    <t xml:space="preserve">DN15 (pN 16) </t>
  </si>
  <si>
    <t xml:space="preserve">DN20 (pN 16) </t>
  </si>
  <si>
    <t xml:space="preserve">DN25 (pN 16) </t>
  </si>
  <si>
    <t>DN20 (pN16)</t>
  </si>
  <si>
    <t>tip:</t>
  </si>
  <si>
    <t>DN 15 (21,3×2,65)</t>
  </si>
  <si>
    <t>DN 20 (26,9×2,65)</t>
  </si>
  <si>
    <t>DN 25 (33,7×3,25)</t>
  </si>
  <si>
    <t>DN 32 (42,4×3,25)</t>
  </si>
  <si>
    <t>K-FLEX</t>
  </si>
  <si>
    <t>ST13 × 22 (DN15)</t>
  </si>
  <si>
    <t>ST13 × 28 (DN20)</t>
  </si>
  <si>
    <t>ST13 × 35 (DN25)</t>
  </si>
  <si>
    <t>ST13 × 42 (DN32)</t>
  </si>
  <si>
    <t>POLOPLAST</t>
  </si>
  <si>
    <t>POLO-KAL NG</t>
  </si>
  <si>
    <t>DN 110</t>
  </si>
  <si>
    <t>DN 75</t>
  </si>
  <si>
    <t>DN 50</t>
  </si>
  <si>
    <t>WAVIN</t>
  </si>
  <si>
    <t>HL 300 - DN 50/40</t>
  </si>
  <si>
    <t>DN 50/40</t>
  </si>
  <si>
    <t>HL 900 - DN 75</t>
  </si>
  <si>
    <t>B×H = 300×300 mm</t>
  </si>
  <si>
    <t>B×H = 400×300 mm</t>
  </si>
  <si>
    <t>OGREVANJE IN HLAJENJE</t>
  </si>
  <si>
    <t>2.1</t>
  </si>
  <si>
    <t>KOTLARNA, TOPLOTNA ČRPALKA</t>
  </si>
  <si>
    <t>Dobava in montaža: Reverzibilna toplotna
črpalka za ogrevanje in hlajenje, zrak-voda za zunanjo postavitev z dvema kompresorjema, ploščnim uparjalnikom, zračno hlajenim kondenzatorjem, hladilnim medijem R410A, obtočno črpalko, raztezno posodo, akumulacijsko posodo 100 l, varnostno armaturo, antivibracijskimi podstavki in priključki, tedenskim programatorjem, regulacijskim mikroprocesorjem ter vso potrebno opremo, komplet s stikalom pretoka (flow-switch) in čistilnim kosom.</t>
  </si>
  <si>
    <t>AERMEC</t>
  </si>
  <si>
    <t>ANL 200 HA</t>
  </si>
  <si>
    <t>Qh= 40,7 kW (A35/W7)</t>
  </si>
  <si>
    <t>Qg= 32,5 kW (A-2/W45)</t>
  </si>
  <si>
    <t>Pel= 14,8 kW</t>
  </si>
  <si>
    <t>U= 400 V</t>
  </si>
  <si>
    <t>DANFOSS</t>
  </si>
  <si>
    <t>XB 51H-1 50</t>
  </si>
  <si>
    <t>Medij: voda-glikol 35% / voda</t>
  </si>
  <si>
    <t>Qgr = 29,6 kW</t>
  </si>
  <si>
    <t>Tp = 53/50°C</t>
  </si>
  <si>
    <t>Ts = 51,7/48°C</t>
  </si>
  <si>
    <t>Qhl = 39,7 kW</t>
  </si>
  <si>
    <t>Tp = 7/12,2°C</t>
  </si>
  <si>
    <t>Ts = 10/14°C</t>
  </si>
  <si>
    <t>A= 3,88 m2</t>
  </si>
  <si>
    <t>DN50</t>
  </si>
  <si>
    <t>npr.:</t>
  </si>
  <si>
    <t>SELTRON</t>
  </si>
  <si>
    <t>WDC 20</t>
  </si>
  <si>
    <t>U= 230 V</t>
  </si>
  <si>
    <t>U = 230 V</t>
  </si>
  <si>
    <t>EDER</t>
  </si>
  <si>
    <t>N 80</t>
  </si>
  <si>
    <t>V= 80 l</t>
  </si>
  <si>
    <t>Dobava in montaža: Vzmetni varnostno izpustni ventil z navojnim priključkom in tesnilnim materialom.</t>
  </si>
  <si>
    <t>DN20</t>
  </si>
  <si>
    <t>p,max= 3,0 bar</t>
  </si>
  <si>
    <t>Dobava in montaža: Tripotni regulacijski ventil z notranjim navojem.</t>
  </si>
  <si>
    <t>VRG 32/16</t>
  </si>
  <si>
    <t>Kvs= 16 m3/h</t>
  </si>
  <si>
    <t>DN32</t>
  </si>
  <si>
    <t>VRG 25/10</t>
  </si>
  <si>
    <t>Kvs= 10 m3/h</t>
  </si>
  <si>
    <t>DN25</t>
  </si>
  <si>
    <t>AMV 435</t>
  </si>
  <si>
    <t>F= 400 N</t>
  </si>
  <si>
    <t>s= 20 mm</t>
  </si>
  <si>
    <t>IMP Pumps</t>
  </si>
  <si>
    <t>GHN 32/85-180</t>
  </si>
  <si>
    <t xml:space="preserve">V=7,2 m3/h </t>
  </si>
  <si>
    <t>dp= 24 kPa</t>
  </si>
  <si>
    <t xml:space="preserve">P= 277 W (230 V) </t>
  </si>
  <si>
    <t>NMT 25-100</t>
  </si>
  <si>
    <t xml:space="preserve">V= 1,7÷6,2 m3/h </t>
  </si>
  <si>
    <t>dp= 41÷52 kPa</t>
  </si>
  <si>
    <t xml:space="preserve">P= 180 W (230 V) </t>
  </si>
  <si>
    <t>DN40</t>
  </si>
  <si>
    <t>DN×L= 80×1650 mm (2 kosa)</t>
  </si>
  <si>
    <t>DN40 (pN16)</t>
  </si>
  <si>
    <t>DN50 (pN16)</t>
  </si>
  <si>
    <t>DN32 (pN16)</t>
  </si>
  <si>
    <t>DN10 (pN16)</t>
  </si>
  <si>
    <t>L= ca 2 m</t>
  </si>
  <si>
    <t>DN25 (pN16)</t>
  </si>
  <si>
    <t>FAR</t>
  </si>
  <si>
    <t>2600</t>
  </si>
  <si>
    <t>T= 0÷120°C</t>
  </si>
  <si>
    <t>2500</t>
  </si>
  <si>
    <t>p= 0÷6 bar</t>
  </si>
  <si>
    <t>DN10 (pN10)</t>
  </si>
  <si>
    <t>IMP</t>
  </si>
  <si>
    <t>V= 1 l</t>
  </si>
  <si>
    <t>DN×L= 150×286 mm</t>
  </si>
  <si>
    <t>Priključek: 1×DN25</t>
  </si>
  <si>
    <t>DN 40 (48,3×3,25)</t>
  </si>
  <si>
    <t>DN 50 (60,3×3,65)</t>
  </si>
  <si>
    <t>ST32 × 48 (DN40)</t>
  </si>
  <si>
    <t>ST32 × 60 (DN50)</t>
  </si>
  <si>
    <t>b= 60 mm (DN &lt;= DN50)</t>
  </si>
  <si>
    <t>Dobava: Nestrupeni glikol za polnjenje sistema toplotne črpalke do toplotnega prenosnika in klimata na temperaturo zmrzlišča -25°C.</t>
  </si>
  <si>
    <t>l</t>
  </si>
  <si>
    <t>V= 15 L</t>
  </si>
  <si>
    <t>2.2</t>
  </si>
  <si>
    <t>TALNO GRETJE/HLAJENJE</t>
  </si>
  <si>
    <t>UPONOR</t>
  </si>
  <si>
    <t>h= 18 mm</t>
  </si>
  <si>
    <t>L×B= 1447×900 mm</t>
  </si>
  <si>
    <t>Dobava in montaža: Plastifikator (lateks) za mešanje v cementni estrih talnega gretja za boljše zalitje cevi (DIN  18160).</t>
  </si>
  <si>
    <t>Dobava in montaža: PE - parozaporna folja.</t>
  </si>
  <si>
    <t>Dobava in montaža: Večplastna cev v roli, iz polietilena z aluminijastim sredjim slojem (PE-RT-Al-PE-RT), izdelane in certificirane po DVGW.</t>
  </si>
  <si>
    <t>PE-X Ø16×2</t>
  </si>
  <si>
    <t>Ø23 mm</t>
  </si>
  <si>
    <t>Dobava in montaža: Razdelilna podometna omarica talnega ogrevanja iz pocinkane pločevine, z ločenimi vrati in obrobo. Okvir in vratica barvano RAL 9010.</t>
  </si>
  <si>
    <t>110</t>
  </si>
  <si>
    <t>L×B/H= 680×110/705÷845 mm</t>
  </si>
  <si>
    <t>L×B/H= 830×110/705÷845 mm</t>
  </si>
  <si>
    <t>L×B/H= 1030×110/705÷845 mm</t>
  </si>
  <si>
    <t>FBB</t>
  </si>
  <si>
    <t>Št. krogov = 4</t>
  </si>
  <si>
    <t>Št. krogov = 7</t>
  </si>
  <si>
    <t>Št. krogov = 9</t>
  </si>
  <si>
    <t>Št. krogov = 12</t>
  </si>
  <si>
    <t>C-33</t>
  </si>
  <si>
    <t>6 kanalov/8 termopogonov</t>
  </si>
  <si>
    <t>U=230/24 V</t>
  </si>
  <si>
    <t>C-35</t>
  </si>
  <si>
    <t>12 kanalov/14 termopogonov</t>
  </si>
  <si>
    <t>Dobava in montaža: Talno tipalo za priklop na sobni termostat.</t>
  </si>
  <si>
    <t>U= 24 V</t>
  </si>
  <si>
    <t>Dobava in montaža: Termoelektrična glava za montažno na povratni razdelilec razvodov talnega gretja. Normalno zaprt</t>
  </si>
  <si>
    <t xml:space="preserve">DN15 (pN16) </t>
  </si>
  <si>
    <t>Dobava in montaža: Večplastna cev v palicah (L= 5 m), iz zamreženega polietilena z aluminijastim srednjim slojem (PERT-Al-PERT). Komplet s "PRESS" fazonskim kosi (T kosi, koleni, spojkami za jekleno cev...).</t>
  </si>
  <si>
    <t>PE Ø32×3</t>
  </si>
  <si>
    <t>PE Ø40×4</t>
  </si>
  <si>
    <t>PE Ø50×4,5</t>
  </si>
  <si>
    <t>ST25 × 35 (DN25)</t>
  </si>
  <si>
    <t>ST25 × 42 (DN32)</t>
  </si>
  <si>
    <t>Dobava in montaža: Spojni, tesnilni, nosilni in pritrdilni material za cevi, varilni material, nosilne objemke z zateznimi vijaki in gumiranim vložkom (npr: MUPRO), jekleni profili (NPU in NPL), pocinkan perforiran trak, jeklene navojne palice in jekleni vijaki (M8, M10, M12), vložki za vgradnjo v zid ali beton. Za razvod in nosilno konstrukcijo hladilnih agregatov.</t>
  </si>
  <si>
    <t>2.3</t>
  </si>
  <si>
    <t>KONVEKTORJI</t>
  </si>
  <si>
    <t>1× BC: Lovilec kondenza pod ventili</t>
  </si>
  <si>
    <t>FCX 22 - A</t>
  </si>
  <si>
    <t>Tvg= 45/40°C</t>
  </si>
  <si>
    <t>Q°g = 795/1204/1564 W</t>
  </si>
  <si>
    <t>Tvh= 9/14°C</t>
  </si>
  <si>
    <t>Q°h = 800/1008/1137 W</t>
  </si>
  <si>
    <t>P= 35 W (230 V)</t>
  </si>
  <si>
    <t>FCX 32 - A</t>
  </si>
  <si>
    <t>Q°g = 1521/1917/2404W</t>
  </si>
  <si>
    <t>Q°h = 1199/1570/1833W</t>
  </si>
  <si>
    <t>P= 44 W (230 V)</t>
  </si>
  <si>
    <t>FCX 62 - A</t>
  </si>
  <si>
    <t>Q°g = 3120/4290/5131 W</t>
  </si>
  <si>
    <t>Q°h = 3111/3669/3827 W</t>
  </si>
  <si>
    <t>P= 82 W (230 V)</t>
  </si>
  <si>
    <t>FCX 102 - A</t>
  </si>
  <si>
    <t>Q°g = 5750/7152/8095 W</t>
  </si>
  <si>
    <t>Q°h = 4964/5653/6033 W</t>
  </si>
  <si>
    <t>P= 131 W (230 V)</t>
  </si>
  <si>
    <r>
      <t xml:space="preserve">Dobava in montaža: Krmilna avtomatika konvektorja, za montažo na </t>
    </r>
    <r>
      <rPr>
        <b/>
        <sz val="10"/>
        <rFont val="Times New Roman"/>
        <family val="1"/>
      </rPr>
      <t>zid</t>
    </r>
    <r>
      <rPr>
        <sz val="10"/>
        <rFont val="Times New Roman"/>
        <family val="1"/>
      </rPr>
      <t>, s sledečimi funkijami: 
- stikalo za vklop 0-1, stkalo leto-zima, 
- trohitrosttno stikalo ventilatorja 1-2-3, 
- temperaturni korektor. 
Komplet z žično povezavo in drobnim pritrdilnim materialom za vgradnjo na steno.</t>
    </r>
  </si>
  <si>
    <t>PXAT + (SIT 3, SIT5)</t>
  </si>
  <si>
    <t>PVC Ø20</t>
  </si>
  <si>
    <t>L= 300 mm</t>
  </si>
  <si>
    <t>PE Ø18×2</t>
  </si>
  <si>
    <t>PE Ø20×2,25</t>
  </si>
  <si>
    <t>PE Ø25×2,5</t>
  </si>
  <si>
    <r>
      <t xml:space="preserve">Dobava in montaža: Večplastna cev v palicah (L= 5 m), iz zamreženega polietilena z aluminijastim srednjim slojem (PE RT-Al-PE RT), za </t>
    </r>
    <r>
      <rPr>
        <b/>
        <sz val="10"/>
        <rFont val="Times New Roman"/>
        <family val="1"/>
      </rPr>
      <t>sanitarno vodo</t>
    </r>
    <r>
      <rPr>
        <sz val="10"/>
        <rFont val="Times New Roman"/>
        <family val="1"/>
      </rPr>
      <t>. 
Komplet s "PRESS" fazonskim kosi (T kosi, T reducirani kosi, kolena, spojke za jekleno cev...).</t>
    </r>
  </si>
  <si>
    <t>ST25 × 48 (DN40)</t>
  </si>
  <si>
    <t>Dobava in montaža: Odtočne kanalizacijske cevi iz polipropilena - PP, s čašastim priključkom, po DIN 19560, komplet s tesnili in pritrdilnim materialom ter fazonskimi kosi (kolena, odcepi, ekscentri, redukcije, čistilni kosi…).</t>
  </si>
  <si>
    <t>Ø32</t>
  </si>
  <si>
    <t>2.4</t>
  </si>
  <si>
    <t>DX HLAJENJE - server</t>
  </si>
  <si>
    <t>Dobava in montaža: Zunanja hladilna enota z direktno ekspanzijo (DX SPLIT) sestoječa iz: pločevinasto ohišje, kompresor, zračni ventilatorski kondenzator z elektromotorjem, freonska instalacija (termostatiski ventili, varnostna tlačna stikala, varnostni ventili...), s krmilno avtomatiko naprave, zidne nosilne konzole.
Naprava za haljenje v zimskem času, t_z=-10°C.</t>
  </si>
  <si>
    <t>HITACHI</t>
  </si>
  <si>
    <t>RAC-25NH5</t>
  </si>
  <si>
    <t>Medij: R410A</t>
  </si>
  <si>
    <t>P= 1200 W (230 V)</t>
  </si>
  <si>
    <t>Imax = 3,99 A</t>
  </si>
  <si>
    <t>BxL/H= 280x750x570 mm</t>
  </si>
  <si>
    <t>m= 38 kg</t>
  </si>
  <si>
    <t>Temperatura zuanjega zraka - hlajenje: -10÷43°C</t>
  </si>
  <si>
    <t>RAK-25NH6A</t>
  </si>
  <si>
    <t xml:space="preserve">Q°g= 3,4 kW </t>
  </si>
  <si>
    <t xml:space="preserve">Q°h= 2,5 kW </t>
  </si>
  <si>
    <t>BxL/H= 220x780x280 mm</t>
  </si>
  <si>
    <t>m= 9,5 kg</t>
  </si>
  <si>
    <t>Dobava in montaža: Daljinski krmilnik hladine enote, z nosilcem za montažo na zid.</t>
  </si>
  <si>
    <t>Cu 1/4" (Ø6,35 mm)</t>
  </si>
  <si>
    <t>Cu 3/8" (Ø9,53 mm)</t>
  </si>
  <si>
    <t>kompl</t>
  </si>
  <si>
    <t>LIV</t>
  </si>
  <si>
    <t>art. 201586</t>
  </si>
  <si>
    <t>Ø50</t>
  </si>
  <si>
    <t>Barvanje nosilnega in pritrdilnega materiala. Bela RAL 9001.</t>
  </si>
  <si>
    <t>3</t>
  </si>
  <si>
    <t>VENTILACIJA</t>
  </si>
  <si>
    <t>3.1</t>
  </si>
  <si>
    <t>VENTILACIJA DVORANE - Klimat KN.01</t>
  </si>
  <si>
    <t>PROVENT</t>
  </si>
  <si>
    <t>Duplex -S 1600</t>
  </si>
  <si>
    <t>V°do= 1650 m3/h</t>
  </si>
  <si>
    <t>dp = 173 Pa</t>
  </si>
  <si>
    <t>V°od= 1500 m3/h</t>
  </si>
  <si>
    <t>dp = 164 Pa</t>
  </si>
  <si>
    <t>P= 2× 0,60 kW (400 V)</t>
  </si>
  <si>
    <t>RD 4</t>
  </si>
  <si>
    <t>- regulator temperature</t>
  </si>
  <si>
    <t>- tedenska programska ura</t>
  </si>
  <si>
    <t>- glavno stikalo</t>
  </si>
  <si>
    <t>Funkcije krmilnega panela KAB:</t>
  </si>
  <si>
    <t>- stikalo vklop / izklop / tedenska ura</t>
  </si>
  <si>
    <t>- izbor hitrosti ventilatorja</t>
  </si>
  <si>
    <t>- korektor temperature</t>
  </si>
  <si>
    <t>- stikalo leto/ zima</t>
  </si>
  <si>
    <t>- signalizacija filter</t>
  </si>
  <si>
    <t>- signalizacija napake</t>
  </si>
  <si>
    <t>HIDRIA</t>
  </si>
  <si>
    <t>DZ-2</t>
  </si>
  <si>
    <t>Debelina dušilne kulise: 100 mm</t>
  </si>
  <si>
    <t>Prerez: B×H= 400x300 mm</t>
  </si>
  <si>
    <t>Dolžina: L= 750 mm</t>
  </si>
  <si>
    <t>IMP Klima</t>
  </si>
  <si>
    <t>PL-19/E5</t>
  </si>
  <si>
    <t>B×H= 300×250 mm</t>
  </si>
  <si>
    <t>Dobava in montaža: Aluminijasta odvodna rešetka, komplet z loputo za regulacijo pretočne količine zraka, ter z drobnim materialom za pritrditev na pločevinasti kanal.</t>
  </si>
  <si>
    <t>AR-1/F</t>
  </si>
  <si>
    <t>B×H = 525×125</t>
  </si>
  <si>
    <t>AR-1/G</t>
  </si>
  <si>
    <t>B×H = 425×825</t>
  </si>
  <si>
    <t>b=0,75÷1,0 mm</t>
  </si>
  <si>
    <t>Dobava in montaža: Izolacija iz kamene volne, prevlečena s parozaporno aluminijasto folijo, odpornost na ogenj A2-SIST EN 13501, komplet z pritrdilnim materialom in  samolepilnimi trakovi.</t>
  </si>
  <si>
    <t>TERMO</t>
  </si>
  <si>
    <t>KLIMATERM b= 20 mm</t>
  </si>
  <si>
    <t>Dobava in montaža: Spojni, tesnilni,  nosilni in pritrdilni materiala za kanale, sestoječega iz: varilni material,  nosilne objemke z zateznimi vijaki, jekleni profili (NPU in NPL), jekleni pocinkani perforiran trak, jeklene navojne palice in jekleni vijaki (M8, M10, M12), vložki za vgradnjo v zid ali beton.</t>
  </si>
  <si>
    <t>3.2</t>
  </si>
  <si>
    <t>VENTILACIJA PISARN - Klimat KN.2</t>
  </si>
  <si>
    <t>Duplex -S 2600</t>
  </si>
  <si>
    <t>V°do= 2370 m3/h</t>
  </si>
  <si>
    <t>dp = 220 Pa</t>
  </si>
  <si>
    <t>V°od= 2360 m3/h</t>
  </si>
  <si>
    <t>dp = 230 Pa</t>
  </si>
  <si>
    <t>P= 2× 0,90 kW (400 V)</t>
  </si>
  <si>
    <t>B×H= 300×200 mm</t>
  </si>
  <si>
    <t>B×H= 250×250 mm</t>
  </si>
  <si>
    <t>Dobava in montaža: Dušilna loputa za enkratno nastavitev pretočnih količin zraka, sestavljena iz: ohišje iz pocinkane pločevine, lamele in mehanizma za nastavljanje pretočnih količin zraka.</t>
  </si>
  <si>
    <t>DL/R</t>
  </si>
  <si>
    <t>BxH=200x200 mm</t>
  </si>
  <si>
    <t>BxH=250x250 mm</t>
  </si>
  <si>
    <t>PV 2</t>
  </si>
  <si>
    <t>Ø100</t>
  </si>
  <si>
    <t>V° z = 60÷105 m3/h</t>
  </si>
  <si>
    <t>PV 1</t>
  </si>
  <si>
    <t>B×H = 225×125</t>
  </si>
  <si>
    <t>B×H = 325×75</t>
  </si>
  <si>
    <t>B×H = 325×125</t>
  </si>
  <si>
    <t>B×H = 425×125</t>
  </si>
  <si>
    <t>B×H = 525×225</t>
  </si>
  <si>
    <t>Dobava in montaža: Vratna aluminijasta rešetka, komplet s protiokvirjem in drobnim materialom za vgradnjo v vrata.</t>
  </si>
  <si>
    <t>Hidria IMP Klima</t>
  </si>
  <si>
    <t>AR-4P</t>
  </si>
  <si>
    <t>Dobava in montaža: Gibljiva aluminijasta cev, izolirana s stekleno volno debeline 25 mm, ojačana z jekleno spiralo. Negorljiva A1 - SIST EN 13501.</t>
  </si>
  <si>
    <t>MOK - 100</t>
  </si>
  <si>
    <t>Dobava in montaža: Gibljiva aluminijasta cev ojačana z jekleno spiralno. Negorljiva A1 - SIST EN 13501.</t>
  </si>
  <si>
    <t>PICHLER</t>
  </si>
  <si>
    <t>MO - 100</t>
  </si>
  <si>
    <t>3.3</t>
  </si>
  <si>
    <t>VENTILACIJA SANITARNIH PROSTOROV</t>
  </si>
  <si>
    <t>SYSTEMAIR</t>
  </si>
  <si>
    <t>DVC 225</t>
  </si>
  <si>
    <t>V° z = 550 m3/h</t>
  </si>
  <si>
    <t>dp= 150 Pa</t>
  </si>
  <si>
    <t>AxA/H= 370x370/170 mm</t>
  </si>
  <si>
    <t>Priključek: Ø213 (prirobnica 335x335 mm)</t>
  </si>
  <si>
    <t>Zaščita: IP 44</t>
  </si>
  <si>
    <t>Pel= 166 W (230 V)</t>
  </si>
  <si>
    <t>Dobava in montaža: Pločevinasti podstavek za strešni ventilator z vgrajenim dušilnikom zvoka, opremljen s strešno obrobo, komplet s pritrdilnim in tesnilnim materialom.</t>
  </si>
  <si>
    <t>SSD 225</t>
  </si>
  <si>
    <t>dp= 20 Pa</t>
  </si>
  <si>
    <t>AxA/H= 294x294/400 mm</t>
  </si>
  <si>
    <t>Dobava in montaža: Zvezni krmilnik za strešni ventilator, komplet s pritrdilnim in električnim povezovalnim materialom.</t>
  </si>
  <si>
    <t>MTP</t>
  </si>
  <si>
    <t>Imax= 4 A</t>
  </si>
  <si>
    <t>230 V</t>
  </si>
  <si>
    <t>V° z = 50÷60 m3/h</t>
  </si>
  <si>
    <t>Ø160</t>
  </si>
  <si>
    <t>V° z = 150 m3/h</t>
  </si>
  <si>
    <t>B×H = 425×225</t>
  </si>
  <si>
    <t>MO - 160</t>
  </si>
  <si>
    <t>Dobava in montaža: Pravokotni ventilacijski kanali iz pocinkane pločevine izdelani po SIST EN 1505, vključno z materialom za fazonske kose (kolena, odcepe, T-kose, odcepe za gibke cevi, lopute za enkratno nastavitev, čistilne odprtine, redukcije...) Vsi deli ventilacijskih kanalov se opremijo z prirobničnimi spoji in tesnili. Kanali se izvedejo skladno s standardom SIST EN 1507 - tesnost razred B.</t>
  </si>
  <si>
    <t>ZUNANJI VODOVOD</t>
  </si>
  <si>
    <t>4.1</t>
  </si>
  <si>
    <t>INSTALACIJSKA DELA</t>
  </si>
  <si>
    <t>EU - DN100 (pN16)</t>
  </si>
  <si>
    <t>U - DN100 (pN16)</t>
  </si>
  <si>
    <t>F - DN100 (pN16)</t>
  </si>
  <si>
    <t>DN100 (pN16)</t>
  </si>
  <si>
    <t>A - DN100/DN50 (pN16)</t>
  </si>
  <si>
    <t>DN 100 (pN16)</t>
  </si>
  <si>
    <t>MMQ - DN 100 (pN16)</t>
  </si>
  <si>
    <t>MMK45° - DN 100 (pN16)</t>
  </si>
  <si>
    <t>MMK30° - DN 100 (pN16)</t>
  </si>
  <si>
    <t>MMK22°1/2" - DN 100 (pN16)</t>
  </si>
  <si>
    <t>4.2</t>
  </si>
  <si>
    <t>GRADBENA DELA ZUNANJEGA VODOVODA</t>
  </si>
  <si>
    <t>JAREK ZA ZUNANJO INSTALACIJO</t>
  </si>
  <si>
    <t>Zavarovanje gradbišča s primerno signalizacijo.</t>
  </si>
  <si>
    <t>Dobava in montaža: Umivalnik za vgradnjo v kopalniški pult sestoječ iz: umivalnik iz sanitarne keramike, z odprtino za stoječo pipo komplet z drobnim pritrdilnim materialom.</t>
  </si>
  <si>
    <t>Dobava in montaža: Nelegirana jeklena cev za varjenje in vrezovanje navojev, SIST ISO 10255, vroče cinkana, komplet s fazonskimi kosi ter tesnilnim materialom.</t>
  </si>
  <si>
    <t>Postavljanje gradbenih profilov.</t>
  </si>
  <si>
    <t>Količenje trase vodovoda po profilu.</t>
  </si>
  <si>
    <t>Dobava peska granulacije 4 mm, izdelava posteljice v debelini 15 cm in zasipanje instalacije, komplet z utrjevanjem po plasteh.</t>
  </si>
  <si>
    <t>Izdelava podstavkov za fazonske kose vodvoda (podstavke za kolena, priključne kose hidrantov,…).</t>
  </si>
  <si>
    <t>Položitev opozorilnega traka iz umetne mase z napisom ''POZOR VODOVOD'', z vgrajenim trakom iz nerjavečega jekla.</t>
  </si>
  <si>
    <t>Zasipanje jarka z izkopanim materialom, z utrjevanjem v plasteh do predpisane zbitosti.</t>
  </si>
  <si>
    <t>Dezinfekcija cevi mrzle in tople vode.</t>
  </si>
  <si>
    <t>Obveščanje potrošnikov o zaprtju vodovoda, zapiranje, čiščenje in ponovno odpiranje.</t>
  </si>
  <si>
    <t>Izvedba priključkov na obstoječe javno omrežje mrzle vode, komplet z vsem potrebnim spojnim in tesnilnim materialom.</t>
  </si>
  <si>
    <t>Meritve ventilacijskih sistemov s strani pooblaščene ustanove in izdaja ustreznih certifikatov.</t>
  </si>
  <si>
    <r>
      <t xml:space="preserve">Dobava in montaža: Zidni hidrant "EURO" sestoječ iz: tipska omarica za vgradnjo </t>
    </r>
    <r>
      <rPr>
        <b/>
        <sz val="10"/>
        <rFont val="Times New Roman"/>
        <family val="1"/>
      </rPr>
      <t>v zid</t>
    </r>
    <r>
      <rPr>
        <sz val="10"/>
        <rFont val="Times New Roman"/>
        <family val="1"/>
      </rPr>
      <t>, gibljiv priključek z ventilom DN50, ročnik na zasun DN25, gumijasta tlačna cev DN25 na gibljivem kolutu, dolžine 30 m, komplet s certifikatom USM GA z vpisanim letom veljavnost.i</t>
    </r>
  </si>
  <si>
    <t>Dobava in montaža: Duofix nosilna konstrukcija za WC školjko in trokadero, aktiviranje spredaj, za univerzalno vgradnjo, sestoječa iz: 
- jekleni okvir, zaščiten s praškanim opleskanjem,
- predmontirani in izolirani splakovanik Sigma s sprožilnim mehanizmom in tipko,
- nastavljive nogice 0÷240 mm,
- set za pritrditev,
- nastavljiva montažna plošča za cevne priključke, 
- armaturni priključek mrzle vode DN15-ZN,
- PE odtočno koleno Ø90,
- sifon,
- drobni pritrdilni material.</t>
  </si>
  <si>
    <t>Dobava in montaža: Nosilna konstrukcija za pisoar, za univerzalno vgradnjo, sestoječa iz: 
- jekleni okvir, površinko zaščiten s praškanjem in opleskan,
- nastavljive nogice 0÷20 cm,
- armaturni priključek mrzle vode DN15-ZN,
- set za pritrditev umivalnika M8,
- nastavljiva montažna plošča za armaturne priključke, 
- PE odtočno koleno Ø50,
- sifon,
- drobni pritrdilnim material.</t>
  </si>
  <si>
    <t>Dobava in montaža: Korito iz inox pločevine, komplet z nosilnima stenskima konzolama, sifonom DN32, s čepom in drobnim pritrdilnim materialom.</t>
  </si>
  <si>
    <t>Dobava in montaža: Zidna pipa, z zaporno ročico in nastavkom za gumi cev, komplet s kromirano rozeto.</t>
  </si>
  <si>
    <t>Dobava in montaža: Umivalnik sestoječ iz: umivalnik iz sanitarne keramike, z dvema odprtinama za stoječo pipo, komplet z drobnim pritrdilnim materialom.</t>
  </si>
  <si>
    <r>
      <t xml:space="preserve">Dobava in montaža: Umivalnik sestoječ iz: umivalnik iz sanitarne keramike, konzolna polnoga iz sanitarne keramike za montažo </t>
    </r>
    <r>
      <rPr>
        <b/>
        <sz val="10"/>
        <rFont val="Times New Roman"/>
        <family val="1"/>
      </rPr>
      <t xml:space="preserve">na zid, </t>
    </r>
    <r>
      <rPr>
        <sz val="10"/>
        <rFont val="Times New Roman"/>
        <family val="1"/>
      </rPr>
      <t>komplet z drobnim pritrdilnim materialom; klasična višina montaže.</t>
    </r>
  </si>
  <si>
    <t>Dobava in montaža: Kromirana stoječa enoročna mešalna baterija z veznima cevkama, komplet z: 
2×kotni ventil DN15, 
1× kromiran izliv s sifonom DN32, s čepom in zapiralnim mehanizmom.</t>
  </si>
  <si>
    <t>Dobava in montaža: WC školjka iz sanitarnega porcelana, zidna montaža, z zidnim odtokom, komplet s sedežno desko ter pritrdilnim materialom za montažo na jekleno nosilno podkonstrukcijo v zidu.</t>
  </si>
  <si>
    <t>Dobava in montaža: Trokadero sestoječ iz: školjka iz sanitarnega porcelana z zidnim izpustom DN100, lovilna rešetka na tečajih iz INOX 1.4301, komplet z drobnim pritrdilnim materialom za montažo na zid.</t>
  </si>
  <si>
    <t>Dobava in montaža: Zidni pisoar  iz sanitarnega pocelana s priključkom z zadnje strani, z iztokom Ø50, komplet z drobnim pritrdilnim in tesnilnim materialom.</t>
  </si>
  <si>
    <t>Dobava in montaža: Podometna elektronska izplakovalna armatura za pisoar, sestavljena iz ventila, transformatorja, senzorja, vgradne škatle in pokrova.</t>
  </si>
  <si>
    <r>
      <t xml:space="preserve">Dobava in montaža: Umivalnik za </t>
    </r>
    <r>
      <rPr>
        <b/>
        <sz val="10"/>
        <rFont val="Times New Roman"/>
        <family val="1"/>
      </rPr>
      <t>invalide</t>
    </r>
    <r>
      <rPr>
        <sz val="10"/>
        <rFont val="Times New Roman"/>
        <family val="1"/>
      </rPr>
      <t>, z nasloni za komolce, ergonomsko oblikovan, sestoječ iz:
- umivalnik iz sanitarne keramike, 
- nosilne konzole za zidno vgradnjo, 
- sifonom s čepom, 
- ter drobnim pritrdilnim materialom za montažo na zid.</t>
    </r>
  </si>
  <si>
    <r>
      <t xml:space="preserve">Dobava in montaža: Stoječa baterija za umivalnik za </t>
    </r>
    <r>
      <rPr>
        <b/>
        <sz val="10"/>
        <rFont val="Times New Roman"/>
        <family val="1"/>
      </rPr>
      <t>invalide</t>
    </r>
    <r>
      <rPr>
        <sz val="10"/>
        <rFont val="Times New Roman"/>
        <family val="1"/>
      </rPr>
      <t>, z možnostjo nastavitve temperature, komplet z veznima cevkama ter z 2×kotni ventil.</t>
    </r>
  </si>
  <si>
    <r>
      <t xml:space="preserve">Dobava in montaža: Ogledalo za </t>
    </r>
    <r>
      <rPr>
        <b/>
        <sz val="10"/>
        <rFont val="Times New Roman"/>
        <family val="1"/>
      </rPr>
      <t>invalide</t>
    </r>
    <r>
      <rPr>
        <sz val="10"/>
        <rFont val="Times New Roman"/>
        <family val="1"/>
      </rPr>
      <t xml:space="preserve"> za montažo na zid z možnostjo spreminjanja naklona, komplet z drobnim pritrdilnim materialom.</t>
    </r>
  </si>
  <si>
    <r>
      <t xml:space="preserve">Dobava in montaža: WC za </t>
    </r>
    <r>
      <rPr>
        <b/>
        <sz val="10"/>
        <rFont val="Times New Roman"/>
        <family val="1"/>
      </rPr>
      <t>invalide</t>
    </r>
    <r>
      <rPr>
        <sz val="10"/>
        <rFont val="Times New Roman"/>
        <family val="1"/>
      </rPr>
      <t>, sestoječ iz:
- WC školjka in izplakovalni kotliček iz sanitarnega porcelana s stenskim odtokom,
- koleno za talni priključek,
- sedežna deska, 
- drobnim pritrdilnim materialom, 
- kotni ventil in gibka povezovalna cev.</t>
    </r>
  </si>
  <si>
    <r>
      <t>Dobava in montaža: Zidna mešalna baterija za opremo WC školjke za</t>
    </r>
    <r>
      <rPr>
        <b/>
        <sz val="10"/>
        <rFont val="Times New Roman"/>
        <family val="1"/>
      </rPr>
      <t xml:space="preserve"> invalide</t>
    </r>
    <r>
      <rPr>
        <sz val="10"/>
        <rFont val="Times New Roman"/>
        <family val="1"/>
      </rPr>
      <t>, komplet s fleksibilno cevjo s pršilno glavo z gumbom za odpiranje prhe in zidnim nosilcem.</t>
    </r>
  </si>
  <si>
    <r>
      <t xml:space="preserve">Dobava in montaža: Opora za </t>
    </r>
    <r>
      <rPr>
        <b/>
        <sz val="10"/>
        <rFont val="Times New Roman"/>
        <family val="1"/>
      </rPr>
      <t>invalide,</t>
    </r>
    <r>
      <rPr>
        <sz val="10"/>
        <rFont val="Times New Roman"/>
        <family val="1"/>
      </rPr>
      <t xml:space="preserve"> za montažo pri WC školjki, zidna, preklopna komplet z drobnim pritrdilnim materialom.</t>
    </r>
  </si>
  <si>
    <r>
      <t xml:space="preserve">Dobava in montaža: Držalo za </t>
    </r>
    <r>
      <rPr>
        <b/>
        <sz val="10"/>
        <rFont val="Times New Roman"/>
        <family val="1"/>
      </rPr>
      <t>invalide</t>
    </r>
    <r>
      <rPr>
        <sz val="10"/>
        <rFont val="Times New Roman"/>
        <family val="1"/>
      </rPr>
      <t xml:space="preserve"> za montažo pri WC školjki, zidna, komplet z drobnim pritrdilnim materialom.</t>
    </r>
  </si>
  <si>
    <t>Montaža: Pomivalno korito in armature v okviru opreme kuhinje, komplet z dobavo in montažo odtočnega sifona.</t>
  </si>
  <si>
    <t>Dobava in montaža: Kromirana zidna pipa DN15, z navojnim priključkom DN15 za gibko cev (pralni, pomivalni stroj,…).</t>
  </si>
  <si>
    <t>Dobava in montaža: Medeninasto kromirano držalo za papirante brisače, komplet z drobnim pritrdilnim materialom za montažo na zid.</t>
  </si>
  <si>
    <t>Dobava in montaža: Medeninasto kromirano držalo za  brisače, komplet z drobnim pritrdilnim materialom za montažo na zid.</t>
  </si>
  <si>
    <t xml:space="preserve">Dobava in montaža: Medeninasto kromirano držalo za tekoče milo, z dozirnikom tekočega mila, komplet s pritrdilnim materialom za montažo na zid. </t>
  </si>
  <si>
    <t>Dobava in montaža: Držalo za toaletni papir, komplet z drobnim pritrdilnim materialom za montažo na zid.</t>
  </si>
  <si>
    <t>Dobava in montaža: Varnostni sklop bojlerja sestoječ iz: vzmetni izpustni ventil in nepovratni ventil z navojnim priključkom, za sanitarno vodo, s tlakom odpiranja (pmax=6bar).</t>
  </si>
  <si>
    <t>Dobava in montaža: Krogelna pipa z notranjima navojnima priključkoma in zaporno ročico, komplet s tesnilnim materialom.</t>
  </si>
  <si>
    <t>Dobava in montaža: Podometna prehodna  pipa s kromirano kapo in rozeto.</t>
  </si>
  <si>
    <t>Dobava in montaža: Zidna pipa z zaporno ročico in nastavkom za gumi cev (pralni, pomivalni stroj,…), komplet s kromirano rozeto.</t>
  </si>
  <si>
    <t>Dobava in montaža: Parozaporna izolacija iz ekspandiranega polimera, odpornost na ogenj DIN4102-B1, cevaste oblike, difuzijska upornost (mi &gt; 7000), komplet z lepilom in samolepilnimi trakovi; debelina 13 mm.</t>
  </si>
  <si>
    <t>Dobava in montaža: Odtočne kanalizacijske cevi iz polipropilena - PP, s čašastim priključkom, po DIN 19560, komplet s fazonskimi kosi (kolena, čistilni kosi, odcepi,…), tesninlim in pritrdilnim materialom.</t>
  </si>
  <si>
    <t>Dobava in montaža: Talni sifon pretočni.</t>
  </si>
  <si>
    <t>Dobava in montaža: Talni sifon nepretočni.</t>
  </si>
  <si>
    <t>Dobava in montaža: Mebranska strešna kapa z obrobo.</t>
  </si>
  <si>
    <t>Dobava in montaža: Spojni, nosilni in pritrdilni material, nosilne objemke z gumiranim vložkom, jekleni profili, navojne palice in vijaki z vložki za vgradnjo v zid ali beton.</t>
  </si>
  <si>
    <t>Dobava in montaža: Vratca iz nerjavečega jekla - inox 1.4301 skupaj z okvirjem za vzidavo v zid in zapiralnim mehanizmom.</t>
  </si>
  <si>
    <t>Ploščni lotani menjalnik toplote, z navojnimi priključki, komplet z montažno konzolo in toplotno izolacijo ter drobnim pritrdilnim materialom.</t>
  </si>
  <si>
    <t>Dobava in montaža: Digitalna regulacija, za montažo na zid, s funkcijami; vodenje enega mešalnega ogrevalnega oziroma hladilnega kroga z motornim mešalnim ventilom za vodenje predtoka v odvisnosti od zunanje temperature, pri hlajenju vodenje konstantne temperature, komplet s tipali.</t>
  </si>
  <si>
    <t>Dobava in montaža: Potopno temperaturno tipalo, komplet s pritrdilnim materialom.</t>
  </si>
  <si>
    <t>Dobava in montaža: Zunanje temperaturno tipalo, komplet s pritrdilnim materialom.</t>
  </si>
  <si>
    <t>Dobava in montaža: Potopni varnostni termostat, komplet s pritrdilnim materialom.</t>
  </si>
  <si>
    <t xml:space="preserve">Dobava in montaža: Zaprta membranska ekspanzijska posoda za varovanje po DIN 4751-2, komplet z priključki. </t>
  </si>
  <si>
    <t>Dobava in montaža: Elektromotorni pogon tripotnega ventila, komplet s pritrdilnim materialom.</t>
  </si>
  <si>
    <t>Dobava in montaža: Obtočna črpalka s prirobičnima priključkoma, komplet s holandci in tesnilni, črpalka za T.Č.</t>
  </si>
  <si>
    <t>Dobava in montaža: Elektronsko krmiljena obtočna črpalka z navojnimi priključki, komplet z električnim povezovalnim materialom ter s tesnili in pritrdilnim materialom.</t>
  </si>
  <si>
    <t>Dobava in montaža: Gumi dušilec vibracij iz polne gume, za pritrditev med prirobnične priključke.</t>
  </si>
  <si>
    <t>Izdelava, dobava in montaža: Dvojni hidravlični razdelilec toplovodnega ogrevanja iz črne jeklene cevi, po DIN 2440, s priključki po načrtu, opremljen z by-pass ventilom - polni pretok razdelilca.</t>
  </si>
  <si>
    <t>Dobava in montaža: Krogelna pipa z notranjima navojnima priključkoma in zaporno ročico.</t>
  </si>
  <si>
    <t>Dobava in montaža: Protipovratni vzmetni ventil z notranjima navojnima priključkoma.</t>
  </si>
  <si>
    <t>Dobava in montaža: Čistilni kos z notranjima navojnima priključkoma.</t>
  </si>
  <si>
    <t>Dobava in montaža: Ventil za nastavitev polnega pretoka na razdelilcu, z navojnimi priključki, blokiran v določenem položaju, brez ročke.</t>
  </si>
  <si>
    <t>Dobava in montaža: Krogelna pipa z notranjim in zunanjim navojnim priključkom, zaporno ročico in nastavkom za gumi cev.</t>
  </si>
  <si>
    <t>Dobava in montaža: Gibka povezovalna cev z navojnimi nastavki, za polnjenje sistema.</t>
  </si>
  <si>
    <t>Dobava in montaža: Krogelna pipa z notranjima navojnima priključkoma, blokirana v položaju "odprto", brez zaporne ročice, za priključitev ekspanzijske posode.</t>
  </si>
  <si>
    <t>Dobava in montaža: Okrogli bimetalni termometer, s priključkom zadaj.</t>
  </si>
  <si>
    <t>Dobava in montaža: Okrogli manometer (Ø60 mm), z radialnim priključkom komplet z zapornim ventilom.</t>
  </si>
  <si>
    <t>Dobava in montaža: Avtomatski odzračevalni ventil z navojnim priključkom.</t>
  </si>
  <si>
    <t>Dobava in montaža: Odzračevalni lonček z bombiranima dnema in vsemi priključki po načrtu.</t>
  </si>
  <si>
    <t>Dobava in montaža: Nelegirana jeklena cev za varenje in vrezovanje, SIST ISO 10255, minizirana, komplet z varilnimi fazonskimi kosi ter varilnim materialom.</t>
  </si>
  <si>
    <t>Dobava in montaža: Parozaporna izolacija iz ekspandiranega polimera, odpornost na ogenj DIN4102-B1, cevaste oblike, difuzijska upornost (mi &gt; 7000), komplet z lepilom in samolepilnimi trakovi. Debelina 19÷32 mm</t>
  </si>
  <si>
    <t>Toplotna zaščita cevi, kolen in odcepov centralne kurjave v kotlarni ter cevi vodene vidno po strehi, z izolacijo iz kamene volne, požarne odpornosti A2 po SIST EN 13501, ustrezne debeline, komplet z plaščem iz aluminijaste pločevine (min. 0,8 mm) in z drobnim spojnim materialom.</t>
  </si>
  <si>
    <t>Čiščenje in 2x korozijska zaščita cevi in nosilnega materiala v zvezi z centralno kurjavo. Zaščitna barva "minij" s temperaturno odpornostjo do 140°C.</t>
  </si>
  <si>
    <t>Barvanje nosilnega in pritrdilnega materiala. Bela RAL 9001. Barva z temperaturno odpornostjo do 140°C.</t>
  </si>
  <si>
    <t>Dobava in montaža: Spojni, tesnilni, nosilni in pritrdilni material, varilni material, nosilne objemke z gumiranim vložkom, jekleni profili, navojne palice in vijaki z vložki za vgradnjo v zid ali beton.</t>
  </si>
  <si>
    <t>Polnjenje sistema toplovodnega ogrevanja, komplet z odzračevanjem in poskusnim zagonom.</t>
  </si>
  <si>
    <t>Dobava in montaža: Plastičnih napisnih tablic z napisom v beli barvi za označevanje razvodov.</t>
  </si>
  <si>
    <t>Dobava in montaža: Plastičnih smernih puščic za označevanje predtoka in povratka.</t>
  </si>
  <si>
    <t>modre</t>
  </si>
  <si>
    <t>rdeče</t>
  </si>
  <si>
    <t>Dobava in montaža: Inox korito za prestrezanje eventualno izpuščene mešanice glikola in vode, za namestitev v toplotno postajo.</t>
  </si>
  <si>
    <t>Polnjenje sistema toplovodnega ogrevanja, komplet z odzračevanjem in poskusnim zagonom, testiranje pravilnosti električnih povezav, testiranje vhodno izhodnih signalov, testiranje delovanja, nastavitev obratovalnih parametrov, šolanje upravitelja.</t>
  </si>
  <si>
    <t>Dobava in montaža: Sistemska plošča talnega gretja, iz polistirena z integriranimi čepki za razmak med cevmi. Za vgradnjo na vrh izolacije.</t>
  </si>
  <si>
    <t xml:space="preserve">Dobava in montaža: Obrobni trak talnega gretja, iz polietilena, s pritrdilnim lepilnim trakom in prekrivno folijo izolacije, debeline10 mm, višine 150 mm. </t>
  </si>
  <si>
    <t>Dobava in montaža dilatacijske zaščitne cevi za zaščito cevi talnega gretja prehodu iz prostora v prostor.</t>
  </si>
  <si>
    <t>Dobava in montaža: Razdelilec talnega gretja sestoječ iz: 
2× držala za razdelilca talnega gretja,
1× galvaniziran dovodni razdelilec z odcepi in nastavki za PE cevi Ø16, z ventili in merilci pretoka in balansirnimi ventili,
1× galvaniziran odvodni razdelilec z odcepi in nastavki za pritrditev PE cevi Ø16, priključnimi ventili za pritrditev termoelektričnih pogonov, 
2× kos za termometer, 
2× Termometer Ø40, T= 0÷120°C,
2× polnilna pipica, 
2× avtomatski odzračevalni ventil,
2× krogelna pipa z metuljno ročico DN25,
- spojke za PE-X cev.</t>
  </si>
  <si>
    <t>Dobava in montaža: Priključni modul za priklop sobnih termostatov in termopogonov sestavjen:
- regulacijska tehnika,
- transformator 230/24,
- prikaz stanja napajanja.</t>
  </si>
  <si>
    <t>Dobava in montaža: Sobni termostat za ogrevanje in hlajenje s tedensko progamsko uro, baterijsko napajenje, komplet z drobnim pritrdilnim materialom.</t>
  </si>
  <si>
    <t>Dobava in montaža: Parozaporna izolacija iz ekspandiranega polimera, odpornost na ogenj DIN4102-B1, cevaste oblike, difuzijska upornost (mi &gt; 7000), komplet z lepilom in samolepilnimi trakovi, debelina 25 oz. 32 mm.</t>
  </si>
  <si>
    <t>Nastavitev regulacije talnega gretja.</t>
  </si>
  <si>
    <t>Dobava in montaža: Ventilatorski konvektor za vertikalno vgradnjo, sestavljen iz: maskirno pločevinasto ohišje s spodnjim zajemom zraka, rešetko, pločevinasto pocinkano ohišje, Cu-Zn menjalnik toplote (voda-zrak), odzračevalni ventil menjalnika toplote, lovilno korito kondenza, trohitrostni ventilator z elektromotorjem, filter.</t>
  </si>
  <si>
    <t>Dobava in montaža: Prozorna PVC cev (UV obstojna) z dvema spojkama za priključitev odvoda kondenza.</t>
  </si>
  <si>
    <t>Dobava in montaža: Krogelna pipa z metuljno ročico z notranjim in zunanjim navojnim priključkom, komplet s tesnilnim materialom.</t>
  </si>
  <si>
    <t>Dobava in montaža: Povratni radiatorski zaporni ventil z notranjim in zunanjim navojnim priključkom, za montažo na povratek iz konvektorja, komplet s tesnilnim materialom.</t>
  </si>
  <si>
    <t>Dobava in montaža: Predizolirana večplastna cev iz zamreženega polietilena z aluminijastim srednjim slojem (PE RT-Al-PE RT), za ogrevanje in hlajenje. Komplet s "PRESS" fazonskim kosi (T kosi, T reducirani kosi, kolena, spojke za jekleno cev...), toplotno predizolirana s strani proizvajalca cevi, debelina izolacije min. 9 mm.</t>
  </si>
  <si>
    <t>Dobava in montaža: Parozaporna izolacija iz ekspandiranega polimera, odpornost na ogenj DIN4102-B1, cevaste oblike, difuzijska upornost (mi &gt; 7000), komplet z lepilom in samolepilnimi trakovi. Debelina 25 mm</t>
  </si>
  <si>
    <t>Dobava in montaža: Podometni vertikalni sifon za namestitev v kanalizacijsko cevi iz polipropilena - PP, s čašastim priključkom, po DIN 19560, komplet s tesnili in pritrdilnim materialom.</t>
  </si>
  <si>
    <t>Čiščenje in 2-krat korozijska zaščita ter barvanje cevi in nosilnega materiala v zvezi z centralno kurjavo. Zaščitna barva s temperaturno odpornostjo do 140°C.</t>
  </si>
  <si>
    <t>Dobava in montaža: Spojni, tesnilni,  nosilni in pritrdilni material za cevi, sestoječega iz: varilni material,  nosilne objemke z zateznimi vijaki in izolirnim vložkom iz trdega poliuretana (npr: MUPRO ISO), jekleni profili (NPU in NPL), jekleni pocinkani perforiran trak, jeklene navojne palice in jekleni vijaki (M8, M10, M12), vložki za vgradnjo v zid ali beton.</t>
  </si>
  <si>
    <t>Dobava in montaža: Notraja hladilna enota za stensko montažo - vidna, z direktno ekspanzijo (DX) sestoječa  iz: maskirno plastično ohišje, DX uparjalnik, ventilator z elektromotorjem, lovilno korito za kondez, črpalka kondenza s priključno cevjo, filter, maskirno ohišje z zajemno in vpihovalno rešetko iz UV odporne plastike ter z vsem potrebnim pritrdilnim in nosilnim materialom.</t>
  </si>
  <si>
    <t>Dobava in montaža: Bakrena brezšivna cev v roli, za instalacijo hlajenja - FREON, po ANSI, komplet z parozaporno izolacijo (negoriljivost - klasa B1).
Komplet z Y kosi za trdo lotanje.</t>
  </si>
  <si>
    <t>Polnjenje DX hladilnega sistema z freonom R410A, komplet z dobavo freona in preizkusnim zagonom.</t>
  </si>
  <si>
    <t>Dobava in montaža: Gibka cev iz PVC, komplet z vijačno s spojkamo za odvod kondenza.</t>
  </si>
  <si>
    <t>Dobava in montaža: Podometni sifon za pritrditev odtoka kondenza, s sifonom in protismradno zaporo - kroglico, komplet s podometno dozo in pokrovom.</t>
  </si>
  <si>
    <t>Dobava in montaža: Odtočne kanalizacijske cevi iz polipropilena - PP, komplet s fazonskimi kosi.</t>
  </si>
  <si>
    <t>Dobava in montaža: Spojni, nosilni in pritrdilni material, jekleni profili, navojne palice in vijaki z vložki za vgradnjo v zid ali beton.</t>
  </si>
  <si>
    <t>Čiščenje in 2-krat korozijska zaščita nosilnega materiala.</t>
  </si>
  <si>
    <t>Dobava in montaža: Kompakten klimat, za montažo v objekt, stoječe izvedbe s funkcijami: dovod in odvod zraka, mešanje zraka, rekuperacija toplote, možnost kasnejše vgradnje zunanjega grelnika oz. hladilnika zraka.
Naprava sestoječa iz:
1× ohišje iz pocinkane pločevine, z nosinim jeklenim okvirjem in negorljivo izolacijo,
2× radialni ventilator s transformatorsko regulacijo hitrosti, 
3× temperaturno tiplao (dovod, odvod, zunanji zrak), 
2× elektromotorne žaluzije, 
1× ploščni izmenjevalc toplote (kocka),
1× filter F7 (dovod),
1× filter F5 (odvod),
1× mešalna loputa,
2× diferenčni presostat za filter,
1× diferenčni presostat za kocko.</t>
  </si>
  <si>
    <t>Dobava in montaža: Krmilni sistem klima naprave sestoječ iz regulacijske omare in krmilnega panela.</t>
  </si>
  <si>
    <t>Dobava in montaža: Dušilna enota za pravokotni kanal, izdelana iz toplo pocinkane pločevine, z vgrajenimi dušilnimi kulisami, folijo proti odnašanju in prirobičnima priključkoma.</t>
  </si>
  <si>
    <t>Dobava in montaža: Požarna loputa pravokotnega prereza, z ohišjem iz pocinkane pločevine. 
Temperaturna odpornost 90 min.
Oprema:
- elektromotorni pogon z povratno vzmetjo in končnimi stikali: BF 24-T,
- termično sprožilo z vgrajeno testno tipko.
Louta se dobavi s certifikatom.</t>
  </si>
  <si>
    <t>Dobava in montaža: Alu dovodna rešetka, komplet z loputo za regulacijo smeri in pretočne količine zraka ter z drobnim materialom za pritrditev na pločevinasti kanal.</t>
  </si>
  <si>
    <t>Dobava in montaža: Kompakten klimat, za montažo v objekt, stoječe izvedbe s funkcijami: dovod in odvod zraka, mešanje zraka, rekuperacija toplote, možnost kasnejše vgradnje zunanjega grelnika oz. hladilnika zraka.
Naprava sestoječa iz:
1× ohišje iz pocinkane pločevine, z nosinim jeklenim okvirjem in negorljivo izolacijo,
2× radialni ventilator s transformatorsko regulacijo hitrosti, 
3× temperaturno tipalo (dovod, odvod, zunanji zrak), 
2× elektromotorne žaluzije, 
1× ploščni izmenjevalc toplote (kocka),
1× filter F7 (dovod),
1× filter F5 (odvod),
1× mešalna loputa,
2× diferenčni presostat za filter,
1× diferenčni presostat za kocko.</t>
  </si>
  <si>
    <t>Dobava in montaža: Odvodni difuzor iz UV odporne PVC mase bele barve, komplet z drobnim pritrdilnim materialom in dvema objemnima jeklenima spojkama s samozateznima vijakoma za priključitev na gibko cev.</t>
  </si>
  <si>
    <t>Dobava in montaža: Dovodni difuzor iz UV odporne PVC mase bele barve, komplet z mehaniskim regulatorjem konstantnega pretoka, z drobnim pritrdilnim materialom in dvema objemnima jeklenima spojkama s samozateznima vijakoma za priključitev na gibko cev.</t>
  </si>
  <si>
    <t>Dobava in montaža: Alu odvodna rešetka, komplet z loputo za regulacijo pretočne količine zraka ter z drobnim materialom za pritrditev na pločevinasti kanal.</t>
  </si>
  <si>
    <t>Dobava in montaža: Pravokotni ventilacijski kanali iz pocinkane pločevine izdelani po SIST EN 1505, vključno z materialom za fazonske kose (kolena, odcepe, T-kose, odcepe za gibke cevi, lopute za enkratno nastavitev, čistilne odprtine, redukcije...). Vsi deli ventilacijskih kanalov se opremijo z prirobničnimi spoji in tesnili. Kanali se izvedejo skladno s standardom SIST EN 1507 - tesnost razred B.</t>
  </si>
  <si>
    <t>Dobava in montaža: Spojni, tesnilni,  nosilni in pritrdilni material za kanale, sestoječ iz: varilni material,  nosilne objemke z zateznimi vijaki, jekleni profili (NPU in NPL), jekleni pocinkani perforiran trak, jeklene navojne palice in jekleni vijaki (M8, M10, M12), vložki za vgradnjo v zid ali beton.</t>
  </si>
  <si>
    <t>Dobava in montaža: Odvodni strešni ventilator z vertikalnim izpihom, sestoječ iz: ohišje ventilatorja iz pocinkane pločevine (s tečaji za čiščenje rotorja), ventilatorski rotor, elektromotor, komplet s pritrdilnim materialom.</t>
  </si>
  <si>
    <t>Dobava in montaža: Gibljiva aluminijasta cev ojačana z jekleno spiralo. Negorljiva A1 - SIST EN 13501.</t>
  </si>
  <si>
    <t>Dobava in montaža: Dvojni priključek iz duktilne litine, s čašastim in prirobičnim priključkom, komplet s tesnilnim materialom.</t>
  </si>
  <si>
    <t>Dobava in montaža: Dvojni priključek iz duktilne litine, s čašastima priključkoma, komplet s tesnilnim materialom.</t>
  </si>
  <si>
    <t>Dobava in montaža: Enojni priključek iz duktilne litine, s prirobičnim priključkom, komplet s tesnilnim materialom.</t>
  </si>
  <si>
    <t>Dobava in montaža: Podzemni zaporni ventil z drogom in zaščitno cevjo, iz duktilne litine, s prirobičnima priključkoma, komplet s cestno kapo, betonskim podstavkom ter s tesnilnim materialom.</t>
  </si>
  <si>
    <t>Dobava in montaža: T kos s hišnim odcepom, iz duktilne litine, s čašastim priključkom ter z odcepom z navojnim priključkom, komplet s tesnilnim materialom.</t>
  </si>
  <si>
    <t xml:space="preserve">Dobava in montaža: Nelegirana jeklena cev za varenje in vrezovanje, SIST EN 10255, vroče cinkana, komplet s navojnimi fazonskimi kosi ter tesnilnim materialom.
Cev se dobavi predizolirano z trdo PVC folijo. 
Vse fazonske kose se zaščiti z "DEKORODAL" bitumenskim trakom. </t>
  </si>
  <si>
    <t>Dobava in montaža: Cev iz duktilne litine, izdelana po EN 545, s čašastim priključkom, komplet z tesnilnim materialom.</t>
  </si>
  <si>
    <t>Dobava in montaža: Cev iz duktilne litine, izdelana po EN 545, brez priključnih kosov, dolžine 800 mm, komplet z tesnilnim materialom.</t>
  </si>
  <si>
    <t>Dobava in montaža: Koleno 90° iz duktilne litine, izdelana po EN 545, s čašastima priključkoma, komplet z tesnilnim materialom.</t>
  </si>
  <si>
    <t>Dobava in montaža: Koleno 45° iz duktilne litine, izdelana po EN 545, s čašastima priključkoma, komplet z tesnilnim materialom.</t>
  </si>
  <si>
    <t>Dobava in montaža: Koleno 30° iz duktilne litine, izdelana po EN 545, s čašastima priključkoma, komplet z tesnilnim materialom.</t>
  </si>
  <si>
    <t>Dobava in montaža: Koleno 22°1/2" iz duktilne litine, izdelana po EN 545, s čašastima priključkoma, komplet z tesnilnim materialom.</t>
  </si>
  <si>
    <t>Prilagoditev cevnih hišnih priključkov na prenovljeni del javnega omrežja mrzle vode, komplet z vsem potrebnim spojnim in tesnilnim materialom.</t>
  </si>
  <si>
    <t>Nadzor nad izgradnjo vodovodnega priključka od javnega vodovoda do vodomernega jaška in nad izgradnjo vodomernega jaška s strani upravljalca vodovoda.</t>
  </si>
  <si>
    <t>Široki izkop jarka in odvoz materiala na deponijo gradbišča ali odlaganje 1,0 m od izkopa.</t>
  </si>
  <si>
    <t>Planiranje dna kanala.</t>
  </si>
  <si>
    <t>Dobava peska granulacije 4 mm, zasipanje cevi do višine 15 cm nad temenom, komplet z utrjevanjem po plasteh.</t>
  </si>
  <si>
    <t>Odvoz izkopanega materiala na stalno deponijo vključno s plačilom vseh taks.</t>
  </si>
  <si>
    <t>Dobava in vgrajevanje betona C25/30 v AB talno ploščo.</t>
  </si>
  <si>
    <t>Nabava, dobava, montaža, demontaža in čiščenje opaža za AB stebre in slope, vertikalne vezi, komplet z vsemi pomožnimi deli in transporti po gradbišču.</t>
  </si>
  <si>
    <t>Nabava, dobava, montaža, demontaža in čiščenje opaža iz opažnih elementov za ravno AB ploščo, deb. 20 cm, s podpiranjem do 3 m, komplet z vsemi pomožnimi deli in transporti po gradbišču.</t>
  </si>
  <si>
    <t>Dobava materialov in izvedba dvokapne strehe v sestavi: 
- opečni strešniki na purpenu (npr. alpe jadran spodaj in navadni korec zgoraj),
- paropropustna folija (npr. Riwega elefant), vsi spoji lepljeni,
- sistemska plošča (npr. isovent eps 150) (EPS 5cm, 5 cm zračni sloj, OSB plošča 12 mm),
- OSB plošča d = 16 mm, 
- toplotna izolacija iz steklene volne (npr. saglan) deb. 20 cm (med špirovci),
- parna zapora (npr. Riwega usb micro) 100/20.
V postavki je zajeta izdelava in tesnenje prebojev strehe za instalcije in za odvajanje strešne vode, vogalni in drugi spojni elementi.</t>
  </si>
  <si>
    <r>
      <t xml:space="preserve">Dobava materialov in izvedba strehe nad dvigalnim jaškom z vsemi pločevinastimi obrobami  v sestavi:
</t>
    </r>
    <r>
      <rPr>
        <sz val="10"/>
        <rFont val="Calibri"/>
        <family val="2"/>
      </rPr>
      <t>- membrana (npr. ecoseal TPO),
- OSB plošča 18 mm na leseni podkonstrukciji,
- EPS 100 izolacija d = 15 cm, 
- parna zapora.</t>
    </r>
  </si>
  <si>
    <t>Dobava, izdelava in montaža strešnih obrob iz Alu barvne pločevine deb. 0,60 mm, razvite širine do 0,5 m za žloto in obrobo strehe dvigalnega jaška, vključno z izvedbo priključka na vertikalo, z vsemi deli, pritrdilnim in veznim materialom - vodonepropustno.</t>
  </si>
  <si>
    <t>svetla odprtina vrat: 45/280 cm</t>
  </si>
  <si>
    <t>Notranja fiksna steklena stena iz varnostnega, lepljenega  stekla 2x8mm; vgradnja na inox U profile v tleh in stropu; na stiku s stenami se izvede silikon fuga.</t>
  </si>
  <si>
    <t xml:space="preserve">Vgradnja rezanih, žganih kamnitih elementov (npr. repen) dim. 30/90/30 v območju zasilnega izhoda na V strani objekta, na podložni beton, komplet s fugiranjem. </t>
  </si>
  <si>
    <r>
      <t>Polaganje naravnega kamna (npr. repen) d = 2 cm, položeno v cementno malto 1:3, komplet z nizkostensko obrobo deb. 1 cm do višine 6 c</t>
    </r>
    <r>
      <rPr>
        <sz val="9"/>
        <color indexed="8"/>
        <rFont val="Calibri"/>
        <family val="2"/>
      </rPr>
      <t>m.</t>
    </r>
    <r>
      <rPr>
        <sz val="10"/>
        <color indexed="8"/>
        <rFont val="Calibri"/>
        <family val="2"/>
      </rPr>
      <t xml:space="preserve"> Širina kamnitih plošč 30 cm, dolžina je poljubna, zamik fug minimalno 5 cm. Širina fug minimalna (3 mm). Kamen je žgan. </t>
    </r>
    <r>
      <rPr>
        <sz val="10"/>
        <rFont val="Calibri"/>
        <family val="2"/>
      </rPr>
      <t>Kamen se lepi</t>
    </r>
    <r>
      <rPr>
        <sz val="10"/>
        <color indexed="8"/>
        <rFont val="Calibri"/>
        <family val="2"/>
      </rPr>
      <t xml:space="preserve"> s srednje slojnim lepilom (npr. Nivedur I).</t>
    </r>
  </si>
  <si>
    <r>
      <t xml:space="preserve">Obnova in vgradnja starega kamnitega tlaka iz skrlj, različnih debelin, dimenzij in ravnin, polaganje skladno z navodili arhitekta, polaganje na podložni beton d = 10 cm, s sprotnim podkladanjem izravnavanjem in prilagajanjem, obdelavo kamna, fugiranjem, kompletna izdelava tlaka. </t>
    </r>
    <r>
      <rPr>
        <sz val="10"/>
        <rFont val="Calibri"/>
        <family val="2"/>
      </rPr>
      <t>Kamen se lepi</t>
    </r>
    <r>
      <rPr>
        <sz val="10"/>
        <color indexed="8"/>
        <rFont val="Calibri"/>
        <family val="2"/>
      </rPr>
      <t xml:space="preserve"> s srednje slojnim lepilom (npr. Nivedur I). (zunanja ureditev okrog vodnjaka).</t>
    </r>
  </si>
  <si>
    <t>Polaganje rezanega, žganega naravnega kamna srednjega cenovnega razreda (npr. repen) d = 3 cm, položeno v cementno malto 1:3. Širina kamnitih plošč 30 cm, dolžina je poljubna, zamik fug minimalno 5 cm. Širina fug minimalna (3 mm). Kamen se lepi na podložni beton s srednje slojnim lepilom (npr. Nivedur I).</t>
  </si>
  <si>
    <t xml:space="preserve">Nabava, dobava in oblaganje tal z velikoformatnimi keramičnimi ploščicami (kristalinizirana porcelanizirana gres keramika) I. kvalitete, za zunanje prostore, nedrsna R10, d = 10 mm, s polaganjem v lepilno malto (cement-akrilatno lepilom d = 9 mm, polno podlito) po specifikaciji proizvajalca. Certificirana keramika (ostroroba obdelava robov) dim. 60/60 cm. Vključno s stičenjem s fugirno maso v barvi keramike (2 mm fuga). Na stiku poosameznih polj fugirati dilatacije s trajnoelastičnim kitom. Polaganje po tehničnih specifikaijah proizvajalca in shemi v načrtu arhitekture. Vključena vsa pripravljalna in pomožna dela.
Vključno z izvedbo hidroizolacije na osnovi visokoleastičnega premazana na cementni osnovi (kot npr. MAPELASTIV).
</t>
  </si>
  <si>
    <t>Dobava in montaža predelnih sten deb. 15,0 cm v sestavi mavčnokartonske plošče deb. 2x1,25 cm, z vmesno kovinsko podkonstrukcijo 10 cm in toplotna izolacija iz filca steklene volne (npr. Saglan TP) debeline 5-10 cm, mavčno kartonske plošče deb. 2x1,25 cm, vključno z bandažiranjem in zagladitvijo stikov, pripravo za slikanje, s prenosi in s pomožnimi deli na objektu.</t>
  </si>
  <si>
    <t>Dobava in montaža predelnih sten deb. 17,5 cm v sestavi mavčnokartonske plošče deb. 3x1,25 cm, z vmesno kovinsko podkonstrukcijo 10 cm na osnem razstoju 0,3125m) in toplotna izolacija iz filca steklene volne (npr. Saglan TP) debeline 5 cm, mavčno kartonske plošče deb. 3x1,25cm, vključno z bandažiranjem in zagladitvijo stikov, pripravo za slikanje, s prenosi in s pomožnimi deli na objektu.</t>
  </si>
  <si>
    <t>Dobava in montaža sten instalacijskih jaškov deb. 15 cm v sestavi podkonstrukcija, mavčnokartonske plošče deb. 2x1,25 cm, z vmesno kovinsko podkonstrukcijo 5 cm in toplotna izolacija iz filca steklene volne (npr. Saglan TP)  debeline 5 cm, mavčno kartonske plošče deb. 2x1,25cm, vključno z bandažiranjem in zagladitvijo stikov, pripravo za slikanje, s prenosi in s pomožnimi deli na objektu.</t>
  </si>
  <si>
    <t>Dobava in vgradnja kompozitne homogene vinilne talne obloge z najmanj 75 % - min deležem naravnih materialov (kot npr. art. "iQ Natural"). Talna obloga izdelana  brez ftalatov - PHT free, emisija TVOC je manjša od 10 mikro g/m3, debeline 2 mm, razreda pohodnosti 34 po EN-685, površinska zaščita - iQ PUR - za enostavno dnevno čiščenje samo z vodo in le en krat tedensko čiščenje z minimalnim dodatkom detergenta, brez potrebe po naknadnih nanosih zaščitnega premaza v življenjski dobi talne obloge, dobavljeno v roli šir. 2 m. Vgradnja z lepljenjem po celotni površini na predhodno pripravljeno podlago (cementni estrih), ki se izvede z nanosom disperzijskega predpremaza kot npr. Thomsit R 777 in samorazlivne fine izravnalne mase kot npr. art. Thomsit DD, v debelini maks. do 3 mm. Spoji med trakovi talne obloge vroče zavarjeni z varilno vrvico v barvi tlaka.  Barvni vzorec tlaka po izboru projektanta.</t>
  </si>
  <si>
    <t>Kompletna dobava in izdelava debeloslojnega fasadnega sistema na zidove pozidane iz porobetona po predhodni ustrezni obdelavi stene v sestavi:
- debeloslojni praskani zaključni fasadni sloj na osnovi apnocementa debeline 12 mm,
- sestavljen armirni sloj; 2x brezcementna masa z mineralnimi vezivi, armirna mrežica po sistemski rešitvi proizvajalca.</t>
  </si>
  <si>
    <t xml:space="preserve">PPL 3X1,5 mm2                                                               </t>
  </si>
  <si>
    <t xml:space="preserve">PPL 4 X0,75 mm2 </t>
  </si>
  <si>
    <t>PPL 2X1,5 mm2</t>
  </si>
  <si>
    <t>Dobava in montaža lesenih lepljenih nosilcev dim. 20/40 dolžine 4,70 m iz masivnega smrekovega lesa kakovosti GL28h, vključno z osnovnim zaščitnim premazom in zaključnim premazom z lak lazuro v barvi po izbiri naročnika. Nosilci so med seboj in na vezi spojeni z jeklenimi objemkami in čevlji (glej posebno postavko).</t>
  </si>
  <si>
    <t>Dobava in montaža lesenih lepljenih nosilcev dim. 20/40 dolžine 6,60 m iz masivnega smrekovega lesa kakovosti GL28h, vključno z osnovnim zaščitnim premazom in zaključnim premazom z lak lazuro v barvi po izbiri naročnika. Nosilci so med seboj in na vezi spojeni z jeklenimi objemkami in čevlji (glej posebno postavko).</t>
  </si>
  <si>
    <t>Dobava in montaža lesenih lepljenih nosilcev dim. 20/40 dolžine 8,70 m iz masivnega smrekovega lesa kakovosti GL28h, vključno z osnovnim zaščitnim premazom in zaključnim premazom z lak lazuro v barvi po izbiri naročnika. Nosilci so med seboj in na vezi spojeni z jeklenimi objemkami in čevlji (glej posebno postavko).</t>
  </si>
  <si>
    <t>Dobava in montaža lesenih lepljenih nosilcev dim. 20/60 dolžine 8,70 m iz masivnega smrekovega lesa kakovosti GL28h, vključno z osnovnim zaščitnim premazom in zaključnim premazom z lak lazuro v barvi po izbiri naročnika. Nosilci so med seboj in na vezi spojeni z jeklenimi objemkami in čevlji (glej posebno postavko).</t>
  </si>
  <si>
    <t>Izvedba odtočne PVC cevi fi110 umeščene v sloj toplotne izolacije. Vključno s točkovnim vtočnikom z zaščitno rešetko, koleni, pritrjevanjem cevi v nosilno konstrukcijo, z vsem pritrdilnim in spojnim materialom.</t>
  </si>
  <si>
    <t>Izvedba odtočne PVC cevi fi150 umeščene v sloj toplotne izolacije. Vključno s točkovnim vtočnikom z zaščitno rešetko, koleni, pritrjevanjem cevi v nosilno konstrukcijo, z vsem pritrdilnim in spojnim materialom.</t>
  </si>
  <si>
    <t>7</t>
  </si>
  <si>
    <t>STEKLENI NADSTREŠEK</t>
  </si>
  <si>
    <t>jeklena konstrukcija</t>
  </si>
  <si>
    <t>Izdelava in vgradnja jeklenega nadstreška iz treh vročecinkanih, prašno barvanih  JE okvirjev dim 2850x49000mm iz škatlastih profilov dim. 200/100/3mm, medsebojno povezanih z inox cevjo fi 20mm. Profili so na AB temelej privijačeni z prek dveh JE plošč dim. 300/900/10mm, vključno z vsemi pritrdilnimi in sidernim materialom. Je okvirji privijačeni v AB temelj prek JE pločevine dim. 900/300/10mm z 8-mimi vijaki M20.</t>
  </si>
  <si>
    <t>steklo</t>
  </si>
  <si>
    <t>Kaljeno, lepljeno in peskano steklo d= 8/2/8mm, dim. 4000X2040mm, montirano s točkovnimi inox pritrdili, ki imajo tudi vlogo amortizerja, na Jekleno konstrukcijo nadstreška. Steklo je od konstrukcije dvignjeno z ustreznimi nosilci. Ob fasadi je steklo pritrjeno s posebnimi inox nosilci, ki so sidrani v AB vez. Stik ob fasadi je silikoniran. Robovi stekla so fino brušeni. V steklu je predvideno 24 lukenj fi 20mm.                                                                                                                            6 točkovnih RF pritrdil za v AB vez, 18 RF pritrdil za točkovno podpiranje in pritrjevanje stekla v jakleno konstrukcijo. Vsa pritrdila izdelana po dogovornem detajlu z vsemi ostalimtesnilnim in vijačnim materialom.</t>
  </si>
  <si>
    <t>STEKLENI NADSTREŠEK SKUPAJ:</t>
  </si>
  <si>
    <t>2a/</t>
  </si>
  <si>
    <t>Oblaganje tal kabine dvigala z naravnim kablom d = 2 cm, položenim v cementno malto. Širina kamnitih plošč 30 cm, dolžina je poljubna, zamik fug minimalno 5 cm, širina fug minimalna (3 mm).</t>
  </si>
  <si>
    <t>Oprema objekta z notranjimi senčili. Mere je potrebno vzeti na objektu. Cena vključuje izdelavo in montažo na objektu.</t>
  </si>
  <si>
    <t>Notranji screen roloji; kaseta preseka 45 mm, s stranskimi Alu vodili, montirani v okensko krilo ob steklu, pogon z verižico; screen iz poliestra s PVC premazom, zunanja stran srebrno siva, notranja grafitno siva s 3% perforacijo, iz negorljivega materiala razred B2.</t>
  </si>
  <si>
    <t>dim. okna 60/60</t>
  </si>
  <si>
    <t>dim okna 100/100</t>
  </si>
  <si>
    <t>dim. okna 145/145</t>
  </si>
  <si>
    <t>Notranji screen roloji; nosilna cev fi 60 mm, brez kasete, montirana v stropni utor, montirani v okensko krilo ob steklu, pogon kardan; screen iz poliestra s PVC.</t>
  </si>
  <si>
    <t>dim. okna 260/260</t>
  </si>
  <si>
    <t>dim okna 240/240</t>
  </si>
  <si>
    <t>Notranji screen roloji; kaseta preseka 55 mm, s stranskimi Alu vodili, montirani v okensko krilo ob steklu, pogon z verižico; screen iz poliestra s PVC premazom, zunanja stran srebrno siva, notranja grafitno siva s 3% perforacijo, iz negorljivega materiala razred B2.</t>
  </si>
  <si>
    <t>dim. screena 100/260</t>
  </si>
  <si>
    <t>Dobava in vgradnja brezstrojničnega hidravličnega dvigala  (npr. KONE Monospace c5, PW08/10-19), nosilnosti do 8 oseb ali 630 kg, višina dviga cca. 6,51 m, s tremi postajami. Kabina je neprehodna. Dvigalo se montira v samostojni AB jašek (zajet v drugih postavkah) širine 1,65 m in globine 2,00 m.
Višina glave jaška znaša 3,50 m, globina jame jaška znaša 1,10 m.
Vrsta pogona: Frekvenčno in napetostno krmiljeni pogon s trifaznim tokom s sinhronskim motorjem z izvedbo brez reduktorja.
Namestitev pogona: Sinhronski motor brez reduktorja z integriranim pogonskim diskom je pritrjen v glavi jaška na jeklenih vodilih kabine. Pogonska moč: energetsko učinkovito dvigalo razred ”A”.</t>
  </si>
  <si>
    <t>Dvigalo mora biti načrtovano in izdelano skladno s standardom SIST EN81-1 in skladno s Pravilnikom o varnosti dvigal (Ur.list RS št. 83/07). Po končani montaži dvigala priglašeni organ opravi končni pregled in izda certifikat.
V obsegu dobave dvigala so zajete naslednje postavke:
Servisno tipkalo na strehi kabine.
Pakiranje in transport do gradbišča.
Dokumentacija. (delavniška dokumentacija, PID, POV navodila)
Šolanje skrbnika dvigala.
Ploščice in napisi, ki pripadajo neposredno dvigalu, v skladu z SIST EN81-1.
Stroški za prisotnost montažnega osebja pri prevzemu dvigal in tehničnem pregledu objekta. 
Montaža dvigala brez postavljanja odrov ob uporabi predhodno vgrajenih montažnih obešal. 
Lestev za pomoč pri vstopanju v jamo jaška, ki  ustreza SIST EN 81-1 predpisom.
Dobava montažnih obešal za dviganje v jašku.
Osvetlitev in elektrifikacija jaška v skladu z SIST EN 81-1 predpisom.</t>
  </si>
  <si>
    <t xml:space="preserve">Notranje mere kabine: širina: 1,10 m; globina: 1,40 m; višina: 2,20 m
Kabina: stene iz brušene nerjaveče pločevine, tla pripravljena za lokalno oblogo po izboru arhitekta -kamen, strop iz brušene nerjaveče pločevine in varčnimi LED okroglimi svetilkami, oprijemalo iz inox cevi z zaobljenimi zaključki na stranski in na zadnji steni, zasilna avtomatska razsvetljava, avtomatski ventilator, prostoročna telefonska naprava za povezavo med kabino in klicnim centrom za primer reševanja ujetih oseb iz kabine dvigala.
Vrata kabine: avtomatska dvodelna teleskopska vrata iz brušene nerjaveče pločevine, širina: 900 mm; višina: 2100 mm, varovanje z infrardečo svetlobno zaveso in omejilnikom zaporne sile
Vrata jaška: avtomatska dvodelna teleskopska vrata z okvirji iz brušene nerjaveče pločevine, širina: 900 mm; višina: 2100 mm, brez povečane požarne odpornosti.
</t>
  </si>
  <si>
    <t>Svetilka ustreza tipu ARES JACKIE PAR 16 50W 230V, IP54 zunanja, s sijalko, z veznim in pritrdilnim materialom.</t>
  </si>
  <si>
    <t>51.</t>
  </si>
  <si>
    <t>Tipka za SOS klic iz WC invalidi + tipka za razrešitev SOS klica pred WC invalidi + signalna svetilka pri vratih WC invalidi.</t>
  </si>
  <si>
    <t>Oplesk AB sten dvigalnega jaška z 2x premazom s poldisperzijsko belo barvo.</t>
  </si>
  <si>
    <t xml:space="preserve">Na sanirano, očiščeno in stabilno kamnito površino se nanese mešanico iz apnenčevega in silicijevega agregata (npr. Grigolin RB22). Debelina nanosa min. 5 mm. Na izvedeno podlago se nato izvede ročni omet na osnovi naravnega hidravličnega apna NHL 3,5 (npr. Grigolin BI21) v d=2cm. Za zapolnitev večjih fug naj se uporabi malta z dobro elastičnostjo in oprijemom (npr. Grigolin BM 55). </t>
  </si>
  <si>
    <t>Izvedba stenskega zaključka z letvico iz trde PVC pene višine 60 mm - kot npr. art. "HSL-60-Bolta". Letvica z elastičnim prelivno-tesnilnim robom spodaj na spoju s talno oblogo za enostavno mokro vzdrževanje talne obloge in tesnilnim protiprašnim zaključkom zgoraj na spoju s steno. Barvni vzorec letvice po izboru projektanta.</t>
  </si>
  <si>
    <t>Izdelava protiprašnega premaza na cementni estrih. Premaz se nanaša na predhodno pripravljeno podlago z ustreznim epoksi predpremazom, z zidnim zaključkom. Poraba materiala mora znašati od 0,25-0,30 kg/m2.
Nanos s kovinsko gladilko. Za doseganje enakomernega nanosa in odzračevanje površino obdelamo z ježkastim valjčkom (dvigalni jašek).</t>
  </si>
  <si>
    <t>4a/</t>
  </si>
  <si>
    <t xml:space="preserve">Dobava in vgrajevanje betona C25/30 v AB pasovne temelje h=110cm; XC2;PV-II; XA1, dmax=32 mm; zaščitni sloj  d = 5 cm, z vsemi pomožnimi deli in prenosi na objektu. </t>
  </si>
  <si>
    <t>GRADBENO OBRTNIŠKA  IN INSTALACIJSKA DELA</t>
  </si>
  <si>
    <t>GRADBENA DELA</t>
  </si>
  <si>
    <t>OBRTNIŠKA DELA</t>
  </si>
  <si>
    <t>5</t>
  </si>
  <si>
    <t>Strojni široki izkop v zemljini II-IV. ktg, globine 0,8 m, s sprotnim izravnavanjem dna gradbene jame, z direktnim nakladanjem izkopa na transportno sredstvo in odvozom v stalno deponijo, vključno s plačilom vseh taks.</t>
  </si>
  <si>
    <t>Strojni Izkop za temelje v zemljini III-IV. Ktg, globine 1 do 2 m, s pravilnim odsekavanjem stranic in planiranjem dna izkopa, z direktnim nakladanjem izkopa na transportno sredstvo in odvozom v stalno deponijo, vključno s plačilom vseh taks.</t>
  </si>
  <si>
    <t>Nabava, dobava, montaža, demontaža in čiščenje opaža za AB preklade in nosilce brez zoba, komplet s podpiranjem do 3 m, vsemi pomožnimi deli in transporti po gradbišču.</t>
  </si>
  <si>
    <t>Nabava, dobava, montaža, demontaža in čiščenje opaža za AB notranje stopnice, s podpiranjem do 6 m, komplet z vsemi pomožnimi deli in transporti po gradbišču.</t>
  </si>
  <si>
    <t>Opaž ravnih pravokotni stebrov, slopov brez zoba, steber obsega od 1,0 - 1,5 m.</t>
  </si>
  <si>
    <t>Izdelava opaža škatel, utorov, zobov.</t>
  </si>
  <si>
    <r>
      <t>Estrih - pod linolejem:
Kompletna izdelava cementnih estrihov v sestavi:
- mikroarmiran cementni estrih C16/20, d = 6,0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t>
    </r>
    <r>
      <rPr>
        <sz val="9"/>
        <rFont val="Arial"/>
        <family val="2"/>
      </rPr>
      <t xml:space="preserve">
</t>
    </r>
  </si>
  <si>
    <r>
      <t>Estrih - pod keramiko (nadstropje, mansarda):
Kompletna izdelava cementnih estrihov v sestavi:
- mikroarmiran cementni estrih C16/20 d = 5,0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t>
    </r>
    <r>
      <rPr>
        <sz val="9"/>
        <rFont val="Arial"/>
        <family val="2"/>
      </rPr>
      <t xml:space="preserve">
</t>
    </r>
  </si>
  <si>
    <r>
      <t>Naklonski estrih  - pod kamnitim tlakom zunaj:
Kompletna izdelava cementnih estrihov v sestavi:
- mikroarmiran cementni estrih C16/20, d = 4-17 cm, zaglajen, mikroarmatura: PP vlakna z vsebnostjo 0,95 kg/m</t>
    </r>
    <r>
      <rPr>
        <vertAlign val="superscript"/>
        <sz val="10"/>
        <rFont val="Calibri"/>
        <family val="2"/>
      </rPr>
      <t>3</t>
    </r>
    <r>
      <rPr>
        <sz val="10"/>
        <rFont val="Calibri"/>
        <family val="2"/>
      </rPr>
      <t xml:space="preserve">, npr. FIBRILs F120 ali enakovredno, estrih je po obodu dilatiran s stiropor trakom d = 1 cm; zaglajen do ravnosti ± 5 mm.
</t>
    </r>
    <r>
      <rPr>
        <sz val="9"/>
        <rFont val="Arial"/>
        <family val="2"/>
      </rPr>
      <t xml:space="preserve">
</t>
    </r>
  </si>
  <si>
    <t>Dobava in polaganje PVC cevi fi 225 na betonsko podlago in polno obbetoniranje, komplet z izkopom (globina od 0.5 do 0.7m), odvozom izkopanega materiala na stalno deponijo in zasipom s tamponskim materialom z uvaljanjem v plasteh do predpisane zbitosti.</t>
  </si>
  <si>
    <t>Dobava in polaganje PVC cevi fi 150, na betonsko podlago in polno obbetoniranje, komplet z izkopom (od 0.5 do 0.7m), odvozom izkopanega materiala na stalno deponijo in zasipom s tamponskim materialom z uvaljanjem v plasteh do predpisane zbitosti.</t>
  </si>
  <si>
    <t>Dobava in vgradnja peskolova iz betonskih cevi fi 40 cm, globine do 1,0 m, z LTŽ pokrovom (250 kN) za priključitev vertikalnega žleba, z vsemi potrebnimi deli - priključki.</t>
  </si>
  <si>
    <t>Nabava in vgrajevanje drenažnih cevi fi 110, komplet s betonsko podlogo C8/10, z drenažnim zasipom 16/32 minimalno 40 cm nad temenom cevi ter filcem 300g/m2.</t>
  </si>
  <si>
    <t>Izdelava nosilne plasti bitumizirane zmesi AC 22 base B50/70 A4, deb. 5 cm.</t>
  </si>
  <si>
    <t>Izdelava obrabnozaporne plasti bitumizirane zmesi AC 8 surf B50/70 A4, deb. 3 cm.</t>
  </si>
  <si>
    <t>minibager (ocena)</t>
  </si>
  <si>
    <t>Strojni izkop za potrebe arheoloških raziskav ter zasip oz. odvoz odvečnega materiala.</t>
  </si>
  <si>
    <t>KV delavec - pomoč (ocena)</t>
  </si>
  <si>
    <t>kamion 15t (ocena)</t>
  </si>
  <si>
    <t>Dobava in vgrajevanje oken izdelanih iz macesnovega lesa, leseni profili s termočlenom, zaščiteni 2x z lak lazuro z UV zaščito (npr. BORI lak lazura UV protection);  zasteklitev trojni termopan,  varnostno, lepljeno, s toplotnimi karakteristikami Uw&lt;1,1W/m2K, RAL vgradnja, špalete se obloži z 2cm toplotne izolacije, lesena notranja špaleta, komplet z vsemi dodatnimi in pomožnimi deli, poličnikom, zaključki, ALU odkapi, nastavitvijo odpiranj. Notranja polica iz PVC v beli barvi, zunanja iz ALU pločevine v barvi fasade.</t>
  </si>
  <si>
    <t>Dobava in vgrajevanje oken izdelanih iz macesnovega lesa, leseni profili s termočlenom, zaščiteni 2x z lak lazuro z UV zaščito (npr. BORI lak lazura UV protection);  zasteklitev trojni termopan,  varnostno, lepljeno, s toplotnimi karakteristikami Uw&lt;1,1W/m2K, RAL vgradnja, špalete se obloži z 2cm toplotne izolacije, lesena notranja špaleta, komplet z vsemi dodatnimi in pomožnimi deli, poličnikom, zaključki, ALU odkapi, nastavitvijo odpiranj,..Notranja polica iz PVC v beli barvi, zunanja iz ALU pločevine v barvi fasade. Na treh oknih v mansardi je potrebno predvideti varnostno ograjo. Je cev, vročecinkano in prašno barvano fi 40mm.</t>
  </si>
  <si>
    <t>Dobava in vgrajevanje oken izdelanih iz macesnovega lesa, leseni profili s termočlenom, zaščiteni 2x z lak lazuro z UV zaščito (npr. BORI lak lazura UV protection);  zasteklitev trojni termopan,  varnostno, lepljeno, s toplotnimi karakteristikami Uw&lt;1,1W/m2K, RAL vgradnja, špalete se obloži z 2cm toplotne izolacije, lesena notranja špaleta, komplet z vsemi dodatnimi in pomožnimi deli, poličnikom, zaključki, ALU odkapi, nastavitvijo odpiranj,..Notranja polica iz PVC v beli barvi, zunanja iz ALU pločevine v barvi fasade.</t>
  </si>
  <si>
    <t>Dobava in vgrajevanje oken izdelanih iz macesnovega lesa, leseni profili s termočlenom, zaščiteni 2x z lak lazuro z UV zaščito (npr. BORI lak lazura UV protection); eno polje se odpira okrog vertikalne osi in na fentus, tri polja so fiksna; zasteklitev trojni termopan,  varnostno, lepljeno, s toplotnimi karakteristikami Uw&lt;1,1W/m2K, RAL vgradnja, špalete se obloži z 2cm toplotne izolacije, lesena notranja špaleta, komplet z vsemi dodatnimi in pomožnimi deli, poličnikom, zaključki, ALU odkapi, nastavitvijo odpiranj,..Notranja polica iz PVC v beli barvi, zunanja iz ALU pločevine v barvi fasade.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</si>
</sst>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 #,##0.00_-\ _S_L_T_ ;_ * #,##0.00&quot;- &quot;_S_L_T_ ;_ * \-??_-\ _S_L_T_ ;_ @_ "/>
    <numFmt numFmtId="173" formatCode="mm/yy"/>
    <numFmt numFmtId="174" formatCode="_-* #,##0.00\ [$€-1]_-;\-* #,##0.00\ [$€-1]_-;_-* \-??\ [$€-1]_-;_-@_-"/>
    <numFmt numFmtId="175" formatCode="0.0%"/>
    <numFmt numFmtId="176" formatCode="#,##0.00\ [$€-424];[Red]\-#,##0.00\ [$€-424]"/>
    <numFmt numFmtId="177" formatCode="#,##0.00\ [$EUR]"/>
    <numFmt numFmtId="178" formatCode="dd/mm/yy"/>
    <numFmt numFmtId="179" formatCode="#,##0.00\ [$€-1]"/>
    <numFmt numFmtId="180" formatCode="#,##0.00_ ;\-#,##0.00\ "/>
    <numFmt numFmtId="181" formatCode="#,##0.00\ &quot;€&quot;"/>
    <numFmt numFmtId="182" formatCode="000"/>
    <numFmt numFmtId="183" formatCode="0.0"/>
    <numFmt numFmtId="184" formatCode="#,##0.00\ _€"/>
    <numFmt numFmtId="185" formatCode="#,##0.00\ &quot;SIT&quot;"/>
    <numFmt numFmtId="186" formatCode="#,##0.00\ _S_I_T"/>
    <numFmt numFmtId="187" formatCode="_-* #,##0.00\ [$€-1]_-;\-* #,##0.00\ [$€-1]_-;_-* &quot;-&quot;??\ [$€-1]_-;_-@_-"/>
  </numFmts>
  <fonts count="92">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CE"/>
      <family val="2"/>
    </font>
    <font>
      <sz val="11"/>
      <color indexed="19"/>
      <name val="Calibri"/>
      <family val="2"/>
    </font>
    <font>
      <b/>
      <sz val="11"/>
      <color indexed="63"/>
      <name val="Calibri"/>
      <family val="2"/>
    </font>
    <font>
      <b/>
      <sz val="11"/>
      <color indexed="8"/>
      <name val="Calibri"/>
      <family val="2"/>
    </font>
    <font>
      <sz val="10"/>
      <name val="Calibri"/>
      <family val="2"/>
    </font>
    <font>
      <b/>
      <sz val="10"/>
      <name val="Calibri"/>
      <family val="2"/>
    </font>
    <font>
      <b/>
      <u val="single"/>
      <sz val="10"/>
      <name val="Calibri"/>
      <family val="2"/>
    </font>
    <font>
      <b/>
      <sz val="10"/>
      <name val="Arial"/>
      <family val="2"/>
    </font>
    <font>
      <sz val="10"/>
      <color indexed="8"/>
      <name val="Calibri"/>
      <family val="2"/>
    </font>
    <font>
      <b/>
      <sz val="10"/>
      <name val="Arial CE"/>
      <family val="2"/>
    </font>
    <font>
      <i/>
      <sz val="10"/>
      <name val="Calibri"/>
      <family val="2"/>
    </font>
    <font>
      <i/>
      <sz val="10"/>
      <name val="Arial CE"/>
      <family val="2"/>
    </font>
    <font>
      <b/>
      <sz val="10"/>
      <color indexed="10"/>
      <name val="Arial CE"/>
      <family val="2"/>
    </font>
    <font>
      <b/>
      <sz val="10"/>
      <color indexed="11"/>
      <name val="Arial CE"/>
      <family val="2"/>
    </font>
    <font>
      <b/>
      <i/>
      <sz val="10"/>
      <name val="Arial CE"/>
      <family val="2"/>
    </font>
    <font>
      <sz val="10"/>
      <color indexed="10"/>
      <name val="Calibri"/>
      <family val="2"/>
    </font>
    <font>
      <sz val="10"/>
      <color indexed="8"/>
      <name val="Arial"/>
      <family val="2"/>
    </font>
    <font>
      <b/>
      <sz val="10"/>
      <color indexed="8"/>
      <name val="Calibri"/>
      <family val="2"/>
    </font>
    <font>
      <b/>
      <sz val="10"/>
      <color indexed="8"/>
      <name val="Arial"/>
      <family val="2"/>
    </font>
    <font>
      <i/>
      <sz val="9"/>
      <color indexed="25"/>
      <name val="Calibri"/>
      <family val="2"/>
    </font>
    <font>
      <sz val="9"/>
      <color indexed="8"/>
      <name val="Calibri"/>
      <family val="2"/>
    </font>
    <font>
      <sz val="10"/>
      <color indexed="12"/>
      <name val="Calibri"/>
      <family val="2"/>
    </font>
    <font>
      <vertAlign val="superscript"/>
      <sz val="10"/>
      <name val="Calibri"/>
      <family val="2"/>
    </font>
    <font>
      <sz val="9"/>
      <name val="Arial"/>
      <family val="2"/>
    </font>
    <font>
      <sz val="9"/>
      <name val="Calibri"/>
      <family val="2"/>
    </font>
    <font>
      <vertAlign val="superscript"/>
      <sz val="10"/>
      <name val="Arial"/>
      <family val="2"/>
    </font>
    <font>
      <sz val="10"/>
      <color indexed="8"/>
      <name val="Arial CE"/>
      <family val="2"/>
    </font>
    <font>
      <sz val="10"/>
      <name val="Arial Narrow"/>
      <family val="2"/>
    </font>
    <font>
      <sz val="10"/>
      <color indexed="8"/>
      <name val="Arial Narrow"/>
      <family val="2"/>
    </font>
    <font>
      <b/>
      <sz val="10"/>
      <color indexed="10"/>
      <name val="Calibri"/>
      <family val="2"/>
    </font>
    <font>
      <sz val="10"/>
      <color indexed="10"/>
      <name val="Arial CE"/>
      <family val="2"/>
    </font>
    <font>
      <sz val="20"/>
      <name val="Calibri"/>
      <family val="2"/>
    </font>
    <font>
      <sz val="10"/>
      <color indexed="10"/>
      <name val="Arial"/>
      <family val="2"/>
    </font>
    <font>
      <b/>
      <i/>
      <sz val="10"/>
      <name val="Calibri"/>
      <family val="2"/>
    </font>
    <font>
      <vertAlign val="superscript"/>
      <sz val="10"/>
      <color indexed="8"/>
      <name val="Calibri"/>
      <family val="2"/>
    </font>
    <font>
      <i/>
      <sz val="10"/>
      <color indexed="8"/>
      <name val="Calibri"/>
      <family val="2"/>
    </font>
    <font>
      <b/>
      <sz val="10"/>
      <name val="Times New Roman"/>
      <family val="1"/>
    </font>
    <font>
      <sz val="10"/>
      <name val="Times New Roman"/>
      <family val="1"/>
    </font>
    <font>
      <sz val="8"/>
      <name val="Arial"/>
      <family val="2"/>
    </font>
    <font>
      <b/>
      <i/>
      <sz val="10"/>
      <name val="Times New Roman"/>
      <family val="1"/>
    </font>
    <font>
      <sz val="8.5"/>
      <name val="MS Serif"/>
      <family val="1"/>
    </font>
    <font>
      <sz val="10"/>
      <color indexed="10"/>
      <name val="Times New Roman"/>
      <family val="1"/>
    </font>
    <font>
      <sz val="8.5"/>
      <color indexed="10"/>
      <name val="MS Serif"/>
      <family val="1"/>
    </font>
    <font>
      <sz val="10"/>
      <name val="Times New Roman CE"/>
      <family val="0"/>
    </font>
    <font>
      <sz val="10"/>
      <color indexed="12"/>
      <name val="Times New Roman"/>
      <family val="1"/>
    </font>
    <font>
      <sz val="10"/>
      <color indexed="10"/>
      <name val="Times New Roman CE"/>
      <family val="0"/>
    </font>
    <font>
      <sz val="10"/>
      <color indexed="53"/>
      <name val="Times New Roman"/>
      <family val="1"/>
    </font>
    <font>
      <sz val="10"/>
      <name val="MS Serif"/>
      <family val="1"/>
    </font>
    <font>
      <sz val="10"/>
      <color indexed="10"/>
      <name val="MS Serif"/>
      <family val="1"/>
    </font>
    <font>
      <sz val="18"/>
      <color indexed="63"/>
      <name val="Calibri Light"/>
      <family val="2"/>
    </font>
    <font>
      <b/>
      <sz val="15"/>
      <color indexed="63"/>
      <name val="Calibri"/>
      <family val="2"/>
    </font>
    <font>
      <b/>
      <sz val="13"/>
      <color indexed="63"/>
      <name val="Calibri"/>
      <family val="2"/>
    </font>
    <font>
      <sz val="11"/>
      <color indexed="60"/>
      <name val="Calibri"/>
      <family val="2"/>
    </font>
    <font>
      <sz val="11"/>
      <color indexed="52"/>
      <name val="Calibri"/>
      <family val="2"/>
    </font>
    <font>
      <b/>
      <sz val="11"/>
      <color indexed="52"/>
      <name val="Calibri"/>
      <family val="2"/>
    </font>
    <font>
      <b/>
      <sz val="8"/>
      <color indexed="63"/>
      <name val="Times New Roman"/>
      <family val="1"/>
    </font>
    <font>
      <b/>
      <sz val="10"/>
      <color indexed="63"/>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color theme="3"/>
      <name val="Times New Roman"/>
      <family val="1"/>
    </font>
    <font>
      <b/>
      <sz val="10"/>
      <color theme="3"/>
      <name val="Times New Roman"/>
      <family val="1"/>
    </font>
    <font>
      <sz val="8.5"/>
      <color rgb="FFFF0000"/>
      <name val="MS Serif"/>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5"/>
        <bgColor indexed="64"/>
      </patternFill>
    </fill>
    <fill>
      <patternFill patternType="solid">
        <fgColor indexed="50"/>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indexed="3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8"/>
      </top>
      <bottom style="double">
        <color indexed="48"/>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style="hair">
        <color indexed="8"/>
      </top>
      <bottom style="hair">
        <color indexed="8"/>
      </bottom>
    </border>
    <border>
      <left>
        <color indexed="63"/>
      </left>
      <right>
        <color indexed="63"/>
      </right>
      <top style="thin"/>
      <bottom style="mediu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2" fillId="12"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34" borderId="1" applyNumberFormat="0" applyAlignment="0" applyProtection="0"/>
    <xf numFmtId="0" fontId="5" fillId="35" borderId="2" applyNumberFormat="0" applyAlignment="0" applyProtection="0"/>
    <xf numFmtId="0" fontId="73" fillId="36" borderId="0" applyNumberFormat="0" applyBorder="0" applyAlignment="0" applyProtection="0"/>
    <xf numFmtId="0" fontId="1" fillId="0" borderId="0">
      <alignment/>
      <protection/>
    </xf>
    <xf numFmtId="0" fontId="6" fillId="0" borderId="0" applyNumberFormat="0" applyFill="0" applyBorder="0" applyAlignment="0" applyProtection="0"/>
    <xf numFmtId="0" fontId="7" fillId="12"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19" borderId="1" applyNumberFormat="0" applyAlignment="0" applyProtection="0"/>
    <xf numFmtId="0" fontId="74" fillId="37" borderId="6" applyNumberFormat="0" applyAlignment="0" applyProtection="0"/>
    <xf numFmtId="0" fontId="12"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0" borderId="10" applyNumberFormat="0" applyFill="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57" fillId="0" borderId="0">
      <alignment/>
      <protection/>
    </xf>
    <xf numFmtId="0" fontId="0" fillId="0" borderId="0">
      <alignment/>
      <protection/>
    </xf>
    <xf numFmtId="0" fontId="71" fillId="0" borderId="0">
      <alignment/>
      <protection/>
    </xf>
    <xf numFmtId="0" fontId="57"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14" fillId="0" borderId="0">
      <alignment/>
      <protection/>
    </xf>
    <xf numFmtId="0" fontId="15" fillId="19" borderId="0" applyNumberFormat="0" applyBorder="0" applyAlignment="0" applyProtection="0"/>
    <xf numFmtId="0" fontId="79" fillId="38" borderId="0" applyNumberFormat="0" applyBorder="0" applyAlignment="0" applyProtection="0"/>
    <xf numFmtId="0" fontId="51" fillId="0" borderId="0">
      <alignment/>
      <protection/>
    </xf>
    <xf numFmtId="0" fontId="57" fillId="0" borderId="0">
      <alignment/>
      <protection/>
    </xf>
    <xf numFmtId="0" fontId="51" fillId="0" borderId="0">
      <alignment/>
      <protection/>
    </xf>
    <xf numFmtId="0" fontId="0" fillId="10" borderId="11" applyNumberFormat="0" applyAlignment="0" applyProtection="0"/>
    <xf numFmtId="9" fontId="0" fillId="0" borderId="0" applyFill="0" applyBorder="0" applyAlignment="0" applyProtection="0"/>
    <xf numFmtId="0" fontId="0" fillId="39" borderId="12" applyNumberFormat="0" applyFont="0" applyAlignment="0" applyProtection="0"/>
    <xf numFmtId="0" fontId="80" fillId="0" borderId="0" applyNumberFormat="0" applyFill="0" applyBorder="0" applyAlignment="0" applyProtection="0"/>
    <xf numFmtId="0" fontId="16" fillId="34" borderId="13" applyNumberFormat="0" applyAlignment="0" applyProtection="0"/>
    <xf numFmtId="0" fontId="81" fillId="0" borderId="0" applyNumberFormat="0" applyFill="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82" fillId="0" borderId="14" applyNumberFormat="0" applyFill="0" applyAlignment="0" applyProtection="0"/>
    <xf numFmtId="0" fontId="83" fillId="46" borderId="15" applyNumberFormat="0" applyAlignment="0" applyProtection="0"/>
    <xf numFmtId="0" fontId="84" fillId="37" borderId="16" applyNumberFormat="0" applyAlignment="0" applyProtection="0"/>
    <xf numFmtId="0" fontId="85" fillId="47" borderId="0" applyNumberFormat="0" applyBorder="0" applyAlignment="0" applyProtection="0"/>
    <xf numFmtId="0" fontId="14" fillId="0" borderId="0">
      <alignment/>
      <protection/>
    </xf>
    <xf numFmtId="0" fontId="13" fillId="0" borderId="0" applyNumberFormat="0" applyFill="0" applyBorder="0" applyAlignment="0" applyProtection="0"/>
    <xf numFmtId="0" fontId="17" fillId="0" borderId="17" applyNumberFormat="0" applyFill="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xf numFmtId="172" fontId="0" fillId="0" borderId="0" applyFill="0" applyBorder="0" applyAlignment="0" applyProtection="0"/>
    <xf numFmtId="0" fontId="86" fillId="48" borderId="16" applyNumberFormat="0" applyAlignment="0" applyProtection="0"/>
    <xf numFmtId="0" fontId="87" fillId="0" borderId="18" applyNumberFormat="0" applyFill="0" applyAlignment="0" applyProtection="0"/>
    <xf numFmtId="0" fontId="12" fillId="0" borderId="0" applyNumberFormat="0" applyFill="0" applyBorder="0" applyAlignment="0" applyProtection="0"/>
  </cellStyleXfs>
  <cellXfs count="1316">
    <xf numFmtId="0" fontId="0" fillId="0" borderId="0" xfId="0" applyAlignment="1">
      <alignment/>
    </xf>
    <xf numFmtId="0" fontId="14" fillId="0" borderId="0" xfId="89" applyFont="1">
      <alignment/>
      <protection/>
    </xf>
    <xf numFmtId="4" fontId="14" fillId="0" borderId="0" xfId="89" applyNumberFormat="1" applyFont="1">
      <alignment/>
      <protection/>
    </xf>
    <xf numFmtId="0" fontId="23" fillId="0" borderId="0" xfId="89" applyFont="1">
      <alignment/>
      <protection/>
    </xf>
    <xf numFmtId="0" fontId="14" fillId="0" borderId="0" xfId="89" applyFont="1" applyBorder="1" applyAlignment="1">
      <alignment horizontal="right"/>
      <protection/>
    </xf>
    <xf numFmtId="0" fontId="18" fillId="0" borderId="0" xfId="89" applyFont="1" applyBorder="1" applyAlignment="1">
      <alignment horizontal="left"/>
      <protection/>
    </xf>
    <xf numFmtId="4" fontId="18" fillId="0" borderId="0" xfId="89" applyNumberFormat="1" applyFont="1" applyBorder="1" applyAlignment="1">
      <alignment horizontal="left"/>
      <protection/>
    </xf>
    <xf numFmtId="0" fontId="19" fillId="0" borderId="0" xfId="89" applyFont="1" applyBorder="1" applyAlignment="1">
      <alignment horizontal="left"/>
      <protection/>
    </xf>
    <xf numFmtId="0" fontId="18" fillId="0" borderId="0" xfId="0" applyFont="1" applyAlignment="1">
      <alignment/>
    </xf>
    <xf numFmtId="4" fontId="19" fillId="0" borderId="0" xfId="89" applyNumberFormat="1" applyFont="1" applyBorder="1" applyAlignment="1">
      <alignment horizontal="left"/>
      <protection/>
    </xf>
    <xf numFmtId="0" fontId="23" fillId="0" borderId="0" xfId="89" applyFont="1" applyBorder="1" applyAlignment="1">
      <alignment horizontal="right"/>
      <protection/>
    </xf>
    <xf numFmtId="0" fontId="19" fillId="0" borderId="0" xfId="89" applyFont="1" applyAlignment="1">
      <alignment horizontal="left"/>
      <protection/>
    </xf>
    <xf numFmtId="4" fontId="19" fillId="0" borderId="0" xfId="89" applyNumberFormat="1" applyFont="1" applyAlignment="1">
      <alignment horizontal="left"/>
      <protection/>
    </xf>
    <xf numFmtId="0" fontId="23" fillId="0" borderId="0" xfId="89" applyFont="1" applyAlignment="1">
      <alignment horizontal="right"/>
      <protection/>
    </xf>
    <xf numFmtId="0" fontId="19" fillId="0" borderId="0" xfId="89" applyFont="1" applyFill="1" applyAlignment="1">
      <alignment horizontal="left"/>
      <protection/>
    </xf>
    <xf numFmtId="174" fontId="19" fillId="0" borderId="0" xfId="89" applyNumberFormat="1" applyFont="1" applyBorder="1" applyAlignment="1">
      <alignment horizontal="left" vertical="center"/>
      <protection/>
    </xf>
    <xf numFmtId="174" fontId="14" fillId="0" borderId="0" xfId="89" applyNumberFormat="1" applyFont="1">
      <alignment/>
      <protection/>
    </xf>
    <xf numFmtId="4" fontId="18" fillId="0" borderId="0" xfId="128" applyNumberFormat="1" applyFont="1" applyFill="1" applyBorder="1" applyAlignment="1" applyProtection="1">
      <alignment horizontal="left"/>
      <protection/>
    </xf>
    <xf numFmtId="174" fontId="19" fillId="0" borderId="0" xfId="89" applyNumberFormat="1" applyFont="1" applyBorder="1" applyAlignment="1">
      <alignment horizontal="left"/>
      <protection/>
    </xf>
    <xf numFmtId="0" fontId="14" fillId="0" borderId="0" xfId="89" applyFont="1" applyBorder="1">
      <alignment/>
      <protection/>
    </xf>
    <xf numFmtId="0" fontId="19" fillId="0" borderId="19" xfId="89" applyFont="1" applyBorder="1" applyAlignment="1">
      <alignment horizontal="left"/>
      <protection/>
    </xf>
    <xf numFmtId="0" fontId="18" fillId="0" borderId="20" xfId="89" applyFont="1" applyBorder="1" applyAlignment="1">
      <alignment horizontal="left"/>
      <protection/>
    </xf>
    <xf numFmtId="4" fontId="18" fillId="0" borderId="20" xfId="128" applyNumberFormat="1" applyFont="1" applyFill="1" applyBorder="1" applyAlignment="1" applyProtection="1">
      <alignment horizontal="left"/>
      <protection/>
    </xf>
    <xf numFmtId="174" fontId="19" fillId="0" borderId="21" xfId="89" applyNumberFormat="1" applyFont="1" applyBorder="1" applyAlignment="1">
      <alignment horizontal="left"/>
      <protection/>
    </xf>
    <xf numFmtId="0" fontId="24" fillId="0" borderId="22" xfId="89" applyFont="1" applyBorder="1" applyAlignment="1">
      <alignment horizontal="left"/>
      <protection/>
    </xf>
    <xf numFmtId="175" fontId="24" fillId="0" borderId="22" xfId="89" applyNumberFormat="1" applyFont="1" applyBorder="1" applyAlignment="1">
      <alignment horizontal="left"/>
      <protection/>
    </xf>
    <xf numFmtId="174" fontId="24" fillId="0" borderId="22" xfId="89" applyNumberFormat="1" applyFont="1" applyBorder="1" applyAlignment="1">
      <alignment horizontal="left"/>
      <protection/>
    </xf>
    <xf numFmtId="0" fontId="25" fillId="0" borderId="0" xfId="89" applyFont="1">
      <alignment/>
      <protection/>
    </xf>
    <xf numFmtId="0" fontId="18" fillId="0" borderId="0" xfId="89" applyFont="1" applyAlignment="1">
      <alignment horizontal="left"/>
      <protection/>
    </xf>
    <xf numFmtId="4" fontId="18" fillId="0" borderId="0" xfId="89" applyNumberFormat="1" applyFont="1" applyAlignment="1">
      <alignment horizontal="left"/>
      <protection/>
    </xf>
    <xf numFmtId="174" fontId="19" fillId="0" borderId="0" xfId="89" applyNumberFormat="1" applyFont="1" applyAlignment="1">
      <alignment horizontal="left"/>
      <protection/>
    </xf>
    <xf numFmtId="4" fontId="14" fillId="0" borderId="0" xfId="89" applyNumberFormat="1" applyFont="1" applyBorder="1">
      <alignment/>
      <protection/>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right" wrapText="1"/>
    </xf>
    <xf numFmtId="0" fontId="22" fillId="0" borderId="0" xfId="0" applyFont="1" applyAlignment="1">
      <alignment/>
    </xf>
    <xf numFmtId="173" fontId="22" fillId="0" borderId="0" xfId="0" applyNumberFormat="1" applyFont="1" applyAlignment="1">
      <alignment/>
    </xf>
    <xf numFmtId="0" fontId="26" fillId="0" borderId="0" xfId="89" applyFont="1" applyBorder="1" applyAlignment="1">
      <alignment horizontal="center"/>
      <protection/>
    </xf>
    <xf numFmtId="0" fontId="27" fillId="0" borderId="0" xfId="89" applyFont="1" applyBorder="1" applyAlignment="1">
      <alignment horizontal="center"/>
      <protection/>
    </xf>
    <xf numFmtId="0" fontId="19" fillId="0" borderId="0" xfId="0" applyFont="1" applyAlignment="1">
      <alignment horizontal="right" wrapText="1"/>
    </xf>
    <xf numFmtId="0" fontId="14" fillId="0" borderId="0" xfId="89" applyFont="1" applyAlignment="1">
      <alignment horizontal="right"/>
      <protection/>
    </xf>
    <xf numFmtId="176" fontId="23" fillId="0" borderId="0" xfId="89" applyNumberFormat="1" applyFont="1">
      <alignment/>
      <protection/>
    </xf>
    <xf numFmtId="0" fontId="14" fillId="0" borderId="0" xfId="89" applyFont="1" applyBorder="1" applyAlignment="1">
      <alignment/>
      <protection/>
    </xf>
    <xf numFmtId="0" fontId="14" fillId="0" borderId="0" xfId="89" applyFont="1" applyAlignment="1">
      <alignment/>
      <protection/>
    </xf>
    <xf numFmtId="0" fontId="28" fillId="0" borderId="0" xfId="95" applyFont="1">
      <alignment/>
      <protection/>
    </xf>
    <xf numFmtId="0" fontId="23" fillId="0" borderId="0" xfId="89" applyFont="1" applyAlignment="1">
      <alignment horizontal="center"/>
      <protection/>
    </xf>
    <xf numFmtId="0" fontId="23" fillId="0" borderId="0" xfId="89" applyFont="1" applyAlignment="1">
      <alignment horizontal="left"/>
      <protection/>
    </xf>
    <xf numFmtId="4" fontId="23" fillId="0" borderId="0" xfId="89" applyNumberFormat="1" applyFont="1" applyAlignment="1">
      <alignment horizontal="right"/>
      <protection/>
    </xf>
    <xf numFmtId="176" fontId="23" fillId="0" borderId="0" xfId="89" applyNumberFormat="1" applyFont="1" applyBorder="1" applyAlignment="1">
      <alignment horizontal="right" vertical="center"/>
      <protection/>
    </xf>
    <xf numFmtId="0" fontId="18" fillId="0" borderId="0" xfId="78" applyFont="1" applyAlignment="1" applyProtection="1">
      <alignment horizontal="right"/>
      <protection locked="0"/>
    </xf>
    <xf numFmtId="0" fontId="18" fillId="0" borderId="0" xfId="78" applyFont="1" applyProtection="1">
      <alignment/>
      <protection locked="0"/>
    </xf>
    <xf numFmtId="0" fontId="18" fillId="0" borderId="0" xfId="78" applyFont="1" applyAlignment="1" applyProtection="1">
      <alignment horizontal="center"/>
      <protection locked="0"/>
    </xf>
    <xf numFmtId="2" fontId="18" fillId="0" borderId="0" xfId="78" applyNumberFormat="1" applyFont="1" applyProtection="1">
      <alignment/>
      <protection locked="0"/>
    </xf>
    <xf numFmtId="4" fontId="18" fillId="0" borderId="0" xfId="78" applyNumberFormat="1" applyFont="1" applyAlignment="1" applyProtection="1">
      <alignment horizontal="right"/>
      <protection locked="0"/>
    </xf>
    <xf numFmtId="0" fontId="18" fillId="0" borderId="0" xfId="78" applyFont="1">
      <alignment/>
      <protection/>
    </xf>
    <xf numFmtId="0" fontId="19" fillId="0" borderId="0" xfId="95" applyFont="1" applyFill="1" applyAlignment="1" applyProtection="1">
      <alignment horizontal="right" vertical="top"/>
      <protection locked="0"/>
    </xf>
    <xf numFmtId="49" fontId="19" fillId="0" borderId="0" xfId="95" applyNumberFormat="1" applyFont="1" applyFill="1" applyAlignment="1" applyProtection="1">
      <alignment horizontal="justify" vertical="top" wrapText="1"/>
      <protection locked="0"/>
    </xf>
    <xf numFmtId="0" fontId="19" fillId="0" borderId="0" xfId="95" applyFont="1" applyFill="1" applyAlignment="1" applyProtection="1">
      <alignment horizontal="center"/>
      <protection locked="0"/>
    </xf>
    <xf numFmtId="2" fontId="19" fillId="0" borderId="0" xfId="95" applyNumberFormat="1" applyFont="1" applyFill="1" applyAlignment="1" applyProtection="1">
      <alignment horizontal="right"/>
      <protection locked="0"/>
    </xf>
    <xf numFmtId="0" fontId="19" fillId="0" borderId="23" xfId="90" applyNumberFormat="1" applyFont="1" applyFill="1" applyBorder="1" applyAlignment="1" applyProtection="1">
      <alignment horizontal="right" vertical="top"/>
      <protection locked="0"/>
    </xf>
    <xf numFmtId="0" fontId="19" fillId="0" borderId="23" xfId="90" applyNumberFormat="1" applyFont="1" applyFill="1" applyBorder="1" applyAlignment="1" applyProtection="1">
      <alignment vertical="top"/>
      <protection locked="0"/>
    </xf>
    <xf numFmtId="0" fontId="19" fillId="0" borderId="23" xfId="90" applyFont="1" applyFill="1" applyBorder="1" applyAlignment="1" applyProtection="1">
      <alignment horizontal="center"/>
      <protection locked="0"/>
    </xf>
    <xf numFmtId="2" fontId="19" fillId="0" borderId="23" xfId="90" applyNumberFormat="1" applyFont="1" applyFill="1" applyBorder="1" applyAlignment="1" applyProtection="1">
      <alignment horizontal="right"/>
      <protection locked="0"/>
    </xf>
    <xf numFmtId="4" fontId="19" fillId="0" borderId="23" xfId="90" applyNumberFormat="1" applyFont="1" applyFill="1" applyBorder="1" applyAlignment="1" applyProtection="1">
      <alignment horizontal="right" vertical="center"/>
      <protection locked="0"/>
    </xf>
    <xf numFmtId="0" fontId="18" fillId="0" borderId="0" xfId="93" applyFont="1" applyFill="1" applyAlignment="1" applyProtection="1">
      <alignment horizontal="right" vertical="top"/>
      <protection locked="0"/>
    </xf>
    <xf numFmtId="11" fontId="18" fillId="0" borderId="0" xfId="78" applyNumberFormat="1" applyFont="1" applyFill="1" applyBorder="1" applyAlignment="1">
      <alignment vertical="top" wrapText="1"/>
      <protection/>
    </xf>
    <xf numFmtId="0" fontId="18" fillId="0" borderId="0" xfId="93" applyFont="1" applyFill="1" applyAlignment="1" applyProtection="1">
      <alignment horizontal="center"/>
      <protection locked="0"/>
    </xf>
    <xf numFmtId="0" fontId="18" fillId="0" borderId="0" xfId="78" applyFont="1" applyAlignment="1" applyProtection="1">
      <alignment horizontal="right" vertical="top"/>
      <protection locked="0"/>
    </xf>
    <xf numFmtId="0" fontId="18" fillId="0" borderId="0" xfId="78" applyFont="1" applyFill="1" applyBorder="1" applyAlignment="1">
      <alignment horizontal="right"/>
      <protection/>
    </xf>
    <xf numFmtId="0" fontId="18" fillId="0" borderId="0" xfId="95" applyFont="1" applyFill="1" applyAlignment="1" applyProtection="1">
      <alignment horizontal="center"/>
      <protection locked="0"/>
    </xf>
    <xf numFmtId="0" fontId="18" fillId="0" borderId="0" xfId="78" applyFont="1" applyFill="1" applyAlignment="1">
      <alignment horizontal="right"/>
      <protection/>
    </xf>
    <xf numFmtId="0" fontId="18" fillId="0" borderId="0" xfId="78" applyFont="1" applyAlignment="1" applyProtection="1">
      <alignment vertical="top" wrapText="1"/>
      <protection locked="0"/>
    </xf>
    <xf numFmtId="0" fontId="18" fillId="0" borderId="0" xfId="78" applyFont="1" applyFill="1" applyBorder="1" applyAlignment="1" applyProtection="1">
      <alignment horizontal="right"/>
      <protection locked="0"/>
    </xf>
    <xf numFmtId="0" fontId="18" fillId="0" borderId="0" xfId="78" applyFont="1" applyFill="1" applyBorder="1" applyProtection="1">
      <alignment/>
      <protection locked="0"/>
    </xf>
    <xf numFmtId="0" fontId="18" fillId="0" borderId="0" xfId="78" applyFont="1" applyFill="1" applyBorder="1" applyAlignment="1" applyProtection="1">
      <alignment horizontal="center"/>
      <protection locked="0"/>
    </xf>
    <xf numFmtId="2" fontId="18" fillId="0" borderId="0" xfId="78" applyNumberFormat="1" applyFont="1" applyFill="1" applyBorder="1" applyProtection="1">
      <alignment/>
      <protection locked="0"/>
    </xf>
    <xf numFmtId="2" fontId="18" fillId="0" borderId="0" xfId="78" applyNumberFormat="1" applyFont="1" applyFill="1" applyBorder="1" applyAlignment="1" applyProtection="1">
      <alignment horizontal="right"/>
      <protection locked="0"/>
    </xf>
    <xf numFmtId="0" fontId="18" fillId="0" borderId="0" xfId="78" applyFont="1" applyFill="1" applyBorder="1">
      <alignment/>
      <protection/>
    </xf>
    <xf numFmtId="0" fontId="19" fillId="0" borderId="0" xfId="95" applyFont="1" applyFill="1" applyBorder="1" applyAlignment="1" applyProtection="1">
      <alignment horizontal="right" vertical="top"/>
      <protection locked="0"/>
    </xf>
    <xf numFmtId="49" fontId="19" fillId="0" borderId="0" xfId="95" applyNumberFormat="1" applyFont="1" applyFill="1" applyBorder="1" applyAlignment="1" applyProtection="1">
      <alignment horizontal="justify" vertical="top" wrapText="1"/>
      <protection locked="0"/>
    </xf>
    <xf numFmtId="0" fontId="19" fillId="0" borderId="0" xfId="95" applyFont="1" applyFill="1" applyBorder="1" applyAlignment="1" applyProtection="1">
      <alignment horizontal="center"/>
      <protection locked="0"/>
    </xf>
    <xf numFmtId="2" fontId="19" fillId="0" borderId="0" xfId="95" applyNumberFormat="1" applyFont="1" applyFill="1" applyBorder="1" applyAlignment="1" applyProtection="1">
      <alignment horizontal="right"/>
      <protection locked="0"/>
    </xf>
    <xf numFmtId="0" fontId="19" fillId="0" borderId="0" xfId="90" applyNumberFormat="1" applyFont="1" applyFill="1" applyBorder="1" applyAlignment="1" applyProtection="1">
      <alignment horizontal="right" vertical="top"/>
      <protection locked="0"/>
    </xf>
    <xf numFmtId="0" fontId="19" fillId="0" borderId="0" xfId="90" applyNumberFormat="1" applyFont="1" applyFill="1" applyBorder="1" applyAlignment="1" applyProtection="1">
      <alignment vertical="top"/>
      <protection locked="0"/>
    </xf>
    <xf numFmtId="0" fontId="19" fillId="0" borderId="0" xfId="90" applyFont="1" applyFill="1" applyBorder="1" applyAlignment="1" applyProtection="1">
      <alignment horizontal="center"/>
      <protection locked="0"/>
    </xf>
    <xf numFmtId="2" fontId="19" fillId="0" borderId="0" xfId="90" applyNumberFormat="1" applyFont="1" applyFill="1" applyBorder="1" applyAlignment="1" applyProtection="1">
      <alignment horizontal="right"/>
      <protection locked="0"/>
    </xf>
    <xf numFmtId="4" fontId="19" fillId="0" borderId="0" xfId="90" applyNumberFormat="1" applyFont="1" applyFill="1" applyBorder="1" applyAlignment="1" applyProtection="1">
      <alignment horizontal="right" vertical="center"/>
      <protection locked="0"/>
    </xf>
    <xf numFmtId="0" fontId="18" fillId="0" borderId="0" xfId="78" applyFont="1" applyFill="1" applyBorder="1" applyAlignment="1" applyProtection="1">
      <alignment horizontal="right" vertical="top"/>
      <protection locked="0"/>
    </xf>
    <xf numFmtId="0" fontId="18" fillId="0" borderId="0" xfId="78" applyFont="1" applyFill="1" applyBorder="1" applyAlignment="1" applyProtection="1">
      <alignment horizontal="left" vertical="top" wrapText="1"/>
      <protection/>
    </xf>
    <xf numFmtId="49" fontId="18" fillId="0" borderId="0" xfId="78" applyNumberFormat="1" applyFont="1" applyFill="1" applyBorder="1" applyAlignment="1" applyProtection="1">
      <alignment horizontal="left" vertical="top" wrapText="1"/>
      <protection locked="0"/>
    </xf>
    <xf numFmtId="0" fontId="18" fillId="0" borderId="0" xfId="95" applyFont="1" applyFill="1" applyBorder="1" applyAlignment="1" applyProtection="1">
      <alignment horizontal="center"/>
      <protection locked="0"/>
    </xf>
    <xf numFmtId="0" fontId="18" fillId="0" borderId="0" xfId="78" applyFont="1" applyFill="1" applyBorder="1" applyAlignment="1" applyProtection="1">
      <alignment vertical="top" wrapText="1"/>
      <protection locked="0"/>
    </xf>
    <xf numFmtId="49" fontId="18" fillId="0" borderId="0" xfId="78" applyNumberFormat="1" applyFont="1" applyBorder="1" applyAlignment="1" applyProtection="1">
      <alignment horizontal="justify" vertical="top" wrapText="1"/>
      <protection locked="0"/>
    </xf>
    <xf numFmtId="4" fontId="18" fillId="0" borderId="0" xfId="95" applyNumberFormat="1" applyFont="1" applyFill="1" applyAlignment="1" applyProtection="1">
      <alignment horizontal="right"/>
      <protection locked="0"/>
    </xf>
    <xf numFmtId="2" fontId="18" fillId="0" borderId="0" xfId="78" applyNumberFormat="1" applyFont="1">
      <alignment/>
      <protection/>
    </xf>
    <xf numFmtId="0" fontId="19" fillId="0" borderId="0" xfId="90" applyFont="1" applyFill="1" applyBorder="1" applyAlignment="1" applyProtection="1">
      <alignment horizontal="left"/>
      <protection locked="0"/>
    </xf>
    <xf numFmtId="4" fontId="18" fillId="0" borderId="0" xfId="78" applyNumberFormat="1" applyFont="1" applyFill="1" applyBorder="1" applyAlignment="1" applyProtection="1">
      <alignment horizontal="justify" vertical="top" wrapText="1"/>
      <protection hidden="1"/>
    </xf>
    <xf numFmtId="0" fontId="18" fillId="0" borderId="0" xfId="95" applyFont="1" applyFill="1" applyBorder="1" applyAlignment="1" applyProtection="1">
      <alignment horizontal="right"/>
      <protection locked="0"/>
    </xf>
    <xf numFmtId="0" fontId="18" fillId="0" borderId="0" xfId="95" applyFont="1" applyFill="1" applyAlignment="1" applyProtection="1">
      <alignment horizontal="right"/>
      <protection locked="0"/>
    </xf>
    <xf numFmtId="0" fontId="18" fillId="0" borderId="0" xfId="96" applyFont="1" applyFill="1" applyAlignment="1" applyProtection="1">
      <alignment horizontal="right" vertical="top"/>
      <protection locked="0"/>
    </xf>
    <xf numFmtId="49" fontId="18" fillId="0" borderId="0" xfId="96" applyNumberFormat="1" applyFont="1" applyFill="1" applyAlignment="1" applyProtection="1">
      <alignment horizontal="justify" vertical="top" wrapText="1"/>
      <protection locked="0"/>
    </xf>
    <xf numFmtId="0" fontId="18" fillId="0" borderId="0" xfId="96" applyFont="1" applyFill="1" applyAlignment="1" applyProtection="1">
      <alignment horizontal="right"/>
      <protection locked="0"/>
    </xf>
    <xf numFmtId="2" fontId="18" fillId="0" borderId="0" xfId="96" applyNumberFormat="1" applyFont="1" applyFill="1" applyAlignment="1" applyProtection="1">
      <alignment horizontal="right"/>
      <protection locked="0"/>
    </xf>
    <xf numFmtId="0" fontId="18" fillId="0" borderId="0" xfId="96" applyFont="1" applyFill="1">
      <alignment/>
      <protection/>
    </xf>
    <xf numFmtId="0" fontId="19" fillId="0" borderId="0" xfId="96" applyFont="1" applyFill="1" applyAlignment="1" applyProtection="1">
      <alignment horizontal="right" vertical="top"/>
      <protection locked="0"/>
    </xf>
    <xf numFmtId="49" fontId="19" fillId="0" borderId="0" xfId="96" applyNumberFormat="1" applyFont="1" applyFill="1" applyAlignment="1" applyProtection="1">
      <alignment horizontal="justify" vertical="top" wrapText="1"/>
      <protection locked="0"/>
    </xf>
    <xf numFmtId="0" fontId="19" fillId="0" borderId="22" xfId="96" applyFont="1" applyFill="1" applyBorder="1" applyAlignment="1" applyProtection="1">
      <alignment horizontal="right" vertical="top"/>
      <protection locked="0"/>
    </xf>
    <xf numFmtId="49" fontId="19" fillId="0" borderId="22" xfId="96" applyNumberFormat="1" applyFont="1" applyFill="1" applyBorder="1" applyAlignment="1" applyProtection="1">
      <alignment horizontal="justify" vertical="top" wrapText="1"/>
      <protection locked="0"/>
    </xf>
    <xf numFmtId="0" fontId="18" fillId="0" borderId="22" xfId="96" applyFont="1" applyFill="1" applyBorder="1" applyAlignment="1" applyProtection="1">
      <alignment horizontal="right"/>
      <protection locked="0"/>
    </xf>
    <xf numFmtId="2" fontId="18" fillId="0" borderId="22" xfId="96" applyNumberFormat="1" applyFont="1" applyFill="1" applyBorder="1" applyAlignment="1" applyProtection="1">
      <alignment horizontal="right"/>
      <protection locked="0"/>
    </xf>
    <xf numFmtId="2" fontId="18" fillId="0" borderId="22" xfId="78" applyNumberFormat="1" applyFont="1" applyBorder="1" applyProtection="1">
      <alignment/>
      <protection locked="0"/>
    </xf>
    <xf numFmtId="0" fontId="19" fillId="0" borderId="24" xfId="96" applyFont="1" applyFill="1" applyBorder="1" applyAlignment="1" applyProtection="1">
      <alignment horizontal="right" vertical="top"/>
      <protection locked="0"/>
    </xf>
    <xf numFmtId="49" fontId="19" fillId="0" borderId="25" xfId="96" applyNumberFormat="1" applyFont="1" applyFill="1" applyBorder="1" applyAlignment="1" applyProtection="1">
      <alignment horizontal="justify" vertical="top" wrapText="1"/>
      <protection locked="0"/>
    </xf>
    <xf numFmtId="0" fontId="19" fillId="0" borderId="25" xfId="96" applyFont="1" applyFill="1" applyBorder="1" applyAlignment="1" applyProtection="1">
      <alignment horizontal="right"/>
      <protection locked="0"/>
    </xf>
    <xf numFmtId="2" fontId="19" fillId="0" borderId="25" xfId="96" applyNumberFormat="1" applyFont="1" applyFill="1" applyBorder="1" applyAlignment="1" applyProtection="1">
      <alignment horizontal="right"/>
      <protection locked="0"/>
    </xf>
    <xf numFmtId="0" fontId="19" fillId="0" borderId="0" xfId="96" applyFont="1" applyFill="1" applyBorder="1" applyAlignment="1" applyProtection="1">
      <alignment horizontal="right" vertical="top"/>
      <protection locked="0"/>
    </xf>
    <xf numFmtId="49" fontId="19" fillId="0" borderId="0" xfId="96" applyNumberFormat="1" applyFont="1" applyFill="1" applyBorder="1" applyAlignment="1" applyProtection="1">
      <alignment horizontal="justify" vertical="top" wrapText="1"/>
      <protection locked="0"/>
    </xf>
    <xf numFmtId="0" fontId="19" fillId="0" borderId="0" xfId="96" applyFont="1" applyFill="1" applyBorder="1" applyAlignment="1" applyProtection="1">
      <alignment horizontal="right"/>
      <protection locked="0"/>
    </xf>
    <xf numFmtId="2" fontId="19" fillId="0" borderId="0" xfId="96" applyNumberFormat="1" applyFont="1" applyFill="1" applyBorder="1" applyAlignment="1" applyProtection="1">
      <alignment horizontal="right"/>
      <protection locked="0"/>
    </xf>
    <xf numFmtId="0" fontId="18" fillId="0" borderId="0" xfId="96" applyFont="1" applyFill="1" applyBorder="1" applyAlignment="1" applyProtection="1">
      <alignment horizontal="right"/>
      <protection locked="0"/>
    </xf>
    <xf numFmtId="2" fontId="18" fillId="0" borderId="0" xfId="96" applyNumberFormat="1" applyFont="1" applyFill="1" applyBorder="1" applyAlignment="1" applyProtection="1">
      <alignment horizontal="right"/>
      <protection locked="0"/>
    </xf>
    <xf numFmtId="0" fontId="18" fillId="0" borderId="0" xfId="77" applyFont="1" applyFill="1">
      <alignment/>
      <protection/>
    </xf>
    <xf numFmtId="0" fontId="18" fillId="0" borderId="22" xfId="96" applyFont="1" applyFill="1" applyBorder="1" applyAlignment="1" applyProtection="1">
      <alignment horizontal="right" vertical="top"/>
      <protection locked="0"/>
    </xf>
    <xf numFmtId="49" fontId="18" fillId="0" borderId="22" xfId="96" applyNumberFormat="1" applyFont="1" applyFill="1" applyBorder="1" applyAlignment="1" applyProtection="1">
      <alignment horizontal="justify" vertical="top" wrapText="1"/>
      <protection locked="0"/>
    </xf>
    <xf numFmtId="49" fontId="18" fillId="0" borderId="0" xfId="96" applyNumberFormat="1" applyFont="1" applyFill="1" applyBorder="1" applyAlignment="1" applyProtection="1">
      <alignment horizontal="justify" vertical="top" wrapText="1"/>
      <protection locked="0"/>
    </xf>
    <xf numFmtId="0" fontId="0" fillId="0" borderId="0" xfId="95" applyFont="1" applyFill="1" applyAlignment="1" applyProtection="1">
      <alignment horizontal="right" vertical="top"/>
      <protection locked="0"/>
    </xf>
    <xf numFmtId="49" fontId="0" fillId="0" borderId="0" xfId="95" applyNumberFormat="1" applyFont="1" applyFill="1" applyAlignment="1" applyProtection="1">
      <alignment horizontal="left" vertical="top" wrapText="1"/>
      <protection locked="0"/>
    </xf>
    <xf numFmtId="0" fontId="0" fillId="0" borderId="0" xfId="95" applyFont="1" applyFill="1" applyAlignment="1" applyProtection="1">
      <alignment horizontal="right"/>
      <protection locked="0"/>
    </xf>
    <xf numFmtId="2" fontId="0" fillId="0" borderId="0" xfId="95" applyNumberFormat="1" applyFont="1" applyFill="1" applyAlignment="1" applyProtection="1">
      <alignment horizontal="center"/>
      <protection locked="0"/>
    </xf>
    <xf numFmtId="4" fontId="30" fillId="0" borderId="0" xfId="95" applyNumberFormat="1" applyFont="1" applyFill="1" applyAlignment="1" applyProtection="1">
      <alignment horizontal="right"/>
      <protection locked="0"/>
    </xf>
    <xf numFmtId="0" fontId="0" fillId="0" borderId="0" xfId="95" applyFont="1" applyFill="1" applyAlignment="1">
      <alignment wrapText="1"/>
      <protection/>
    </xf>
    <xf numFmtId="0" fontId="0" fillId="0" borderId="0" xfId="95" applyFont="1" applyFill="1">
      <alignment/>
      <protection/>
    </xf>
    <xf numFmtId="0" fontId="18" fillId="0" borderId="0" xfId="95" applyFont="1" applyFill="1" applyAlignment="1" applyProtection="1">
      <alignment horizontal="right" vertical="top"/>
      <protection locked="0"/>
    </xf>
    <xf numFmtId="49" fontId="18" fillId="0" borderId="0" xfId="95" applyNumberFormat="1" applyFont="1" applyFill="1" applyAlignment="1" applyProtection="1">
      <alignment horizontal="left" vertical="top" wrapText="1"/>
      <protection locked="0"/>
    </xf>
    <xf numFmtId="0" fontId="18" fillId="0" borderId="0" xfId="95" applyFont="1" applyFill="1" applyAlignment="1" applyProtection="1">
      <alignment horizontal="right"/>
      <protection locked="0"/>
    </xf>
    <xf numFmtId="2" fontId="18" fillId="0" borderId="0" xfId="95" applyNumberFormat="1" applyFont="1" applyFill="1" applyAlignment="1" applyProtection="1">
      <alignment horizontal="center"/>
      <protection locked="0"/>
    </xf>
    <xf numFmtId="4" fontId="22" fillId="0" borderId="0" xfId="95" applyNumberFormat="1" applyFont="1" applyFill="1" applyAlignment="1" applyProtection="1">
      <alignment horizontal="right"/>
      <protection locked="0"/>
    </xf>
    <xf numFmtId="0" fontId="19" fillId="0" borderId="0" xfId="95" applyFont="1" applyFill="1" applyAlignment="1" applyProtection="1">
      <alignment horizontal="right" vertical="top"/>
      <protection locked="0"/>
    </xf>
    <xf numFmtId="49" fontId="19" fillId="0" borderId="0" xfId="95" applyNumberFormat="1" applyFont="1" applyFill="1" applyAlignment="1" applyProtection="1">
      <alignment horizontal="left" vertical="top" wrapText="1"/>
      <protection locked="0"/>
    </xf>
    <xf numFmtId="0" fontId="19" fillId="0" borderId="0" xfId="95" applyFont="1" applyFill="1" applyAlignment="1" applyProtection="1">
      <alignment horizontal="right"/>
      <protection locked="0"/>
    </xf>
    <xf numFmtId="2" fontId="19" fillId="0" borderId="0" xfId="95" applyNumberFormat="1" applyFont="1" applyFill="1" applyAlignment="1" applyProtection="1">
      <alignment horizontal="center"/>
      <protection locked="0"/>
    </xf>
    <xf numFmtId="4" fontId="31" fillId="0" borderId="0" xfId="95" applyNumberFormat="1" applyFont="1" applyFill="1" applyAlignment="1" applyProtection="1">
      <alignment horizontal="right"/>
      <protection locked="0"/>
    </xf>
    <xf numFmtId="0" fontId="21" fillId="0" borderId="0" xfId="95" applyFont="1" applyFill="1" applyAlignment="1">
      <alignment wrapText="1"/>
      <protection/>
    </xf>
    <xf numFmtId="0" fontId="21" fillId="0" borderId="0" xfId="95" applyFont="1" applyFill="1">
      <alignment/>
      <protection/>
    </xf>
    <xf numFmtId="0" fontId="19" fillId="0" borderId="26" xfId="95" applyFont="1" applyFill="1" applyBorder="1" applyAlignment="1" applyProtection="1">
      <alignment horizontal="right" vertical="top"/>
      <protection locked="0"/>
    </xf>
    <xf numFmtId="49" fontId="19" fillId="0" borderId="26" xfId="95" applyNumberFormat="1" applyFont="1" applyFill="1" applyBorder="1" applyAlignment="1" applyProtection="1">
      <alignment horizontal="left" vertical="top" wrapText="1"/>
      <protection locked="0"/>
    </xf>
    <xf numFmtId="0" fontId="19" fillId="0" borderId="26" xfId="95" applyFont="1" applyFill="1" applyBorder="1" applyAlignment="1" applyProtection="1">
      <alignment horizontal="right"/>
      <protection locked="0"/>
    </xf>
    <xf numFmtId="2" fontId="19" fillId="0" borderId="26" xfId="95" applyNumberFormat="1" applyFont="1" applyFill="1" applyBorder="1" applyAlignment="1" applyProtection="1">
      <alignment horizontal="center"/>
      <protection locked="0"/>
    </xf>
    <xf numFmtId="4" fontId="31" fillId="0" borderId="26" xfId="95" applyNumberFormat="1" applyFont="1" applyFill="1" applyBorder="1" applyAlignment="1" applyProtection="1">
      <alignment horizontal="right" vertical="center"/>
      <protection locked="0"/>
    </xf>
    <xf numFmtId="0" fontId="21" fillId="0" borderId="0" xfId="95" applyFont="1" applyFill="1" applyBorder="1" applyAlignment="1" applyProtection="1">
      <alignment horizontal="right" vertical="top"/>
      <protection locked="0"/>
    </xf>
    <xf numFmtId="49" fontId="21" fillId="0" borderId="0" xfId="95" applyNumberFormat="1" applyFont="1" applyFill="1" applyBorder="1" applyAlignment="1" applyProtection="1">
      <alignment horizontal="left" vertical="top" wrapText="1"/>
      <protection locked="0"/>
    </xf>
    <xf numFmtId="0" fontId="21" fillId="0" borderId="0" xfId="95" applyFont="1" applyFill="1" applyBorder="1" applyAlignment="1" applyProtection="1">
      <alignment horizontal="right"/>
      <protection locked="0"/>
    </xf>
    <xf numFmtId="4" fontId="32" fillId="0" borderId="0" xfId="95" applyNumberFormat="1" applyFont="1" applyFill="1" applyBorder="1" applyAlignment="1" applyProtection="1">
      <alignment horizontal="right" vertical="center"/>
      <protection locked="0"/>
    </xf>
    <xf numFmtId="0" fontId="22" fillId="0" borderId="0" xfId="95" applyFont="1" applyFill="1" applyBorder="1" applyAlignment="1" applyProtection="1">
      <alignment horizontal="right" vertical="top"/>
      <protection locked="0"/>
    </xf>
    <xf numFmtId="0" fontId="22" fillId="0" borderId="0" xfId="95" applyFont="1" applyFill="1" applyBorder="1" applyAlignment="1">
      <alignment horizontal="left" wrapText="1"/>
      <protection/>
    </xf>
    <xf numFmtId="0" fontId="22" fillId="0" borderId="0" xfId="95" applyFont="1" applyFill="1" applyAlignment="1">
      <alignment horizontal="center"/>
      <protection/>
    </xf>
    <xf numFmtId="0" fontId="18" fillId="0" borderId="0" xfId="95" applyFont="1" applyFill="1" applyAlignment="1">
      <alignment vertical="center" wrapText="1"/>
      <protection/>
    </xf>
    <xf numFmtId="0" fontId="18" fillId="0" borderId="0" xfId="95" applyFont="1" applyFill="1">
      <alignment/>
      <protection/>
    </xf>
    <xf numFmtId="0" fontId="18" fillId="0" borderId="0" xfId="95" applyFont="1" applyFill="1" applyAlignment="1">
      <alignment horizontal="center"/>
      <protection/>
    </xf>
    <xf numFmtId="0" fontId="22" fillId="0" borderId="0" xfId="95" applyNumberFormat="1" applyFont="1" applyFill="1" applyBorder="1" applyAlignment="1" applyProtection="1">
      <alignment horizontal="right" vertical="top"/>
      <protection locked="0"/>
    </xf>
    <xf numFmtId="178" fontId="22" fillId="0" borderId="0" xfId="95" applyNumberFormat="1" applyFont="1" applyFill="1" applyBorder="1" applyAlignment="1" applyProtection="1">
      <alignment horizontal="right" vertical="top"/>
      <protection locked="0"/>
    </xf>
    <xf numFmtId="0" fontId="22" fillId="0" borderId="0" xfId="95" applyFont="1" applyFill="1" applyBorder="1" applyAlignment="1">
      <alignment horizontal="center"/>
      <protection/>
    </xf>
    <xf numFmtId="0" fontId="22" fillId="0" borderId="0" xfId="95" applyFont="1" applyFill="1" applyBorder="1" applyAlignment="1">
      <alignment horizontal="left"/>
      <protection/>
    </xf>
    <xf numFmtId="0" fontId="22" fillId="0" borderId="0" xfId="95" applyFont="1" applyFill="1" applyAlignment="1" applyProtection="1">
      <alignment horizontal="right"/>
      <protection locked="0"/>
    </xf>
    <xf numFmtId="49" fontId="22" fillId="0" borderId="0" xfId="94" applyNumberFormat="1"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0" xfId="95" applyFont="1" applyFill="1" applyAlignment="1" applyProtection="1">
      <alignment horizontal="center"/>
      <protection locked="0"/>
    </xf>
    <xf numFmtId="49" fontId="22" fillId="0" borderId="0" xfId="121" applyNumberFormat="1" applyFont="1" applyFill="1" applyBorder="1" applyAlignment="1" applyProtection="1">
      <alignment horizontal="left" vertical="top" wrapText="1"/>
      <protection locked="0"/>
    </xf>
    <xf numFmtId="0" fontId="18" fillId="0" borderId="0" xfId="95" applyFont="1" applyFill="1" applyAlignment="1">
      <alignment wrapText="1"/>
      <protection/>
    </xf>
    <xf numFmtId="4" fontId="22" fillId="0" borderId="0" xfId="0" applyNumberFormat="1" applyFont="1" applyFill="1" applyBorder="1" applyAlignment="1" applyProtection="1">
      <alignment horizontal="left" vertical="top" wrapText="1"/>
      <protection hidden="1"/>
    </xf>
    <xf numFmtId="4" fontId="35" fillId="0" borderId="0" xfId="78" applyNumberFormat="1" applyFont="1" applyFill="1" applyBorder="1" applyAlignment="1" applyProtection="1">
      <alignment horizontal="justify" vertical="top" wrapText="1"/>
      <protection hidden="1"/>
    </xf>
    <xf numFmtId="2" fontId="35" fillId="0" borderId="0" xfId="95" applyNumberFormat="1" applyFont="1" applyFill="1" applyAlignment="1" applyProtection="1">
      <alignment horizontal="right"/>
      <protection locked="0"/>
    </xf>
    <xf numFmtId="2" fontId="18" fillId="0" borderId="0" xfId="95" applyNumberFormat="1" applyFont="1" applyFill="1" applyAlignment="1">
      <alignment vertical="center" wrapText="1"/>
      <protection/>
    </xf>
    <xf numFmtId="49" fontId="22" fillId="0" borderId="0" xfId="95" applyNumberFormat="1" applyFont="1" applyFill="1" applyBorder="1" applyAlignment="1" applyProtection="1">
      <alignment horizontal="left" vertical="top" wrapText="1"/>
      <protection locked="0"/>
    </xf>
    <xf numFmtId="0" fontId="18" fillId="0" borderId="0" xfId="99" applyFont="1" applyFill="1" applyAlignment="1">
      <alignment wrapText="1"/>
      <protection/>
    </xf>
    <xf numFmtId="4" fontId="18" fillId="0" borderId="0" xfId="99" applyNumberFormat="1" applyFont="1" applyFill="1">
      <alignment/>
      <protection/>
    </xf>
    <xf numFmtId="0" fontId="18" fillId="0" borderId="0" xfId="99" applyFont="1" applyFill="1">
      <alignment/>
      <protection/>
    </xf>
    <xf numFmtId="0" fontId="22" fillId="0" borderId="0" xfId="95" applyFont="1" applyFill="1" applyBorder="1" applyAlignment="1" applyProtection="1">
      <alignment horizontal="right"/>
      <protection locked="0"/>
    </xf>
    <xf numFmtId="4" fontId="22" fillId="0" borderId="0" xfId="95" applyNumberFormat="1" applyFont="1" applyFill="1" applyBorder="1" applyAlignment="1" applyProtection="1">
      <alignment horizontal="right"/>
      <protection locked="0"/>
    </xf>
    <xf numFmtId="0" fontId="31" fillId="0" borderId="27" xfId="95" applyFont="1" applyFill="1" applyBorder="1" applyAlignment="1" applyProtection="1">
      <alignment horizontal="right" vertical="top"/>
      <protection locked="0"/>
    </xf>
    <xf numFmtId="49" fontId="31" fillId="0" borderId="27" xfId="95" applyNumberFormat="1" applyFont="1" applyFill="1" applyBorder="1" applyAlignment="1" applyProtection="1">
      <alignment horizontal="left" vertical="top" wrapText="1"/>
      <protection locked="0"/>
    </xf>
    <xf numFmtId="0" fontId="31" fillId="0" borderId="27" xfId="95" applyFont="1" applyFill="1" applyBorder="1" applyAlignment="1" applyProtection="1">
      <alignment horizontal="right"/>
      <protection locked="0"/>
    </xf>
    <xf numFmtId="4" fontId="31" fillId="0" borderId="27" xfId="95" applyNumberFormat="1" applyFont="1" applyFill="1" applyBorder="1" applyAlignment="1" applyProtection="1">
      <alignment horizontal="right" vertical="center"/>
      <protection locked="0"/>
    </xf>
    <xf numFmtId="0" fontId="0" fillId="0" borderId="0" xfId="99" applyNumberFormat="1" applyFont="1" applyFill="1" applyAlignment="1" applyProtection="1">
      <alignment horizontal="right" vertical="top"/>
      <protection locked="0"/>
    </xf>
    <xf numFmtId="49" fontId="0" fillId="0" borderId="0" xfId="99" applyNumberFormat="1" applyFont="1" applyFill="1" applyAlignment="1" applyProtection="1">
      <alignment horizontal="left" vertical="top" wrapText="1"/>
      <protection locked="0"/>
    </xf>
    <xf numFmtId="0" fontId="0" fillId="0" borderId="0" xfId="99" applyFont="1" applyFill="1" applyAlignment="1" applyProtection="1">
      <alignment horizontal="center"/>
      <protection locked="0"/>
    </xf>
    <xf numFmtId="2" fontId="0" fillId="0" borderId="0" xfId="99" applyNumberFormat="1" applyFont="1" applyFill="1" applyAlignment="1" applyProtection="1">
      <alignment horizontal="center"/>
      <protection locked="0"/>
    </xf>
    <xf numFmtId="4" fontId="30" fillId="0" borderId="0" xfId="99" applyNumberFormat="1" applyFont="1" applyFill="1" applyAlignment="1" applyProtection="1">
      <alignment horizontal="right"/>
      <protection locked="0"/>
    </xf>
    <xf numFmtId="0" fontId="0" fillId="0" borderId="0" xfId="95" applyFont="1" applyFill="1" applyAlignment="1">
      <alignment horizontal="right"/>
      <protection/>
    </xf>
    <xf numFmtId="49" fontId="0" fillId="0" borderId="0" xfId="95" applyNumberFormat="1" applyFont="1" applyFill="1" applyBorder="1" applyAlignment="1" applyProtection="1">
      <alignment horizontal="left" vertical="top" wrapText="1"/>
      <protection locked="0"/>
    </xf>
    <xf numFmtId="49" fontId="18" fillId="0" borderId="0" xfId="95" applyNumberFormat="1" applyFont="1" applyFill="1" applyAlignment="1" applyProtection="1">
      <alignment horizontal="right" vertical="top"/>
      <protection locked="0"/>
    </xf>
    <xf numFmtId="4" fontId="18" fillId="0" borderId="0" xfId="95" applyNumberFormat="1" applyFont="1" applyFill="1" applyAlignment="1" applyProtection="1">
      <alignment horizontal="center"/>
      <protection locked="0"/>
    </xf>
    <xf numFmtId="4" fontId="22" fillId="0" borderId="0" xfId="95" applyNumberFormat="1" applyFont="1" applyFill="1" applyAlignment="1" applyProtection="1">
      <alignment horizontal="center"/>
      <protection locked="0"/>
    </xf>
    <xf numFmtId="49" fontId="19" fillId="0" borderId="0" xfId="95" applyNumberFormat="1" applyFont="1" applyFill="1" applyAlignment="1" applyProtection="1">
      <alignment horizontal="right" vertical="top"/>
      <protection locked="0"/>
    </xf>
    <xf numFmtId="4" fontId="19" fillId="0" borderId="0" xfId="95" applyNumberFormat="1" applyFont="1" applyFill="1" applyAlignment="1" applyProtection="1">
      <alignment horizontal="center"/>
      <protection locked="0"/>
    </xf>
    <xf numFmtId="4" fontId="31" fillId="0" borderId="0" xfId="95" applyNumberFormat="1" applyFont="1" applyFill="1" applyAlignment="1" applyProtection="1">
      <alignment horizontal="center"/>
      <protection locked="0"/>
    </xf>
    <xf numFmtId="0" fontId="19" fillId="0" borderId="0" xfId="95" applyFont="1" applyFill="1" applyAlignment="1">
      <alignment wrapText="1"/>
      <protection/>
    </xf>
    <xf numFmtId="0" fontId="19" fillId="0" borderId="0" xfId="95" applyFont="1" applyFill="1">
      <alignment/>
      <protection/>
    </xf>
    <xf numFmtId="49" fontId="19" fillId="0" borderId="26" xfId="95" applyNumberFormat="1" applyFont="1" applyFill="1" applyBorder="1" applyAlignment="1" applyProtection="1">
      <alignment horizontal="right" vertical="top"/>
      <protection locked="0"/>
    </xf>
    <xf numFmtId="4" fontId="19" fillId="0" borderId="26" xfId="95" applyNumberFormat="1" applyFont="1" applyFill="1" applyBorder="1" applyAlignment="1" applyProtection="1">
      <alignment horizontal="center"/>
      <protection locked="0"/>
    </xf>
    <xf numFmtId="4" fontId="31" fillId="0" borderId="26" xfId="95" applyNumberFormat="1" applyFont="1" applyFill="1" applyBorder="1" applyAlignment="1" applyProtection="1">
      <alignment horizontal="center" vertical="center"/>
      <protection locked="0"/>
    </xf>
    <xf numFmtId="0" fontId="19" fillId="0" borderId="0" xfId="95" applyFont="1" applyFill="1" applyAlignment="1">
      <alignment horizontal="left"/>
      <protection/>
    </xf>
    <xf numFmtId="0" fontId="33" fillId="0" borderId="0" xfId="0" applyFont="1" applyFill="1" applyBorder="1" applyAlignment="1">
      <alignment horizontal="left" vertical="top" wrapText="1"/>
    </xf>
    <xf numFmtId="0" fontId="18" fillId="0" borderId="0" xfId="95" applyFont="1" applyFill="1" applyAlignment="1">
      <alignment horizontal="right"/>
      <protection/>
    </xf>
    <xf numFmtId="4" fontId="18" fillId="0" borderId="0" xfId="95" applyNumberFormat="1" applyFont="1" applyFill="1" applyAlignment="1">
      <alignment horizontal="center"/>
      <protection/>
    </xf>
    <xf numFmtId="0" fontId="34" fillId="0" borderId="0" xfId="0" applyFont="1" applyFill="1" applyBorder="1" applyAlignment="1">
      <alignment horizontal="left" vertical="top" wrapText="1"/>
    </xf>
    <xf numFmtId="49" fontId="18" fillId="0" borderId="0" xfId="95" applyNumberFormat="1" applyFont="1" applyFill="1" applyAlignment="1">
      <alignment horizontal="right" vertical="top"/>
      <protection/>
    </xf>
    <xf numFmtId="0" fontId="18" fillId="0" borderId="0" xfId="0" applyFont="1" applyAlignment="1">
      <alignment horizontal="left" vertical="top" wrapText="1"/>
    </xf>
    <xf numFmtId="0" fontId="29" fillId="0" borderId="0" xfId="0" applyFont="1" applyBorder="1" applyAlignment="1">
      <alignment horizontal="left" vertical="top" wrapText="1"/>
    </xf>
    <xf numFmtId="49" fontId="19" fillId="0" borderId="27" xfId="95" applyNumberFormat="1" applyFont="1" applyFill="1" applyBorder="1" applyAlignment="1" applyProtection="1">
      <alignment horizontal="right" vertical="top"/>
      <protection locked="0"/>
    </xf>
    <xf numFmtId="49" fontId="19" fillId="0" borderId="27" xfId="95" applyNumberFormat="1" applyFont="1" applyFill="1" applyBorder="1" applyAlignment="1" applyProtection="1">
      <alignment horizontal="left" vertical="top" wrapText="1"/>
      <protection locked="0"/>
    </xf>
    <xf numFmtId="0" fontId="19" fillId="0" borderId="27" xfId="95" applyFont="1" applyFill="1" applyBorder="1" applyAlignment="1" applyProtection="1">
      <alignment horizontal="right"/>
      <protection locked="0"/>
    </xf>
    <xf numFmtId="4" fontId="19" fillId="0" borderId="27" xfId="95" applyNumberFormat="1" applyFont="1" applyFill="1" applyBorder="1" applyAlignment="1" applyProtection="1">
      <alignment horizontal="center"/>
      <protection locked="0"/>
    </xf>
    <xf numFmtId="4" fontId="31" fillId="0" borderId="27" xfId="95" applyNumberFormat="1" applyFont="1" applyFill="1" applyBorder="1" applyAlignment="1" applyProtection="1">
      <alignment horizontal="center" vertical="center"/>
      <protection locked="0"/>
    </xf>
    <xf numFmtId="49" fontId="18" fillId="0" borderId="0" xfId="99" applyNumberFormat="1" applyFont="1" applyFill="1" applyAlignment="1" applyProtection="1">
      <alignment horizontal="right" vertical="top"/>
      <protection locked="0"/>
    </xf>
    <xf numFmtId="49" fontId="18" fillId="0" borderId="0" xfId="99" applyNumberFormat="1" applyFont="1" applyFill="1" applyAlignment="1" applyProtection="1">
      <alignment horizontal="left" vertical="top" wrapText="1"/>
      <protection locked="0"/>
    </xf>
    <xf numFmtId="0" fontId="18" fillId="0" borderId="0" xfId="99" applyFont="1" applyFill="1" applyAlignment="1" applyProtection="1">
      <alignment horizontal="right"/>
      <protection locked="0"/>
    </xf>
    <xf numFmtId="4" fontId="18" fillId="0" borderId="0" xfId="99" applyNumberFormat="1" applyFont="1" applyFill="1" applyAlignment="1" applyProtection="1">
      <alignment horizontal="center"/>
      <protection locked="0"/>
    </xf>
    <xf numFmtId="4" fontId="22" fillId="0" borderId="0" xfId="99" applyNumberFormat="1" applyFont="1" applyFill="1" applyAlignment="1" applyProtection="1">
      <alignment horizontal="center"/>
      <protection locked="0"/>
    </xf>
    <xf numFmtId="49" fontId="18" fillId="0" borderId="0" xfId="95" applyNumberFormat="1" applyFont="1" applyFill="1" applyBorder="1" applyAlignment="1" applyProtection="1">
      <alignment horizontal="left" vertical="top" wrapText="1"/>
      <protection locked="0"/>
    </xf>
    <xf numFmtId="0" fontId="18" fillId="0" borderId="0" xfId="95" applyFont="1" applyFill="1" applyBorder="1" applyAlignment="1" applyProtection="1">
      <alignment horizontal="right" vertical="top"/>
      <protection locked="0"/>
    </xf>
    <xf numFmtId="49" fontId="18" fillId="0" borderId="0" xfId="95" applyNumberFormat="1" applyFont="1" applyFill="1" applyBorder="1" applyAlignment="1" applyProtection="1">
      <alignment horizontal="justify" vertical="top" wrapText="1"/>
      <protection locked="0"/>
    </xf>
    <xf numFmtId="4" fontId="18" fillId="0" borderId="0" xfId="95" applyNumberFormat="1" applyFont="1" applyFill="1" applyBorder="1" applyAlignment="1" applyProtection="1">
      <alignment horizontal="center"/>
      <protection locked="0"/>
    </xf>
    <xf numFmtId="4" fontId="18" fillId="0" borderId="0" xfId="95" applyNumberFormat="1" applyFont="1" applyFill="1" applyBorder="1" applyAlignment="1" applyProtection="1">
      <alignment horizontal="right"/>
      <protection locked="0"/>
    </xf>
    <xf numFmtId="0" fontId="18" fillId="0" borderId="0" xfId="95" applyFont="1" applyFill="1" applyBorder="1" applyAlignment="1">
      <alignment wrapText="1"/>
      <protection/>
    </xf>
    <xf numFmtId="0" fontId="18" fillId="0" borderId="0" xfId="95" applyFont="1" applyFill="1" applyBorder="1">
      <alignment/>
      <protection/>
    </xf>
    <xf numFmtId="0" fontId="31" fillId="0" borderId="0" xfId="95" applyFont="1" applyFill="1" applyBorder="1" applyAlignment="1" applyProtection="1">
      <alignment horizontal="right" vertical="top"/>
      <protection locked="0"/>
    </xf>
    <xf numFmtId="49" fontId="31" fillId="0" borderId="0" xfId="95" applyNumberFormat="1" applyFont="1" applyFill="1" applyBorder="1" applyAlignment="1" applyProtection="1">
      <alignment horizontal="justify" vertical="top" wrapText="1"/>
      <protection locked="0"/>
    </xf>
    <xf numFmtId="0" fontId="31" fillId="0" borderId="0" xfId="95" applyFont="1" applyFill="1" applyBorder="1" applyAlignment="1" applyProtection="1">
      <alignment horizontal="right"/>
      <protection locked="0"/>
    </xf>
    <xf numFmtId="4" fontId="31" fillId="0" borderId="0" xfId="95" applyNumberFormat="1" applyFont="1" applyFill="1" applyBorder="1" applyAlignment="1" applyProtection="1">
      <alignment horizontal="center"/>
      <protection locked="0"/>
    </xf>
    <xf numFmtId="4" fontId="31" fillId="0" borderId="0" xfId="95" applyNumberFormat="1" applyFont="1" applyFill="1" applyBorder="1" applyAlignment="1" applyProtection="1">
      <alignment horizontal="right"/>
      <protection locked="0"/>
    </xf>
    <xf numFmtId="0" fontId="19" fillId="0" borderId="0" xfId="95" applyFont="1" applyFill="1" applyBorder="1" applyAlignment="1">
      <alignment wrapText="1"/>
      <protection/>
    </xf>
    <xf numFmtId="0" fontId="19" fillId="0" borderId="0" xfId="95" applyFont="1" applyFill="1" applyBorder="1">
      <alignment/>
      <protection/>
    </xf>
    <xf numFmtId="0" fontId="31" fillId="0" borderId="23" xfId="95" applyFont="1" applyFill="1" applyBorder="1" applyAlignment="1" applyProtection="1">
      <alignment horizontal="right" vertical="top"/>
      <protection locked="0"/>
    </xf>
    <xf numFmtId="49" fontId="31" fillId="0" borderId="23" xfId="95" applyNumberFormat="1" applyFont="1" applyFill="1" applyBorder="1" applyAlignment="1" applyProtection="1">
      <alignment horizontal="justify" vertical="top" wrapText="1"/>
      <protection locked="0"/>
    </xf>
    <xf numFmtId="0" fontId="31" fillId="0" borderId="23" xfId="95" applyFont="1" applyFill="1" applyBorder="1" applyAlignment="1" applyProtection="1">
      <alignment horizontal="right"/>
      <protection locked="0"/>
    </xf>
    <xf numFmtId="4" fontId="31" fillId="0" borderId="23" xfId="95" applyNumberFormat="1" applyFont="1" applyFill="1" applyBorder="1" applyAlignment="1" applyProtection="1">
      <alignment horizontal="center"/>
      <protection locked="0"/>
    </xf>
    <xf numFmtId="4" fontId="31" fillId="0" borderId="23" xfId="95" applyNumberFormat="1" applyFont="1" applyFill="1" applyBorder="1" applyAlignment="1" applyProtection="1">
      <alignment horizontal="right" vertical="center"/>
      <protection locked="0"/>
    </xf>
    <xf numFmtId="4" fontId="31" fillId="0" borderId="0" xfId="95" applyNumberFormat="1" applyFont="1" applyFill="1" applyBorder="1" applyAlignment="1" applyProtection="1">
      <alignment horizontal="right" vertical="center"/>
      <protection locked="0"/>
    </xf>
    <xf numFmtId="0" fontId="22" fillId="0" borderId="0" xfId="95" applyFont="1" applyFill="1" applyBorder="1" applyAlignment="1">
      <alignment horizontal="center"/>
      <protection/>
    </xf>
    <xf numFmtId="0" fontId="22" fillId="0" borderId="0" xfId="0" applyFont="1" applyFill="1" applyBorder="1" applyAlignment="1">
      <alignment horizontal="justify" vertical="top" wrapText="1"/>
    </xf>
    <xf numFmtId="4" fontId="22" fillId="0" borderId="0" xfId="95" applyNumberFormat="1" applyFont="1" applyFill="1" applyBorder="1" applyAlignment="1">
      <alignment horizontal="center"/>
      <protection/>
    </xf>
    <xf numFmtId="4" fontId="22" fillId="0" borderId="0" xfId="95" applyNumberFormat="1" applyFont="1" applyFill="1" applyBorder="1" applyAlignment="1" applyProtection="1">
      <alignment horizontal="right"/>
      <protection locked="0"/>
    </xf>
    <xf numFmtId="0" fontId="18" fillId="0" borderId="0" xfId="95" applyFont="1" applyFill="1" applyBorder="1" applyAlignment="1">
      <alignment vertical="center" wrapText="1"/>
      <protection/>
    </xf>
    <xf numFmtId="0" fontId="18" fillId="0" borderId="0" xfId="95" applyFont="1" applyFill="1" applyBorder="1" applyAlignment="1">
      <alignment horizontal="center"/>
      <protection/>
    </xf>
    <xf numFmtId="0" fontId="22" fillId="0" borderId="0" xfId="0" applyFont="1" applyFill="1" applyBorder="1" applyAlignment="1">
      <alignment horizontal="right" vertical="top" wrapText="1"/>
    </xf>
    <xf numFmtId="0" fontId="22" fillId="0" borderId="22" xfId="95" applyFont="1" applyFill="1" applyBorder="1" applyAlignment="1" applyProtection="1">
      <alignment horizontal="right" vertical="top"/>
      <protection locked="0"/>
    </xf>
    <xf numFmtId="49" fontId="22" fillId="0" borderId="22" xfId="95" applyNumberFormat="1" applyFont="1" applyFill="1" applyBorder="1" applyAlignment="1" applyProtection="1">
      <alignment horizontal="justify" vertical="top" wrapText="1"/>
      <protection locked="0"/>
    </xf>
    <xf numFmtId="0" fontId="22" fillId="0" borderId="22" xfId="95" applyFont="1" applyFill="1" applyBorder="1" applyAlignment="1" applyProtection="1">
      <alignment horizontal="right"/>
      <protection locked="0"/>
    </xf>
    <xf numFmtId="4" fontId="22" fillId="0" borderId="22" xfId="95" applyNumberFormat="1" applyFont="1" applyFill="1" applyBorder="1" applyAlignment="1" applyProtection="1">
      <alignment horizontal="center"/>
      <protection locked="0"/>
    </xf>
    <xf numFmtId="4" fontId="22" fillId="0" borderId="22" xfId="95" applyNumberFormat="1" applyFont="1" applyFill="1" applyBorder="1" applyAlignment="1" applyProtection="1">
      <alignment horizontal="right"/>
      <protection locked="0"/>
    </xf>
    <xf numFmtId="0" fontId="22" fillId="0" borderId="0" xfId="95" applyFont="1" applyFill="1" applyBorder="1" applyAlignment="1" applyProtection="1">
      <alignment horizontal="right" vertical="top"/>
      <protection locked="0"/>
    </xf>
    <xf numFmtId="49" fontId="22" fillId="0" borderId="0" xfId="95" applyNumberFormat="1" applyFont="1" applyFill="1" applyBorder="1" applyAlignment="1" applyProtection="1">
      <alignment horizontal="justify" vertical="top" wrapText="1"/>
      <protection locked="0"/>
    </xf>
    <xf numFmtId="0" fontId="22" fillId="0" borderId="0" xfId="95" applyFont="1" applyFill="1" applyBorder="1" applyAlignment="1" applyProtection="1">
      <alignment horizontal="right"/>
      <protection locked="0"/>
    </xf>
    <xf numFmtId="4" fontId="22" fillId="0" borderId="0" xfId="95" applyNumberFormat="1" applyFont="1" applyFill="1" applyBorder="1" applyAlignment="1" applyProtection="1">
      <alignment horizontal="center"/>
      <protection locked="0"/>
    </xf>
    <xf numFmtId="0" fontId="18" fillId="0" borderId="0" xfId="99" applyNumberFormat="1" applyFont="1" applyFill="1" applyBorder="1" applyAlignment="1" applyProtection="1">
      <alignment horizontal="right" vertical="top"/>
      <protection locked="0"/>
    </xf>
    <xf numFmtId="49" fontId="18" fillId="0" borderId="0" xfId="99" applyNumberFormat="1" applyFont="1" applyFill="1" applyBorder="1" applyAlignment="1" applyProtection="1">
      <alignment horizontal="left" vertical="top" wrapText="1"/>
      <protection locked="0"/>
    </xf>
    <xf numFmtId="0" fontId="18" fillId="0" borderId="0" xfId="99" applyFont="1" applyFill="1" applyBorder="1" applyAlignment="1" applyProtection="1">
      <alignment horizontal="center"/>
      <protection locked="0"/>
    </xf>
    <xf numFmtId="4" fontId="18" fillId="0" borderId="0" xfId="99" applyNumberFormat="1" applyFont="1" applyFill="1" applyBorder="1" applyAlignment="1" applyProtection="1">
      <alignment horizontal="center"/>
      <protection locked="0"/>
    </xf>
    <xf numFmtId="4" fontId="18" fillId="0" borderId="0" xfId="99" applyNumberFormat="1" applyFont="1" applyFill="1" applyBorder="1" applyAlignment="1" applyProtection="1">
      <alignment horizontal="right"/>
      <protection locked="0"/>
    </xf>
    <xf numFmtId="0" fontId="18" fillId="0" borderId="0" xfId="95" applyFont="1" applyFill="1" applyBorder="1" applyAlignment="1">
      <alignment horizontal="right"/>
      <protection/>
    </xf>
    <xf numFmtId="49" fontId="18" fillId="0" borderId="0" xfId="95" applyNumberFormat="1" applyFont="1" applyFill="1" applyBorder="1" applyAlignment="1" applyProtection="1">
      <alignment horizontal="left" vertical="top" wrapText="1"/>
      <protection locked="0"/>
    </xf>
    <xf numFmtId="0" fontId="19" fillId="0" borderId="0" xfId="89" applyFont="1" applyBorder="1">
      <alignment/>
      <protection/>
    </xf>
    <xf numFmtId="4" fontId="19" fillId="0" borderId="0" xfId="89" applyNumberFormat="1" applyFont="1" applyBorder="1" applyAlignment="1">
      <alignment horizontal="right"/>
      <protection/>
    </xf>
    <xf numFmtId="0" fontId="14" fillId="0" borderId="0" xfId="95" applyFont="1" applyFill="1" applyAlignment="1" applyProtection="1">
      <alignment horizontal="right" vertical="top"/>
      <protection locked="0"/>
    </xf>
    <xf numFmtId="49" fontId="14" fillId="0" borderId="0" xfId="95" applyNumberFormat="1" applyFont="1" applyFill="1" applyAlignment="1" applyProtection="1">
      <alignment horizontal="justify" vertical="top" wrapText="1"/>
      <protection locked="0"/>
    </xf>
    <xf numFmtId="0" fontId="14" fillId="0" borderId="0" xfId="95" applyFont="1" applyFill="1" applyAlignment="1" applyProtection="1">
      <alignment horizontal="right"/>
      <protection locked="0"/>
    </xf>
    <xf numFmtId="2" fontId="14" fillId="0" borderId="0" xfId="95" applyNumberFormat="1" applyFont="1" applyFill="1" applyAlignment="1" applyProtection="1">
      <alignment horizontal="center"/>
      <protection locked="0"/>
    </xf>
    <xf numFmtId="4" fontId="40" fillId="0" borderId="0" xfId="95" applyNumberFormat="1" applyFont="1" applyFill="1" applyAlignment="1" applyProtection="1">
      <alignment horizontal="right"/>
      <protection locked="0"/>
    </xf>
    <xf numFmtId="0" fontId="14" fillId="0" borderId="0" xfId="95" applyFont="1" applyFill="1" applyAlignment="1">
      <alignment wrapText="1"/>
      <protection/>
    </xf>
    <xf numFmtId="0" fontId="14" fillId="0" borderId="0" xfId="95" applyFont="1" applyFill="1">
      <alignment/>
      <protection/>
    </xf>
    <xf numFmtId="49" fontId="19" fillId="0" borderId="0" xfId="95" applyNumberFormat="1" applyFont="1" applyFill="1" applyAlignment="1" applyProtection="1">
      <alignment horizontal="justify" vertical="top" wrapText="1"/>
      <protection locked="0"/>
    </xf>
    <xf numFmtId="0" fontId="23" fillId="0" borderId="0" xfId="95" applyFont="1" applyFill="1" applyAlignment="1">
      <alignment wrapText="1"/>
      <protection/>
    </xf>
    <xf numFmtId="0" fontId="23" fillId="0" borderId="0" xfId="95" applyFont="1" applyFill="1">
      <alignment/>
      <protection/>
    </xf>
    <xf numFmtId="49" fontId="19" fillId="0" borderId="26" xfId="95" applyNumberFormat="1" applyFont="1" applyFill="1" applyBorder="1" applyAlignment="1" applyProtection="1">
      <alignment horizontal="justify" vertical="top" wrapText="1"/>
      <protection locked="0"/>
    </xf>
    <xf numFmtId="0" fontId="19" fillId="0" borderId="0" xfId="95" applyFont="1" applyFill="1" applyBorder="1" applyAlignment="1" applyProtection="1">
      <alignment horizontal="right" vertical="top"/>
      <protection locked="0"/>
    </xf>
    <xf numFmtId="49" fontId="19" fillId="0" borderId="0" xfId="95" applyNumberFormat="1" applyFont="1" applyFill="1" applyBorder="1" applyAlignment="1" applyProtection="1">
      <alignment horizontal="justify" vertical="top" wrapText="1"/>
      <protection locked="0"/>
    </xf>
    <xf numFmtId="0" fontId="19" fillId="0" borderId="0" xfId="95" applyFont="1" applyFill="1" applyBorder="1" applyAlignment="1" applyProtection="1">
      <alignment horizontal="right"/>
      <protection locked="0"/>
    </xf>
    <xf numFmtId="2" fontId="19" fillId="0" borderId="0" xfId="95" applyNumberFormat="1" applyFont="1" applyFill="1" applyBorder="1" applyAlignment="1" applyProtection="1">
      <alignment horizontal="center"/>
      <protection locked="0"/>
    </xf>
    <xf numFmtId="4" fontId="31" fillId="0" borderId="0" xfId="95" applyNumberFormat="1" applyFont="1" applyFill="1" applyBorder="1" applyAlignment="1" applyProtection="1">
      <alignment horizontal="right" vertical="center"/>
      <protection locked="0"/>
    </xf>
    <xf numFmtId="0" fontId="18" fillId="0" borderId="0" xfId="95" applyFont="1" applyFill="1" applyAlignment="1">
      <alignment horizontal="left" vertical="top" wrapText="1"/>
      <protection/>
    </xf>
    <xf numFmtId="0" fontId="14" fillId="0" borderId="0" xfId="95" applyFont="1" applyFill="1" applyAlignment="1">
      <alignment vertical="center" wrapText="1"/>
      <protection/>
    </xf>
    <xf numFmtId="0" fontId="14" fillId="0" borderId="0" xfId="95" applyFont="1" applyFill="1" applyAlignment="1">
      <alignment horizontal="center"/>
      <protection/>
    </xf>
    <xf numFmtId="49" fontId="18" fillId="0" borderId="0" xfId="95" applyNumberFormat="1" applyFont="1" applyFill="1" applyAlignment="1" applyProtection="1">
      <alignment horizontal="justify" vertical="top" wrapText="1"/>
      <protection locked="0"/>
    </xf>
    <xf numFmtId="2" fontId="18" fillId="0" borderId="0" xfId="95" applyNumberFormat="1" applyFont="1" applyFill="1" applyAlignment="1" applyProtection="1">
      <alignment horizontal="right"/>
      <protection locked="0"/>
    </xf>
    <xf numFmtId="4" fontId="42" fillId="0" borderId="0" xfId="99" applyNumberFormat="1" applyFont="1" applyFill="1" applyAlignment="1" applyProtection="1">
      <alignment horizontal="right"/>
      <protection locked="0"/>
    </xf>
    <xf numFmtId="0" fontId="14" fillId="0" borderId="0" xfId="95" applyFont="1" applyFill="1" applyAlignment="1">
      <alignment horizontal="right"/>
      <protection/>
    </xf>
    <xf numFmtId="49" fontId="0" fillId="0" borderId="0" xfId="95" applyNumberFormat="1" applyFont="1" applyFill="1" applyAlignment="1" applyProtection="1">
      <alignment horizontal="justify" vertical="top" wrapText="1"/>
      <protection locked="0"/>
    </xf>
    <xf numFmtId="0" fontId="14" fillId="0" borderId="0" xfId="90" applyNumberFormat="1" applyFont="1" applyFill="1" applyAlignment="1" applyProtection="1">
      <alignment horizontal="right" vertical="top"/>
      <protection locked="0"/>
    </xf>
    <xf numFmtId="0" fontId="14" fillId="0" borderId="0" xfId="90" applyFont="1" applyFill="1" applyAlignment="1" applyProtection="1">
      <alignment horizontal="justify" vertical="top"/>
      <protection locked="0"/>
    </xf>
    <xf numFmtId="0" fontId="14" fillId="0" borderId="0" xfId="90" applyFont="1" applyFill="1" applyAlignment="1" applyProtection="1">
      <alignment horizontal="left"/>
      <protection locked="0"/>
    </xf>
    <xf numFmtId="2" fontId="14" fillId="0" borderId="0" xfId="90" applyNumberFormat="1" applyFont="1" applyFill="1" applyAlignment="1" applyProtection="1">
      <alignment horizontal="right"/>
      <protection locked="0"/>
    </xf>
    <xf numFmtId="4" fontId="14" fillId="0" borderId="0" xfId="90" applyNumberFormat="1" applyFont="1" applyFill="1">
      <alignment/>
      <protection/>
    </xf>
    <xf numFmtId="0" fontId="14" fillId="0" borderId="0" xfId="90" applyFont="1" applyFill="1">
      <alignment/>
      <protection/>
    </xf>
    <xf numFmtId="0" fontId="19" fillId="0" borderId="0" xfId="90" applyFont="1" applyFill="1" applyAlignment="1" applyProtection="1">
      <alignment horizontal="right"/>
      <protection locked="0"/>
    </xf>
    <xf numFmtId="0" fontId="19" fillId="0" borderId="0" xfId="90" applyNumberFormat="1" applyFont="1" applyFill="1" applyAlignment="1" applyProtection="1">
      <alignment vertical="top"/>
      <protection locked="0"/>
    </xf>
    <xf numFmtId="0" fontId="19" fillId="0" borderId="0" xfId="90" applyFont="1" applyFill="1" applyAlignment="1" applyProtection="1">
      <alignment horizontal="left"/>
      <protection locked="0"/>
    </xf>
    <xf numFmtId="2" fontId="19" fillId="0" borderId="0" xfId="90" applyNumberFormat="1" applyFont="1" applyFill="1" applyAlignment="1" applyProtection="1">
      <alignment horizontal="right"/>
      <protection locked="0"/>
    </xf>
    <xf numFmtId="4" fontId="19" fillId="0" borderId="0" xfId="90" applyNumberFormat="1" applyFont="1" applyFill="1" applyAlignment="1" applyProtection="1">
      <alignment horizontal="center"/>
      <protection locked="0"/>
    </xf>
    <xf numFmtId="4" fontId="22" fillId="0" borderId="0" xfId="90" applyNumberFormat="1" applyFont="1" applyFill="1" applyAlignment="1" applyProtection="1">
      <alignment horizontal="center"/>
      <protection locked="0"/>
    </xf>
    <xf numFmtId="4" fontId="23" fillId="0" borderId="0" xfId="90" applyNumberFormat="1" applyFont="1" applyFill="1">
      <alignment/>
      <protection/>
    </xf>
    <xf numFmtId="0" fontId="23" fillId="0" borderId="0" xfId="90" applyFont="1" applyFill="1">
      <alignment/>
      <protection/>
    </xf>
    <xf numFmtId="4" fontId="14" fillId="0" borderId="0" xfId="95" applyNumberFormat="1" applyFont="1" applyFill="1" applyAlignment="1">
      <alignment horizontal="center"/>
      <protection/>
    </xf>
    <xf numFmtId="0" fontId="19" fillId="0" borderId="0" xfId="90" applyNumberFormat="1" applyFont="1" applyFill="1" applyBorder="1" applyAlignment="1" applyProtection="1">
      <alignment horizontal="right" vertical="top"/>
      <protection locked="0"/>
    </xf>
    <xf numFmtId="0" fontId="19" fillId="0" borderId="0" xfId="90" applyNumberFormat="1" applyFont="1" applyFill="1" applyBorder="1" applyAlignment="1" applyProtection="1">
      <alignment vertical="top"/>
      <protection locked="0"/>
    </xf>
    <xf numFmtId="0" fontId="19" fillId="0" borderId="0" xfId="90" applyFont="1" applyFill="1" applyBorder="1" applyAlignment="1" applyProtection="1">
      <alignment horizontal="left"/>
      <protection locked="0"/>
    </xf>
    <xf numFmtId="2" fontId="19" fillId="0" borderId="0" xfId="90" applyNumberFormat="1" applyFont="1" applyFill="1" applyBorder="1" applyAlignment="1" applyProtection="1">
      <alignment horizontal="right"/>
      <protection locked="0"/>
    </xf>
    <xf numFmtId="4" fontId="19" fillId="0" borderId="0" xfId="90" applyNumberFormat="1" applyFont="1" applyFill="1" applyBorder="1" applyAlignment="1" applyProtection="1">
      <alignment horizontal="center"/>
      <protection locked="0"/>
    </xf>
    <xf numFmtId="0" fontId="29" fillId="0" borderId="0" xfId="90" applyFont="1" applyFill="1" applyAlignment="1" applyProtection="1">
      <alignment horizontal="left"/>
      <protection locked="0"/>
    </xf>
    <xf numFmtId="2" fontId="29" fillId="0" borderId="0" xfId="90" applyNumberFormat="1" applyFont="1" applyFill="1" applyAlignment="1" applyProtection="1">
      <alignment horizontal="right"/>
      <protection locked="0"/>
    </xf>
    <xf numFmtId="4" fontId="29" fillId="0" borderId="0" xfId="90" applyNumberFormat="1" applyFont="1" applyFill="1" applyAlignment="1" applyProtection="1">
      <alignment horizontal="center"/>
      <protection locked="0"/>
    </xf>
    <xf numFmtId="4" fontId="23" fillId="0" borderId="0" xfId="91" applyNumberFormat="1" applyFont="1" applyFill="1">
      <alignment/>
      <protection/>
    </xf>
    <xf numFmtId="0" fontId="23" fillId="0" borderId="0" xfId="91" applyFont="1" applyFill="1">
      <alignment/>
      <protection/>
    </xf>
    <xf numFmtId="0" fontId="22" fillId="0" borderId="0" xfId="0" applyFont="1" applyFill="1" applyAlignment="1">
      <alignment vertical="top" wrapText="1"/>
    </xf>
    <xf numFmtId="0" fontId="18" fillId="0" borderId="0" xfId="90" applyFont="1" applyFill="1" applyAlignment="1" applyProtection="1">
      <alignment horizontal="left"/>
      <protection locked="0"/>
    </xf>
    <xf numFmtId="2" fontId="18" fillId="0" borderId="0" xfId="90" applyNumberFormat="1" applyFont="1" applyFill="1" applyAlignment="1" applyProtection="1">
      <alignment horizontal="right"/>
      <protection locked="0"/>
    </xf>
    <xf numFmtId="4" fontId="18" fillId="0" borderId="0" xfId="90" applyNumberFormat="1" applyFont="1" applyFill="1" applyAlignment="1" applyProtection="1">
      <alignment horizontal="center"/>
      <protection locked="0"/>
    </xf>
    <xf numFmtId="0" fontId="19" fillId="0" borderId="27" xfId="90" applyNumberFormat="1" applyFont="1" applyFill="1" applyBorder="1" applyAlignment="1" applyProtection="1">
      <alignment vertical="top"/>
      <protection locked="0"/>
    </xf>
    <xf numFmtId="0" fontId="19" fillId="0" borderId="27" xfId="90" applyFont="1" applyFill="1" applyBorder="1" applyAlignment="1" applyProtection="1">
      <alignment horizontal="left"/>
      <protection locked="0"/>
    </xf>
    <xf numFmtId="2" fontId="19" fillId="0" borderId="27" xfId="90" applyNumberFormat="1" applyFont="1" applyFill="1" applyBorder="1" applyAlignment="1" applyProtection="1">
      <alignment horizontal="right"/>
      <protection locked="0"/>
    </xf>
    <xf numFmtId="4" fontId="19" fillId="0" borderId="27" xfId="90" applyNumberFormat="1" applyFont="1" applyFill="1" applyBorder="1" applyAlignment="1" applyProtection="1">
      <alignment horizontal="center"/>
      <protection locked="0"/>
    </xf>
    <xf numFmtId="0" fontId="18" fillId="0" borderId="0" xfId="90" applyFont="1" applyFill="1" applyAlignment="1" applyProtection="1">
      <alignment horizontal="justify" vertical="top"/>
      <protection locked="0"/>
    </xf>
    <xf numFmtId="0" fontId="19" fillId="0" borderId="27" xfId="90" applyNumberFormat="1" applyFont="1" applyFill="1" applyBorder="1" applyAlignment="1" applyProtection="1">
      <alignment horizontal="right" vertical="top"/>
      <protection locked="0"/>
    </xf>
    <xf numFmtId="0" fontId="18" fillId="0" borderId="0" xfId="90" applyNumberFormat="1" applyFont="1" applyFill="1" applyAlignment="1" applyProtection="1">
      <alignment horizontal="right" vertical="top"/>
      <protection locked="0"/>
    </xf>
    <xf numFmtId="49" fontId="22" fillId="0" borderId="0" xfId="90" applyNumberFormat="1" applyFont="1" applyFill="1" applyAlignment="1" applyProtection="1">
      <alignment horizontal="right" vertical="top"/>
      <protection locked="0"/>
    </xf>
    <xf numFmtId="0" fontId="22" fillId="0" borderId="0" xfId="90" applyFont="1" applyFill="1" applyAlignment="1" applyProtection="1">
      <alignment horizontal="justify" vertical="top" wrapText="1"/>
      <protection locked="0"/>
    </xf>
    <xf numFmtId="0" fontId="22" fillId="0" borderId="0" xfId="90" applyFont="1" applyFill="1" applyAlignment="1" applyProtection="1">
      <alignment horizontal="left"/>
      <protection locked="0"/>
    </xf>
    <xf numFmtId="2" fontId="22" fillId="0" borderId="0" xfId="90" applyNumberFormat="1" applyFont="1" applyFill="1" applyAlignment="1" applyProtection="1">
      <alignment horizontal="right"/>
      <protection locked="0"/>
    </xf>
    <xf numFmtId="4" fontId="31" fillId="0" borderId="0" xfId="90" applyNumberFormat="1" applyFont="1" applyFill="1" applyAlignment="1" applyProtection="1">
      <alignment horizontal="right"/>
      <protection locked="0"/>
    </xf>
    <xf numFmtId="4" fontId="22" fillId="0" borderId="0" xfId="90" applyNumberFormat="1" applyFont="1" applyFill="1">
      <alignment/>
      <protection/>
    </xf>
    <xf numFmtId="0" fontId="22" fillId="0" borderId="0" xfId="90" applyFont="1" applyFill="1">
      <alignment/>
      <protection/>
    </xf>
    <xf numFmtId="0" fontId="18" fillId="0" borderId="0" xfId="90" applyFont="1" applyFill="1">
      <alignment/>
      <protection/>
    </xf>
    <xf numFmtId="49" fontId="31" fillId="0" borderId="0" xfId="90" applyNumberFormat="1" applyFont="1" applyFill="1" applyAlignment="1" applyProtection="1">
      <alignment horizontal="right" vertical="top"/>
      <protection locked="0"/>
    </xf>
    <xf numFmtId="0" fontId="31" fillId="0" borderId="0" xfId="90" applyNumberFormat="1" applyFont="1" applyFill="1" applyAlignment="1" applyProtection="1">
      <alignment vertical="top" wrapText="1"/>
      <protection locked="0"/>
    </xf>
    <xf numFmtId="0" fontId="31" fillId="0" borderId="0" xfId="90" applyFont="1" applyFill="1" applyAlignment="1" applyProtection="1">
      <alignment horizontal="left"/>
      <protection locked="0"/>
    </xf>
    <xf numFmtId="2" fontId="31" fillId="0" borderId="0" xfId="90" applyNumberFormat="1" applyFont="1" applyFill="1" applyAlignment="1" applyProtection="1">
      <alignment horizontal="right"/>
      <protection locked="0"/>
    </xf>
    <xf numFmtId="4" fontId="31" fillId="0" borderId="0" xfId="90" applyNumberFormat="1" applyFont="1" applyFill="1" applyAlignment="1" applyProtection="1">
      <alignment horizontal="center"/>
      <protection locked="0"/>
    </xf>
    <xf numFmtId="4" fontId="31" fillId="0" borderId="0" xfId="90" applyNumberFormat="1" applyFont="1" applyFill="1">
      <alignment/>
      <protection/>
    </xf>
    <xf numFmtId="0" fontId="31" fillId="0" borderId="0" xfId="90" applyFont="1" applyFill="1">
      <alignment/>
      <protection/>
    </xf>
    <xf numFmtId="0" fontId="19" fillId="0" borderId="0" xfId="90" applyFont="1" applyFill="1">
      <alignment/>
      <protection/>
    </xf>
    <xf numFmtId="0" fontId="31" fillId="0" borderId="0" xfId="90" applyNumberFormat="1" applyFont="1" applyFill="1" applyAlignment="1" applyProtection="1">
      <alignment horizontal="left" vertical="top" wrapText="1"/>
      <protection locked="0"/>
    </xf>
    <xf numFmtId="0" fontId="31" fillId="0" borderId="0" xfId="0" applyFont="1" applyFill="1" applyAlignment="1">
      <alignment horizontal="left" vertical="center" wrapText="1"/>
    </xf>
    <xf numFmtId="49" fontId="31" fillId="0" borderId="27" xfId="90" applyNumberFormat="1" applyFont="1" applyFill="1" applyBorder="1" applyAlignment="1" applyProtection="1">
      <alignment horizontal="right" vertical="top"/>
      <protection locked="0"/>
    </xf>
    <xf numFmtId="0" fontId="31" fillId="0" borderId="27" xfId="90" applyNumberFormat="1" applyFont="1" applyFill="1" applyBorder="1" applyAlignment="1" applyProtection="1">
      <alignment vertical="top" wrapText="1"/>
      <protection locked="0"/>
    </xf>
    <xf numFmtId="0" fontId="31" fillId="0" borderId="27" xfId="90" applyFont="1" applyFill="1" applyBorder="1" applyAlignment="1" applyProtection="1">
      <alignment horizontal="left"/>
      <protection locked="0"/>
    </xf>
    <xf numFmtId="2" fontId="31" fillId="0" borderId="27" xfId="90" applyNumberFormat="1" applyFont="1" applyFill="1" applyBorder="1" applyAlignment="1" applyProtection="1">
      <alignment horizontal="right"/>
      <protection locked="0"/>
    </xf>
    <xf numFmtId="4" fontId="31" fillId="0" borderId="27" xfId="90" applyNumberFormat="1" applyFont="1" applyFill="1" applyBorder="1" applyAlignment="1" applyProtection="1">
      <alignment horizontal="center"/>
      <protection locked="0"/>
    </xf>
    <xf numFmtId="4" fontId="31" fillId="0" borderId="27" xfId="90" applyNumberFormat="1" applyFont="1" applyFill="1" applyBorder="1" applyAlignment="1" applyProtection="1">
      <alignment horizontal="right"/>
      <protection locked="0"/>
    </xf>
    <xf numFmtId="0" fontId="22" fillId="0" borderId="0" xfId="95" applyFont="1" applyFill="1">
      <alignment/>
      <protection/>
    </xf>
    <xf numFmtId="4" fontId="22" fillId="0" borderId="0" xfId="95" applyNumberFormat="1" applyFont="1" applyFill="1" applyAlignment="1">
      <alignment horizontal="center"/>
      <protection/>
    </xf>
    <xf numFmtId="49" fontId="19" fillId="0" borderId="0" xfId="90" applyNumberFormat="1" applyFont="1" applyFill="1" applyAlignment="1" applyProtection="1">
      <alignment horizontal="right" vertical="top"/>
      <protection locked="0"/>
    </xf>
    <xf numFmtId="0" fontId="19" fillId="0" borderId="0" xfId="0" applyFont="1" applyBorder="1" applyAlignment="1">
      <alignment horizontal="justify" wrapText="1"/>
    </xf>
    <xf numFmtId="0" fontId="31" fillId="0" borderId="0" xfId="0" applyFont="1" applyAlignment="1">
      <alignment vertical="center" wrapText="1"/>
    </xf>
    <xf numFmtId="49" fontId="22" fillId="0" borderId="0" xfId="121" applyNumberFormat="1" applyFont="1" applyFill="1" applyAlignment="1" applyProtection="1">
      <alignment horizontal="right" vertical="top"/>
      <protection locked="0"/>
    </xf>
    <xf numFmtId="0" fontId="22" fillId="0" borderId="0" xfId="91" applyFont="1" applyFill="1" applyProtection="1">
      <alignment/>
      <protection locked="0"/>
    </xf>
    <xf numFmtId="2" fontId="22" fillId="0" borderId="0" xfId="97" applyNumberFormat="1" applyFont="1" applyFill="1" applyAlignment="1" applyProtection="1">
      <alignment horizontal="right"/>
      <protection locked="0"/>
    </xf>
    <xf numFmtId="4" fontId="22" fillId="0" borderId="0" xfId="91" applyNumberFormat="1" applyFont="1" applyFill="1" applyAlignment="1" applyProtection="1">
      <alignment horizontal="center"/>
      <protection locked="0"/>
    </xf>
    <xf numFmtId="4" fontId="31" fillId="0" borderId="0" xfId="91" applyNumberFormat="1" applyFont="1" applyFill="1" applyAlignment="1" applyProtection="1">
      <alignment horizontal="right"/>
      <protection locked="0"/>
    </xf>
    <xf numFmtId="4" fontId="31" fillId="0" borderId="0" xfId="91" applyNumberFormat="1" applyFont="1" applyFill="1">
      <alignment/>
      <protection/>
    </xf>
    <xf numFmtId="0" fontId="31" fillId="0" borderId="0" xfId="91" applyFont="1" applyFill="1">
      <alignment/>
      <protection/>
    </xf>
    <xf numFmtId="0" fontId="19" fillId="0" borderId="0" xfId="91" applyFont="1" applyFill="1">
      <alignment/>
      <protection/>
    </xf>
    <xf numFmtId="49" fontId="29" fillId="0" borderId="0" xfId="121" applyNumberFormat="1" applyFont="1" applyFill="1" applyAlignment="1" applyProtection="1">
      <alignment horizontal="right" vertical="top"/>
      <protection locked="0"/>
    </xf>
    <xf numFmtId="4" fontId="43" fillId="0" borderId="0" xfId="90" applyNumberFormat="1" applyFont="1" applyFill="1" applyAlignment="1" applyProtection="1">
      <alignment horizontal="right"/>
      <protection locked="0"/>
    </xf>
    <xf numFmtId="0" fontId="22" fillId="0" borderId="0" xfId="90" applyFont="1" applyFill="1" applyBorder="1" applyAlignment="1" applyProtection="1">
      <alignment horizontal="left"/>
      <protection locked="0"/>
    </xf>
    <xf numFmtId="2" fontId="22" fillId="0" borderId="0" xfId="90" applyNumberFormat="1" applyFont="1" applyFill="1" applyBorder="1" applyAlignment="1" applyProtection="1">
      <alignment horizontal="right"/>
      <protection locked="0"/>
    </xf>
    <xf numFmtId="0" fontId="29" fillId="0" borderId="0" xfId="90" applyFont="1" applyFill="1" applyBorder="1" applyAlignment="1" applyProtection="1">
      <alignment horizontal="left"/>
      <protection locked="0"/>
    </xf>
    <xf numFmtId="2" fontId="29" fillId="0" borderId="0" xfId="90" applyNumberFormat="1" applyFont="1" applyFill="1" applyBorder="1" applyAlignment="1" applyProtection="1">
      <alignment horizontal="right"/>
      <protection locked="0"/>
    </xf>
    <xf numFmtId="49" fontId="29" fillId="0" borderId="0" xfId="90" applyNumberFormat="1" applyFont="1" applyFill="1" applyAlignment="1" applyProtection="1">
      <alignment horizontal="right" vertical="top"/>
      <protection locked="0"/>
    </xf>
    <xf numFmtId="0" fontId="29" fillId="0" borderId="0" xfId="90" applyFont="1" applyFill="1" applyAlignment="1" applyProtection="1">
      <alignment vertical="top" wrapText="1"/>
      <protection locked="0"/>
    </xf>
    <xf numFmtId="0" fontId="29" fillId="0" borderId="0" xfId="90" applyFont="1" applyFill="1" applyProtection="1">
      <alignment/>
      <protection locked="0"/>
    </xf>
    <xf numFmtId="2" fontId="29" fillId="0" borderId="0" xfId="95" applyNumberFormat="1" applyFont="1" applyFill="1" applyAlignment="1" applyProtection="1">
      <alignment horizontal="right"/>
      <protection locked="0"/>
    </xf>
    <xf numFmtId="4" fontId="29" fillId="0" borderId="0" xfId="90" applyNumberFormat="1" applyFont="1" applyFill="1" applyBorder="1" applyAlignment="1" applyProtection="1">
      <alignment horizontal="center"/>
      <protection locked="0"/>
    </xf>
    <xf numFmtId="4" fontId="43" fillId="0" borderId="0" xfId="95" applyNumberFormat="1" applyFont="1" applyFill="1" applyAlignment="1" applyProtection="1">
      <alignment horizontal="right"/>
      <protection locked="0"/>
    </xf>
    <xf numFmtId="49" fontId="22" fillId="0" borderId="28" xfId="90" applyNumberFormat="1" applyFont="1" applyFill="1" applyBorder="1" applyAlignment="1" applyProtection="1">
      <alignment horizontal="right" vertical="top"/>
      <protection locked="0"/>
    </xf>
    <xf numFmtId="0" fontId="31" fillId="0" borderId="28" xfId="90" applyFont="1" applyFill="1" applyBorder="1" applyAlignment="1" applyProtection="1">
      <alignment vertical="top" wrapText="1"/>
      <protection locked="0"/>
    </xf>
    <xf numFmtId="0" fontId="22" fillId="0" borderId="28" xfId="90" applyFont="1" applyFill="1" applyBorder="1" applyProtection="1">
      <alignment/>
      <protection locked="0"/>
    </xf>
    <xf numFmtId="2" fontId="22" fillId="0" borderId="28" xfId="95" applyNumberFormat="1" applyFont="1" applyFill="1" applyBorder="1" applyAlignment="1" applyProtection="1">
      <alignment horizontal="right"/>
      <protection locked="0"/>
    </xf>
    <xf numFmtId="4" fontId="22" fillId="0" borderId="28" xfId="90" applyNumberFormat="1" applyFont="1" applyFill="1" applyBorder="1" applyAlignment="1" applyProtection="1">
      <alignment horizontal="center"/>
      <protection locked="0"/>
    </xf>
    <xf numFmtId="4" fontId="31" fillId="0" borderId="28" xfId="95" applyNumberFormat="1" applyFont="1" applyFill="1" applyBorder="1" applyAlignment="1" applyProtection="1">
      <alignment horizontal="right"/>
      <protection locked="0"/>
    </xf>
    <xf numFmtId="49" fontId="18" fillId="0" borderId="0" xfId="90" applyNumberFormat="1" applyFont="1" applyFill="1" applyBorder="1" applyAlignment="1" applyProtection="1">
      <alignment horizontal="right" vertical="top"/>
      <protection locked="0"/>
    </xf>
    <xf numFmtId="0" fontId="19" fillId="0" borderId="0" xfId="90" applyFont="1" applyFill="1" applyBorder="1" applyAlignment="1" applyProtection="1">
      <alignment vertical="top" wrapText="1"/>
      <protection locked="0"/>
    </xf>
    <xf numFmtId="0" fontId="18" fillId="0" borderId="0" xfId="90" applyFont="1" applyFill="1" applyBorder="1" applyProtection="1">
      <alignment/>
      <protection locked="0"/>
    </xf>
    <xf numFmtId="2" fontId="18" fillId="0" borderId="0" xfId="95" applyNumberFormat="1" applyFont="1" applyFill="1" applyBorder="1" applyAlignment="1" applyProtection="1">
      <alignment horizontal="right"/>
      <protection locked="0"/>
    </xf>
    <xf numFmtId="4" fontId="18" fillId="0" borderId="0" xfId="90" applyNumberFormat="1" applyFont="1" applyFill="1" applyBorder="1" applyAlignment="1" applyProtection="1">
      <alignment horizontal="center"/>
      <protection locked="0"/>
    </xf>
    <xf numFmtId="4" fontId="31" fillId="0" borderId="0" xfId="95" applyNumberFormat="1" applyFont="1" applyFill="1" applyBorder="1" applyAlignment="1" applyProtection="1">
      <alignment horizontal="right"/>
      <protection locked="0"/>
    </xf>
    <xf numFmtId="0" fontId="31" fillId="0" borderId="0" xfId="0" applyFont="1" applyFill="1" applyAlignment="1">
      <alignment horizontal="justify" vertical="top" wrapText="1"/>
    </xf>
    <xf numFmtId="49" fontId="18" fillId="0" borderId="0" xfId="90" applyNumberFormat="1" applyFont="1" applyFill="1" applyAlignment="1" applyProtection="1">
      <alignment horizontal="right" vertical="top"/>
      <protection locked="0"/>
    </xf>
    <xf numFmtId="0" fontId="18" fillId="0" borderId="0" xfId="0" applyFont="1" applyFill="1" applyAlignment="1">
      <alignment vertical="top" wrapText="1"/>
    </xf>
    <xf numFmtId="49" fontId="18" fillId="0" borderId="28" xfId="121" applyNumberFormat="1" applyFont="1" applyFill="1" applyBorder="1" applyAlignment="1" applyProtection="1">
      <alignment horizontal="right" vertical="top"/>
      <protection locked="0"/>
    </xf>
    <xf numFmtId="0" fontId="19" fillId="0" borderId="28" xfId="91" applyFont="1" applyFill="1" applyBorder="1" applyAlignment="1" applyProtection="1">
      <alignment horizontal="left" vertical="top" wrapText="1"/>
      <protection locked="0"/>
    </xf>
    <xf numFmtId="0" fontId="18" fillId="0" borderId="28" xfId="91" applyFont="1" applyFill="1" applyBorder="1" applyProtection="1">
      <alignment/>
      <protection locked="0"/>
    </xf>
    <xf numFmtId="2" fontId="18" fillId="0" borderId="28" xfId="91" applyNumberFormat="1" applyFont="1" applyFill="1" applyBorder="1" applyProtection="1">
      <alignment/>
      <protection locked="0"/>
    </xf>
    <xf numFmtId="4" fontId="18" fillId="0" borderId="28" xfId="91" applyNumberFormat="1" applyFont="1" applyFill="1" applyBorder="1" applyAlignment="1" applyProtection="1">
      <alignment horizontal="center"/>
      <protection locked="0"/>
    </xf>
    <xf numFmtId="4" fontId="31" fillId="0" borderId="28" xfId="91" applyNumberFormat="1" applyFont="1" applyFill="1" applyBorder="1" applyAlignment="1" applyProtection="1">
      <alignment horizontal="right"/>
      <protection locked="0"/>
    </xf>
    <xf numFmtId="49" fontId="18" fillId="0" borderId="0" xfId="121" applyNumberFormat="1" applyFont="1" applyFill="1" applyBorder="1" applyAlignment="1" applyProtection="1">
      <alignment horizontal="right" vertical="top"/>
      <protection locked="0"/>
    </xf>
    <xf numFmtId="0" fontId="18" fillId="0" borderId="0" xfId="91" applyFont="1" applyFill="1" applyBorder="1" applyAlignment="1" applyProtection="1">
      <alignment horizontal="left" vertical="top" wrapText="1"/>
      <protection locked="0"/>
    </xf>
    <xf numFmtId="0" fontId="18" fillId="0" borderId="0" xfId="91" applyFont="1" applyFill="1" applyBorder="1" applyProtection="1">
      <alignment/>
      <protection locked="0"/>
    </xf>
    <xf numFmtId="2" fontId="18" fillId="0" borderId="0" xfId="91" applyNumberFormat="1" applyFont="1" applyFill="1" applyBorder="1" applyProtection="1">
      <alignment/>
      <protection locked="0"/>
    </xf>
    <xf numFmtId="4" fontId="18" fillId="0" borderId="0" xfId="91" applyNumberFormat="1" applyFont="1" applyFill="1" applyBorder="1" applyAlignment="1" applyProtection="1">
      <alignment horizontal="center"/>
      <protection locked="0"/>
    </xf>
    <xf numFmtId="4" fontId="31" fillId="0" borderId="0" xfId="91" applyNumberFormat="1" applyFont="1" applyFill="1" applyBorder="1" applyAlignment="1" applyProtection="1">
      <alignment horizontal="right"/>
      <protection locked="0"/>
    </xf>
    <xf numFmtId="0" fontId="19" fillId="0" borderId="0" xfId="90" applyFont="1" applyFill="1" applyAlignment="1" applyProtection="1">
      <alignment vertical="top" wrapText="1"/>
      <protection locked="0"/>
    </xf>
    <xf numFmtId="0" fontId="22" fillId="0" borderId="0" xfId="0" applyFont="1" applyFill="1" applyAlignment="1">
      <alignment horizontal="justify" vertical="top" wrapText="1"/>
    </xf>
    <xf numFmtId="0" fontId="18" fillId="0" borderId="0" xfId="0" applyFont="1" applyFill="1" applyAlignment="1">
      <alignment horizontal="justify" vertical="top" wrapText="1"/>
    </xf>
    <xf numFmtId="49" fontId="18" fillId="0" borderId="28" xfId="90" applyNumberFormat="1" applyFont="1" applyFill="1" applyBorder="1" applyAlignment="1" applyProtection="1">
      <alignment horizontal="right" vertical="top"/>
      <protection locked="0"/>
    </xf>
    <xf numFmtId="0" fontId="19" fillId="0" borderId="28" xfId="0" applyFont="1" applyFill="1" applyBorder="1" applyAlignment="1">
      <alignment horizontal="justify" vertical="top" wrapText="1"/>
    </xf>
    <xf numFmtId="0" fontId="18" fillId="0" borderId="28" xfId="90" applyFont="1" applyFill="1" applyBorder="1" applyAlignment="1" applyProtection="1">
      <alignment horizontal="left"/>
      <protection locked="0"/>
    </xf>
    <xf numFmtId="2" fontId="18" fillId="0" borderId="28" xfId="90" applyNumberFormat="1" applyFont="1" applyFill="1" applyBorder="1" applyAlignment="1" applyProtection="1">
      <alignment horizontal="right"/>
      <protection locked="0"/>
    </xf>
    <xf numFmtId="4" fontId="18" fillId="0" borderId="28" xfId="90" applyNumberFormat="1" applyFont="1" applyFill="1" applyBorder="1" applyAlignment="1" applyProtection="1">
      <alignment horizontal="center"/>
      <protection locked="0"/>
    </xf>
    <xf numFmtId="4" fontId="31" fillId="0" borderId="28" xfId="90" applyNumberFormat="1" applyFont="1" applyFill="1" applyBorder="1" applyAlignment="1" applyProtection="1">
      <alignment horizontal="right"/>
      <protection locked="0"/>
    </xf>
    <xf numFmtId="0" fontId="19" fillId="0" borderId="0" xfId="0" applyFont="1" applyFill="1" applyBorder="1" applyAlignment="1">
      <alignment horizontal="justify" vertical="top" wrapText="1"/>
    </xf>
    <xf numFmtId="0" fontId="18" fillId="0" borderId="0" xfId="90" applyFont="1" applyFill="1" applyBorder="1" applyAlignment="1" applyProtection="1">
      <alignment horizontal="left"/>
      <protection locked="0"/>
    </xf>
    <xf numFmtId="2" fontId="18" fillId="0" borderId="0" xfId="90" applyNumberFormat="1" applyFont="1" applyFill="1" applyBorder="1" applyAlignment="1" applyProtection="1">
      <alignment horizontal="right"/>
      <protection locked="0"/>
    </xf>
    <xf numFmtId="4" fontId="31" fillId="0" borderId="0" xfId="90" applyNumberFormat="1" applyFont="1" applyFill="1" applyBorder="1" applyAlignment="1" applyProtection="1">
      <alignment horizontal="right"/>
      <protection locked="0"/>
    </xf>
    <xf numFmtId="0" fontId="19" fillId="0" borderId="0" xfId="0" applyFont="1" applyAlignment="1">
      <alignment horizontal="justify" vertical="top" wrapText="1"/>
    </xf>
    <xf numFmtId="0" fontId="18" fillId="0" borderId="0" xfId="0" applyNumberFormat="1" applyFont="1" applyFill="1" applyBorder="1" applyAlignment="1">
      <alignment vertical="top" wrapText="1"/>
    </xf>
    <xf numFmtId="0" fontId="18" fillId="0" borderId="0" xfId="0" applyNumberFormat="1" applyFont="1" applyFill="1" applyAlignment="1">
      <alignment vertical="top" wrapText="1"/>
    </xf>
    <xf numFmtId="0" fontId="18" fillId="0" borderId="0" xfId="88" applyFont="1" applyFill="1" applyAlignment="1">
      <alignment vertical="top" wrapText="1"/>
      <protection/>
    </xf>
    <xf numFmtId="49" fontId="19" fillId="0" borderId="23" xfId="90" applyNumberFormat="1" applyFont="1" applyFill="1" applyBorder="1" applyAlignment="1" applyProtection="1">
      <alignment horizontal="right" vertical="top"/>
      <protection locked="0"/>
    </xf>
    <xf numFmtId="0" fontId="19" fillId="0" borderId="23" xfId="90" applyNumberFormat="1" applyFont="1" applyFill="1" applyBorder="1" applyAlignment="1" applyProtection="1">
      <alignment vertical="top" wrapText="1"/>
      <protection locked="0"/>
    </xf>
    <xf numFmtId="0" fontId="19" fillId="0" borderId="23" xfId="90" applyFont="1" applyFill="1" applyBorder="1" applyAlignment="1" applyProtection="1">
      <alignment horizontal="left"/>
      <protection locked="0"/>
    </xf>
    <xf numFmtId="2" fontId="19" fillId="0" borderId="23" xfId="90" applyNumberFormat="1" applyFont="1" applyFill="1" applyBorder="1" applyAlignment="1" applyProtection="1">
      <alignment horizontal="right"/>
      <protection locked="0"/>
    </xf>
    <xf numFmtId="4" fontId="19" fillId="0" borderId="23" xfId="90" applyNumberFormat="1" applyFont="1" applyFill="1" applyBorder="1" applyAlignment="1" applyProtection="1">
      <alignment horizontal="center"/>
      <protection locked="0"/>
    </xf>
    <xf numFmtId="4" fontId="31" fillId="0" borderId="23" xfId="90" applyNumberFormat="1" applyFont="1" applyFill="1" applyBorder="1" applyAlignment="1" applyProtection="1">
      <alignment horizontal="right"/>
      <protection locked="0"/>
    </xf>
    <xf numFmtId="0" fontId="38" fillId="0" borderId="0" xfId="0" applyFont="1" applyFill="1" applyAlignment="1">
      <alignment horizontal="left" wrapText="1"/>
    </xf>
    <xf numFmtId="0" fontId="18" fillId="0" borderId="0" xfId="0" applyFont="1" applyAlignment="1">
      <alignment horizontal="justify" vertical="center"/>
    </xf>
    <xf numFmtId="0" fontId="19" fillId="0" borderId="0" xfId="0" applyFont="1" applyAlignment="1">
      <alignment horizontal="justify" vertical="center"/>
    </xf>
    <xf numFmtId="4" fontId="22" fillId="0" borderId="0" xfId="90" applyNumberFormat="1" applyFont="1" applyFill="1" applyAlignment="1" applyProtection="1">
      <alignment horizontal="right"/>
      <protection locked="0"/>
    </xf>
    <xf numFmtId="4" fontId="18" fillId="0" borderId="0" xfId="90" applyNumberFormat="1" applyFont="1" applyFill="1">
      <alignment/>
      <protection/>
    </xf>
    <xf numFmtId="4" fontId="19" fillId="0" borderId="0" xfId="90" applyNumberFormat="1" applyFont="1" applyFill="1">
      <alignment/>
      <protection/>
    </xf>
    <xf numFmtId="0" fontId="19" fillId="0" borderId="29" xfId="90" applyFont="1" applyFill="1" applyBorder="1" applyAlignment="1" applyProtection="1">
      <alignment horizontal="justify" vertical="top"/>
      <protection locked="0"/>
    </xf>
    <xf numFmtId="0" fontId="18" fillId="0" borderId="29" xfId="90" applyFont="1" applyFill="1" applyBorder="1" applyAlignment="1" applyProtection="1">
      <alignment horizontal="left"/>
      <protection locked="0"/>
    </xf>
    <xf numFmtId="2" fontId="18" fillId="0" borderId="29" xfId="90" applyNumberFormat="1" applyFont="1" applyFill="1" applyBorder="1" applyAlignment="1" applyProtection="1">
      <alignment horizontal="right"/>
      <protection locked="0"/>
    </xf>
    <xf numFmtId="4" fontId="18" fillId="0" borderId="29" xfId="90" applyNumberFormat="1" applyFont="1" applyFill="1" applyBorder="1" applyAlignment="1" applyProtection="1">
      <alignment horizontal="center"/>
      <protection locked="0"/>
    </xf>
    <xf numFmtId="4" fontId="31" fillId="0" borderId="29" xfId="90" applyNumberFormat="1" applyFont="1" applyFill="1" applyBorder="1" applyAlignment="1" applyProtection="1">
      <alignment horizontal="right"/>
      <protection locked="0"/>
    </xf>
    <xf numFmtId="0" fontId="19" fillId="0" borderId="0" xfId="90" applyFont="1" applyFill="1" applyAlignment="1" applyProtection="1">
      <alignment horizontal="left" vertical="top" wrapText="1"/>
      <protection locked="0"/>
    </xf>
    <xf numFmtId="0" fontId="18" fillId="0" borderId="0" xfId="90" applyFont="1" applyFill="1" applyProtection="1">
      <alignment/>
      <protection locked="0"/>
    </xf>
    <xf numFmtId="0" fontId="18" fillId="0" borderId="0" xfId="90" applyFont="1" applyFill="1" applyAlignment="1" applyProtection="1">
      <alignment horizontal="left" vertical="top" wrapText="1"/>
      <protection locked="0"/>
    </xf>
    <xf numFmtId="0" fontId="29" fillId="0" borderId="0" xfId="90" applyFont="1" applyFill="1" applyAlignment="1" applyProtection="1">
      <alignment horizontal="left" vertical="top" wrapText="1"/>
      <protection locked="0"/>
    </xf>
    <xf numFmtId="0" fontId="31" fillId="0" borderId="0" xfId="90" applyFont="1" applyFill="1" applyAlignment="1" applyProtection="1">
      <alignment horizontal="left" vertical="top" wrapText="1"/>
      <protection locked="0"/>
    </xf>
    <xf numFmtId="0" fontId="18" fillId="0" borderId="0" xfId="90" applyFont="1" applyFill="1" applyAlignment="1" applyProtection="1">
      <alignment horizontal="left" wrapText="1"/>
      <protection locked="0"/>
    </xf>
    <xf numFmtId="0" fontId="19" fillId="0" borderId="0" xfId="90" applyFont="1" applyFill="1" applyAlignment="1" applyProtection="1">
      <alignment horizontal="left" wrapText="1"/>
      <protection locked="0"/>
    </xf>
    <xf numFmtId="0" fontId="18" fillId="0" borderId="0" xfId="90" applyFont="1" applyFill="1" applyAlignment="1" applyProtection="1">
      <alignment horizontal="left" vertical="top" wrapText="1"/>
      <protection locked="0"/>
    </xf>
    <xf numFmtId="0" fontId="19" fillId="0" borderId="28" xfId="90" applyFont="1" applyFill="1" applyBorder="1" applyAlignment="1" applyProtection="1">
      <alignment horizontal="left" vertical="top"/>
      <protection locked="0"/>
    </xf>
    <xf numFmtId="0" fontId="18" fillId="0" borderId="28" xfId="90" applyFont="1" applyFill="1" applyBorder="1" applyProtection="1">
      <alignment/>
      <protection locked="0"/>
    </xf>
    <xf numFmtId="2" fontId="18" fillId="0" borderId="28" xfId="95" applyNumberFormat="1" applyFont="1" applyFill="1" applyBorder="1" applyAlignment="1" applyProtection="1">
      <alignment horizontal="right"/>
      <protection locked="0"/>
    </xf>
    <xf numFmtId="0" fontId="21" fillId="0" borderId="0" xfId="0" applyFont="1" applyAlignment="1">
      <alignment/>
    </xf>
    <xf numFmtId="0" fontId="19" fillId="0" borderId="0" xfId="0" applyFont="1" applyAlignment="1">
      <alignment/>
    </xf>
    <xf numFmtId="0" fontId="19" fillId="0" borderId="28" xfId="90" applyFont="1" applyFill="1" applyBorder="1" applyAlignment="1" applyProtection="1">
      <alignment horizontal="justify" vertical="top"/>
      <protection locked="0"/>
    </xf>
    <xf numFmtId="0" fontId="19" fillId="0" borderId="0" xfId="90" applyNumberFormat="1" applyFont="1" applyFill="1" applyAlignment="1" applyProtection="1">
      <alignment horizontal="right" vertical="top"/>
      <protection locked="0"/>
    </xf>
    <xf numFmtId="0" fontId="19" fillId="0" borderId="0" xfId="90" applyFont="1" applyFill="1" applyAlignment="1" applyProtection="1">
      <alignment horizontal="justify" vertical="top"/>
      <protection locked="0"/>
    </xf>
    <xf numFmtId="0" fontId="18" fillId="0" borderId="27" xfId="90" applyFont="1" applyFill="1" applyBorder="1" applyAlignment="1" applyProtection="1">
      <alignment horizontal="left"/>
      <protection locked="0"/>
    </xf>
    <xf numFmtId="2" fontId="18" fillId="0" borderId="27" xfId="90" applyNumberFormat="1" applyFont="1" applyFill="1" applyBorder="1" applyAlignment="1" applyProtection="1">
      <alignment horizontal="right"/>
      <protection locked="0"/>
    </xf>
    <xf numFmtId="4" fontId="18" fillId="0" borderId="27" xfId="90" applyNumberFormat="1" applyFont="1" applyFill="1" applyBorder="1" applyAlignment="1" applyProtection="1">
      <alignment horizontal="center"/>
      <protection locked="0"/>
    </xf>
    <xf numFmtId="4" fontId="18" fillId="0" borderId="0" xfId="90" applyNumberFormat="1" applyFont="1" applyFill="1" applyAlignment="1">
      <alignment vertical="center"/>
      <protection/>
    </xf>
    <xf numFmtId="0" fontId="18" fillId="0" borderId="0" xfId="121" applyNumberFormat="1" applyFont="1" applyFill="1" applyAlignment="1" applyProtection="1">
      <alignment horizontal="right" vertical="top"/>
      <protection locked="0"/>
    </xf>
    <xf numFmtId="0" fontId="18" fillId="0" borderId="0" xfId="95" applyFont="1" applyFill="1" applyProtection="1">
      <alignment/>
      <protection locked="0"/>
    </xf>
    <xf numFmtId="2" fontId="18" fillId="0" borderId="0" xfId="90" applyNumberFormat="1" applyFont="1" applyFill="1" applyProtection="1">
      <alignment/>
      <protection locked="0"/>
    </xf>
    <xf numFmtId="0" fontId="18" fillId="0" borderId="0" xfId="90" applyFont="1" applyFill="1" applyBorder="1" applyAlignment="1" applyProtection="1">
      <alignment horizontal="justify" vertical="top" wrapText="1"/>
      <protection locked="0"/>
    </xf>
    <xf numFmtId="0" fontId="18" fillId="0" borderId="0" xfId="90" applyFont="1" applyFill="1" applyAlignment="1" applyProtection="1">
      <alignment horizontal="right"/>
      <protection locked="0"/>
    </xf>
    <xf numFmtId="4" fontId="18" fillId="0" borderId="0" xfId="90" applyNumberFormat="1" applyFont="1" applyFill="1" applyAlignment="1" applyProtection="1">
      <alignment/>
      <protection locked="0"/>
    </xf>
    <xf numFmtId="4" fontId="19" fillId="0" borderId="0" xfId="90" applyNumberFormat="1" applyFont="1" applyFill="1" applyAlignment="1" applyProtection="1">
      <alignment/>
      <protection locked="0"/>
    </xf>
    <xf numFmtId="4" fontId="18" fillId="0" borderId="0" xfId="90" applyNumberFormat="1" applyFont="1" applyFill="1" applyProtection="1">
      <alignment/>
      <protection locked="0"/>
    </xf>
    <xf numFmtId="0" fontId="19" fillId="0" borderId="26" xfId="90" applyFont="1" applyFill="1" applyBorder="1" applyAlignment="1" applyProtection="1">
      <alignment horizontal="right" vertical="top"/>
      <protection locked="0"/>
    </xf>
    <xf numFmtId="0" fontId="19" fillId="0" borderId="26" xfId="90" applyFont="1" applyFill="1" applyBorder="1" applyAlignment="1" applyProtection="1">
      <alignment horizontal="justify" vertical="top"/>
      <protection locked="0"/>
    </xf>
    <xf numFmtId="0" fontId="19" fillId="0" borderId="26" xfId="90" applyFont="1" applyFill="1" applyBorder="1" applyAlignment="1" applyProtection="1">
      <alignment horizontal="left"/>
      <protection locked="0"/>
    </xf>
    <xf numFmtId="2" fontId="19" fillId="0" borderId="26" xfId="90" applyNumberFormat="1" applyFont="1" applyFill="1" applyBorder="1" applyAlignment="1" applyProtection="1">
      <alignment horizontal="right"/>
      <protection locked="0"/>
    </xf>
    <xf numFmtId="4" fontId="19" fillId="0" borderId="26" xfId="90" applyNumberFormat="1" applyFont="1" applyFill="1" applyBorder="1" applyAlignment="1" applyProtection="1">
      <alignment horizontal="center"/>
      <protection locked="0"/>
    </xf>
    <xf numFmtId="4" fontId="19" fillId="0" borderId="26" xfId="90" applyNumberFormat="1" applyFont="1" applyFill="1" applyBorder="1" applyAlignment="1" applyProtection="1">
      <alignment horizontal="right"/>
      <protection locked="0"/>
    </xf>
    <xf numFmtId="4" fontId="31" fillId="0" borderId="26" xfId="90" applyNumberFormat="1" applyFont="1" applyFill="1" applyBorder="1" applyAlignment="1" applyProtection="1">
      <alignment horizontal="right"/>
      <protection locked="0"/>
    </xf>
    <xf numFmtId="0" fontId="18" fillId="0" borderId="0" xfId="90" applyFont="1" applyAlignment="1">
      <alignment vertical="center"/>
      <protection/>
    </xf>
    <xf numFmtId="0" fontId="18" fillId="0" borderId="0" xfId="90" applyFont="1">
      <alignment/>
      <protection/>
    </xf>
    <xf numFmtId="0" fontId="18" fillId="0" borderId="0" xfId="90" applyFont="1" applyAlignment="1">
      <alignment horizontal="center"/>
      <protection/>
    </xf>
    <xf numFmtId="0" fontId="19" fillId="0" borderId="0" xfId="90" applyFont="1" applyFill="1" applyBorder="1" applyAlignment="1" applyProtection="1">
      <alignment horizontal="right" vertical="top"/>
      <protection locked="0"/>
    </xf>
    <xf numFmtId="0" fontId="19" fillId="0" borderId="0" xfId="90" applyFont="1" applyFill="1" applyBorder="1" applyAlignment="1" applyProtection="1">
      <alignment horizontal="justify" vertical="top"/>
      <protection locked="0"/>
    </xf>
    <xf numFmtId="4" fontId="19" fillId="0" borderId="0" xfId="90" applyNumberFormat="1" applyFont="1" applyFill="1" applyBorder="1" applyAlignment="1" applyProtection="1">
      <alignment horizontal="right"/>
      <protection locked="0"/>
    </xf>
    <xf numFmtId="0" fontId="18" fillId="0" borderId="0" xfId="90" applyFont="1" applyFill="1" applyAlignment="1" applyProtection="1">
      <alignment horizontal="right" vertical="top"/>
      <protection locked="0"/>
    </xf>
    <xf numFmtId="4" fontId="22" fillId="0" borderId="0" xfId="90" applyNumberFormat="1" applyFont="1" applyFill="1" applyBorder="1" applyAlignment="1" applyProtection="1">
      <alignment horizontal="right" wrapText="1"/>
      <protection locked="0"/>
    </xf>
    <xf numFmtId="0" fontId="18" fillId="0" borderId="0" xfId="0" applyFont="1" applyAlignment="1" applyProtection="1">
      <alignment horizontal="left" vertical="top" wrapText="1"/>
      <protection locked="0"/>
    </xf>
    <xf numFmtId="0" fontId="19" fillId="0" borderId="27" xfId="90" applyFont="1" applyFill="1" applyBorder="1" applyAlignment="1" applyProtection="1">
      <alignment horizontal="right" vertical="top"/>
      <protection locked="0"/>
    </xf>
    <xf numFmtId="0" fontId="19" fillId="0" borderId="27" xfId="90" applyFont="1" applyFill="1" applyBorder="1" applyAlignment="1" applyProtection="1">
      <alignment horizontal="justify" vertical="top"/>
      <protection locked="0"/>
    </xf>
    <xf numFmtId="4" fontId="19" fillId="0" borderId="27" xfId="90" applyNumberFormat="1" applyFont="1" applyFill="1" applyBorder="1" applyAlignment="1" applyProtection="1">
      <alignment horizontal="right"/>
      <protection locked="0"/>
    </xf>
    <xf numFmtId="4" fontId="18" fillId="0" borderId="0" xfId="90" applyNumberFormat="1" applyFont="1" applyFill="1" applyAlignment="1" applyProtection="1">
      <alignment horizontal="right"/>
      <protection locked="0"/>
    </xf>
    <xf numFmtId="4" fontId="18" fillId="0" borderId="0" xfId="90" applyNumberFormat="1" applyFont="1" applyFill="1" applyBorder="1" applyAlignment="1" applyProtection="1">
      <alignment/>
      <protection locked="0"/>
    </xf>
    <xf numFmtId="4" fontId="22" fillId="0" borderId="0" xfId="90" applyNumberFormat="1" applyFont="1" applyFill="1" applyBorder="1" applyAlignment="1" applyProtection="1">
      <alignment horizontal="right"/>
      <protection locked="0"/>
    </xf>
    <xf numFmtId="0" fontId="18" fillId="0" borderId="0" xfId="90" applyFont="1" applyFill="1" applyBorder="1" applyAlignment="1" applyProtection="1">
      <alignment horizontal="justify" vertical="top"/>
      <protection locked="0"/>
    </xf>
    <xf numFmtId="0" fontId="18" fillId="0" borderId="0" xfId="90" applyFont="1" applyFill="1" applyAlignment="1">
      <alignment vertical="center"/>
      <protection/>
    </xf>
    <xf numFmtId="0" fontId="18" fillId="0" borderId="0" xfId="90" applyFont="1" applyFill="1" applyAlignment="1">
      <alignment horizontal="center"/>
      <protection/>
    </xf>
    <xf numFmtId="0" fontId="45" fillId="0" borderId="0" xfId="90" applyFont="1" applyFill="1" applyBorder="1" applyAlignment="1" applyProtection="1">
      <alignment horizontal="justify" vertical="top"/>
      <protection locked="0"/>
    </xf>
    <xf numFmtId="0" fontId="18" fillId="0" borderId="0" xfId="0" applyFont="1" applyFill="1" applyAlignment="1" applyProtection="1">
      <alignment horizontal="right"/>
      <protection locked="0"/>
    </xf>
    <xf numFmtId="0" fontId="18" fillId="0" borderId="0" xfId="0" applyFont="1" applyFill="1" applyAlignment="1" applyProtection="1">
      <alignment/>
      <protection locked="0"/>
    </xf>
    <xf numFmtId="2" fontId="18" fillId="0" borderId="0" xfId="0" applyNumberFormat="1" applyFont="1" applyFill="1" applyAlignment="1" applyProtection="1">
      <alignment/>
      <protection locked="0"/>
    </xf>
    <xf numFmtId="4" fontId="22" fillId="0" borderId="0" xfId="0" applyNumberFormat="1" applyFont="1" applyFill="1" applyBorder="1" applyAlignment="1" applyProtection="1">
      <alignment horizontal="right"/>
      <protection locked="0"/>
    </xf>
    <xf numFmtId="0" fontId="18" fillId="0" borderId="0" xfId="0" applyFont="1" applyFill="1" applyBorder="1" applyAlignment="1">
      <alignment/>
    </xf>
    <xf numFmtId="0" fontId="18" fillId="0" borderId="0" xfId="0" applyFont="1" applyFill="1" applyAlignment="1">
      <alignment/>
    </xf>
    <xf numFmtId="0" fontId="19" fillId="0" borderId="0" xfId="87" applyFont="1" applyFill="1" applyAlignment="1" applyProtection="1">
      <alignment horizontal="right" vertical="top"/>
      <protection locked="0"/>
    </xf>
    <xf numFmtId="49" fontId="19" fillId="0" borderId="0" xfId="87" applyNumberFormat="1" applyFont="1" applyFill="1" applyAlignment="1" applyProtection="1">
      <alignment vertical="top" wrapText="1"/>
      <protection locked="0"/>
    </xf>
    <xf numFmtId="0" fontId="19" fillId="0" borderId="0" xfId="87" applyFont="1" applyFill="1" applyAlignment="1" applyProtection="1">
      <alignment horizontal="center"/>
      <protection locked="0"/>
    </xf>
    <xf numFmtId="2" fontId="19" fillId="0" borderId="0" xfId="87" applyNumberFormat="1" applyFont="1" applyFill="1" applyProtection="1">
      <alignment/>
      <protection locked="0"/>
    </xf>
    <xf numFmtId="4" fontId="22" fillId="0" borderId="0" xfId="87" applyNumberFormat="1" applyFont="1" applyFill="1" applyBorder="1" applyAlignment="1" applyProtection="1">
      <alignment horizontal="right"/>
      <protection locked="0"/>
    </xf>
    <xf numFmtId="4" fontId="19" fillId="0" borderId="0" xfId="87" applyNumberFormat="1" applyFont="1" applyFill="1" applyBorder="1" applyAlignment="1">
      <alignment horizontal="right"/>
      <protection/>
    </xf>
    <xf numFmtId="4" fontId="19" fillId="0" borderId="0" xfId="87" applyNumberFormat="1" applyFont="1" applyFill="1" applyBorder="1">
      <alignment/>
      <protection/>
    </xf>
    <xf numFmtId="0" fontId="19" fillId="0" borderId="0" xfId="87" applyFont="1" applyFill="1" applyBorder="1">
      <alignment/>
      <protection/>
    </xf>
    <xf numFmtId="2" fontId="43" fillId="0" borderId="0" xfId="90" applyNumberFormat="1" applyFont="1" applyFill="1" applyBorder="1" applyAlignment="1" applyProtection="1">
      <alignment horizontal="right"/>
      <protection locked="0"/>
    </xf>
    <xf numFmtId="0" fontId="18" fillId="0" borderId="0" xfId="90" applyFont="1" applyBorder="1" applyAlignment="1">
      <alignment vertical="center"/>
      <protection/>
    </xf>
    <xf numFmtId="49" fontId="24" fillId="0" borderId="0" xfId="87" applyNumberFormat="1" applyFont="1" applyFill="1" applyAlignment="1" applyProtection="1">
      <alignment horizontal="right" vertical="top" wrapText="1"/>
      <protection locked="0"/>
    </xf>
    <xf numFmtId="0" fontId="19" fillId="0" borderId="0" xfId="0" applyFont="1" applyFill="1" applyAlignment="1">
      <alignment horizontal="justify" vertical="center"/>
    </xf>
    <xf numFmtId="49" fontId="18" fillId="0" borderId="0" xfId="87" applyNumberFormat="1" applyFont="1" applyFill="1" applyAlignment="1" applyProtection="1">
      <alignment horizontal="right" vertical="top" wrapText="1"/>
      <protection locked="0"/>
    </xf>
    <xf numFmtId="0" fontId="18" fillId="0" borderId="0" xfId="0" applyFont="1" applyFill="1" applyBorder="1" applyAlignment="1">
      <alignment vertical="center" wrapText="1"/>
    </xf>
    <xf numFmtId="0" fontId="18" fillId="0" borderId="0" xfId="87" applyFont="1" applyFill="1" applyAlignment="1" applyProtection="1">
      <alignment horizontal="center"/>
      <protection locked="0"/>
    </xf>
    <xf numFmtId="2" fontId="18" fillId="0" borderId="0" xfId="87" applyNumberFormat="1" applyFont="1" applyFill="1" applyProtection="1">
      <alignment/>
      <protection locked="0"/>
    </xf>
    <xf numFmtId="49" fontId="22" fillId="0" borderId="0" xfId="87" applyNumberFormat="1" applyFont="1" applyFill="1" applyAlignment="1" applyProtection="1">
      <alignment horizontal="right" vertical="top" wrapText="1"/>
      <protection locked="0"/>
    </xf>
    <xf numFmtId="0" fontId="22" fillId="0" borderId="0" xfId="0" applyFont="1" applyFill="1" applyBorder="1" applyAlignment="1">
      <alignment vertical="center" wrapText="1"/>
    </xf>
    <xf numFmtId="0" fontId="22" fillId="0" borderId="0" xfId="87" applyFont="1" applyFill="1" applyAlignment="1" applyProtection="1">
      <alignment horizontal="center"/>
      <protection locked="0"/>
    </xf>
    <xf numFmtId="2" fontId="22" fillId="0" borderId="0" xfId="87" applyNumberFormat="1" applyFont="1" applyFill="1" applyProtection="1">
      <alignment/>
      <protection locked="0"/>
    </xf>
    <xf numFmtId="0" fontId="29" fillId="0" borderId="0" xfId="0" applyFont="1" applyFill="1" applyBorder="1" applyAlignment="1">
      <alignment wrapText="1"/>
    </xf>
    <xf numFmtId="0" fontId="0" fillId="0" borderId="0" xfId="0" applyFill="1" applyAlignment="1" applyProtection="1">
      <alignment horizontal="right" vertical="top"/>
      <protection locked="0"/>
    </xf>
    <xf numFmtId="0" fontId="0" fillId="0" borderId="0" xfId="0" applyFill="1" applyAlignment="1" applyProtection="1">
      <alignment/>
      <protection locked="0"/>
    </xf>
    <xf numFmtId="2" fontId="0" fillId="0" borderId="0" xfId="0" applyNumberFormat="1" applyFill="1" applyAlignment="1" applyProtection="1">
      <alignment/>
      <protection locked="0"/>
    </xf>
    <xf numFmtId="4" fontId="30" fillId="0" borderId="0" xfId="0" applyNumberFormat="1" applyFont="1" applyFill="1" applyBorder="1" applyAlignment="1" applyProtection="1">
      <alignment horizontal="right"/>
      <protection locked="0"/>
    </xf>
    <xf numFmtId="0" fontId="0" fillId="0" borderId="0" xfId="0" applyFill="1" applyBorder="1" applyAlignment="1">
      <alignment/>
    </xf>
    <xf numFmtId="0" fontId="0" fillId="0" borderId="0" xfId="0" applyFill="1" applyAlignment="1">
      <alignment/>
    </xf>
    <xf numFmtId="4" fontId="21" fillId="0" borderId="0" xfId="87" applyNumberFormat="1" applyFont="1" applyFill="1" applyBorder="1" applyAlignment="1">
      <alignment horizontal="right"/>
      <protection/>
    </xf>
    <xf numFmtId="4" fontId="21" fillId="0" borderId="0" xfId="87" applyNumberFormat="1" applyFont="1" applyFill="1" applyBorder="1">
      <alignment/>
      <protection/>
    </xf>
    <xf numFmtId="0" fontId="21" fillId="0" borderId="0" xfId="87" applyFont="1" applyFill="1" applyBorder="1">
      <alignment/>
      <protection/>
    </xf>
    <xf numFmtId="0" fontId="0" fillId="0" borderId="0" xfId="0" applyFont="1" applyFill="1" applyBorder="1" applyAlignment="1">
      <alignment/>
    </xf>
    <xf numFmtId="0" fontId="0" fillId="0" borderId="0" xfId="0" applyFont="1" applyFill="1" applyAlignment="1">
      <alignment/>
    </xf>
    <xf numFmtId="0" fontId="14" fillId="0" borderId="0" xfId="90" applyFont="1">
      <alignment/>
      <protection/>
    </xf>
    <xf numFmtId="0" fontId="14" fillId="0" borderId="0" xfId="90" applyFont="1" applyAlignment="1">
      <alignment vertical="center"/>
      <protection/>
    </xf>
    <xf numFmtId="0" fontId="14" fillId="0" borderId="0" xfId="90" applyFont="1" applyAlignment="1">
      <alignment horizontal="center"/>
      <protection/>
    </xf>
    <xf numFmtId="0" fontId="18" fillId="0" borderId="0" xfId="0" applyFont="1" applyFill="1" applyAlignment="1" applyProtection="1">
      <alignment horizontal="right" vertical="top"/>
      <protection locked="0"/>
    </xf>
    <xf numFmtId="0" fontId="22" fillId="0" borderId="0" xfId="0" applyFont="1" applyFill="1" applyAlignment="1">
      <alignment wrapText="1"/>
    </xf>
    <xf numFmtId="0" fontId="18" fillId="0" borderId="0" xfId="86" applyFont="1" applyFill="1" applyBorder="1" applyAlignment="1">
      <alignment horizontal="justify" vertical="top" wrapText="1"/>
      <protection/>
    </xf>
    <xf numFmtId="0" fontId="22" fillId="0" borderId="0" xfId="0" applyFont="1" applyFill="1" applyAlignment="1" applyProtection="1">
      <alignment horizontal="right" vertical="top"/>
      <protection locked="0"/>
    </xf>
    <xf numFmtId="0" fontId="22" fillId="0" borderId="0" xfId="0" applyFont="1" applyFill="1" applyAlignment="1" applyProtection="1">
      <alignment/>
      <protection locked="0"/>
    </xf>
    <xf numFmtId="2" fontId="22" fillId="0" borderId="0" xfId="0" applyNumberFormat="1" applyFont="1" applyFill="1" applyAlignment="1" applyProtection="1">
      <alignment/>
      <protection locked="0"/>
    </xf>
    <xf numFmtId="0" fontId="22" fillId="0" borderId="0" xfId="0" applyFont="1" applyFill="1" applyAlignment="1">
      <alignment horizontal="left" vertical="top" wrapText="1"/>
    </xf>
    <xf numFmtId="49" fontId="14" fillId="0" borderId="0" xfId="91" applyNumberFormat="1" applyFont="1" applyFill="1" applyAlignment="1" applyProtection="1">
      <alignment horizontal="right" vertical="top"/>
      <protection locked="0"/>
    </xf>
    <xf numFmtId="0" fontId="14" fillId="0" borderId="0" xfId="91" applyFont="1" applyFill="1" applyAlignment="1" applyProtection="1">
      <alignment horizontal="justify" vertical="top" wrapText="1"/>
      <protection locked="0"/>
    </xf>
    <xf numFmtId="0" fontId="14" fillId="0" borderId="0" xfId="91" applyFont="1" applyFill="1" applyAlignment="1" applyProtection="1">
      <alignment horizontal="left"/>
      <protection locked="0"/>
    </xf>
    <xf numFmtId="4" fontId="14" fillId="0" borderId="0" xfId="91" applyNumberFormat="1" applyFont="1" applyFill="1">
      <alignment/>
      <protection/>
    </xf>
    <xf numFmtId="0" fontId="14" fillId="0" borderId="0" xfId="91" applyFont="1" applyFill="1">
      <alignment/>
      <protection/>
    </xf>
    <xf numFmtId="49" fontId="19" fillId="0" borderId="0" xfId="87" applyNumberFormat="1" applyFont="1" applyFill="1" applyAlignment="1" applyProtection="1">
      <alignment horizontal="left" vertical="top"/>
      <protection locked="0"/>
    </xf>
    <xf numFmtId="49" fontId="19" fillId="0" borderId="0" xfId="87" applyNumberFormat="1" applyFont="1" applyFill="1" applyAlignment="1" applyProtection="1">
      <alignment horizontal="left" vertical="top" wrapText="1"/>
      <protection locked="0"/>
    </xf>
    <xf numFmtId="0" fontId="19" fillId="0" borderId="0" xfId="91" applyFont="1" applyFill="1" applyAlignment="1" applyProtection="1">
      <alignment horizontal="left" vertical="top"/>
      <protection locked="0"/>
    </xf>
    <xf numFmtId="49" fontId="19" fillId="0" borderId="28" xfId="87" applyNumberFormat="1" applyFont="1" applyFill="1" applyBorder="1" applyAlignment="1" applyProtection="1">
      <alignment horizontal="left" vertical="top"/>
      <protection locked="0"/>
    </xf>
    <xf numFmtId="49" fontId="19" fillId="0" borderId="28" xfId="87" applyNumberFormat="1" applyFont="1" applyFill="1" applyBorder="1" applyAlignment="1" applyProtection="1">
      <alignment horizontal="left" vertical="top" wrapText="1"/>
      <protection locked="0"/>
    </xf>
    <xf numFmtId="0" fontId="19" fillId="0" borderId="28" xfId="87" applyFont="1" applyFill="1" applyBorder="1" applyAlignment="1" applyProtection="1">
      <alignment horizontal="left" vertical="top"/>
      <protection locked="0"/>
    </xf>
    <xf numFmtId="49" fontId="19" fillId="0" borderId="0" xfId="91" applyNumberFormat="1" applyFont="1" applyFill="1" applyAlignment="1" applyProtection="1">
      <alignment horizontal="left" vertical="top"/>
      <protection locked="0"/>
    </xf>
    <xf numFmtId="0" fontId="19" fillId="0" borderId="0" xfId="91" applyNumberFormat="1" applyFont="1" applyFill="1" applyAlignment="1" applyProtection="1">
      <alignment horizontal="left" vertical="top" wrapText="1"/>
      <protection locked="0"/>
    </xf>
    <xf numFmtId="49" fontId="0" fillId="0" borderId="0" xfId="91" applyNumberFormat="1" applyFont="1">
      <alignment/>
      <protection/>
    </xf>
    <xf numFmtId="0" fontId="18" fillId="0" borderId="0" xfId="91" applyFont="1" applyFill="1" applyAlignment="1" applyProtection="1">
      <alignment horizontal="left" vertical="top" wrapText="1"/>
      <protection locked="0"/>
    </xf>
    <xf numFmtId="4" fontId="23" fillId="0" borderId="0" xfId="91" applyNumberFormat="1" applyFont="1" applyFill="1" applyAlignment="1">
      <alignment wrapText="1"/>
      <protection/>
    </xf>
    <xf numFmtId="0" fontId="23" fillId="0" borderId="0" xfId="91" applyFont="1" applyFill="1" applyAlignment="1">
      <alignment wrapText="1"/>
      <protection/>
    </xf>
    <xf numFmtId="0" fontId="19" fillId="0" borderId="0" xfId="0" applyFont="1" applyAlignment="1">
      <alignment horizontal="left" vertical="top" wrapText="1"/>
    </xf>
    <xf numFmtId="49" fontId="18" fillId="0" borderId="0" xfId="91" applyNumberFormat="1" applyFont="1" applyFill="1" applyAlignment="1" applyProtection="1">
      <alignment horizontal="left" vertical="top" wrapText="1"/>
      <protection locked="0"/>
    </xf>
    <xf numFmtId="49" fontId="24" fillId="0" borderId="0" xfId="91" applyNumberFormat="1" applyFont="1" applyFill="1" applyAlignment="1" applyProtection="1">
      <alignment horizontal="left" vertical="top"/>
      <protection locked="0"/>
    </xf>
    <xf numFmtId="49" fontId="14" fillId="0" borderId="0" xfId="91" applyNumberFormat="1" applyFont="1" applyFill="1" applyAlignment="1" applyProtection="1">
      <alignment horizontal="justify" vertical="top" wrapText="1"/>
      <protection locked="0"/>
    </xf>
    <xf numFmtId="0" fontId="0" fillId="0" borderId="0" xfId="91" applyFont="1" applyFill="1" applyAlignment="1" applyProtection="1">
      <alignment horizontal="left"/>
      <protection locked="0"/>
    </xf>
    <xf numFmtId="49" fontId="14" fillId="0" borderId="0" xfId="121" applyNumberFormat="1" applyFont="1" applyFill="1" applyAlignment="1" applyProtection="1">
      <alignment horizontal="right" vertical="top"/>
      <protection locked="0"/>
    </xf>
    <xf numFmtId="0" fontId="14" fillId="0" borderId="0" xfId="91" applyFont="1" applyFill="1" applyAlignment="1" applyProtection="1">
      <alignment horizontal="left" vertical="top" wrapText="1"/>
      <protection locked="0"/>
    </xf>
    <xf numFmtId="49" fontId="14" fillId="0" borderId="0" xfId="91" applyNumberFormat="1" applyFont="1" applyFill="1" applyAlignment="1" applyProtection="1">
      <alignment horizontal="right"/>
      <protection locked="0"/>
    </xf>
    <xf numFmtId="0" fontId="14" fillId="0" borderId="0" xfId="91" applyFont="1" applyFill="1" applyAlignment="1" applyProtection="1">
      <alignment wrapText="1"/>
      <protection locked="0"/>
    </xf>
    <xf numFmtId="0" fontId="14" fillId="0" borderId="0" xfId="97" applyFont="1" applyFill="1" applyProtection="1">
      <alignment/>
      <protection locked="0"/>
    </xf>
    <xf numFmtId="0" fontId="14" fillId="0" borderId="0" xfId="97" applyFont="1" applyFill="1">
      <alignment/>
      <protection/>
    </xf>
    <xf numFmtId="4" fontId="14" fillId="0" borderId="0" xfId="97" applyNumberFormat="1" applyFont="1" applyFill="1" applyAlignment="1">
      <alignment horizontal="center"/>
      <protection/>
    </xf>
    <xf numFmtId="0" fontId="14" fillId="0" borderId="0" xfId="97" applyFont="1" applyFill="1" applyAlignment="1">
      <alignment horizontal="center"/>
      <protection/>
    </xf>
    <xf numFmtId="49" fontId="25" fillId="0" borderId="0" xfId="91" applyNumberFormat="1" applyFont="1" applyFill="1" applyBorder="1" applyAlignment="1" applyProtection="1">
      <alignment horizontal="justify" vertical="top" wrapText="1"/>
      <protection locked="0"/>
    </xf>
    <xf numFmtId="0" fontId="14" fillId="0" borderId="0" xfId="91" applyFont="1" applyFill="1" applyProtection="1">
      <alignment/>
      <protection locked="0"/>
    </xf>
    <xf numFmtId="0" fontId="14" fillId="0" borderId="0" xfId="97" applyFont="1" applyFill="1" applyAlignment="1" applyProtection="1">
      <alignment wrapText="1"/>
      <protection locked="0"/>
    </xf>
    <xf numFmtId="49" fontId="14" fillId="0" borderId="0" xfId="97" applyNumberFormat="1" applyFont="1" applyFill="1" applyProtection="1">
      <alignment/>
      <protection locked="0"/>
    </xf>
    <xf numFmtId="0" fontId="14" fillId="0" borderId="0" xfId="97" applyFont="1" applyFill="1" applyBorder="1">
      <alignment/>
      <protection/>
    </xf>
    <xf numFmtId="4" fontId="18" fillId="0" borderId="0" xfId="78" applyNumberFormat="1" applyFont="1" applyProtection="1">
      <alignment/>
      <protection locked="0"/>
    </xf>
    <xf numFmtId="4" fontId="18" fillId="0" borderId="22" xfId="78" applyNumberFormat="1" applyFont="1" applyBorder="1" applyProtection="1">
      <alignment/>
      <protection locked="0"/>
    </xf>
    <xf numFmtId="4" fontId="19" fillId="0" borderId="25" xfId="96" applyNumberFormat="1" applyFont="1" applyFill="1" applyBorder="1" applyAlignment="1" applyProtection="1">
      <alignment horizontal="right"/>
      <protection locked="0"/>
    </xf>
    <xf numFmtId="4" fontId="19" fillId="0" borderId="0" xfId="96" applyNumberFormat="1" applyFont="1" applyFill="1" applyBorder="1" applyAlignment="1" applyProtection="1">
      <alignment horizontal="right"/>
      <protection locked="0"/>
    </xf>
    <xf numFmtId="4" fontId="18" fillId="0" borderId="22" xfId="96" applyNumberFormat="1" applyFont="1" applyFill="1" applyBorder="1" applyAlignment="1" applyProtection="1">
      <alignment horizontal="right"/>
      <protection locked="0"/>
    </xf>
    <xf numFmtId="4" fontId="21" fillId="0" borderId="0" xfId="95" applyNumberFormat="1" applyFont="1" applyFill="1" applyBorder="1" applyAlignment="1" applyProtection="1">
      <alignment horizontal="center"/>
      <protection locked="0"/>
    </xf>
    <xf numFmtId="4" fontId="29" fillId="0" borderId="0" xfId="95" applyNumberFormat="1" applyFont="1" applyFill="1" applyAlignment="1" applyProtection="1">
      <alignment horizontal="center"/>
      <protection locked="0"/>
    </xf>
    <xf numFmtId="4" fontId="22" fillId="0" borderId="0" xfId="95" applyNumberFormat="1" applyFont="1" applyFill="1" applyBorder="1" applyAlignment="1" applyProtection="1">
      <alignment horizontal="center"/>
      <protection locked="0"/>
    </xf>
    <xf numFmtId="4" fontId="31" fillId="0" borderId="27" xfId="95" applyNumberFormat="1" applyFont="1" applyFill="1" applyBorder="1" applyAlignment="1" applyProtection="1">
      <alignment horizontal="center"/>
      <protection locked="0"/>
    </xf>
    <xf numFmtId="4" fontId="0" fillId="0" borderId="0" xfId="95" applyNumberFormat="1" applyFont="1" applyFill="1" applyAlignment="1" applyProtection="1">
      <alignment horizontal="center"/>
      <protection locked="0"/>
    </xf>
    <xf numFmtId="4" fontId="0" fillId="0" borderId="0" xfId="99" applyNumberFormat="1" applyFont="1" applyFill="1" applyAlignment="1" applyProtection="1">
      <alignment horizontal="center"/>
      <protection locked="0"/>
    </xf>
    <xf numFmtId="9" fontId="22" fillId="0" borderId="0" xfId="95" applyNumberFormat="1" applyFont="1" applyFill="1" applyBorder="1" applyAlignment="1" applyProtection="1">
      <alignment horizontal="right" vertical="top"/>
      <protection locked="0"/>
    </xf>
    <xf numFmtId="2" fontId="18" fillId="0" borderId="0" xfId="95" applyNumberFormat="1" applyFont="1" applyFill="1" applyAlignment="1" applyProtection="1">
      <alignment horizontal="right"/>
      <protection locked="0"/>
    </xf>
    <xf numFmtId="4" fontId="18" fillId="0" borderId="0" xfId="95" applyNumberFormat="1" applyFont="1" applyFill="1" applyAlignment="1" applyProtection="1">
      <alignment horizontal="center"/>
      <protection locked="0"/>
    </xf>
    <xf numFmtId="4" fontId="19" fillId="0" borderId="0" xfId="95" applyNumberFormat="1" applyFont="1" applyFill="1" applyAlignment="1" applyProtection="1">
      <alignment horizontal="right"/>
      <protection locked="0"/>
    </xf>
    <xf numFmtId="4" fontId="19" fillId="0" borderId="26" xfId="95" applyNumberFormat="1" applyFont="1" applyFill="1" applyBorder="1" applyAlignment="1" applyProtection="1">
      <alignment horizontal="right"/>
      <protection locked="0"/>
    </xf>
    <xf numFmtId="4" fontId="19" fillId="0" borderId="0" xfId="95" applyNumberFormat="1" applyFont="1" applyFill="1" applyBorder="1" applyAlignment="1" applyProtection="1">
      <alignment horizontal="right"/>
      <protection locked="0"/>
    </xf>
    <xf numFmtId="4" fontId="18" fillId="0" borderId="0" xfId="95" applyNumberFormat="1" applyFont="1" applyFill="1" applyAlignment="1" applyProtection="1">
      <alignment horizontal="right"/>
      <protection locked="0"/>
    </xf>
    <xf numFmtId="4" fontId="41" fillId="0" borderId="0" xfId="99" applyNumberFormat="1" applyFont="1" applyFill="1" applyAlignment="1" applyProtection="1">
      <alignment horizontal="right"/>
      <protection locked="0"/>
    </xf>
    <xf numFmtId="4" fontId="14" fillId="0" borderId="0" xfId="95" applyNumberFormat="1" applyFont="1" applyFill="1" applyAlignment="1" applyProtection="1">
      <alignment horizontal="right"/>
      <protection locked="0"/>
    </xf>
    <xf numFmtId="0" fontId="19" fillId="0" borderId="0" xfId="90" applyFont="1" applyFill="1" applyAlignment="1" applyProtection="1">
      <alignment horizontal="right"/>
      <protection locked="0"/>
    </xf>
    <xf numFmtId="0" fontId="19" fillId="0" borderId="0" xfId="90" applyNumberFormat="1" applyFont="1" applyFill="1" applyAlignment="1" applyProtection="1">
      <alignment vertical="top"/>
      <protection locked="0"/>
    </xf>
    <xf numFmtId="0" fontId="19" fillId="0" borderId="0" xfId="90" applyFont="1" applyFill="1" applyAlignment="1" applyProtection="1">
      <alignment horizontal="left"/>
      <protection locked="0"/>
    </xf>
    <xf numFmtId="2" fontId="19" fillId="0" borderId="0" xfId="90" applyNumberFormat="1" applyFont="1" applyFill="1" applyAlignment="1" applyProtection="1">
      <alignment horizontal="right"/>
      <protection locked="0"/>
    </xf>
    <xf numFmtId="4" fontId="19" fillId="0" borderId="0" xfId="90" applyNumberFormat="1" applyFont="1" applyFill="1" applyAlignment="1" applyProtection="1">
      <alignment horizontal="center"/>
      <protection locked="0"/>
    </xf>
    <xf numFmtId="4" fontId="22" fillId="0" borderId="0" xfId="90" applyNumberFormat="1" applyFont="1" applyFill="1" applyAlignment="1" applyProtection="1">
      <alignment horizontal="center"/>
      <protection locked="0"/>
    </xf>
    <xf numFmtId="4" fontId="19" fillId="0" borderId="0" xfId="90" applyNumberFormat="1" applyFont="1" applyFill="1">
      <alignment/>
      <protection/>
    </xf>
    <xf numFmtId="0" fontId="19" fillId="0" borderId="0" xfId="90" applyFont="1" applyFill="1">
      <alignment/>
      <protection/>
    </xf>
    <xf numFmtId="0" fontId="19" fillId="0" borderId="30" xfId="90" applyNumberFormat="1" applyFont="1" applyFill="1" applyBorder="1" applyAlignment="1" applyProtection="1">
      <alignment horizontal="right" vertical="top"/>
      <protection locked="0"/>
    </xf>
    <xf numFmtId="0" fontId="19" fillId="0" borderId="30" xfId="90" applyNumberFormat="1" applyFont="1" applyFill="1" applyBorder="1" applyAlignment="1" applyProtection="1">
      <alignment vertical="top"/>
      <protection locked="0"/>
    </xf>
    <xf numFmtId="0" fontId="19" fillId="0" borderId="30" xfId="90" applyFont="1" applyFill="1" applyBorder="1" applyAlignment="1" applyProtection="1">
      <alignment horizontal="left"/>
      <protection locked="0"/>
    </xf>
    <xf numFmtId="2" fontId="19" fillId="0" borderId="30" xfId="90" applyNumberFormat="1" applyFont="1" applyFill="1" applyBorder="1" applyAlignment="1" applyProtection="1">
      <alignment horizontal="right"/>
      <protection locked="0"/>
    </xf>
    <xf numFmtId="4" fontId="19" fillId="0" borderId="30" xfId="90" applyNumberFormat="1" applyFont="1" applyFill="1" applyBorder="1" applyAlignment="1" applyProtection="1">
      <alignment horizontal="center"/>
      <protection locked="0"/>
    </xf>
    <xf numFmtId="4" fontId="31" fillId="0" borderId="30" xfId="90" applyNumberFormat="1" applyFont="1" applyFill="1" applyBorder="1" applyAlignment="1" applyProtection="1">
      <alignment horizontal="center"/>
      <protection locked="0"/>
    </xf>
    <xf numFmtId="0" fontId="18" fillId="0" borderId="0" xfId="95" applyFont="1" applyFill="1">
      <alignment/>
      <protection/>
    </xf>
    <xf numFmtId="4" fontId="18" fillId="0" borderId="0" xfId="95" applyNumberFormat="1" applyFont="1" applyFill="1" applyAlignment="1">
      <alignment horizontal="center"/>
      <protection/>
    </xf>
    <xf numFmtId="0" fontId="18" fillId="0" borderId="0" xfId="95" applyFont="1" applyFill="1" applyAlignment="1">
      <alignment horizontal="center"/>
      <protection/>
    </xf>
    <xf numFmtId="4" fontId="19" fillId="0" borderId="0" xfId="90" applyNumberFormat="1" applyFont="1" applyFill="1" applyBorder="1" applyAlignment="1" applyProtection="1">
      <alignment horizontal="center"/>
      <protection locked="0"/>
    </xf>
    <xf numFmtId="4" fontId="31" fillId="0" borderId="0" xfId="90" applyNumberFormat="1" applyFont="1" applyFill="1" applyBorder="1" applyAlignment="1" applyProtection="1">
      <alignment horizontal="center"/>
      <protection locked="0"/>
    </xf>
    <xf numFmtId="0" fontId="18" fillId="0" borderId="0" xfId="90" applyNumberFormat="1" applyFont="1" applyFill="1" applyAlignment="1" applyProtection="1">
      <alignment horizontal="right" vertical="top"/>
      <protection locked="0"/>
    </xf>
    <xf numFmtId="0" fontId="18" fillId="0" borderId="0" xfId="0" applyFont="1" applyFill="1" applyAlignment="1">
      <alignment horizontal="left" vertical="top" wrapText="1"/>
    </xf>
    <xf numFmtId="0" fontId="18" fillId="0" borderId="0" xfId="90" applyFont="1" applyFill="1" applyAlignment="1" applyProtection="1">
      <alignment horizontal="left"/>
      <protection locked="0"/>
    </xf>
    <xf numFmtId="2" fontId="18" fillId="0" borderId="0" xfId="90" applyNumberFormat="1" applyFont="1" applyFill="1" applyAlignment="1" applyProtection="1">
      <alignment horizontal="right"/>
      <protection locked="0"/>
    </xf>
    <xf numFmtId="4" fontId="18" fillId="0" borderId="0" xfId="90" applyNumberFormat="1" applyFont="1" applyFill="1" applyAlignment="1" applyProtection="1">
      <alignment horizontal="center"/>
      <protection locked="0"/>
    </xf>
    <xf numFmtId="0" fontId="18" fillId="0" borderId="0" xfId="0" applyFont="1" applyFill="1" applyBorder="1" applyAlignment="1">
      <alignment horizontal="left" vertical="top" wrapText="1"/>
    </xf>
    <xf numFmtId="0" fontId="18" fillId="0" borderId="0" xfId="121" applyNumberFormat="1" applyFont="1" applyFill="1" applyAlignment="1" applyProtection="1">
      <alignment horizontal="right" vertical="top"/>
      <protection locked="0"/>
    </xf>
    <xf numFmtId="0" fontId="18" fillId="0" borderId="0" xfId="91" applyFont="1" applyFill="1" applyBorder="1" applyAlignment="1" applyProtection="1">
      <alignment horizontal="left" vertical="top" wrapText="1"/>
      <protection locked="0"/>
    </xf>
    <xf numFmtId="0" fontId="18" fillId="0" borderId="0" xfId="91" applyFont="1" applyFill="1" applyProtection="1">
      <alignment/>
      <protection locked="0"/>
    </xf>
    <xf numFmtId="2" fontId="18" fillId="0" borderId="0" xfId="97" applyNumberFormat="1" applyFont="1" applyFill="1" applyAlignment="1" applyProtection="1">
      <alignment horizontal="right"/>
      <protection locked="0"/>
    </xf>
    <xf numFmtId="4" fontId="18" fillId="0" borderId="0" xfId="91" applyNumberFormat="1" applyFont="1" applyFill="1" applyAlignment="1" applyProtection="1">
      <alignment horizontal="center"/>
      <protection locked="0"/>
    </xf>
    <xf numFmtId="4" fontId="19" fillId="0" borderId="0" xfId="91" applyNumberFormat="1" applyFont="1" applyFill="1">
      <alignment/>
      <protection/>
    </xf>
    <xf numFmtId="0" fontId="19" fillId="0" borderId="0" xfId="91" applyFont="1" applyFill="1">
      <alignment/>
      <protection/>
    </xf>
    <xf numFmtId="0" fontId="29" fillId="0" borderId="0" xfId="91" applyFont="1" applyFill="1" applyBorder="1" applyAlignment="1" applyProtection="1">
      <alignment horizontal="left" vertical="top" wrapText="1"/>
      <protection locked="0"/>
    </xf>
    <xf numFmtId="0" fontId="29" fillId="0" borderId="0" xfId="91" applyFont="1" applyFill="1" applyProtection="1">
      <alignment/>
      <protection locked="0"/>
    </xf>
    <xf numFmtId="2" fontId="29" fillId="0" borderId="0" xfId="97" applyNumberFormat="1" applyFont="1" applyFill="1" applyAlignment="1" applyProtection="1">
      <alignment horizontal="right"/>
      <protection locked="0"/>
    </xf>
    <xf numFmtId="4" fontId="29" fillId="0" borderId="0" xfId="91" applyNumberFormat="1" applyFont="1" applyFill="1" applyAlignment="1" applyProtection="1">
      <alignment horizontal="center"/>
      <protection locked="0"/>
    </xf>
    <xf numFmtId="4" fontId="29" fillId="0" borderId="0" xfId="90" applyNumberFormat="1" applyFont="1" applyFill="1" applyAlignment="1" applyProtection="1">
      <alignment horizontal="center"/>
      <protection locked="0"/>
    </xf>
    <xf numFmtId="0" fontId="18" fillId="0" borderId="0" xfId="90" applyFont="1" applyFill="1" applyAlignment="1" applyProtection="1">
      <alignment horizontal="justify" vertical="top"/>
      <protection locked="0"/>
    </xf>
    <xf numFmtId="4" fontId="18" fillId="0" borderId="0" xfId="90" applyNumberFormat="1" applyFont="1" applyFill="1">
      <alignment/>
      <protection/>
    </xf>
    <xf numFmtId="0" fontId="18" fillId="0" borderId="0" xfId="90" applyFont="1" applyFill="1">
      <alignment/>
      <protection/>
    </xf>
    <xf numFmtId="4" fontId="22" fillId="0" borderId="0" xfId="90" applyNumberFormat="1" applyFont="1" applyFill="1" applyAlignment="1" applyProtection="1">
      <alignment horizontal="right"/>
      <protection locked="0"/>
    </xf>
    <xf numFmtId="0" fontId="19" fillId="0" borderId="0" xfId="90" applyNumberFormat="1" applyFont="1" applyFill="1" applyAlignment="1" applyProtection="1">
      <alignment vertical="top"/>
      <protection locked="0"/>
    </xf>
    <xf numFmtId="0" fontId="18" fillId="0" borderId="0" xfId="0" applyFont="1" applyAlignment="1">
      <alignment horizontal="justify" vertical="top"/>
    </xf>
    <xf numFmtId="0" fontId="19" fillId="0" borderId="0" xfId="0" applyFont="1" applyAlignment="1">
      <alignment horizontal="justify" vertical="top"/>
    </xf>
    <xf numFmtId="4" fontId="19" fillId="0" borderId="0" xfId="90" applyNumberFormat="1" applyFont="1" applyFill="1" applyAlignment="1" applyProtection="1">
      <alignment horizontal="right"/>
      <protection locked="0"/>
    </xf>
    <xf numFmtId="0" fontId="18" fillId="0" borderId="0" xfId="0" applyFont="1" applyAlignment="1">
      <alignment horizontal="justify"/>
    </xf>
    <xf numFmtId="4" fontId="18" fillId="0" borderId="0" xfId="90" applyNumberFormat="1" applyFont="1" applyFill="1" applyAlignment="1" applyProtection="1">
      <alignment horizontal="right"/>
      <protection locked="0"/>
    </xf>
    <xf numFmtId="4" fontId="23" fillId="0" borderId="0" xfId="90" applyNumberFormat="1" applyFont="1" applyFill="1" applyAlignment="1" applyProtection="1">
      <alignment horizontal="center"/>
      <protection locked="0"/>
    </xf>
    <xf numFmtId="4" fontId="18" fillId="0" borderId="0" xfId="0" applyNumberFormat="1" applyFont="1" applyAlignment="1">
      <alignment horizontal="center"/>
    </xf>
    <xf numFmtId="4" fontId="14" fillId="0" borderId="0" xfId="90" applyNumberFormat="1" applyFont="1" applyFill="1" applyAlignment="1" applyProtection="1">
      <alignment horizontal="center"/>
      <protection locked="0"/>
    </xf>
    <xf numFmtId="0" fontId="19" fillId="0" borderId="0" xfId="0" applyFont="1" applyAlignment="1">
      <alignment horizontal="justify" vertical="top"/>
    </xf>
    <xf numFmtId="0" fontId="19" fillId="0" borderId="0" xfId="90" applyFont="1" applyFill="1" applyAlignment="1" applyProtection="1">
      <alignment horizontal="right" vertical="top"/>
      <protection locked="0"/>
    </xf>
    <xf numFmtId="0" fontId="19" fillId="0" borderId="0" xfId="90" applyFont="1" applyFill="1" applyAlignment="1" applyProtection="1">
      <alignment horizontal="left"/>
      <protection locked="0"/>
    </xf>
    <xf numFmtId="4" fontId="19" fillId="0" borderId="0" xfId="90" applyNumberFormat="1" applyFont="1" applyFill="1" applyAlignment="1" applyProtection="1">
      <alignment horizontal="center"/>
      <protection locked="0"/>
    </xf>
    <xf numFmtId="2" fontId="18" fillId="0" borderId="0" xfId="90" applyNumberFormat="1" applyFont="1" applyFill="1" applyAlignment="1" applyProtection="1">
      <alignment horizontal="right"/>
      <protection locked="0"/>
    </xf>
    <xf numFmtId="4" fontId="19" fillId="0" borderId="0" xfId="90" applyNumberFormat="1" applyFont="1" applyFill="1" applyAlignment="1" applyProtection="1">
      <alignment horizontal="right"/>
      <protection locked="0"/>
    </xf>
    <xf numFmtId="0" fontId="18" fillId="0" borderId="0" xfId="0" applyFont="1" applyAlignment="1">
      <alignment/>
    </xf>
    <xf numFmtId="0" fontId="19" fillId="0" borderId="0" xfId="0" applyFont="1" applyAlignment="1">
      <alignment/>
    </xf>
    <xf numFmtId="49" fontId="19" fillId="0" borderId="0" xfId="90" applyNumberFormat="1" applyFont="1" applyFill="1" applyAlignment="1" applyProtection="1">
      <alignment horizontal="right" vertical="top"/>
      <protection locked="0"/>
    </xf>
    <xf numFmtId="49" fontId="19" fillId="0" borderId="29" xfId="90" applyNumberFormat="1" applyFont="1" applyFill="1" applyBorder="1" applyAlignment="1" applyProtection="1">
      <alignment horizontal="right" vertical="top"/>
      <protection locked="0"/>
    </xf>
    <xf numFmtId="49" fontId="19" fillId="0" borderId="0" xfId="90" applyNumberFormat="1" applyFont="1" applyFill="1" applyAlignment="1" applyProtection="1">
      <alignment horizontal="right"/>
      <protection locked="0"/>
    </xf>
    <xf numFmtId="49" fontId="18" fillId="0" borderId="0" xfId="90" applyNumberFormat="1" applyFont="1" applyFill="1" applyAlignment="1" applyProtection="1">
      <alignment horizontal="right"/>
      <protection locked="0"/>
    </xf>
    <xf numFmtId="49" fontId="18" fillId="0" borderId="28" xfId="90" applyNumberFormat="1" applyFont="1" applyFill="1" applyBorder="1" applyAlignment="1" applyProtection="1">
      <alignment horizontal="right"/>
      <protection locked="0"/>
    </xf>
    <xf numFmtId="0" fontId="19" fillId="0" borderId="28" xfId="90" applyFont="1" applyFill="1" applyBorder="1" applyAlignment="1" applyProtection="1">
      <alignment horizontal="left" vertical="top"/>
      <protection locked="0"/>
    </xf>
    <xf numFmtId="49" fontId="18" fillId="0" borderId="0" xfId="0" applyNumberFormat="1" applyFont="1" applyAlignment="1">
      <alignment/>
    </xf>
    <xf numFmtId="49" fontId="19" fillId="0" borderId="28" xfId="90" applyNumberFormat="1" applyFont="1" applyFill="1" applyBorder="1" applyAlignment="1" applyProtection="1">
      <alignment horizontal="right" vertical="top"/>
      <protection locked="0"/>
    </xf>
    <xf numFmtId="49" fontId="18" fillId="0" borderId="0" xfId="90" applyNumberFormat="1" applyFont="1" applyFill="1" applyAlignment="1" applyProtection="1">
      <alignment horizontal="right" vertical="top"/>
      <protection locked="0"/>
    </xf>
    <xf numFmtId="0" fontId="18" fillId="0" borderId="0" xfId="0" applyFont="1" applyAlignment="1">
      <alignment vertical="top"/>
    </xf>
    <xf numFmtId="2" fontId="19" fillId="0" borderId="0" xfId="91" applyNumberFormat="1" applyFont="1" applyFill="1" applyAlignment="1" applyProtection="1">
      <alignment horizontal="center" vertical="top"/>
      <protection locked="0"/>
    </xf>
    <xf numFmtId="4" fontId="18" fillId="0" borderId="0" xfId="91" applyNumberFormat="1" applyFont="1" applyFill="1" applyAlignment="1" applyProtection="1">
      <alignment horizontal="center" vertical="top"/>
      <protection locked="0"/>
    </xf>
    <xf numFmtId="2" fontId="19" fillId="0" borderId="28" xfId="87" applyNumberFormat="1" applyFont="1" applyFill="1" applyBorder="1" applyAlignment="1" applyProtection="1">
      <alignment horizontal="center" vertical="top"/>
      <protection locked="0"/>
    </xf>
    <xf numFmtId="4" fontId="18" fillId="0" borderId="28" xfId="87" applyNumberFormat="1" applyFont="1" applyFill="1" applyBorder="1" applyAlignment="1" applyProtection="1">
      <alignment horizontal="center" vertical="top"/>
      <protection locked="0"/>
    </xf>
    <xf numFmtId="2" fontId="14" fillId="0" borderId="0" xfId="91" applyNumberFormat="1" applyFont="1" applyFill="1" applyAlignment="1" applyProtection="1">
      <alignment horizontal="center"/>
      <protection locked="0"/>
    </xf>
    <xf numFmtId="4" fontId="0" fillId="0" borderId="0" xfId="91" applyNumberFormat="1" applyFont="1" applyFill="1" applyAlignment="1" applyProtection="1">
      <alignment horizontal="center"/>
      <protection locked="0"/>
    </xf>
    <xf numFmtId="4" fontId="14" fillId="0" borderId="0" xfId="91" applyNumberFormat="1" applyFont="1" applyFill="1" applyBorder="1" applyAlignment="1" applyProtection="1">
      <alignment horizontal="center"/>
      <protection locked="0"/>
    </xf>
    <xf numFmtId="2" fontId="14" fillId="0" borderId="0" xfId="97" applyNumberFormat="1" applyFont="1" applyFill="1" applyAlignment="1" applyProtection="1">
      <alignment horizontal="center"/>
      <protection locked="0"/>
    </xf>
    <xf numFmtId="2" fontId="14" fillId="0" borderId="0" xfId="97" applyNumberFormat="1" applyFont="1" applyFill="1" applyBorder="1" applyAlignment="1" applyProtection="1">
      <alignment horizontal="center"/>
      <protection locked="0"/>
    </xf>
    <xf numFmtId="2" fontId="14" fillId="0" borderId="0" xfId="91" applyNumberFormat="1" applyFont="1" applyFill="1" applyBorder="1" applyAlignment="1" applyProtection="1">
      <alignment horizontal="center"/>
      <protection locked="0"/>
    </xf>
    <xf numFmtId="4" fontId="14" fillId="0" borderId="0" xfId="91" applyNumberFormat="1" applyFont="1" applyFill="1" applyAlignment="1" applyProtection="1">
      <alignment horizontal="center"/>
      <protection locked="0"/>
    </xf>
    <xf numFmtId="4" fontId="29" fillId="0" borderId="0" xfId="91" applyNumberFormat="1" applyFont="1" applyFill="1" applyAlignment="1" applyProtection="1">
      <alignment horizontal="right" vertical="top"/>
      <protection locked="0"/>
    </xf>
    <xf numFmtId="4" fontId="22" fillId="0" borderId="0" xfId="91" applyNumberFormat="1" applyFont="1" applyFill="1" applyAlignment="1" applyProtection="1">
      <alignment horizontal="right" vertical="top" wrapText="1"/>
      <protection locked="0"/>
    </xf>
    <xf numFmtId="4" fontId="46" fillId="0" borderId="0" xfId="91" applyNumberFormat="1" applyFont="1" applyFill="1" applyAlignment="1" applyProtection="1">
      <alignment horizontal="right"/>
      <protection locked="0"/>
    </xf>
    <xf numFmtId="4" fontId="44" fillId="0" borderId="0" xfId="97" applyNumberFormat="1" applyFont="1" applyFill="1" applyAlignment="1" applyProtection="1">
      <alignment horizontal="right"/>
      <protection locked="0"/>
    </xf>
    <xf numFmtId="4" fontId="46" fillId="0" borderId="0" xfId="91" applyNumberFormat="1" applyFont="1" applyFill="1" applyBorder="1" applyAlignment="1" applyProtection="1">
      <alignment horizontal="right"/>
      <protection locked="0"/>
    </xf>
    <xf numFmtId="4" fontId="44" fillId="0" borderId="0" xfId="97" applyNumberFormat="1" applyFont="1" applyFill="1" applyBorder="1" applyAlignment="1" applyProtection="1">
      <alignment horizontal="right"/>
      <protection locked="0"/>
    </xf>
    <xf numFmtId="4" fontId="44" fillId="0" borderId="0" xfId="91" applyNumberFormat="1" applyFont="1" applyFill="1" applyBorder="1" applyAlignment="1" applyProtection="1">
      <alignment horizontal="right"/>
      <protection locked="0"/>
    </xf>
    <xf numFmtId="4" fontId="44" fillId="0" borderId="0" xfId="91" applyNumberFormat="1" applyFont="1" applyFill="1" applyBorder="1" applyAlignment="1" applyProtection="1">
      <alignment horizontal="right" vertical="center"/>
      <protection locked="0"/>
    </xf>
    <xf numFmtId="4" fontId="44" fillId="0" borderId="0" xfId="91" applyNumberFormat="1" applyFont="1" applyFill="1" applyAlignment="1" applyProtection="1">
      <alignment horizontal="right"/>
      <protection locked="0"/>
    </xf>
    <xf numFmtId="4" fontId="14" fillId="0" borderId="0" xfId="91" applyNumberFormat="1" applyFont="1" applyFill="1" applyAlignment="1">
      <alignment wrapText="1"/>
      <protection/>
    </xf>
    <xf numFmtId="0" fontId="14" fillId="0" borderId="0" xfId="91" applyFont="1" applyFill="1" applyAlignment="1">
      <alignment wrapText="1"/>
      <protection/>
    </xf>
    <xf numFmtId="0" fontId="23" fillId="0" borderId="0" xfId="89" applyFont="1" applyFill="1" applyBorder="1" applyAlignment="1">
      <alignment horizontal="center"/>
      <protection/>
    </xf>
    <xf numFmtId="4" fontId="18" fillId="0" borderId="0" xfId="93" applyNumberFormat="1" applyFont="1" applyFill="1" applyProtection="1">
      <alignment/>
      <protection locked="0"/>
    </xf>
    <xf numFmtId="4" fontId="19" fillId="0" borderId="23" xfId="90" applyNumberFormat="1" applyFont="1" applyFill="1" applyBorder="1" applyAlignment="1" applyProtection="1">
      <alignment horizontal="right"/>
      <protection locked="0"/>
    </xf>
    <xf numFmtId="0" fontId="18" fillId="0" borderId="0" xfId="78" applyFont="1" applyFill="1" applyAlignment="1" applyProtection="1">
      <alignment horizontal="center"/>
      <protection locked="0"/>
    </xf>
    <xf numFmtId="4" fontId="18" fillId="0" borderId="0" xfId="78" applyNumberFormat="1" applyFont="1" applyFill="1" applyProtection="1">
      <alignment/>
      <protection locked="0"/>
    </xf>
    <xf numFmtId="0" fontId="18" fillId="0" borderId="0" xfId="0" applyFont="1" applyFill="1" applyAlignment="1">
      <alignment vertical="top" wrapText="1"/>
    </xf>
    <xf numFmtId="0" fontId="0" fillId="0" borderId="0" xfId="0" applyFont="1" applyAlignment="1">
      <alignment/>
    </xf>
    <xf numFmtId="0" fontId="20" fillId="0" borderId="0" xfId="89" applyFont="1" applyAlignment="1">
      <alignment horizontal="left"/>
      <protection/>
    </xf>
    <xf numFmtId="4" fontId="19" fillId="0" borderId="0" xfId="89" applyNumberFormat="1" applyFont="1" applyFill="1" applyAlignment="1">
      <alignment horizontal="left"/>
      <protection/>
    </xf>
    <xf numFmtId="0" fontId="0" fillId="0" borderId="0" xfId="89" applyFont="1" applyBorder="1">
      <alignment/>
      <protection/>
    </xf>
    <xf numFmtId="0" fontId="0" fillId="0" borderId="0" xfId="0" applyNumberFormat="1" applyFont="1" applyAlignment="1">
      <alignment/>
    </xf>
    <xf numFmtId="0" fontId="19" fillId="0" borderId="0" xfId="89" applyFont="1" applyBorder="1" applyAlignment="1">
      <alignment horizontal="right"/>
      <protection/>
    </xf>
    <xf numFmtId="176" fontId="19" fillId="0" borderId="0" xfId="89" applyNumberFormat="1" applyFont="1" applyBorder="1" applyAlignment="1">
      <alignment horizontal="center"/>
      <protection/>
    </xf>
    <xf numFmtId="0" fontId="19" fillId="0" borderId="0" xfId="89" applyFont="1" applyAlignment="1">
      <alignment horizontal="right"/>
      <protection/>
    </xf>
    <xf numFmtId="0" fontId="19" fillId="0" borderId="0" xfId="89" applyFont="1">
      <alignment/>
      <protection/>
    </xf>
    <xf numFmtId="4" fontId="19" fillId="0" borderId="0" xfId="89" applyNumberFormat="1" applyFont="1" applyAlignment="1">
      <alignment horizontal="right"/>
      <protection/>
    </xf>
    <xf numFmtId="176" fontId="19" fillId="0" borderId="0" xfId="89" applyNumberFormat="1" applyFont="1" applyAlignment="1">
      <alignment horizontal="center"/>
      <protection/>
    </xf>
    <xf numFmtId="0" fontId="18" fillId="0" borderId="0" xfId="95" applyFont="1" applyFill="1" applyBorder="1" applyAlignment="1" applyProtection="1">
      <alignment horizontal="right" vertical="top"/>
      <protection locked="0"/>
    </xf>
    <xf numFmtId="176" fontId="18" fillId="0" borderId="0" xfId="89" applyNumberFormat="1" applyFont="1" applyBorder="1" applyAlignment="1">
      <alignment horizontal="right" vertical="center"/>
      <protection/>
    </xf>
    <xf numFmtId="0" fontId="23" fillId="0" borderId="0" xfId="95" applyFont="1" applyBorder="1">
      <alignment/>
      <protection/>
    </xf>
    <xf numFmtId="0" fontId="18" fillId="0" borderId="22" xfId="95" applyFont="1" applyFill="1" applyBorder="1" applyAlignment="1" applyProtection="1">
      <alignment horizontal="right" vertical="top"/>
      <protection locked="0"/>
    </xf>
    <xf numFmtId="176" fontId="18" fillId="0" borderId="22" xfId="89" applyNumberFormat="1" applyFont="1" applyBorder="1" applyAlignment="1">
      <alignment horizontal="right" vertical="center"/>
      <protection/>
    </xf>
    <xf numFmtId="0" fontId="47" fillId="0" borderId="23" xfId="95" applyFont="1" applyFill="1" applyBorder="1" applyAlignment="1" applyProtection="1">
      <alignment horizontal="right" vertical="top"/>
      <protection locked="0"/>
    </xf>
    <xf numFmtId="0" fontId="19" fillId="0" borderId="23" xfId="89" applyFont="1" applyBorder="1" applyAlignment="1">
      <alignment horizontal="left"/>
      <protection/>
    </xf>
    <xf numFmtId="0" fontId="19" fillId="0" borderId="23" xfId="89" applyFont="1" applyBorder="1">
      <alignment/>
      <protection/>
    </xf>
    <xf numFmtId="0" fontId="19" fillId="0" borderId="23" xfId="89" applyFont="1" applyBorder="1" applyAlignment="1">
      <alignment horizontal="center"/>
      <protection/>
    </xf>
    <xf numFmtId="176" fontId="19" fillId="0" borderId="23" xfId="89" applyNumberFormat="1" applyFont="1" applyBorder="1" applyAlignment="1">
      <alignment horizontal="right"/>
      <protection/>
    </xf>
    <xf numFmtId="177" fontId="19" fillId="0" borderId="0" xfId="89" applyNumberFormat="1" applyFont="1" applyBorder="1" applyAlignment="1">
      <alignment horizontal="right" vertical="center"/>
      <protection/>
    </xf>
    <xf numFmtId="0" fontId="19" fillId="0" borderId="0" xfId="89" applyFont="1" applyAlignment="1">
      <alignment horizontal="center"/>
      <protection/>
    </xf>
    <xf numFmtId="176" fontId="19" fillId="0" borderId="0" xfId="89" applyNumberFormat="1" applyFont="1" applyBorder="1" applyAlignment="1">
      <alignment horizontal="right" vertical="center"/>
      <protection/>
    </xf>
    <xf numFmtId="0" fontId="0" fillId="0" borderId="0" xfId="0" applyFont="1" applyAlignment="1">
      <alignment horizontal="right"/>
    </xf>
    <xf numFmtId="176" fontId="0" fillId="0" borderId="0" xfId="0" applyNumberFormat="1" applyFont="1" applyAlignment="1">
      <alignment/>
    </xf>
    <xf numFmtId="176" fontId="19" fillId="0" borderId="0" xfId="89" applyNumberFormat="1" applyFont="1" applyBorder="1" applyAlignment="1">
      <alignment horizontal="right"/>
      <protection/>
    </xf>
    <xf numFmtId="176" fontId="19" fillId="0" borderId="0" xfId="89" applyNumberFormat="1" applyFont="1" applyAlignment="1">
      <alignment horizontal="right"/>
      <protection/>
    </xf>
    <xf numFmtId="0" fontId="18" fillId="0" borderId="30" xfId="89" applyFont="1" applyBorder="1">
      <alignment/>
      <protection/>
    </xf>
    <xf numFmtId="0" fontId="18" fillId="0" borderId="30" xfId="89" applyFont="1" applyBorder="1" applyAlignment="1">
      <alignment horizontal="left"/>
      <protection/>
    </xf>
    <xf numFmtId="4" fontId="18" fillId="0" borderId="30" xfId="89" applyNumberFormat="1" applyFont="1" applyBorder="1" applyAlignment="1">
      <alignment horizontal="right"/>
      <protection/>
    </xf>
    <xf numFmtId="176" fontId="18" fillId="0" borderId="30" xfId="89" applyNumberFormat="1" applyFont="1" applyBorder="1" applyAlignment="1">
      <alignment horizontal="right"/>
      <protection/>
    </xf>
    <xf numFmtId="0" fontId="18" fillId="0" borderId="30" xfId="89" applyFont="1" applyBorder="1" applyAlignment="1">
      <alignment horizontal="center"/>
      <protection/>
    </xf>
    <xf numFmtId="176" fontId="18" fillId="0" borderId="30" xfId="89" applyNumberFormat="1" applyFont="1" applyBorder="1" applyAlignment="1">
      <alignment horizontal="right" vertical="center"/>
      <protection/>
    </xf>
    <xf numFmtId="0" fontId="18" fillId="0" borderId="30" xfId="90" applyFont="1" applyBorder="1" applyAlignment="1">
      <alignment horizontal="left" vertical="top"/>
      <protection/>
    </xf>
    <xf numFmtId="0" fontId="23" fillId="0" borderId="0" xfId="90" applyFont="1">
      <alignment/>
      <protection/>
    </xf>
    <xf numFmtId="176" fontId="0" fillId="0" borderId="0" xfId="0" applyNumberFormat="1" applyFont="1" applyAlignment="1">
      <alignment horizontal="right"/>
    </xf>
    <xf numFmtId="176" fontId="23" fillId="0" borderId="0" xfId="89" applyNumberFormat="1" applyFont="1" applyAlignment="1">
      <alignment horizontal="right"/>
      <protection/>
    </xf>
    <xf numFmtId="4" fontId="31" fillId="0" borderId="26" xfId="95" applyNumberFormat="1" applyFont="1" applyFill="1" applyBorder="1" applyAlignment="1" applyProtection="1">
      <alignment horizontal="right"/>
      <protection locked="0"/>
    </xf>
    <xf numFmtId="0" fontId="18" fillId="0" borderId="0" xfId="0" applyFont="1" applyFill="1" applyAlignment="1">
      <alignment horizontal="justify" vertical="center" wrapText="1"/>
    </xf>
    <xf numFmtId="4" fontId="19" fillId="0" borderId="28" xfId="87" applyNumberFormat="1" applyFont="1" applyFill="1" applyBorder="1" applyAlignment="1" applyProtection="1">
      <alignment horizontal="right" vertical="top"/>
      <protection locked="0"/>
    </xf>
    <xf numFmtId="44" fontId="18" fillId="0" borderId="0" xfId="0" applyNumberFormat="1" applyFont="1" applyBorder="1" applyAlignment="1" applyProtection="1">
      <alignment/>
      <protection/>
    </xf>
    <xf numFmtId="0" fontId="22" fillId="0" borderId="0" xfId="0" applyFont="1" applyFill="1" applyBorder="1" applyAlignment="1">
      <alignment horizontal="right" vertical="top"/>
    </xf>
    <xf numFmtId="0" fontId="22" fillId="0" borderId="0" xfId="0" applyFont="1" applyFill="1" applyBorder="1" applyAlignment="1">
      <alignment horizontal="left" vertical="top"/>
    </xf>
    <xf numFmtId="0" fontId="22" fillId="0" borderId="0" xfId="0" applyFont="1" applyFill="1" applyBorder="1" applyAlignment="1">
      <alignment horizontal="justify" vertical="top"/>
    </xf>
    <xf numFmtId="0" fontId="22" fillId="0" borderId="0" xfId="0" applyFont="1" applyFill="1" applyBorder="1" applyAlignment="1">
      <alignment horizontal="right"/>
    </xf>
    <xf numFmtId="1" fontId="22" fillId="0" borderId="0" xfId="0" applyNumberFormat="1" applyFont="1" applyFill="1" applyBorder="1" applyAlignment="1">
      <alignment horizontal="right"/>
    </xf>
    <xf numFmtId="44" fontId="22" fillId="0" borderId="0" xfId="0" applyNumberFormat="1" applyFont="1" applyFill="1" applyBorder="1" applyAlignment="1">
      <alignment horizontal="right"/>
    </xf>
    <xf numFmtId="0" fontId="22" fillId="0" borderId="0" xfId="0" applyFont="1" applyFill="1" applyBorder="1" applyAlignment="1">
      <alignment vertical="top"/>
    </xf>
    <xf numFmtId="0" fontId="22" fillId="0" borderId="0" xfId="0" applyFont="1" applyFill="1" applyBorder="1" applyAlignment="1">
      <alignment horizontal="left" vertical="top" shrinkToFit="1"/>
    </xf>
    <xf numFmtId="44" fontId="22" fillId="49" borderId="0" xfId="0" applyNumberFormat="1" applyFont="1" applyFill="1" applyBorder="1" applyAlignment="1">
      <alignment horizontal="right" shrinkToFit="1"/>
    </xf>
    <xf numFmtId="0" fontId="22" fillId="0" borderId="0" xfId="0" applyFont="1" applyFill="1" applyBorder="1" applyAlignment="1">
      <alignment horizontal="justify" vertical="top" shrinkToFit="1"/>
    </xf>
    <xf numFmtId="0" fontId="22" fillId="0" borderId="0" xfId="0" applyFont="1" applyFill="1" applyBorder="1" applyAlignment="1">
      <alignment horizontal="right" shrinkToFit="1"/>
    </xf>
    <xf numFmtId="1" fontId="22" fillId="0" borderId="0" xfId="0" applyNumberFormat="1" applyFont="1" applyFill="1" applyBorder="1" applyAlignment="1">
      <alignment horizontal="right" shrinkToFit="1"/>
    </xf>
    <xf numFmtId="44" fontId="22" fillId="0" borderId="0" xfId="0" applyNumberFormat="1" applyFont="1" applyFill="1" applyBorder="1" applyAlignment="1">
      <alignment horizontal="right" shrinkToFit="1"/>
    </xf>
    <xf numFmtId="44" fontId="22" fillId="0" borderId="0" xfId="0" applyNumberFormat="1" applyFont="1" applyFill="1" applyBorder="1" applyAlignment="1">
      <alignment horizontal="left" shrinkToFit="1"/>
    </xf>
    <xf numFmtId="44" fontId="22" fillId="0" borderId="0" xfId="126" applyNumberFormat="1" applyFont="1" applyFill="1" applyBorder="1" applyAlignment="1">
      <alignment horizontal="right"/>
    </xf>
    <xf numFmtId="44" fontId="22" fillId="0" borderId="0" xfId="0" applyNumberFormat="1" applyFont="1" applyFill="1" applyBorder="1" applyAlignment="1">
      <alignment horizontal="left"/>
    </xf>
    <xf numFmtId="44" fontId="22" fillId="0" borderId="0" xfId="124" applyNumberFormat="1" applyFont="1" applyFill="1" applyBorder="1" applyAlignment="1" applyProtection="1">
      <alignment horizontal="right"/>
      <protection locked="0"/>
    </xf>
    <xf numFmtId="0" fontId="22" fillId="0" borderId="0" xfId="0" applyFont="1" applyFill="1" applyBorder="1" applyAlignment="1">
      <alignment horizontal="center" vertical="top"/>
    </xf>
    <xf numFmtId="179" fontId="22" fillId="0" borderId="0" xfId="126" applyNumberFormat="1" applyFont="1" applyFill="1" applyBorder="1" applyAlignment="1">
      <alignment horizontal="justify" vertical="top"/>
    </xf>
    <xf numFmtId="179" fontId="22" fillId="0" borderId="0" xfId="124" applyNumberFormat="1" applyFont="1" applyFill="1" applyBorder="1" applyAlignment="1" applyProtection="1">
      <alignment horizontal="right" vertical="top"/>
      <protection locked="0"/>
    </xf>
    <xf numFmtId="44" fontId="22" fillId="0" borderId="0" xfId="124" applyNumberFormat="1" applyFont="1" applyFill="1" applyBorder="1" applyAlignment="1">
      <alignment horizontal="right"/>
    </xf>
    <xf numFmtId="0" fontId="22" fillId="0" borderId="0" xfId="0" applyFont="1" applyFill="1" applyBorder="1" applyAlignment="1">
      <alignment horizontal="left" vertical="top" wrapText="1"/>
    </xf>
    <xf numFmtId="0" fontId="22" fillId="0" borderId="0" xfId="0" applyFont="1" applyFill="1" applyBorder="1" applyAlignment="1">
      <alignment horizontal="right" wrapText="1"/>
    </xf>
    <xf numFmtId="44" fontId="22" fillId="0" borderId="0" xfId="126" applyNumberFormat="1" applyFont="1" applyFill="1" applyBorder="1" applyAlignment="1">
      <alignment horizontal="right" wrapText="1"/>
    </xf>
    <xf numFmtId="44" fontId="22" fillId="0" borderId="0" xfId="0" applyNumberFormat="1" applyFont="1" applyFill="1" applyBorder="1" applyAlignment="1">
      <alignment/>
    </xf>
    <xf numFmtId="9" fontId="22" fillId="0" borderId="0" xfId="106" applyFont="1" applyFill="1" applyBorder="1" applyAlignment="1">
      <alignment horizontal="right"/>
    </xf>
    <xf numFmtId="0" fontId="22" fillId="50" borderId="31" xfId="0" applyFont="1" applyFill="1" applyBorder="1" applyAlignment="1">
      <alignment horizontal="right" vertical="top"/>
    </xf>
    <xf numFmtId="0" fontId="22" fillId="50" borderId="31" xfId="0" applyFont="1" applyFill="1" applyBorder="1" applyAlignment="1">
      <alignment horizontal="left" vertical="top"/>
    </xf>
    <xf numFmtId="0" fontId="22" fillId="50" borderId="31" xfId="0" applyFont="1" applyFill="1" applyBorder="1" applyAlignment="1">
      <alignment horizontal="justify" vertical="top"/>
    </xf>
    <xf numFmtId="0" fontId="22" fillId="50" borderId="31" xfId="0" applyFont="1" applyFill="1" applyBorder="1" applyAlignment="1">
      <alignment horizontal="right"/>
    </xf>
    <xf numFmtId="44" fontId="22" fillId="50" borderId="31" xfId="0" applyNumberFormat="1" applyFont="1" applyFill="1" applyBorder="1" applyAlignment="1">
      <alignment horizontal="right"/>
    </xf>
    <xf numFmtId="44" fontId="22" fillId="0" borderId="0" xfId="124" applyNumberFormat="1" applyFont="1" applyFill="1" applyBorder="1" applyAlignment="1">
      <alignment horizontal="right" wrapText="1"/>
    </xf>
    <xf numFmtId="1" fontId="22" fillId="0" borderId="0" xfId="0" applyNumberFormat="1" applyFont="1" applyFill="1" applyBorder="1" applyAlignment="1">
      <alignment horizontal="right" wrapText="1"/>
    </xf>
    <xf numFmtId="44" fontId="22" fillId="0" borderId="0" xfId="0" applyNumberFormat="1" applyFont="1" applyFill="1" applyBorder="1" applyAlignment="1">
      <alignment horizontal="right" wrapText="1"/>
    </xf>
    <xf numFmtId="44" fontId="22" fillId="0" borderId="0" xfId="126" applyNumberFormat="1" applyFont="1" applyFill="1" applyBorder="1" applyAlignment="1">
      <alignment horizontal="right" shrinkToFit="1"/>
    </xf>
    <xf numFmtId="4" fontId="22" fillId="0" borderId="0" xfId="0" applyNumberFormat="1" applyFont="1" applyFill="1" applyBorder="1" applyAlignment="1">
      <alignment horizontal="right"/>
    </xf>
    <xf numFmtId="0" fontId="22" fillId="0" borderId="0" xfId="0" applyFont="1" applyBorder="1" applyAlignment="1">
      <alignment horizontal="left" vertical="top"/>
    </xf>
    <xf numFmtId="0" fontId="22" fillId="0" borderId="0" xfId="0" applyFont="1" applyBorder="1" applyAlignment="1">
      <alignment horizontal="justify" vertical="top"/>
    </xf>
    <xf numFmtId="0" fontId="22" fillId="0" borderId="0" xfId="0" applyFont="1" applyBorder="1" applyAlignment="1">
      <alignment horizontal="right"/>
    </xf>
    <xf numFmtId="0" fontId="22" fillId="0" borderId="0" xfId="77" applyFont="1" applyBorder="1" applyAlignment="1">
      <alignment horizontal="justify" vertical="top"/>
      <protection/>
    </xf>
    <xf numFmtId="0" fontId="22" fillId="0" borderId="0" xfId="77" applyFont="1" applyBorder="1" applyAlignment="1">
      <alignment horizontal="right"/>
      <protection/>
    </xf>
    <xf numFmtId="0" fontId="22" fillId="0" borderId="0" xfId="77" applyFont="1" applyBorder="1" applyAlignment="1">
      <alignment horizontal="justify" vertical="top" wrapText="1"/>
      <protection/>
    </xf>
    <xf numFmtId="0" fontId="22" fillId="0" borderId="0" xfId="77" applyFont="1" applyAlignment="1">
      <alignment horizontal="right"/>
      <protection/>
    </xf>
    <xf numFmtId="0" fontId="22" fillId="0" borderId="0" xfId="77" applyFont="1" applyAlignment="1">
      <alignment horizontal="justify" vertical="top" wrapText="1"/>
      <protection/>
    </xf>
    <xf numFmtId="0" fontId="22" fillId="0" borderId="0" xfId="77" applyFont="1" applyAlignment="1">
      <alignment horizontal="justify" vertical="top"/>
      <protection/>
    </xf>
    <xf numFmtId="0" fontId="22" fillId="0" borderId="0" xfId="77" applyFont="1" applyBorder="1" applyAlignment="1">
      <alignment horizontal="right" wrapText="1"/>
      <protection/>
    </xf>
    <xf numFmtId="0" fontId="22" fillId="0" borderId="0" xfId="77" applyFont="1" applyFill="1" applyBorder="1" applyAlignment="1">
      <alignment horizontal="right"/>
      <protection/>
    </xf>
    <xf numFmtId="0" fontId="22" fillId="0" borderId="0" xfId="77" applyFont="1" applyFill="1" applyBorder="1" applyAlignment="1">
      <alignment horizontal="justify" vertical="top"/>
      <protection/>
    </xf>
    <xf numFmtId="0" fontId="22" fillId="0" borderId="0" xfId="77" applyFont="1" applyFill="1" applyBorder="1" applyAlignment="1">
      <alignment horizontal="justify" vertical="top" wrapText="1"/>
      <protection/>
    </xf>
    <xf numFmtId="44" fontId="22" fillId="0" borderId="0" xfId="124" applyNumberFormat="1" applyFont="1" applyFill="1" applyBorder="1" applyAlignment="1">
      <alignment horizontal="left" wrapText="1"/>
    </xf>
    <xf numFmtId="0" fontId="22" fillId="0" borderId="0" xfId="0" applyFont="1" applyBorder="1" applyAlignment="1">
      <alignment horizontal="left" vertical="top" wrapText="1"/>
    </xf>
    <xf numFmtId="49" fontId="22" fillId="0" borderId="0" xfId="0" applyNumberFormat="1" applyFont="1" applyFill="1" applyBorder="1" applyAlignment="1">
      <alignment horizontal="justify" vertical="top"/>
    </xf>
    <xf numFmtId="0" fontId="22" fillId="0" borderId="0" xfId="0" applyFont="1" applyBorder="1" applyAlignment="1">
      <alignment horizontal="justify" vertical="top" wrapText="1"/>
    </xf>
    <xf numFmtId="0" fontId="22" fillId="0" borderId="0" xfId="0" applyFont="1" applyBorder="1" applyAlignment="1">
      <alignment horizontal="right" wrapText="1"/>
    </xf>
    <xf numFmtId="0" fontId="31" fillId="0" borderId="32" xfId="0" applyFont="1" applyFill="1" applyBorder="1" applyAlignment="1">
      <alignment horizontal="right" vertical="top"/>
    </xf>
    <xf numFmtId="0" fontId="31" fillId="0" borderId="32" xfId="0" applyFont="1" applyFill="1" applyBorder="1" applyAlignment="1">
      <alignment horizontal="left" vertical="top"/>
    </xf>
    <xf numFmtId="0" fontId="31" fillId="0" borderId="32" xfId="0" applyFont="1" applyFill="1" applyBorder="1" applyAlignment="1">
      <alignment horizontal="justify" vertical="top" wrapText="1"/>
    </xf>
    <xf numFmtId="0" fontId="31" fillId="0" borderId="32" xfId="0" applyFont="1" applyFill="1" applyBorder="1" applyAlignment="1">
      <alignment horizontal="right"/>
    </xf>
    <xf numFmtId="0" fontId="31" fillId="0" borderId="32" xfId="0" applyFont="1" applyFill="1" applyBorder="1" applyAlignment="1">
      <alignment horizontal="right" wrapText="1"/>
    </xf>
    <xf numFmtId="44" fontId="31" fillId="0" borderId="32" xfId="126" applyNumberFormat="1" applyFont="1" applyFill="1" applyBorder="1" applyAlignment="1">
      <alignment horizontal="right" wrapText="1"/>
    </xf>
    <xf numFmtId="44" fontId="31" fillId="0" borderId="32" xfId="124" applyNumberFormat="1" applyFont="1" applyFill="1" applyBorder="1" applyAlignment="1">
      <alignment horizontal="right"/>
    </xf>
    <xf numFmtId="180" fontId="22" fillId="0" borderId="0" xfId="0" applyNumberFormat="1" applyFont="1" applyFill="1" applyBorder="1" applyAlignment="1">
      <alignment horizontal="right"/>
    </xf>
    <xf numFmtId="180" fontId="18" fillId="0" borderId="0" xfId="0" applyNumberFormat="1" applyFont="1" applyBorder="1" applyAlignment="1" applyProtection="1">
      <alignment/>
      <protection/>
    </xf>
    <xf numFmtId="180" fontId="22" fillId="50" borderId="31" xfId="0" applyNumberFormat="1" applyFont="1" applyFill="1" applyBorder="1" applyAlignment="1">
      <alignment horizontal="right"/>
    </xf>
    <xf numFmtId="0" fontId="31" fillId="0" borderId="0" xfId="0" applyFont="1" applyFill="1" applyBorder="1" applyAlignment="1">
      <alignment horizontal="left" vertical="top"/>
    </xf>
    <xf numFmtId="0" fontId="31" fillId="0" borderId="0" xfId="0" applyFont="1" applyFill="1" applyBorder="1" applyAlignment="1">
      <alignment horizontal="justify" vertical="top"/>
    </xf>
    <xf numFmtId="0" fontId="31" fillId="0" borderId="0" xfId="0" applyFont="1" applyFill="1" applyBorder="1" applyAlignment="1">
      <alignment horizontal="right" vertical="top"/>
    </xf>
    <xf numFmtId="0" fontId="31" fillId="0" borderId="0" xfId="0" applyFont="1" applyFill="1" applyBorder="1" applyAlignment="1">
      <alignment horizontal="justify" vertical="top" wrapText="1"/>
    </xf>
    <xf numFmtId="180" fontId="31" fillId="50" borderId="31" xfId="0" applyNumberFormat="1" applyFont="1" applyFill="1" applyBorder="1" applyAlignment="1">
      <alignment horizontal="right"/>
    </xf>
    <xf numFmtId="180" fontId="22" fillId="0" borderId="0" xfId="126" applyNumberFormat="1" applyFont="1" applyFill="1" applyBorder="1" applyAlignment="1">
      <alignment horizontal="right"/>
    </xf>
    <xf numFmtId="180" fontId="22" fillId="0" borderId="0" xfId="124" applyNumberFormat="1" applyFont="1" applyFill="1" applyBorder="1" applyAlignment="1">
      <alignment horizontal="right" wrapText="1"/>
    </xf>
    <xf numFmtId="180" fontId="22" fillId="0" borderId="0" xfId="126" applyNumberFormat="1" applyFont="1" applyFill="1" applyBorder="1" applyAlignment="1" applyProtection="1">
      <alignment horizontal="right"/>
      <protection locked="0"/>
    </xf>
    <xf numFmtId="180" fontId="22" fillId="0" borderId="0" xfId="0" applyNumberFormat="1" applyFont="1" applyFill="1" applyBorder="1" applyAlignment="1">
      <alignment/>
    </xf>
    <xf numFmtId="44" fontId="31" fillId="50" borderId="31" xfId="0" applyNumberFormat="1" applyFont="1" applyFill="1" applyBorder="1" applyAlignment="1">
      <alignment horizontal="right"/>
    </xf>
    <xf numFmtId="0" fontId="49" fillId="0" borderId="0" xfId="0" applyFont="1" applyFill="1" applyBorder="1" applyAlignment="1">
      <alignment horizontal="right"/>
    </xf>
    <xf numFmtId="44" fontId="49" fillId="0" borderId="0" xfId="126" applyNumberFormat="1" applyFont="1" applyFill="1" applyBorder="1" applyAlignment="1">
      <alignment horizontal="right"/>
    </xf>
    <xf numFmtId="44" fontId="49" fillId="0" borderId="0" xfId="124" applyNumberFormat="1" applyFont="1" applyFill="1" applyBorder="1" applyAlignment="1" applyProtection="1">
      <alignment horizontal="right"/>
      <protection locked="0"/>
    </xf>
    <xf numFmtId="0" fontId="0" fillId="0" borderId="0" xfId="0" applyAlignment="1">
      <alignment/>
    </xf>
    <xf numFmtId="44" fontId="49" fillId="0" borderId="0" xfId="0" applyNumberFormat="1" applyFont="1" applyFill="1" applyBorder="1" applyAlignment="1">
      <alignment horizontal="right"/>
    </xf>
    <xf numFmtId="1" fontId="49" fillId="0" borderId="0" xfId="0" applyNumberFormat="1" applyFont="1" applyFill="1" applyBorder="1" applyAlignment="1">
      <alignment horizontal="right"/>
    </xf>
    <xf numFmtId="44" fontId="49" fillId="0" borderId="0" xfId="126" applyNumberFormat="1" applyFont="1" applyFill="1" applyBorder="1" applyAlignment="1">
      <alignment horizontal="right" shrinkToFit="1"/>
    </xf>
    <xf numFmtId="49" fontId="50" fillId="2" borderId="0" xfId="0" applyNumberFormat="1" applyFont="1" applyFill="1" applyAlignment="1">
      <alignment horizontal="left" vertical="top"/>
    </xf>
    <xf numFmtId="49" fontId="50" fillId="2" borderId="0" xfId="0" applyNumberFormat="1" applyFont="1" applyFill="1" applyAlignment="1">
      <alignment/>
    </xf>
    <xf numFmtId="181" fontId="51" fillId="2" borderId="0" xfId="0" applyNumberFormat="1" applyFont="1" applyFill="1" applyAlignment="1">
      <alignment horizontal="right"/>
    </xf>
    <xf numFmtId="4" fontId="51" fillId="2" borderId="0" xfId="0" applyNumberFormat="1" applyFont="1" applyFill="1" applyAlignment="1">
      <alignment/>
    </xf>
    <xf numFmtId="0" fontId="51" fillId="2" borderId="0" xfId="0" applyFont="1" applyFill="1" applyAlignment="1">
      <alignment/>
    </xf>
    <xf numFmtId="182" fontId="51" fillId="0" borderId="0" xfId="0" applyNumberFormat="1" applyFont="1" applyAlignment="1">
      <alignment horizontal="left" vertical="top"/>
    </xf>
    <xf numFmtId="0" fontId="51" fillId="0" borderId="0" xfId="0" applyNumberFormat="1" applyFont="1" applyAlignment="1">
      <alignment wrapText="1"/>
    </xf>
    <xf numFmtId="181" fontId="51" fillId="0" borderId="0" xfId="0" applyNumberFormat="1" applyFont="1" applyAlignment="1">
      <alignment horizontal="right"/>
    </xf>
    <xf numFmtId="4" fontId="51" fillId="0" borderId="0" xfId="0" applyNumberFormat="1" applyFont="1" applyAlignment="1">
      <alignment/>
    </xf>
    <xf numFmtId="0" fontId="51" fillId="0" borderId="0" xfId="0" applyFont="1" applyAlignment="1">
      <alignment/>
    </xf>
    <xf numFmtId="0" fontId="50" fillId="0" borderId="0" xfId="0" applyNumberFormat="1" applyFont="1" applyAlignment="1">
      <alignment wrapText="1"/>
    </xf>
    <xf numFmtId="0" fontId="53" fillId="0" borderId="0" xfId="0" applyNumberFormat="1" applyFont="1" applyAlignment="1">
      <alignment wrapText="1"/>
    </xf>
    <xf numFmtId="4" fontId="51" fillId="0" borderId="0" xfId="0" applyNumberFormat="1" applyFont="1" applyAlignment="1">
      <alignment horizontal="right"/>
    </xf>
    <xf numFmtId="182" fontId="51" fillId="0" borderId="33" xfId="0" applyNumberFormat="1" applyFont="1" applyBorder="1" applyAlignment="1">
      <alignment horizontal="left" vertical="top"/>
    </xf>
    <xf numFmtId="0" fontId="51" fillId="0" borderId="33" xfId="0" applyNumberFormat="1" applyFont="1" applyBorder="1" applyAlignment="1">
      <alignment wrapText="1"/>
    </xf>
    <xf numFmtId="4" fontId="51" fillId="0" borderId="33" xfId="0" applyNumberFormat="1" applyFont="1" applyBorder="1" applyAlignment="1">
      <alignment/>
    </xf>
    <xf numFmtId="0" fontId="51" fillId="0" borderId="33" xfId="0" applyFont="1" applyBorder="1" applyAlignment="1">
      <alignment/>
    </xf>
    <xf numFmtId="181" fontId="50" fillId="0" borderId="33" xfId="0" applyNumberFormat="1" applyFont="1" applyBorder="1" applyAlignment="1">
      <alignment horizontal="right"/>
    </xf>
    <xf numFmtId="0" fontId="88" fillId="0" borderId="0" xfId="98" applyFont="1" applyAlignment="1">
      <alignment horizontal="left"/>
      <protection/>
    </xf>
    <xf numFmtId="0" fontId="88" fillId="0" borderId="0" xfId="98" applyFont="1" applyAlignment="1" quotePrefix="1">
      <alignment horizontal="left"/>
      <protection/>
    </xf>
    <xf numFmtId="182" fontId="51" fillId="0" borderId="0" xfId="0" applyNumberFormat="1" applyFont="1" applyAlignment="1">
      <alignment horizontal="right" vertical="top"/>
    </xf>
    <xf numFmtId="0" fontId="51" fillId="0" borderId="0" xfId="0" applyFont="1" applyAlignment="1">
      <alignment wrapText="1"/>
    </xf>
    <xf numFmtId="0" fontId="89" fillId="0" borderId="0" xfId="98" applyFont="1" applyAlignment="1">
      <alignment horizontal="left"/>
      <protection/>
    </xf>
    <xf numFmtId="49" fontId="51" fillId="2" borderId="0" xfId="0" applyNumberFormat="1" applyFont="1" applyFill="1" applyAlignment="1">
      <alignment horizontal="right"/>
    </xf>
    <xf numFmtId="183" fontId="51" fillId="2" borderId="0" xfId="0" applyNumberFormat="1" applyFont="1" applyFill="1" applyAlignment="1">
      <alignment horizontal="center"/>
    </xf>
    <xf numFmtId="49" fontId="51" fillId="0" borderId="0" xfId="0" applyNumberFormat="1" applyFont="1" applyAlignment="1">
      <alignment horizontal="right"/>
    </xf>
    <xf numFmtId="183" fontId="51" fillId="0" borderId="0" xfId="0" applyNumberFormat="1" applyFont="1" applyAlignment="1">
      <alignment horizontal="center"/>
    </xf>
    <xf numFmtId="4" fontId="90" fillId="0" borderId="0" xfId="0" applyNumberFormat="1" applyFont="1" applyAlignment="1">
      <alignment horizontal="right"/>
    </xf>
    <xf numFmtId="0" fontId="51" fillId="0" borderId="0" xfId="0" applyNumberFormat="1" applyFont="1" applyBorder="1" applyAlignment="1">
      <alignment wrapText="1"/>
    </xf>
    <xf numFmtId="49" fontId="51" fillId="0" borderId="0" xfId="0" applyNumberFormat="1" applyFont="1" applyBorder="1" applyAlignment="1">
      <alignment horizontal="right"/>
    </xf>
    <xf numFmtId="183" fontId="51" fillId="0" borderId="0" xfId="0" applyNumberFormat="1" applyFont="1" applyBorder="1" applyAlignment="1">
      <alignment horizontal="center"/>
    </xf>
    <xf numFmtId="0" fontId="51" fillId="0" borderId="0" xfId="0" applyFont="1" applyBorder="1" applyAlignment="1">
      <alignment/>
    </xf>
    <xf numFmtId="182" fontId="51" fillId="0" borderId="0" xfId="0" applyNumberFormat="1" applyFont="1" applyBorder="1" applyAlignment="1">
      <alignment horizontal="left" vertical="top"/>
    </xf>
    <xf numFmtId="183" fontId="51" fillId="0" borderId="0" xfId="0" applyNumberFormat="1" applyFont="1" applyAlignment="1">
      <alignment horizontal="left" indent="1"/>
    </xf>
    <xf numFmtId="0" fontId="51" fillId="0" borderId="0" xfId="0" applyNumberFormat="1" applyFont="1" applyAlignment="1">
      <alignment horizontal="right" vertical="top" wrapText="1"/>
    </xf>
    <xf numFmtId="49" fontId="51" fillId="0" borderId="33" xfId="0" applyNumberFormat="1" applyFont="1" applyBorder="1" applyAlignment="1">
      <alignment horizontal="right"/>
    </xf>
    <xf numFmtId="183" fontId="51" fillId="0" borderId="33" xfId="0" applyNumberFormat="1" applyFont="1" applyBorder="1" applyAlignment="1">
      <alignment horizontal="center"/>
    </xf>
    <xf numFmtId="4" fontId="91" fillId="0" borderId="0" xfId="0" applyNumberFormat="1" applyFont="1" applyAlignment="1">
      <alignment horizontal="right"/>
    </xf>
    <xf numFmtId="4" fontId="51" fillId="2" borderId="0" xfId="0" applyNumberFormat="1" applyFont="1" applyFill="1" applyAlignment="1">
      <alignment horizontal="right"/>
    </xf>
    <xf numFmtId="4" fontId="51" fillId="0" borderId="0" xfId="0" applyNumberFormat="1" applyFont="1" applyBorder="1" applyAlignment="1">
      <alignment horizontal="right"/>
    </xf>
    <xf numFmtId="4" fontId="51" fillId="0" borderId="33" xfId="0" applyNumberFormat="1" applyFont="1" applyBorder="1" applyAlignment="1">
      <alignment horizontal="right"/>
    </xf>
    <xf numFmtId="4" fontId="50" fillId="0" borderId="33" xfId="0" applyNumberFormat="1" applyFont="1" applyBorder="1" applyAlignment="1">
      <alignment horizontal="right"/>
    </xf>
    <xf numFmtId="0" fontId="50" fillId="2" borderId="0" xfId="0" applyNumberFormat="1" applyFont="1" applyFill="1" applyAlignment="1">
      <alignment/>
    </xf>
    <xf numFmtId="1" fontId="51" fillId="2" borderId="0" xfId="0" applyNumberFormat="1" applyFont="1" applyFill="1" applyAlignment="1">
      <alignment horizontal="center"/>
    </xf>
    <xf numFmtId="1" fontId="51" fillId="0" borderId="0" xfId="0" applyNumberFormat="1" applyFont="1" applyAlignment="1">
      <alignment horizontal="center"/>
    </xf>
    <xf numFmtId="182" fontId="51" fillId="0" borderId="0" xfId="0" applyNumberFormat="1" applyFont="1" applyAlignment="1">
      <alignment horizontal="left" vertical="top" wrapText="1"/>
    </xf>
    <xf numFmtId="0" fontId="51" fillId="0" borderId="0" xfId="0" applyFont="1" applyAlignment="1">
      <alignment vertical="top" wrapText="1"/>
    </xf>
    <xf numFmtId="0" fontId="51" fillId="0" borderId="0" xfId="0" applyNumberFormat="1" applyFont="1" applyAlignment="1">
      <alignment vertical="top" wrapText="1"/>
    </xf>
    <xf numFmtId="182" fontId="55" fillId="0" borderId="0" xfId="0" applyNumberFormat="1" applyFont="1" applyAlignment="1">
      <alignment horizontal="left" vertical="top"/>
    </xf>
    <xf numFmtId="0" fontId="0" fillId="0" borderId="0" xfId="0" applyNumberFormat="1" applyAlignment="1">
      <alignment wrapText="1"/>
    </xf>
    <xf numFmtId="49" fontId="0" fillId="0" borderId="0" xfId="0" applyNumberFormat="1" applyAlignment="1">
      <alignment horizontal="right"/>
    </xf>
    <xf numFmtId="4" fontId="54" fillId="0" borderId="0" xfId="0" applyNumberFormat="1" applyFont="1" applyAlignment="1">
      <alignment/>
    </xf>
    <xf numFmtId="4" fontId="56" fillId="0" borderId="0" xfId="0" applyNumberFormat="1" applyFont="1" applyAlignment="1">
      <alignment/>
    </xf>
    <xf numFmtId="1" fontId="51" fillId="0" borderId="0" xfId="0" applyNumberFormat="1" applyFont="1" applyAlignment="1">
      <alignment horizontal="left" indent="1"/>
    </xf>
    <xf numFmtId="0" fontId="51" fillId="0" borderId="0" xfId="0" applyNumberFormat="1" applyFont="1" applyAlignment="1">
      <alignment/>
    </xf>
    <xf numFmtId="2" fontId="51" fillId="0" borderId="0" xfId="0" applyNumberFormat="1" applyFont="1" applyAlignment="1">
      <alignment/>
    </xf>
    <xf numFmtId="182" fontId="51" fillId="0" borderId="0" xfId="77" applyNumberFormat="1" applyFont="1" applyAlignment="1">
      <alignment horizontal="left" vertical="top"/>
      <protection/>
    </xf>
    <xf numFmtId="0" fontId="0" fillId="0" borderId="0" xfId="77" applyAlignment="1">
      <alignment/>
      <protection/>
    </xf>
    <xf numFmtId="2" fontId="0" fillId="0" borderId="0" xfId="77" applyNumberFormat="1" applyAlignment="1">
      <alignment/>
      <protection/>
    </xf>
    <xf numFmtId="0" fontId="51" fillId="0" borderId="0" xfId="0" applyNumberFormat="1" applyFont="1" applyFill="1" applyAlignment="1">
      <alignment vertical="top" wrapText="1"/>
    </xf>
    <xf numFmtId="49" fontId="51" fillId="0" borderId="0" xfId="0" applyNumberFormat="1" applyFont="1" applyFill="1" applyAlignment="1">
      <alignment horizontal="right"/>
    </xf>
    <xf numFmtId="4" fontId="51" fillId="0" borderId="0" xfId="0" applyNumberFormat="1" applyFont="1" applyFill="1" applyAlignment="1">
      <alignment horizontal="right"/>
    </xf>
    <xf numFmtId="0" fontId="51" fillId="0" borderId="0" xfId="0" applyFont="1" applyFill="1" applyAlignment="1">
      <alignment/>
    </xf>
    <xf numFmtId="0" fontId="51" fillId="0" borderId="0" xfId="0" applyNumberFormat="1" applyFont="1" applyFill="1" applyAlignment="1">
      <alignment horizontal="right" vertical="top" wrapText="1"/>
    </xf>
    <xf numFmtId="2" fontId="51" fillId="0" borderId="0" xfId="0" applyNumberFormat="1" applyFont="1" applyFill="1" applyAlignment="1">
      <alignment/>
    </xf>
    <xf numFmtId="0" fontId="53" fillId="0" borderId="0" xfId="0" applyNumberFormat="1" applyFont="1" applyAlignment="1">
      <alignment vertical="top" wrapText="1"/>
    </xf>
    <xf numFmtId="0" fontId="51" fillId="0" borderId="0" xfId="0" applyFont="1" applyAlignment="1">
      <alignment horizontal="right"/>
    </xf>
    <xf numFmtId="1" fontId="0" fillId="0" borderId="0" xfId="0" applyNumberFormat="1" applyAlignment="1">
      <alignment horizontal="left" indent="1"/>
    </xf>
    <xf numFmtId="2" fontId="55" fillId="0" borderId="0" xfId="0" applyNumberFormat="1" applyFont="1" applyAlignment="1">
      <alignment horizontal="right"/>
    </xf>
    <xf numFmtId="2" fontId="0" fillId="0" borderId="0" xfId="0" applyNumberFormat="1" applyAlignment="1">
      <alignment horizontal="right"/>
    </xf>
    <xf numFmtId="0" fontId="51" fillId="0" borderId="0" xfId="77" applyNumberFormat="1" applyFont="1" applyAlignment="1">
      <alignment vertical="top" wrapText="1"/>
      <protection/>
    </xf>
    <xf numFmtId="49" fontId="51" fillId="0" borderId="0" xfId="77" applyNumberFormat="1" applyFont="1" applyAlignment="1">
      <alignment horizontal="right"/>
      <protection/>
    </xf>
    <xf numFmtId="0" fontId="51" fillId="0" borderId="0" xfId="77" applyNumberFormat="1" applyFont="1" applyAlignment="1">
      <alignment horizontal="right" vertical="top" wrapText="1"/>
      <protection/>
    </xf>
    <xf numFmtId="182" fontId="51" fillId="0" borderId="0" xfId="0" applyNumberFormat="1" applyFont="1" applyAlignment="1">
      <alignment horizontal="right"/>
    </xf>
    <xf numFmtId="2" fontId="54" fillId="0" borderId="0" xfId="0" applyNumberFormat="1" applyFont="1" applyAlignment="1">
      <alignment/>
    </xf>
    <xf numFmtId="182" fontId="51" fillId="0" borderId="0" xfId="0" applyNumberFormat="1" applyFont="1" applyFill="1" applyAlignment="1">
      <alignment horizontal="left" vertical="top"/>
    </xf>
    <xf numFmtId="1" fontId="51" fillId="0" borderId="0" xfId="0" applyNumberFormat="1" applyFont="1" applyFill="1" applyAlignment="1">
      <alignment horizontal="left" indent="1"/>
    </xf>
    <xf numFmtId="49" fontId="51" fillId="0" borderId="0" xfId="79" applyNumberFormat="1" applyFont="1" applyFill="1" applyAlignment="1">
      <alignment horizontal="right"/>
      <protection/>
    </xf>
    <xf numFmtId="3" fontId="51" fillId="0" borderId="0" xfId="85" applyNumberFormat="1" applyFont="1" applyFill="1" applyAlignment="1">
      <alignment horizontal="center"/>
      <protection/>
    </xf>
    <xf numFmtId="0" fontId="51" fillId="0" borderId="0" xfId="83" applyNumberFormat="1" applyFont="1" applyFill="1" applyAlignment="1">
      <alignment horizontal="right" vertical="top" wrapText="1"/>
      <protection/>
    </xf>
    <xf numFmtId="0" fontId="51" fillId="0" borderId="0" xfId="79" applyNumberFormat="1" applyFont="1" applyFill="1" applyAlignment="1">
      <alignment horizontal="right" vertical="top" wrapText="1"/>
      <protection/>
    </xf>
    <xf numFmtId="2" fontId="51" fillId="0" borderId="0" xfId="0" applyNumberFormat="1" applyFont="1" applyAlignment="1">
      <alignment horizontal="right"/>
    </xf>
    <xf numFmtId="0" fontId="51" fillId="0" borderId="0" xfId="0" applyFont="1" applyAlignment="1">
      <alignment horizontal="right" wrapText="1"/>
    </xf>
    <xf numFmtId="1" fontId="51" fillId="0" borderId="0" xfId="77" applyNumberFormat="1" applyFont="1" applyAlignment="1">
      <alignment horizontal="left" indent="1"/>
      <protection/>
    </xf>
    <xf numFmtId="0" fontId="51" fillId="0" borderId="0" xfId="77" applyFont="1" applyAlignment="1">
      <alignment/>
      <protection/>
    </xf>
    <xf numFmtId="182" fontId="51" fillId="0" borderId="0" xfId="77" applyNumberFormat="1" applyFont="1" applyAlignment="1">
      <alignment horizontal="left" vertical="top" wrapText="1"/>
      <protection/>
    </xf>
    <xf numFmtId="1" fontId="51" fillId="0" borderId="0" xfId="0" applyNumberFormat="1" applyFont="1" applyBorder="1" applyAlignment="1">
      <alignment horizontal="center"/>
    </xf>
    <xf numFmtId="1" fontId="51" fillId="0" borderId="33" xfId="0" applyNumberFormat="1" applyFont="1" applyBorder="1" applyAlignment="1">
      <alignment horizontal="center"/>
    </xf>
    <xf numFmtId="4" fontId="51" fillId="0" borderId="0" xfId="102" applyNumberFormat="1" applyFont="1" applyFill="1" applyAlignment="1">
      <alignment horizontal="right"/>
      <protection/>
    </xf>
    <xf numFmtId="4" fontId="51" fillId="0" borderId="0" xfId="0" applyNumberFormat="1" applyFont="1" applyAlignment="1">
      <alignment/>
    </xf>
    <xf numFmtId="184" fontId="51" fillId="0" borderId="0" xfId="77" applyNumberFormat="1" applyFont="1" applyAlignment="1">
      <alignment horizontal="center"/>
      <protection/>
    </xf>
    <xf numFmtId="4" fontId="51" fillId="0" borderId="0" xfId="79" applyNumberFormat="1" applyFont="1" applyFill="1" applyAlignment="1">
      <alignment horizontal="right"/>
      <protection/>
    </xf>
    <xf numFmtId="4" fontId="51" fillId="0" borderId="0" xfId="77" applyNumberFormat="1" applyFont="1" applyAlignment="1">
      <alignment horizontal="right"/>
      <protection/>
    </xf>
    <xf numFmtId="4" fontId="51" fillId="0" borderId="0" xfId="103" applyNumberFormat="1" applyFont="1" applyAlignment="1">
      <alignment horizontal="right"/>
      <protection/>
    </xf>
    <xf numFmtId="4" fontId="51" fillId="0" borderId="0" xfId="79" applyNumberFormat="1" applyFont="1" applyFill="1" applyAlignment="1">
      <alignment/>
      <protection/>
    </xf>
    <xf numFmtId="4" fontId="51" fillId="0" borderId="0" xfId="77" applyNumberFormat="1" applyFont="1" applyAlignment="1">
      <alignment/>
      <protection/>
    </xf>
    <xf numFmtId="182" fontId="51" fillId="0" borderId="0" xfId="0" applyNumberFormat="1" applyFont="1" applyFill="1" applyBorder="1" applyAlignment="1">
      <alignment horizontal="left" vertical="top"/>
    </xf>
    <xf numFmtId="4" fontId="50" fillId="2" borderId="0" xfId="0" applyNumberFormat="1" applyFont="1" applyFill="1" applyAlignment="1">
      <alignment horizontal="right"/>
    </xf>
    <xf numFmtId="49" fontId="50" fillId="2" borderId="0" xfId="102" applyNumberFormat="1" applyFont="1" applyFill="1" applyBorder="1" applyAlignment="1">
      <alignment horizontal="left" vertical="top"/>
      <protection/>
    </xf>
    <xf numFmtId="0" fontId="50" fillId="2" borderId="0" xfId="102" applyNumberFormat="1" applyFont="1" applyFill="1" applyBorder="1" applyAlignment="1">
      <alignment vertical="top"/>
      <protection/>
    </xf>
    <xf numFmtId="49" fontId="51" fillId="2" borderId="0" xfId="102" applyNumberFormat="1" applyFont="1" applyFill="1" applyBorder="1" applyAlignment="1">
      <alignment horizontal="right"/>
      <protection/>
    </xf>
    <xf numFmtId="1" fontId="51" fillId="2" borderId="0" xfId="102" applyNumberFormat="1" applyFont="1" applyFill="1" applyBorder="1" applyAlignment="1">
      <alignment horizontal="center"/>
      <protection/>
    </xf>
    <xf numFmtId="0" fontId="51" fillId="2" borderId="0" xfId="102" applyFont="1" applyFill="1" applyBorder="1" applyAlignment="1">
      <alignment/>
      <protection/>
    </xf>
    <xf numFmtId="49" fontId="50" fillId="0" borderId="0" xfId="102" applyNumberFormat="1" applyFont="1" applyFill="1" applyBorder="1" applyAlignment="1">
      <alignment horizontal="left" vertical="top"/>
      <protection/>
    </xf>
    <xf numFmtId="0" fontId="50" fillId="0" borderId="0" xfId="102" applyNumberFormat="1" applyFont="1" applyFill="1" applyBorder="1" applyAlignment="1">
      <alignment vertical="top"/>
      <protection/>
    </xf>
    <xf numFmtId="49" fontId="51" fillId="0" borderId="0" xfId="102" applyNumberFormat="1" applyFont="1" applyFill="1" applyBorder="1" applyAlignment="1">
      <alignment horizontal="right"/>
      <protection/>
    </xf>
    <xf numFmtId="1" fontId="51" fillId="0" borderId="0" xfId="102" applyNumberFormat="1" applyFont="1" applyFill="1" applyBorder="1" applyAlignment="1">
      <alignment horizontal="center"/>
      <protection/>
    </xf>
    <xf numFmtId="0" fontId="51" fillId="0" borderId="0" xfId="102" applyFont="1" applyFill="1" applyBorder="1" applyAlignment="1">
      <alignment/>
      <protection/>
    </xf>
    <xf numFmtId="0" fontId="51" fillId="0" borderId="0" xfId="0" applyFont="1" applyAlignment="1">
      <alignment horizontal="center"/>
    </xf>
    <xf numFmtId="0" fontId="54" fillId="0" borderId="0" xfId="83" applyFont="1" applyAlignment="1">
      <alignment/>
      <protection/>
    </xf>
    <xf numFmtId="0" fontId="51" fillId="0" borderId="0" xfId="83" applyAlignment="1">
      <alignment/>
      <protection/>
    </xf>
    <xf numFmtId="0" fontId="51" fillId="0" borderId="0" xfId="82" applyNumberFormat="1" applyFont="1" applyAlignment="1">
      <alignment horizontal="right" vertical="top" wrapText="1"/>
      <protection/>
    </xf>
    <xf numFmtId="182" fontId="51" fillId="0" borderId="0" xfId="102" applyNumberFormat="1" applyFont="1" applyAlignment="1">
      <alignment horizontal="right" vertical="top"/>
      <protection/>
    </xf>
    <xf numFmtId="0" fontId="51" fillId="0" borderId="0" xfId="102" applyFont="1" applyAlignment="1">
      <alignment vertical="top" wrapText="1"/>
      <protection/>
    </xf>
    <xf numFmtId="49" fontId="51" fillId="0" borderId="0" xfId="102" applyNumberFormat="1" applyFont="1" applyAlignment="1">
      <alignment horizontal="right"/>
      <protection/>
    </xf>
    <xf numFmtId="1" fontId="51" fillId="0" borderId="0" xfId="102" applyNumberFormat="1" applyFont="1" applyAlignment="1">
      <alignment horizontal="center"/>
      <protection/>
    </xf>
    <xf numFmtId="0" fontId="51" fillId="0" borderId="0" xfId="102" applyFont="1" applyAlignment="1">
      <alignment/>
      <protection/>
    </xf>
    <xf numFmtId="1" fontId="51" fillId="0" borderId="0" xfId="0" applyNumberFormat="1" applyFont="1" applyFill="1" applyAlignment="1">
      <alignment horizontal="center"/>
    </xf>
    <xf numFmtId="182" fontId="51" fillId="0" borderId="0" xfId="0" applyNumberFormat="1" applyFont="1" applyFill="1" applyAlignment="1">
      <alignment horizontal="right" vertical="top"/>
    </xf>
    <xf numFmtId="0" fontId="51" fillId="0" borderId="0" xfId="83" applyNumberFormat="1" applyFont="1" applyAlignment="1">
      <alignment horizontal="left" vertical="top" wrapText="1"/>
      <protection/>
    </xf>
    <xf numFmtId="49" fontId="51" fillId="0" borderId="0" xfId="83" applyNumberFormat="1" applyFont="1" applyAlignment="1">
      <alignment horizontal="right"/>
      <protection/>
    </xf>
    <xf numFmtId="1" fontId="51" fillId="0" borderId="0" xfId="83" applyNumberFormat="1" applyFont="1" applyAlignment="1">
      <alignment horizontal="left" indent="1"/>
      <protection/>
    </xf>
    <xf numFmtId="4" fontId="54" fillId="0" borderId="0" xfId="83" applyNumberFormat="1" applyFont="1" applyAlignment="1">
      <alignment/>
      <protection/>
    </xf>
    <xf numFmtId="0" fontId="51" fillId="0" borderId="0" xfId="83" applyFont="1" applyAlignment="1">
      <alignment/>
      <protection/>
    </xf>
    <xf numFmtId="4" fontId="51" fillId="0" borderId="0" xfId="0" applyNumberFormat="1" applyFont="1" applyAlignment="1">
      <alignment horizontal="right"/>
    </xf>
    <xf numFmtId="0" fontId="51" fillId="0" borderId="0" xfId="102" applyNumberFormat="1" applyFont="1" applyAlignment="1">
      <alignment vertical="top" wrapText="1"/>
      <protection/>
    </xf>
    <xf numFmtId="4" fontId="54" fillId="0" borderId="0" xfId="102" applyNumberFormat="1" applyFont="1" applyAlignment="1">
      <alignment horizontal="right"/>
      <protection/>
    </xf>
    <xf numFmtId="4" fontId="90" fillId="0" borderId="0" xfId="102" applyNumberFormat="1" applyFont="1" applyAlignment="1">
      <alignment horizontal="right"/>
      <protection/>
    </xf>
    <xf numFmtId="0" fontId="51" fillId="0" borderId="0" xfId="102" applyFont="1" applyAlignment="1">
      <alignment horizontal="right"/>
      <protection/>
    </xf>
    <xf numFmtId="0" fontId="51" fillId="0" borderId="0" xfId="102" applyFont="1" applyAlignment="1">
      <alignment horizontal="left"/>
      <protection/>
    </xf>
    <xf numFmtId="0" fontId="51" fillId="0" borderId="0" xfId="102" applyNumberFormat="1" applyFont="1" applyAlignment="1">
      <alignment horizontal="right" vertical="top" wrapText="1"/>
      <protection/>
    </xf>
    <xf numFmtId="182" fontId="51" fillId="0" borderId="0" xfId="102" applyNumberFormat="1" applyFont="1" applyAlignment="1">
      <alignment horizontal="left" vertical="top"/>
      <protection/>
    </xf>
    <xf numFmtId="2" fontId="56" fillId="0" borderId="0" xfId="77" applyNumberFormat="1" applyFont="1" applyAlignment="1">
      <alignment/>
      <protection/>
    </xf>
    <xf numFmtId="0" fontId="0" fillId="0" borderId="0" xfId="0" applyNumberFormat="1" applyAlignment="1">
      <alignment vertical="top" wrapText="1"/>
    </xf>
    <xf numFmtId="49" fontId="51" fillId="0" borderId="0" xfId="77" applyNumberFormat="1" applyFont="1" applyAlignment="1">
      <alignment horizontal="center"/>
      <protection/>
    </xf>
    <xf numFmtId="1" fontId="51" fillId="0" borderId="0" xfId="77" applyNumberFormat="1" applyFont="1" applyAlignment="1">
      <alignment horizontal="center"/>
      <protection/>
    </xf>
    <xf numFmtId="182" fontId="51" fillId="0" borderId="0" xfId="77" applyNumberFormat="1" applyFont="1" applyAlignment="1">
      <alignment horizontal="right" vertical="top"/>
      <protection/>
    </xf>
    <xf numFmtId="0" fontId="0" fillId="0" borderId="0" xfId="77" applyAlignment="1">
      <alignment horizontal="right"/>
      <protection/>
    </xf>
    <xf numFmtId="0" fontId="0" fillId="0" borderId="0" xfId="77" applyAlignment="1">
      <alignment horizontal="left"/>
      <protection/>
    </xf>
    <xf numFmtId="0" fontId="0" fillId="0" borderId="0" xfId="77" applyFill="1" applyAlignment="1">
      <alignment/>
      <protection/>
    </xf>
    <xf numFmtId="2" fontId="0" fillId="0" borderId="0" xfId="77" applyNumberFormat="1" applyFill="1" applyAlignment="1">
      <alignment horizontal="right" wrapText="1"/>
      <protection/>
    </xf>
    <xf numFmtId="2" fontId="55" fillId="0" borderId="0" xfId="77" applyNumberFormat="1" applyFont="1" applyFill="1" applyAlignment="1">
      <alignment horizontal="right" wrapText="1"/>
      <protection/>
    </xf>
    <xf numFmtId="2" fontId="55" fillId="0" borderId="0" xfId="77" applyNumberFormat="1" applyFont="1" applyFill="1" applyAlignment="1">
      <alignment horizontal="right" wrapText="1"/>
      <protection/>
    </xf>
    <xf numFmtId="2" fontId="0" fillId="0" borderId="0" xfId="77" applyNumberFormat="1" applyFill="1" applyAlignment="1">
      <alignment horizontal="right"/>
      <protection/>
    </xf>
    <xf numFmtId="2" fontId="0" fillId="0" borderId="0" xfId="77" applyNumberFormat="1" applyAlignment="1">
      <alignment horizontal="right"/>
      <protection/>
    </xf>
    <xf numFmtId="2" fontId="55" fillId="0" borderId="0" xfId="77" applyNumberFormat="1" applyFont="1" applyAlignment="1">
      <alignment horizontal="right"/>
      <protection/>
    </xf>
    <xf numFmtId="2" fontId="55" fillId="0" borderId="0" xfId="77" applyNumberFormat="1" applyFont="1" applyAlignment="1">
      <alignment horizontal="right"/>
      <protection/>
    </xf>
    <xf numFmtId="2" fontId="55" fillId="0" borderId="0" xfId="0" applyNumberFormat="1" applyFont="1" applyAlignment="1">
      <alignment horizontal="right"/>
    </xf>
    <xf numFmtId="2" fontId="0" fillId="0" borderId="0" xfId="77" applyNumberFormat="1" applyAlignment="1">
      <alignment horizontal="right" wrapText="1"/>
      <protection/>
    </xf>
    <xf numFmtId="2" fontId="55" fillId="0" borderId="0" xfId="77" applyNumberFormat="1" applyFont="1" applyAlignment="1">
      <alignment horizontal="right" wrapText="1"/>
      <protection/>
    </xf>
    <xf numFmtId="0" fontId="55" fillId="0" borderId="0" xfId="77" applyFont="1" applyAlignment="1">
      <alignment horizontal="right"/>
      <protection/>
    </xf>
    <xf numFmtId="0" fontId="51" fillId="0" borderId="0" xfId="102" applyAlignment="1">
      <alignment/>
      <protection/>
    </xf>
    <xf numFmtId="49" fontId="51" fillId="0" borderId="0" xfId="102" applyNumberFormat="1" applyAlignment="1">
      <alignment horizontal="right"/>
      <protection/>
    </xf>
    <xf numFmtId="1" fontId="51" fillId="0" borderId="0" xfId="102" applyNumberFormat="1" applyAlignment="1">
      <alignment horizontal="left" indent="1"/>
      <protection/>
    </xf>
    <xf numFmtId="0" fontId="51" fillId="0" borderId="0" xfId="0" applyNumberFormat="1" applyFont="1" applyBorder="1" applyAlignment="1">
      <alignment vertical="top" wrapText="1"/>
    </xf>
    <xf numFmtId="182" fontId="51" fillId="0" borderId="33" xfId="102" applyNumberFormat="1" applyFont="1" applyBorder="1" applyAlignment="1">
      <alignment horizontal="left" vertical="top"/>
      <protection/>
    </xf>
    <xf numFmtId="49" fontId="51" fillId="0" borderId="33" xfId="102" applyNumberFormat="1" applyFont="1" applyBorder="1" applyAlignment="1">
      <alignment horizontal="right"/>
      <protection/>
    </xf>
    <xf numFmtId="1" fontId="51" fillId="0" borderId="33" xfId="102" applyNumberFormat="1" applyFont="1" applyBorder="1" applyAlignment="1">
      <alignment horizontal="center"/>
      <protection/>
    </xf>
    <xf numFmtId="0" fontId="51" fillId="0" borderId="33" xfId="102" applyFont="1" applyBorder="1" applyAlignment="1">
      <alignment/>
      <protection/>
    </xf>
    <xf numFmtId="0" fontId="51" fillId="0" borderId="0" xfId="79" applyFont="1" applyAlignment="1">
      <alignment vertical="top" wrapText="1"/>
      <protection/>
    </xf>
    <xf numFmtId="49" fontId="51" fillId="0" borderId="0" xfId="92" applyNumberFormat="1" applyFont="1" applyAlignment="1">
      <alignment horizontal="right"/>
      <protection/>
    </xf>
    <xf numFmtId="0" fontId="51" fillId="0" borderId="0" xfId="79" applyNumberFormat="1" applyFont="1" applyAlignment="1">
      <alignment vertical="top" wrapText="1"/>
      <protection/>
    </xf>
    <xf numFmtId="49" fontId="51" fillId="0" borderId="0" xfId="82" applyNumberFormat="1" applyFont="1" applyAlignment="1">
      <alignment horizontal="right"/>
      <protection/>
    </xf>
    <xf numFmtId="0" fontId="51" fillId="0" borderId="0" xfId="0" applyFont="1" applyFill="1" applyAlignment="1">
      <alignment vertical="top" wrapText="1"/>
    </xf>
    <xf numFmtId="4" fontId="51" fillId="0" borderId="0" xfId="0" applyNumberFormat="1" applyFont="1" applyAlignment="1">
      <alignment horizontal="left" vertical="top" wrapText="1"/>
    </xf>
    <xf numFmtId="3" fontId="51" fillId="0" borderId="0" xfId="0" applyNumberFormat="1" applyFont="1" applyAlignment="1">
      <alignment horizontal="left" indent="1"/>
    </xf>
    <xf numFmtId="182" fontId="51" fillId="0" borderId="0" xfId="0" applyNumberFormat="1" applyFont="1" applyAlignment="1">
      <alignment horizontal="right" vertical="top" wrapText="1"/>
    </xf>
    <xf numFmtId="4" fontId="51" fillId="0" borderId="0" xfId="77" applyNumberFormat="1" applyFont="1" applyAlignment="1">
      <alignment vertical="top" wrapText="1"/>
      <protection/>
    </xf>
    <xf numFmtId="0" fontId="51" fillId="0" borderId="0" xfId="77" applyFont="1" applyAlignment="1">
      <alignment vertical="top" wrapText="1"/>
      <protection/>
    </xf>
    <xf numFmtId="0" fontId="51" fillId="0" borderId="0" xfId="77" applyNumberFormat="1" applyFont="1" applyAlignment="1" quotePrefix="1">
      <alignment vertical="top" wrapText="1"/>
      <protection/>
    </xf>
    <xf numFmtId="0" fontId="51" fillId="0" borderId="0" xfId="77" applyNumberFormat="1" applyFont="1" applyFill="1" applyAlignment="1">
      <alignment vertical="top" wrapText="1"/>
      <protection/>
    </xf>
    <xf numFmtId="49" fontId="51" fillId="0" borderId="0" xfId="77" applyNumberFormat="1" applyFont="1" applyFill="1" applyAlignment="1">
      <alignment horizontal="center"/>
      <protection/>
    </xf>
    <xf numFmtId="1" fontId="51" fillId="0" borderId="0" xfId="77" applyNumberFormat="1" applyFont="1" applyFill="1" applyAlignment="1">
      <alignment horizontal="center"/>
      <protection/>
    </xf>
    <xf numFmtId="4" fontId="51" fillId="0" borderId="0" xfId="0" applyNumberFormat="1" applyFont="1" applyAlignment="1">
      <alignment vertical="top" wrapText="1"/>
    </xf>
    <xf numFmtId="4" fontId="51" fillId="0" borderId="0" xfId="82" applyNumberFormat="1" applyFont="1" applyAlignment="1">
      <alignment horizontal="right"/>
      <protection/>
    </xf>
    <xf numFmtId="182" fontId="51" fillId="0" borderId="0" xfId="82" applyNumberFormat="1" applyFont="1" applyAlignment="1">
      <alignment horizontal="right" vertical="top" wrapText="1"/>
      <protection/>
    </xf>
    <xf numFmtId="49" fontId="51" fillId="0" borderId="0" xfId="0" applyNumberFormat="1" applyFont="1" applyAlignment="1">
      <alignment horizontal="center"/>
    </xf>
    <xf numFmtId="0" fontId="51" fillId="0" borderId="0" xfId="83" applyNumberFormat="1" applyFont="1" applyAlignment="1">
      <alignment vertical="top" wrapText="1"/>
      <protection/>
    </xf>
    <xf numFmtId="1" fontId="51" fillId="0" borderId="0" xfId="102" applyNumberFormat="1" applyFont="1" applyAlignment="1">
      <alignment horizontal="left" indent="1"/>
      <protection/>
    </xf>
    <xf numFmtId="0" fontId="51" fillId="0" borderId="33" xfId="102" applyNumberFormat="1" applyFont="1" applyBorder="1" applyAlignment="1">
      <alignment vertical="top" wrapText="1"/>
      <protection/>
    </xf>
    <xf numFmtId="4" fontId="51" fillId="2" borderId="0" xfId="102" applyNumberFormat="1" applyFont="1" applyFill="1" applyBorder="1" applyAlignment="1">
      <alignment horizontal="right"/>
      <protection/>
    </xf>
    <xf numFmtId="4" fontId="51" fillId="0" borderId="0" xfId="102" applyNumberFormat="1" applyFont="1" applyFill="1" applyBorder="1" applyAlignment="1">
      <alignment horizontal="right"/>
      <protection/>
    </xf>
    <xf numFmtId="184" fontId="51" fillId="0" borderId="0" xfId="82" applyNumberFormat="1" applyFont="1" applyAlignment="1">
      <alignment horizontal="center"/>
      <protection/>
    </xf>
    <xf numFmtId="4" fontId="51" fillId="0" borderId="0" xfId="83" applyNumberFormat="1" applyFont="1" applyAlignment="1">
      <alignment/>
      <protection/>
    </xf>
    <xf numFmtId="2" fontId="51" fillId="0" borderId="0" xfId="77" applyNumberFormat="1" applyFont="1" applyAlignment="1">
      <alignment horizontal="center"/>
      <protection/>
    </xf>
    <xf numFmtId="4" fontId="51" fillId="0" borderId="0" xfId="102" applyNumberFormat="1" applyFont="1" applyAlignment="1">
      <alignment horizontal="right"/>
      <protection/>
    </xf>
    <xf numFmtId="184" fontId="51" fillId="0" borderId="0" xfId="0" applyNumberFormat="1" applyFont="1" applyAlignment="1">
      <alignment horizontal="center"/>
    </xf>
    <xf numFmtId="186" fontId="51" fillId="0" borderId="0" xfId="77" applyNumberFormat="1" applyFont="1" applyAlignment="1">
      <alignment horizontal="center"/>
      <protection/>
    </xf>
    <xf numFmtId="4" fontId="51" fillId="0" borderId="0" xfId="77" applyNumberFormat="1" applyFont="1" applyAlignment="1">
      <alignment horizontal="center"/>
      <protection/>
    </xf>
    <xf numFmtId="2" fontId="51" fillId="0" borderId="0" xfId="77" applyNumberFormat="1" applyFont="1" applyFill="1" applyAlignment="1">
      <alignment horizontal="center"/>
      <protection/>
    </xf>
    <xf numFmtId="4" fontId="51" fillId="0" borderId="0" xfId="82" applyNumberFormat="1" applyFont="1" applyAlignment="1">
      <alignment/>
      <protection/>
    </xf>
    <xf numFmtId="4" fontId="51" fillId="0" borderId="0" xfId="77" applyNumberFormat="1" applyFont="1" applyFill="1" applyAlignment="1">
      <alignment horizontal="center"/>
      <protection/>
    </xf>
    <xf numFmtId="4" fontId="51" fillId="0" borderId="0" xfId="0" applyNumberFormat="1" applyFont="1" applyAlignment="1">
      <alignment horizontal="center"/>
    </xf>
    <xf numFmtId="4" fontId="51" fillId="0" borderId="33" xfId="102" applyNumberFormat="1" applyFont="1" applyBorder="1" applyAlignment="1">
      <alignment horizontal="right"/>
      <protection/>
    </xf>
    <xf numFmtId="184" fontId="51" fillId="0" borderId="0" xfId="85" applyNumberFormat="1" applyFont="1" applyAlignment="1">
      <alignment horizontal="center"/>
      <protection/>
    </xf>
    <xf numFmtId="182" fontId="51" fillId="0" borderId="0" xfId="83" applyNumberFormat="1" applyFont="1" applyAlignment="1">
      <alignment horizontal="left" vertical="top"/>
      <protection/>
    </xf>
    <xf numFmtId="182" fontId="51" fillId="0" borderId="0" xfId="77" applyNumberFormat="1" applyFont="1" applyFill="1" applyAlignment="1">
      <alignment horizontal="left" vertical="top"/>
      <protection/>
    </xf>
    <xf numFmtId="4" fontId="51" fillId="0" borderId="0" xfId="85" applyNumberFormat="1" applyFont="1" applyAlignment="1">
      <alignment/>
      <protection/>
    </xf>
    <xf numFmtId="182" fontId="51" fillId="0" borderId="0" xfId="82" applyNumberFormat="1" applyFont="1" applyAlignment="1">
      <alignment horizontal="left" vertical="top"/>
      <protection/>
    </xf>
    <xf numFmtId="4" fontId="50" fillId="2" borderId="0" xfId="102" applyNumberFormat="1" applyFont="1" applyFill="1" applyBorder="1" applyAlignment="1">
      <alignment horizontal="right"/>
      <protection/>
    </xf>
    <xf numFmtId="4" fontId="50" fillId="0" borderId="33" xfId="102" applyNumberFormat="1" applyFont="1" applyBorder="1" applyAlignment="1">
      <alignment horizontal="right"/>
      <protection/>
    </xf>
    <xf numFmtId="0" fontId="50" fillId="2" borderId="0" xfId="102" applyNumberFormat="1" applyFont="1" applyFill="1" applyBorder="1" applyAlignment="1">
      <alignment/>
      <protection/>
    </xf>
    <xf numFmtId="0" fontId="51" fillId="0" borderId="0" xfId="102" applyNumberFormat="1" applyAlignment="1">
      <alignment wrapText="1"/>
      <protection/>
    </xf>
    <xf numFmtId="4" fontId="54" fillId="0" borderId="0" xfId="102" applyNumberFormat="1" applyFont="1" applyAlignment="1">
      <alignment/>
      <protection/>
    </xf>
    <xf numFmtId="4" fontId="90" fillId="0" borderId="0" xfId="102" applyNumberFormat="1" applyFont="1" applyAlignment="1">
      <alignment/>
      <protection/>
    </xf>
    <xf numFmtId="0" fontId="51" fillId="0" borderId="0" xfId="102" applyAlignment="1">
      <alignment horizontal="right"/>
      <protection/>
    </xf>
    <xf numFmtId="2" fontId="51" fillId="0" borderId="0" xfId="102" applyNumberFormat="1" applyAlignment="1">
      <alignment horizontal="right"/>
      <protection/>
    </xf>
    <xf numFmtId="183" fontId="55" fillId="0" borderId="0" xfId="102" applyNumberFormat="1" applyFont="1" applyAlignment="1">
      <alignment horizontal="right"/>
      <protection/>
    </xf>
    <xf numFmtId="0" fontId="51" fillId="0" borderId="0" xfId="102" applyAlignment="1">
      <alignment horizontal="left"/>
      <protection/>
    </xf>
    <xf numFmtId="0" fontId="51" fillId="0" borderId="0" xfId="77" applyNumberFormat="1" applyFont="1" applyAlignment="1">
      <alignment wrapText="1"/>
      <protection/>
    </xf>
    <xf numFmtId="183" fontId="55" fillId="0" borderId="0" xfId="77" applyNumberFormat="1" applyFont="1" applyAlignment="1">
      <alignment horizontal="right"/>
      <protection/>
    </xf>
    <xf numFmtId="0" fontId="51" fillId="0" borderId="0" xfId="102" applyNumberFormat="1" applyFont="1" applyAlignment="1">
      <alignment wrapText="1"/>
      <protection/>
    </xf>
    <xf numFmtId="0" fontId="51" fillId="0" borderId="0" xfId="102" applyNumberFormat="1" applyFont="1" applyAlignment="1">
      <alignment horizontal="left" wrapText="1"/>
      <protection/>
    </xf>
    <xf numFmtId="0" fontId="51" fillId="0" borderId="0" xfId="77" applyNumberFormat="1" applyFont="1" applyAlignment="1">
      <alignment horizontal="left" vertical="top" wrapText="1"/>
      <protection/>
    </xf>
    <xf numFmtId="4" fontId="51" fillId="0" borderId="0" xfId="83" applyNumberFormat="1" applyFont="1" applyAlignment="1">
      <alignment horizontal="right"/>
      <protection/>
    </xf>
    <xf numFmtId="3" fontId="51" fillId="0" borderId="0" xfId="85" applyNumberFormat="1" applyFont="1" applyAlignment="1">
      <alignment horizontal="left" indent="1"/>
      <protection/>
    </xf>
    <xf numFmtId="182" fontId="51" fillId="0" borderId="34" xfId="79" applyNumberFormat="1" applyFont="1" applyBorder="1" applyAlignment="1">
      <alignment horizontal="left" vertical="top"/>
      <protection/>
    </xf>
    <xf numFmtId="4" fontId="51" fillId="0" borderId="34" xfId="83" applyNumberFormat="1" applyFont="1" applyBorder="1" applyAlignment="1">
      <alignment horizontal="right"/>
      <protection/>
    </xf>
    <xf numFmtId="3" fontId="51" fillId="0" borderId="34" xfId="85" applyNumberFormat="1" applyFont="1" applyBorder="1" applyAlignment="1">
      <alignment horizontal="left" indent="1"/>
      <protection/>
    </xf>
    <xf numFmtId="4" fontId="54" fillId="0" borderId="34" xfId="83" applyNumberFormat="1" applyFont="1" applyBorder="1" applyAlignment="1">
      <alignment/>
      <protection/>
    </xf>
    <xf numFmtId="182" fontId="51" fillId="0" borderId="33" xfId="77" applyNumberFormat="1" applyFont="1" applyBorder="1" applyAlignment="1">
      <alignment horizontal="left" vertical="top"/>
      <protection/>
    </xf>
    <xf numFmtId="49" fontId="51" fillId="0" borderId="33" xfId="77" applyNumberFormat="1" applyFont="1" applyBorder="1" applyAlignment="1">
      <alignment horizontal="right"/>
      <protection/>
    </xf>
    <xf numFmtId="1" fontId="51" fillId="0" borderId="33" xfId="77" applyNumberFormat="1" applyFont="1" applyBorder="1" applyAlignment="1">
      <alignment horizontal="left" indent="1"/>
      <protection/>
    </xf>
    <xf numFmtId="0" fontId="0" fillId="0" borderId="33" xfId="77" applyBorder="1" applyAlignment="1">
      <alignment horizontal="right"/>
      <protection/>
    </xf>
    <xf numFmtId="2" fontId="0" fillId="0" borderId="33" xfId="77" applyNumberFormat="1" applyBorder="1" applyAlignment="1">
      <alignment horizontal="right"/>
      <protection/>
    </xf>
    <xf numFmtId="183" fontId="55" fillId="0" borderId="33" xfId="77" applyNumberFormat="1" applyFont="1" applyBorder="1" applyAlignment="1">
      <alignment horizontal="right"/>
      <protection/>
    </xf>
    <xf numFmtId="0" fontId="0" fillId="0" borderId="33" xfId="77" applyBorder="1" applyAlignment="1">
      <alignment horizontal="left"/>
      <protection/>
    </xf>
    <xf numFmtId="0" fontId="0" fillId="0" borderId="33" xfId="77" applyBorder="1" applyAlignment="1">
      <alignment/>
      <protection/>
    </xf>
    <xf numFmtId="182" fontId="51" fillId="0" borderId="0" xfId="77" applyNumberFormat="1" applyFont="1" applyBorder="1" applyAlignment="1">
      <alignment horizontal="left" vertical="top"/>
      <protection/>
    </xf>
    <xf numFmtId="0" fontId="55" fillId="0" borderId="0" xfId="77" applyNumberFormat="1" applyFont="1" applyBorder="1" applyAlignment="1">
      <alignment wrapText="1"/>
      <protection/>
    </xf>
    <xf numFmtId="49" fontId="51" fillId="0" borderId="0" xfId="77" applyNumberFormat="1" applyFont="1" applyBorder="1" applyAlignment="1">
      <alignment horizontal="right"/>
      <protection/>
    </xf>
    <xf numFmtId="1" fontId="51" fillId="0" borderId="0" xfId="77" applyNumberFormat="1" applyFont="1" applyBorder="1" applyAlignment="1">
      <alignment horizontal="left" indent="1"/>
      <protection/>
    </xf>
    <xf numFmtId="4" fontId="54" fillId="0" borderId="0" xfId="77" applyNumberFormat="1" applyFont="1" applyBorder="1" applyAlignment="1">
      <alignment/>
      <protection/>
    </xf>
    <xf numFmtId="4" fontId="90" fillId="0" borderId="0" xfId="77" applyNumberFormat="1" applyFont="1" applyBorder="1" applyAlignment="1">
      <alignment/>
      <protection/>
    </xf>
    <xf numFmtId="0" fontId="0" fillId="0" borderId="0" xfId="77" applyBorder="1" applyAlignment="1">
      <alignment horizontal="right"/>
      <protection/>
    </xf>
    <xf numFmtId="2" fontId="0" fillId="0" borderId="0" xfId="77" applyNumberFormat="1" applyBorder="1" applyAlignment="1">
      <alignment horizontal="right"/>
      <protection/>
    </xf>
    <xf numFmtId="183" fontId="55" fillId="0" borderId="0" xfId="77" applyNumberFormat="1" applyFont="1" applyBorder="1" applyAlignment="1">
      <alignment horizontal="right"/>
      <protection/>
    </xf>
    <xf numFmtId="0" fontId="0" fillId="0" borderId="0" xfId="77" applyBorder="1" applyAlignment="1">
      <alignment horizontal="left"/>
      <protection/>
    </xf>
    <xf numFmtId="0" fontId="0" fillId="0" borderId="0" xfId="77" applyBorder="1" applyAlignment="1">
      <alignment/>
      <protection/>
    </xf>
    <xf numFmtId="1" fontId="57" fillId="0" borderId="0" xfId="102" applyNumberFormat="1" applyFont="1" applyAlignment="1">
      <alignment horizontal="center"/>
      <protection/>
    </xf>
    <xf numFmtId="4" fontId="51" fillId="0" borderId="0" xfId="102" applyNumberFormat="1" applyAlignment="1">
      <alignment horizontal="right"/>
      <protection/>
    </xf>
    <xf numFmtId="4" fontId="59" fillId="0" borderId="0" xfId="102" applyNumberFormat="1" applyFont="1" applyAlignment="1">
      <alignment horizontal="right"/>
      <protection/>
    </xf>
    <xf numFmtId="0" fontId="51" fillId="0" borderId="0" xfId="77" applyFont="1">
      <alignment/>
      <protection/>
    </xf>
    <xf numFmtId="0" fontId="51" fillId="0" borderId="0" xfId="77" applyNumberFormat="1" applyFont="1" applyAlignment="1" quotePrefix="1">
      <alignment wrapText="1"/>
      <protection/>
    </xf>
    <xf numFmtId="0" fontId="51" fillId="0" borderId="0" xfId="77" applyNumberFormat="1" applyFont="1" applyAlignment="1">
      <alignment horizontal="left" wrapText="1"/>
      <protection/>
    </xf>
    <xf numFmtId="4" fontId="51" fillId="0" borderId="0" xfId="83" applyNumberFormat="1" applyFont="1" applyAlignment="1">
      <alignment horizontal="left" vertical="top" wrapText="1"/>
      <protection/>
    </xf>
    <xf numFmtId="4" fontId="51" fillId="0" borderId="34" xfId="83" applyNumberFormat="1" applyFont="1" applyBorder="1" applyAlignment="1">
      <alignment horizontal="left" vertical="top" wrapText="1"/>
      <protection/>
    </xf>
    <xf numFmtId="4" fontId="51" fillId="0" borderId="0" xfId="102" applyNumberFormat="1" applyFont="1" applyAlignment="1">
      <alignment/>
      <protection/>
    </xf>
    <xf numFmtId="2" fontId="51" fillId="0" borderId="0" xfId="102" applyNumberFormat="1" applyFont="1" applyAlignment="1">
      <alignment/>
      <protection/>
    </xf>
    <xf numFmtId="4" fontId="51" fillId="0" borderId="33" xfId="77" applyNumberFormat="1" applyFont="1" applyBorder="1" applyAlignment="1">
      <alignment/>
      <protection/>
    </xf>
    <xf numFmtId="4" fontId="51" fillId="0" borderId="0" xfId="85" applyNumberFormat="1" applyFont="1" applyAlignment="1">
      <alignment horizontal="right"/>
      <protection/>
    </xf>
    <xf numFmtId="4" fontId="51" fillId="0" borderId="34" xfId="85" applyNumberFormat="1" applyFont="1" applyBorder="1" applyAlignment="1">
      <alignment horizontal="right"/>
      <protection/>
    </xf>
    <xf numFmtId="0" fontId="51" fillId="0" borderId="33" xfId="77" applyNumberFormat="1" applyFont="1" applyBorder="1" applyAlignment="1">
      <alignment wrapText="1"/>
      <protection/>
    </xf>
    <xf numFmtId="4" fontId="50" fillId="0" borderId="33" xfId="77" applyNumberFormat="1" applyFont="1" applyBorder="1" applyAlignment="1">
      <alignment/>
      <protection/>
    </xf>
    <xf numFmtId="49" fontId="50" fillId="2" borderId="0" xfId="102" applyNumberFormat="1" applyFont="1" applyFill="1" applyAlignment="1">
      <alignment horizontal="left" vertical="top"/>
      <protection/>
    </xf>
    <xf numFmtId="49" fontId="50" fillId="2" borderId="0" xfId="102" applyNumberFormat="1" applyFont="1" applyFill="1" applyAlignment="1">
      <alignment/>
      <protection/>
    </xf>
    <xf numFmtId="49" fontId="51" fillId="2" borderId="0" xfId="102" applyNumberFormat="1" applyFont="1" applyFill="1" applyAlignment="1">
      <alignment horizontal="right"/>
      <protection/>
    </xf>
    <xf numFmtId="1" fontId="51" fillId="2" borderId="0" xfId="102" applyNumberFormat="1" applyFont="1" applyFill="1" applyAlignment="1">
      <alignment horizontal="center"/>
      <protection/>
    </xf>
    <xf numFmtId="0" fontId="51" fillId="2" borderId="0" xfId="102" applyFont="1" applyFill="1" applyAlignment="1">
      <alignment/>
      <protection/>
    </xf>
    <xf numFmtId="4" fontId="0" fillId="0" borderId="0" xfId="0" applyNumberFormat="1" applyAlignment="1">
      <alignment horizontal="right"/>
    </xf>
    <xf numFmtId="2" fontId="0" fillId="0" borderId="0" xfId="0" applyNumberFormat="1" applyAlignment="1">
      <alignment horizontal="right" wrapText="1"/>
    </xf>
    <xf numFmtId="2" fontId="55" fillId="0" borderId="0" xfId="0" applyNumberFormat="1" applyFont="1" applyAlignment="1">
      <alignment horizontal="right" wrapText="1"/>
    </xf>
    <xf numFmtId="182" fontId="51" fillId="0" borderId="0" xfId="102" applyNumberFormat="1" applyFont="1" applyAlignment="1">
      <alignment horizontal="right"/>
      <protection/>
    </xf>
    <xf numFmtId="182" fontId="51" fillId="0" borderId="0" xfId="102" applyNumberFormat="1" applyFont="1" applyBorder="1" applyAlignment="1">
      <alignment horizontal="left" vertical="top"/>
      <protection/>
    </xf>
    <xf numFmtId="0" fontId="51" fillId="0" borderId="0" xfId="102" applyNumberFormat="1" applyFont="1" applyBorder="1" applyAlignment="1">
      <alignment wrapText="1"/>
      <protection/>
    </xf>
    <xf numFmtId="49" fontId="51" fillId="0" borderId="0" xfId="102" applyNumberFormat="1" applyFont="1" applyBorder="1" applyAlignment="1">
      <alignment horizontal="right"/>
      <protection/>
    </xf>
    <xf numFmtId="1" fontId="51" fillId="0" borderId="0" xfId="102" applyNumberFormat="1" applyFont="1" applyBorder="1" applyAlignment="1">
      <alignment horizontal="center"/>
      <protection/>
    </xf>
    <xf numFmtId="0" fontId="51" fillId="0" borderId="0" xfId="102" applyFont="1" applyBorder="1" applyAlignment="1">
      <alignment/>
      <protection/>
    </xf>
    <xf numFmtId="0" fontId="51" fillId="0" borderId="0" xfId="0" applyNumberFormat="1" applyFont="1" applyAlignment="1">
      <alignment horizontal="left" vertical="top" wrapText="1"/>
    </xf>
    <xf numFmtId="0" fontId="51" fillId="0" borderId="0" xfId="0" applyFont="1" applyAlignment="1">
      <alignment horizontal="left" vertical="top" wrapText="1"/>
    </xf>
    <xf numFmtId="49" fontId="51" fillId="0" borderId="33" xfId="102" applyNumberFormat="1" applyFont="1" applyBorder="1" applyAlignment="1">
      <alignment wrapText="1"/>
      <protection/>
    </xf>
    <xf numFmtId="4" fontId="51" fillId="2" borderId="0" xfId="102" applyNumberFormat="1" applyFont="1" applyFill="1" applyAlignment="1">
      <alignment horizontal="right"/>
      <protection/>
    </xf>
    <xf numFmtId="184" fontId="51" fillId="0" borderId="0" xfId="0" applyNumberFormat="1" applyFont="1" applyAlignment="1">
      <alignment horizontal="right"/>
    </xf>
    <xf numFmtId="4" fontId="51" fillId="0" borderId="0" xfId="102" applyNumberFormat="1" applyFont="1" applyBorder="1" applyAlignment="1">
      <alignment horizontal="right"/>
      <protection/>
    </xf>
    <xf numFmtId="4" fontId="51" fillId="0" borderId="0" xfId="0" applyNumberFormat="1" applyFont="1" applyBorder="1" applyAlignment="1">
      <alignment/>
    </xf>
    <xf numFmtId="4" fontId="50" fillId="2" borderId="0" xfId="102" applyNumberFormat="1" applyFont="1" applyFill="1" applyAlignment="1">
      <alignment horizontal="right"/>
      <protection/>
    </xf>
    <xf numFmtId="49" fontId="50" fillId="0" borderId="0" xfId="103" applyNumberFormat="1" applyFont="1" applyAlignment="1">
      <alignment horizontal="left" vertical="top"/>
      <protection/>
    </xf>
    <xf numFmtId="49" fontId="50" fillId="0" borderId="0" xfId="103" applyNumberFormat="1" applyFont="1" applyAlignment="1">
      <alignment/>
      <protection/>
    </xf>
    <xf numFmtId="4" fontId="51" fillId="0" borderId="0" xfId="103" applyNumberFormat="1" applyFont="1" applyAlignment="1">
      <alignment/>
      <protection/>
    </xf>
    <xf numFmtId="182" fontId="51" fillId="0" borderId="0" xfId="103" applyNumberFormat="1" applyFont="1" applyAlignment="1">
      <alignment horizontal="right" vertical="top"/>
      <protection/>
    </xf>
    <xf numFmtId="0" fontId="51" fillId="0" borderId="0" xfId="81" applyNumberFormat="1" applyFont="1" applyAlignment="1">
      <alignment wrapText="1"/>
      <protection/>
    </xf>
    <xf numFmtId="182" fontId="51" fillId="0" borderId="0" xfId="81" applyNumberFormat="1" applyFont="1" applyAlignment="1">
      <alignment horizontal="right" vertical="top"/>
      <protection/>
    </xf>
    <xf numFmtId="4" fontId="51" fillId="0" borderId="33" xfId="103" applyNumberFormat="1" applyFont="1" applyBorder="1" applyAlignment="1">
      <alignment/>
      <protection/>
    </xf>
    <xf numFmtId="182" fontId="51" fillId="0" borderId="0" xfId="103" applyNumberFormat="1" applyFont="1" applyAlignment="1">
      <alignment horizontal="right"/>
      <protection/>
    </xf>
    <xf numFmtId="49" fontId="51" fillId="0" borderId="0" xfId="103" applyNumberFormat="1" applyFont="1" applyAlignment="1">
      <alignment horizontal="right"/>
      <protection/>
    </xf>
    <xf numFmtId="49" fontId="51" fillId="0" borderId="0" xfId="84" applyNumberFormat="1" applyFont="1" applyBorder="1" applyAlignment="1">
      <alignment horizontal="right"/>
      <protection/>
    </xf>
    <xf numFmtId="49" fontId="51" fillId="0" borderId="33" xfId="84" applyNumberFormat="1" applyFont="1" applyBorder="1" applyAlignment="1">
      <alignment horizontal="right"/>
      <protection/>
    </xf>
    <xf numFmtId="49" fontId="51" fillId="0" borderId="0" xfId="84" applyNumberFormat="1" applyFont="1" applyAlignment="1">
      <alignment horizontal="right"/>
      <protection/>
    </xf>
    <xf numFmtId="0" fontId="51" fillId="0" borderId="0" xfId="103" applyFont="1" applyAlignment="1">
      <alignment/>
      <protection/>
    </xf>
    <xf numFmtId="0" fontId="51" fillId="0" borderId="0" xfId="103" applyNumberFormat="1" applyFont="1" applyAlignment="1">
      <alignment wrapText="1"/>
      <protection/>
    </xf>
    <xf numFmtId="4" fontId="51" fillId="0" borderId="0" xfId="103" applyNumberFormat="1" applyFont="1" applyFill="1" applyAlignment="1">
      <alignment horizontal="right"/>
      <protection/>
    </xf>
    <xf numFmtId="0" fontId="51" fillId="0" borderId="0" xfId="103" applyFont="1" applyAlignment="1">
      <alignment horizontal="right"/>
      <protection/>
    </xf>
    <xf numFmtId="0" fontId="51" fillId="0" borderId="0" xfId="103" applyFont="1" applyAlignment="1">
      <alignment wrapText="1"/>
      <protection/>
    </xf>
    <xf numFmtId="2" fontId="51" fillId="0" borderId="0" xfId="103" applyNumberFormat="1" applyFont="1" applyAlignment="1">
      <alignment horizontal="right"/>
      <protection/>
    </xf>
    <xf numFmtId="2" fontId="51" fillId="0" borderId="0" xfId="103" applyNumberFormat="1" applyFont="1" applyAlignment="1">
      <alignment/>
      <protection/>
    </xf>
    <xf numFmtId="0" fontId="51" fillId="0" borderId="0" xfId="103" applyNumberFormat="1" applyFont="1" applyBorder="1" applyAlignment="1">
      <alignment wrapText="1"/>
      <protection/>
    </xf>
    <xf numFmtId="49" fontId="51" fillId="0" borderId="33" xfId="83" applyNumberFormat="1" applyFont="1" applyBorder="1" applyAlignment="1">
      <alignment horizontal="right"/>
      <protection/>
    </xf>
    <xf numFmtId="0" fontId="51" fillId="0" borderId="33" xfId="103" applyFont="1" applyBorder="1" applyAlignment="1">
      <alignment/>
      <protection/>
    </xf>
    <xf numFmtId="184" fontId="51" fillId="0" borderId="0" xfId="84" applyNumberFormat="1" applyFont="1" applyAlignment="1">
      <alignment/>
      <protection/>
    </xf>
    <xf numFmtId="184" fontId="51" fillId="0" borderId="0" xfId="103" applyNumberFormat="1" applyFont="1" applyFill="1" applyAlignment="1">
      <alignment/>
      <protection/>
    </xf>
    <xf numFmtId="184" fontId="51" fillId="0" borderId="0" xfId="103" applyNumberFormat="1" applyFont="1" applyAlignment="1">
      <alignment/>
      <protection/>
    </xf>
    <xf numFmtId="2" fontId="51" fillId="0" borderId="0" xfId="81" applyNumberFormat="1" applyFont="1" applyAlignment="1">
      <alignment/>
      <protection/>
    </xf>
    <xf numFmtId="184" fontId="51" fillId="0" borderId="0" xfId="83" applyNumberFormat="1" applyFont="1" applyAlignment="1">
      <alignment/>
      <protection/>
    </xf>
    <xf numFmtId="184" fontId="51" fillId="0" borderId="33" xfId="83" applyNumberFormat="1" applyFont="1" applyBorder="1" applyAlignment="1">
      <alignment/>
      <protection/>
    </xf>
    <xf numFmtId="184" fontId="51" fillId="0" borderId="0" xfId="84" applyNumberFormat="1" applyFont="1" applyBorder="1" applyAlignment="1">
      <alignment/>
      <protection/>
    </xf>
    <xf numFmtId="184" fontId="51" fillId="0" borderId="33" xfId="84" applyNumberFormat="1" applyFont="1" applyBorder="1" applyAlignment="1">
      <alignment/>
      <protection/>
    </xf>
    <xf numFmtId="182" fontId="51" fillId="0" borderId="0" xfId="103" applyNumberFormat="1" applyFont="1" applyAlignment="1">
      <alignment horizontal="left" vertical="top"/>
      <protection/>
    </xf>
    <xf numFmtId="182" fontId="51" fillId="0" borderId="0" xfId="81" applyNumberFormat="1" applyFont="1" applyAlignment="1">
      <alignment horizontal="left" vertical="top"/>
      <protection/>
    </xf>
    <xf numFmtId="49" fontId="51" fillId="0" borderId="0" xfId="81" applyNumberFormat="1" applyFont="1" applyAlignment="1">
      <alignment horizontal="right"/>
      <protection/>
    </xf>
    <xf numFmtId="0" fontId="51" fillId="0" borderId="0" xfId="81" applyFont="1" applyAlignment="1">
      <alignment/>
      <protection/>
    </xf>
    <xf numFmtId="0" fontId="51" fillId="0" borderId="0" xfId="81" applyFont="1" applyAlignment="1">
      <alignment horizontal="right"/>
      <protection/>
    </xf>
    <xf numFmtId="0" fontId="51" fillId="0" borderId="0" xfId="81" applyFont="1" applyAlignment="1">
      <alignment horizontal="right" wrapText="1"/>
      <protection/>
    </xf>
    <xf numFmtId="0" fontId="51" fillId="0" borderId="0" xfId="81" applyNumberFormat="1" applyFont="1" applyAlignment="1">
      <alignment/>
      <protection/>
    </xf>
    <xf numFmtId="182" fontId="51" fillId="0" borderId="0" xfId="103" applyNumberFormat="1" applyFont="1" applyBorder="1" applyAlignment="1">
      <alignment horizontal="left" vertical="top"/>
      <protection/>
    </xf>
    <xf numFmtId="182" fontId="51" fillId="0" borderId="33" xfId="103" applyNumberFormat="1" applyFont="1" applyBorder="1" applyAlignment="1">
      <alignment horizontal="left" vertical="top"/>
      <protection/>
    </xf>
    <xf numFmtId="49" fontId="51" fillId="0" borderId="33" xfId="103" applyNumberFormat="1" applyFont="1" applyBorder="1" applyAlignment="1">
      <alignment wrapText="1"/>
      <protection/>
    </xf>
    <xf numFmtId="4" fontId="51" fillId="2" borderId="0" xfId="0" applyNumberFormat="1" applyFont="1" applyFill="1" applyAlignment="1">
      <alignment horizontal="right" indent="1"/>
    </xf>
    <xf numFmtId="2" fontId="54" fillId="2" borderId="0" xfId="0" applyNumberFormat="1" applyFont="1" applyFill="1" applyAlignment="1">
      <alignment/>
    </xf>
    <xf numFmtId="187" fontId="0" fillId="0" borderId="0" xfId="0" applyNumberFormat="1" applyAlignment="1">
      <alignment/>
    </xf>
    <xf numFmtId="183" fontId="0" fillId="0" borderId="0" xfId="0" applyNumberFormat="1" applyAlignment="1">
      <alignment horizontal="right"/>
    </xf>
    <xf numFmtId="183" fontId="0" fillId="0" borderId="0" xfId="0" applyNumberFormat="1" applyAlignment="1">
      <alignment/>
    </xf>
    <xf numFmtId="0" fontId="57" fillId="0" borderId="0" xfId="103" applyFont="1" applyAlignment="1">
      <alignment/>
      <protection/>
    </xf>
    <xf numFmtId="2" fontId="0" fillId="0" borderId="0" xfId="0" applyNumberFormat="1" applyAlignment="1">
      <alignment/>
    </xf>
    <xf numFmtId="0" fontId="51" fillId="0" borderId="0" xfId="103" applyNumberFormat="1" applyFont="1" applyAlignment="1">
      <alignment horizontal="right" vertical="top" wrapText="1"/>
      <protection/>
    </xf>
    <xf numFmtId="0" fontId="51" fillId="0" borderId="0" xfId="0" applyNumberFormat="1" applyFont="1" applyBorder="1" applyAlignment="1">
      <alignment horizontal="right"/>
    </xf>
    <xf numFmtId="183" fontId="51" fillId="0" borderId="0" xfId="0" applyNumberFormat="1" applyFont="1" applyAlignment="1">
      <alignment horizontal="right"/>
    </xf>
    <xf numFmtId="0" fontId="51" fillId="0" borderId="0" xfId="0" applyNumberFormat="1" applyFont="1" applyAlignment="1">
      <alignment horizontal="right"/>
    </xf>
    <xf numFmtId="1" fontId="51" fillId="0" borderId="0" xfId="0" applyNumberFormat="1" applyFont="1" applyAlignment="1">
      <alignment horizontal="right"/>
    </xf>
    <xf numFmtId="183" fontId="51" fillId="0" borderId="0" xfId="0" applyNumberFormat="1" applyFont="1" applyAlignment="1">
      <alignment horizontal="right"/>
    </xf>
    <xf numFmtId="3" fontId="51" fillId="0" borderId="0" xfId="0" applyNumberFormat="1" applyFont="1" applyAlignment="1">
      <alignment horizontal="center"/>
    </xf>
    <xf numFmtId="187" fontId="51" fillId="0" borderId="0" xfId="0" applyNumberFormat="1" applyFont="1" applyAlignment="1">
      <alignment/>
    </xf>
    <xf numFmtId="4" fontId="51" fillId="0" borderId="0" xfId="0" applyNumberFormat="1" applyFont="1" applyAlignment="1">
      <alignment horizontal="right" indent="1"/>
    </xf>
    <xf numFmtId="0" fontId="51" fillId="0" borderId="0" xfId="0" applyNumberFormat="1" applyFont="1" applyAlignment="1" quotePrefix="1">
      <alignment wrapText="1"/>
    </xf>
    <xf numFmtId="0" fontId="51" fillId="0" borderId="0" xfId="103" applyFont="1" applyAlignment="1">
      <alignment horizontal="left" vertical="top" wrapText="1"/>
      <protection/>
    </xf>
    <xf numFmtId="3" fontId="51" fillId="0" borderId="0" xfId="103" applyNumberFormat="1" applyFont="1" applyAlignment="1">
      <alignment horizontal="center"/>
      <protection/>
    </xf>
    <xf numFmtId="0" fontId="51" fillId="0" borderId="0" xfId="103" applyNumberFormat="1" applyFont="1" applyAlignment="1">
      <alignment horizontal="left" vertical="top" wrapText="1"/>
      <protection/>
    </xf>
    <xf numFmtId="1" fontId="51" fillId="0" borderId="0" xfId="103" applyNumberFormat="1" applyFont="1" applyAlignment="1">
      <alignment horizontal="center"/>
      <protection/>
    </xf>
    <xf numFmtId="182" fontId="51" fillId="0" borderId="0" xfId="79" applyNumberFormat="1" applyFont="1" applyAlignment="1">
      <alignment horizontal="left" vertical="top"/>
      <protection/>
    </xf>
    <xf numFmtId="0" fontId="57" fillId="0" borderId="0" xfId="79" applyFont="1" applyAlignment="1">
      <alignment/>
      <protection/>
    </xf>
    <xf numFmtId="0" fontId="51" fillId="0" borderId="0" xfId="79" applyNumberFormat="1" applyFont="1" applyAlignment="1">
      <alignment horizontal="right" vertical="top" wrapText="1"/>
      <protection/>
    </xf>
    <xf numFmtId="0" fontId="51" fillId="0" borderId="0" xfId="79" applyNumberFormat="1" applyFont="1" applyAlignment="1">
      <alignment wrapText="1"/>
      <protection/>
    </xf>
    <xf numFmtId="4" fontId="51" fillId="0" borderId="0" xfId="0" applyNumberFormat="1" applyFont="1" applyAlignment="1">
      <alignment wrapText="1"/>
    </xf>
    <xf numFmtId="0" fontId="51" fillId="0" borderId="0" xfId="79" applyNumberFormat="1" applyFont="1" applyAlignment="1">
      <alignment horizontal="left" vertical="top" wrapText="1"/>
      <protection/>
    </xf>
    <xf numFmtId="49" fontId="51" fillId="0" borderId="0" xfId="79" applyNumberFormat="1" applyFont="1" applyAlignment="1">
      <alignment horizontal="right"/>
      <protection/>
    </xf>
    <xf numFmtId="3" fontId="51" fillId="0" borderId="0" xfId="79" applyNumberFormat="1" applyFont="1" applyAlignment="1">
      <alignment horizontal="center"/>
      <protection/>
    </xf>
    <xf numFmtId="1" fontId="51" fillId="0" borderId="0" xfId="79" applyNumberFormat="1" applyFont="1" applyAlignment="1">
      <alignment horizontal="center"/>
      <protection/>
    </xf>
    <xf numFmtId="4" fontId="51" fillId="0" borderId="0" xfId="79" applyNumberFormat="1" applyFont="1" applyAlignment="1">
      <alignment horizontal="right"/>
      <protection/>
    </xf>
    <xf numFmtId="183" fontId="0" fillId="0" borderId="0" xfId="0" applyNumberFormat="1" applyAlignment="1">
      <alignment horizontal="right" wrapText="1"/>
    </xf>
    <xf numFmtId="183" fontId="0" fillId="0" borderId="0" xfId="0" applyNumberFormat="1" applyAlignment="1">
      <alignment wrapText="1"/>
    </xf>
    <xf numFmtId="0" fontId="55" fillId="0" borderId="0" xfId="0" applyFont="1" applyAlignment="1">
      <alignment/>
    </xf>
    <xf numFmtId="2" fontId="55" fillId="0" borderId="0" xfId="0" applyNumberFormat="1" applyFont="1" applyAlignment="1">
      <alignment/>
    </xf>
    <xf numFmtId="49" fontId="51" fillId="0" borderId="0" xfId="0" applyNumberFormat="1" applyFont="1" applyAlignment="1">
      <alignment horizontal="right" wrapText="1"/>
    </xf>
    <xf numFmtId="1" fontId="51" fillId="0" borderId="0" xfId="0" applyNumberFormat="1" applyFont="1" applyBorder="1" applyAlignment="1">
      <alignment horizontal="left" indent="1"/>
    </xf>
    <xf numFmtId="0" fontId="0" fillId="0" borderId="0" xfId="0" applyBorder="1" applyAlignment="1">
      <alignment/>
    </xf>
    <xf numFmtId="1" fontId="51" fillId="0" borderId="33" xfId="0" applyNumberFormat="1" applyFont="1" applyBorder="1" applyAlignment="1">
      <alignment horizontal="left" indent="1"/>
    </xf>
    <xf numFmtId="0" fontId="0" fillId="0" borderId="33" xfId="0" applyBorder="1" applyAlignment="1">
      <alignment/>
    </xf>
    <xf numFmtId="4" fontId="50" fillId="0" borderId="33" xfId="0" applyNumberFormat="1" applyFont="1" applyBorder="1" applyAlignment="1">
      <alignment/>
    </xf>
    <xf numFmtId="0" fontId="50" fillId="0" borderId="0" xfId="104" applyNumberFormat="1" applyFont="1" applyAlignment="1">
      <alignment/>
      <protection/>
    </xf>
    <xf numFmtId="0" fontId="51" fillId="0" borderId="0" xfId="104" applyAlignment="1">
      <alignment/>
      <protection/>
    </xf>
    <xf numFmtId="3" fontId="55" fillId="0" borderId="0" xfId="0" applyNumberFormat="1" applyFont="1" applyAlignment="1">
      <alignment/>
    </xf>
    <xf numFmtId="0" fontId="0" fillId="0" borderId="0" xfId="0" applyAlignment="1">
      <alignment horizontal="left"/>
    </xf>
    <xf numFmtId="1" fontId="55" fillId="0" borderId="0" xfId="0" applyNumberFormat="1" applyFont="1" applyAlignment="1">
      <alignment/>
    </xf>
    <xf numFmtId="3" fontId="58" fillId="0" borderId="0" xfId="0" applyNumberFormat="1" applyFont="1" applyAlignment="1">
      <alignment/>
    </xf>
    <xf numFmtId="0" fontId="60" fillId="0" borderId="0" xfId="0" applyFont="1" applyAlignment="1">
      <alignment/>
    </xf>
    <xf numFmtId="4" fontId="61" fillId="0" borderId="0" xfId="0" applyNumberFormat="1" applyFont="1" applyAlignment="1">
      <alignment/>
    </xf>
    <xf numFmtId="4" fontId="62" fillId="0" borderId="0" xfId="0" applyNumberFormat="1" applyFont="1" applyAlignment="1">
      <alignment/>
    </xf>
    <xf numFmtId="4" fontId="61" fillId="0" borderId="0" xfId="0" applyNumberFormat="1" applyFont="1" applyAlignment="1">
      <alignment vertical="top"/>
    </xf>
    <xf numFmtId="0" fontId="55" fillId="0" borderId="0" xfId="0" applyFont="1" applyBorder="1" applyAlignment="1">
      <alignment/>
    </xf>
    <xf numFmtId="0" fontId="55" fillId="0" borderId="33" xfId="0" applyFont="1" applyBorder="1" applyAlignment="1">
      <alignment/>
    </xf>
    <xf numFmtId="49" fontId="51" fillId="0" borderId="0" xfId="104" applyNumberFormat="1" applyFont="1" applyAlignment="1">
      <alignment horizontal="right"/>
      <protection/>
    </xf>
    <xf numFmtId="4" fontId="51" fillId="0" borderId="0" xfId="104" applyNumberFormat="1" applyFont="1" applyAlignment="1">
      <alignment/>
      <protection/>
    </xf>
    <xf numFmtId="182" fontId="51" fillId="0" borderId="0" xfId="104" applyNumberFormat="1" applyFont="1" applyAlignment="1">
      <alignment horizontal="left" vertical="top"/>
      <protection/>
    </xf>
    <xf numFmtId="0" fontId="51" fillId="0" borderId="33" xfId="0" applyNumberFormat="1" applyFont="1" applyBorder="1" applyAlignment="1">
      <alignment/>
    </xf>
    <xf numFmtId="0" fontId="51" fillId="0" borderId="0" xfId="0" applyNumberFormat="1" applyFont="1" applyBorder="1" applyAlignment="1">
      <alignment/>
    </xf>
    <xf numFmtId="49" fontId="51" fillId="0" borderId="33" xfId="0" applyNumberFormat="1" applyFont="1" applyBorder="1" applyAlignment="1">
      <alignment wrapText="1"/>
    </xf>
    <xf numFmtId="0" fontId="50" fillId="0" borderId="0" xfId="0" applyFont="1" applyAlignment="1">
      <alignment wrapText="1"/>
    </xf>
    <xf numFmtId="0" fontId="51" fillId="0" borderId="0" xfId="79" applyNumberFormat="1" applyFont="1" applyFill="1" applyAlignment="1">
      <alignment horizontal="left" vertical="top" wrapText="1"/>
      <protection/>
    </xf>
    <xf numFmtId="0" fontId="51" fillId="0" borderId="0" xfId="79" applyFont="1" applyFill="1" applyAlignment="1">
      <alignment/>
      <protection/>
    </xf>
    <xf numFmtId="49" fontId="51" fillId="0" borderId="0" xfId="0" applyNumberFormat="1" applyFont="1" applyAlignment="1">
      <alignment horizontal="right" vertical="top"/>
    </xf>
    <xf numFmtId="1" fontId="51" fillId="0" borderId="0" xfId="0" applyNumberFormat="1" applyFont="1" applyAlignment="1">
      <alignment horizontal="left" vertical="top"/>
    </xf>
    <xf numFmtId="4" fontId="51" fillId="0" borderId="0" xfId="0" applyNumberFormat="1" applyFont="1" applyAlignment="1">
      <alignment vertical="top"/>
    </xf>
    <xf numFmtId="183" fontId="0" fillId="0" borderId="0" xfId="0" applyNumberFormat="1" applyAlignment="1">
      <alignment horizontal="right" vertical="top" wrapText="1"/>
    </xf>
    <xf numFmtId="2" fontId="0" fillId="0" borderId="0" xfId="0" applyNumberFormat="1" applyAlignment="1">
      <alignment horizontal="right" vertical="top" wrapText="1"/>
    </xf>
    <xf numFmtId="183" fontId="0" fillId="0" borderId="0" xfId="0" applyNumberFormat="1" applyAlignment="1">
      <alignment vertical="top" wrapText="1"/>
    </xf>
    <xf numFmtId="0" fontId="0" fillId="0" borderId="0" xfId="0" applyAlignment="1">
      <alignment vertical="top"/>
    </xf>
    <xf numFmtId="49" fontId="51" fillId="0" borderId="0" xfId="77" applyNumberFormat="1" applyFont="1" applyAlignment="1">
      <alignment horizontal="right" vertical="top"/>
      <protection/>
    </xf>
    <xf numFmtId="1" fontId="51" fillId="0" borderId="0" xfId="77" applyNumberFormat="1" applyFont="1" applyAlignment="1">
      <alignment horizontal="left" vertical="top"/>
      <protection/>
    </xf>
    <xf numFmtId="4" fontId="51" fillId="0" borderId="0" xfId="77" applyNumberFormat="1" applyFont="1" applyAlignment="1">
      <alignment vertical="top"/>
      <protection/>
    </xf>
    <xf numFmtId="0" fontId="0" fillId="0" borderId="0" xfId="77" applyAlignment="1">
      <alignment horizontal="right" vertical="top"/>
      <protection/>
    </xf>
    <xf numFmtId="2" fontId="0" fillId="0" borderId="0" xfId="77" applyNumberFormat="1" applyAlignment="1">
      <alignment horizontal="right" vertical="top"/>
      <protection/>
    </xf>
    <xf numFmtId="183" fontId="55" fillId="0" borderId="0" xfId="77" applyNumberFormat="1" applyFont="1" applyAlignment="1">
      <alignment horizontal="right" vertical="top"/>
      <protection/>
    </xf>
    <xf numFmtId="0" fontId="0" fillId="0" borderId="0" xfId="77" applyAlignment="1">
      <alignment horizontal="left" vertical="top"/>
      <protection/>
    </xf>
    <xf numFmtId="0" fontId="0" fillId="0" borderId="0" xfId="77" applyAlignment="1">
      <alignment vertical="top"/>
      <protection/>
    </xf>
    <xf numFmtId="4" fontId="51" fillId="0" borderId="0" xfId="81" applyNumberFormat="1" applyFont="1" applyAlignment="1">
      <alignment horizontal="right"/>
      <protection/>
    </xf>
    <xf numFmtId="4" fontId="50" fillId="0" borderId="33" xfId="103" applyNumberFormat="1" applyFont="1" applyBorder="1" applyAlignment="1">
      <alignment horizontal="right"/>
      <protection/>
    </xf>
    <xf numFmtId="4" fontId="51" fillId="0" borderId="0" xfId="103" applyNumberFormat="1" applyFont="1" applyBorder="1" applyAlignment="1">
      <alignment horizontal="right"/>
      <protection/>
    </xf>
    <xf numFmtId="4" fontId="51" fillId="0" borderId="0" xfId="84" applyNumberFormat="1" applyFont="1" applyBorder="1" applyAlignment="1">
      <alignment horizontal="right"/>
      <protection/>
    </xf>
    <xf numFmtId="4" fontId="51" fillId="0" borderId="33" xfId="84" applyNumberFormat="1" applyFont="1" applyBorder="1" applyAlignment="1">
      <alignment horizontal="right"/>
      <protection/>
    </xf>
    <xf numFmtId="4" fontId="51" fillId="0" borderId="0" xfId="84" applyNumberFormat="1" applyFont="1" applyAlignment="1">
      <alignment horizontal="right"/>
      <protection/>
    </xf>
    <xf numFmtId="4" fontId="51" fillId="2" borderId="0" xfId="102" applyNumberFormat="1" applyFont="1" applyFill="1" applyAlignment="1">
      <alignment horizontal="center"/>
      <protection/>
    </xf>
    <xf numFmtId="4" fontId="51" fillId="0" borderId="0" xfId="84" applyNumberFormat="1" applyFont="1" applyAlignment="1">
      <alignment horizontal="left" indent="1"/>
      <protection/>
    </xf>
    <xf numFmtId="4" fontId="51" fillId="0" borderId="0" xfId="103" applyNumberFormat="1" applyFont="1" applyFill="1" applyAlignment="1">
      <alignment horizontal="left" indent="1"/>
      <protection/>
    </xf>
    <xf numFmtId="4" fontId="51" fillId="0" borderId="0" xfId="103" applyNumberFormat="1" applyFont="1" applyAlignment="1">
      <alignment horizontal="left" indent="1"/>
      <protection/>
    </xf>
    <xf numFmtId="4" fontId="51" fillId="0" borderId="0" xfId="81" applyNumberFormat="1" applyFont="1" applyAlignment="1">
      <alignment horizontal="left"/>
      <protection/>
    </xf>
    <xf numFmtId="4" fontId="51" fillId="0" borderId="0" xfId="81" applyNumberFormat="1" applyFont="1" applyAlignment="1">
      <alignment horizontal="left" indent="1"/>
      <protection/>
    </xf>
    <xf numFmtId="4" fontId="51" fillId="0" borderId="0" xfId="0" applyNumberFormat="1" applyFont="1" applyAlignment="1">
      <alignment horizontal="left" indent="1"/>
    </xf>
    <xf numFmtId="4" fontId="51" fillId="0" borderId="0" xfId="83" applyNumberFormat="1" applyFont="1" applyAlignment="1">
      <alignment horizontal="left" indent="1"/>
      <protection/>
    </xf>
    <xf numFmtId="4" fontId="51" fillId="0" borderId="33" xfId="83" applyNumberFormat="1" applyFont="1" applyBorder="1" applyAlignment="1">
      <alignment horizontal="left" indent="1"/>
      <protection/>
    </xf>
    <xf numFmtId="4" fontId="51" fillId="0" borderId="0" xfId="84" applyNumberFormat="1" applyFont="1" applyBorder="1" applyAlignment="1">
      <alignment horizontal="left" indent="1"/>
      <protection/>
    </xf>
    <xf numFmtId="4" fontId="51" fillId="0" borderId="33" xfId="84" applyNumberFormat="1" applyFont="1" applyBorder="1" applyAlignment="1">
      <alignment horizontal="left" indent="1"/>
      <protection/>
    </xf>
    <xf numFmtId="1" fontId="51" fillId="0" borderId="0" xfId="0" applyNumberFormat="1" applyFont="1" applyAlignment="1">
      <alignment horizontal="center" vertical="top"/>
    </xf>
    <xf numFmtId="4" fontId="51" fillId="0" borderId="0" xfId="0" applyNumberFormat="1" applyFont="1" applyAlignment="1">
      <alignment horizontal="right" vertical="top"/>
    </xf>
    <xf numFmtId="0" fontId="51" fillId="0" borderId="0" xfId="0" applyFont="1" applyAlignment="1">
      <alignment vertical="top"/>
    </xf>
    <xf numFmtId="1" fontId="51" fillId="0" borderId="0" xfId="0" applyNumberFormat="1" applyFont="1" applyAlignment="1">
      <alignment vertical="top"/>
    </xf>
    <xf numFmtId="2" fontId="51" fillId="0" borderId="0" xfId="0" applyNumberFormat="1" applyFont="1" applyAlignment="1">
      <alignment vertical="top"/>
    </xf>
    <xf numFmtId="0" fontId="51" fillId="0" borderId="0" xfId="0" applyNumberFormat="1" applyFont="1" applyFill="1" applyAlignment="1">
      <alignment wrapText="1"/>
    </xf>
    <xf numFmtId="4" fontId="51" fillId="2" borderId="0" xfId="0" applyNumberFormat="1" applyFont="1" applyFill="1" applyAlignment="1">
      <alignment horizontal="center"/>
    </xf>
    <xf numFmtId="4" fontId="51" fillId="0" borderId="0" xfId="104" applyNumberFormat="1" applyFont="1" applyAlignment="1">
      <alignment horizontal="left" indent="1"/>
      <protection/>
    </xf>
    <xf numFmtId="4" fontId="51" fillId="0" borderId="0" xfId="0" applyNumberFormat="1" applyFont="1" applyBorder="1" applyAlignment="1">
      <alignment horizontal="left" indent="1"/>
    </xf>
    <xf numFmtId="4" fontId="51" fillId="0" borderId="33" xfId="0" applyNumberFormat="1" applyFont="1" applyBorder="1" applyAlignment="1">
      <alignment horizontal="left" indent="1"/>
    </xf>
    <xf numFmtId="4" fontId="0" fillId="0" borderId="0" xfId="0" applyNumberFormat="1" applyAlignment="1">
      <alignment horizontal="left" indent="1"/>
    </xf>
    <xf numFmtId="0" fontId="18" fillId="0" borderId="0" xfId="90" applyFont="1" applyFill="1" applyAlignment="1" applyProtection="1">
      <alignment horizontal="left" wrapText="1"/>
      <protection locked="0"/>
    </xf>
    <xf numFmtId="0" fontId="22" fillId="0" borderId="0" xfId="77" applyFont="1" applyFill="1" applyBorder="1" applyAlignment="1">
      <alignment horizontal="left" vertical="top"/>
      <protection/>
    </xf>
    <xf numFmtId="0" fontId="18" fillId="0" borderId="0" xfId="78" applyFont="1" applyFill="1" applyAlignment="1" applyProtection="1">
      <alignment horizontal="right" vertical="top"/>
      <protection locked="0"/>
    </xf>
    <xf numFmtId="0" fontId="19" fillId="0" borderId="35" xfId="90" applyNumberFormat="1" applyFont="1" applyFill="1" applyBorder="1" applyAlignment="1" applyProtection="1">
      <alignment horizontal="right" vertical="top"/>
      <protection locked="0"/>
    </xf>
    <xf numFmtId="0" fontId="19" fillId="0" borderId="35" xfId="90" applyNumberFormat="1" applyFont="1" applyFill="1" applyBorder="1" applyAlignment="1" applyProtection="1">
      <alignment vertical="top"/>
      <protection locked="0"/>
    </xf>
    <xf numFmtId="0" fontId="19" fillId="0" borderId="35" xfId="90" applyFont="1" applyFill="1" applyBorder="1" applyAlignment="1" applyProtection="1">
      <alignment horizontal="left"/>
      <protection locked="0"/>
    </xf>
    <xf numFmtId="2" fontId="19" fillId="0" borderId="35" xfId="90" applyNumberFormat="1" applyFont="1" applyFill="1" applyBorder="1" applyAlignment="1" applyProtection="1">
      <alignment horizontal="right"/>
      <protection locked="0"/>
    </xf>
    <xf numFmtId="4" fontId="19" fillId="0" borderId="35" xfId="90" applyNumberFormat="1" applyFont="1" applyFill="1" applyBorder="1" applyAlignment="1" applyProtection="1">
      <alignment horizontal="center"/>
      <protection locked="0"/>
    </xf>
    <xf numFmtId="4" fontId="19" fillId="0" borderId="35" xfId="0" applyNumberFormat="1" applyFont="1" applyBorder="1" applyAlignment="1">
      <alignment/>
    </xf>
    <xf numFmtId="49" fontId="51" fillId="0" borderId="0" xfId="0" applyNumberFormat="1" applyFont="1" applyAlignment="1">
      <alignment horizontal="left" vertical="top"/>
    </xf>
    <xf numFmtId="0" fontId="18" fillId="0" borderId="30" xfId="90" applyFont="1" applyBorder="1" applyAlignment="1">
      <alignment horizontal="right" vertical="center"/>
      <protection/>
    </xf>
    <xf numFmtId="0" fontId="18" fillId="0" borderId="30" xfId="89" applyFont="1" applyBorder="1" applyAlignment="1">
      <alignment horizontal="right" vertical="center"/>
      <protection/>
    </xf>
    <xf numFmtId="0" fontId="18" fillId="0" borderId="30" xfId="0" applyFont="1" applyBorder="1" applyAlignment="1">
      <alignment horizontal="right" vertical="center"/>
    </xf>
    <xf numFmtId="4" fontId="18" fillId="0" borderId="0" xfId="78" applyNumberFormat="1" applyFont="1" applyFill="1" applyAlignment="1" applyProtection="1">
      <alignment horizontal="right"/>
      <protection locked="0"/>
    </xf>
    <xf numFmtId="0" fontId="18" fillId="0" borderId="0" xfId="78" applyFont="1" applyFill="1" applyAlignment="1" applyProtection="1">
      <alignment horizontal="right"/>
      <protection locked="0"/>
    </xf>
    <xf numFmtId="49" fontId="18" fillId="0" borderId="0" xfId="78" applyNumberFormat="1" applyFont="1" applyFill="1" applyBorder="1" applyAlignment="1" applyProtection="1">
      <alignment horizontal="justify" vertical="top" wrapText="1"/>
      <protection locked="0"/>
    </xf>
    <xf numFmtId="2" fontId="18" fillId="0" borderId="0" xfId="78" applyNumberFormat="1" applyFont="1" applyFill="1" applyProtection="1">
      <alignment/>
      <protection locked="0"/>
    </xf>
    <xf numFmtId="49" fontId="18" fillId="0" borderId="0" xfId="96" applyNumberFormat="1" applyFont="1" applyFill="1" applyAlignment="1" applyProtection="1">
      <alignment horizontal="left" vertical="top" wrapText="1"/>
      <protection locked="0"/>
    </xf>
    <xf numFmtId="4" fontId="0" fillId="0" borderId="0" xfId="0" applyNumberFormat="1" applyFill="1" applyAlignment="1">
      <alignment/>
    </xf>
    <xf numFmtId="0" fontId="22" fillId="0" borderId="0" xfId="95" applyFont="1" applyFill="1" applyBorder="1" applyAlignment="1">
      <alignment horizontal="left" vertical="top" wrapText="1"/>
      <protection/>
    </xf>
    <xf numFmtId="0" fontId="22" fillId="0" borderId="0" xfId="95" applyFont="1" applyFill="1" applyBorder="1" applyAlignment="1">
      <alignment horizontal="left" wrapText="1"/>
      <protection/>
    </xf>
    <xf numFmtId="4" fontId="18" fillId="0" borderId="0" xfId="78" applyNumberFormat="1" applyFont="1" applyFill="1" applyAlignment="1" applyProtection="1">
      <alignment horizontal="center"/>
      <protection locked="0"/>
    </xf>
    <xf numFmtId="0" fontId="35" fillId="0" borderId="0" xfId="78" applyFont="1" applyFill="1" applyAlignment="1" applyProtection="1">
      <alignment horizontal="right" vertical="top"/>
      <protection locked="0"/>
    </xf>
    <xf numFmtId="0" fontId="35" fillId="0" borderId="0" xfId="78" applyFont="1" applyFill="1" applyAlignment="1" applyProtection="1">
      <alignment horizontal="center"/>
      <protection locked="0"/>
    </xf>
    <xf numFmtId="4" fontId="35" fillId="0" borderId="0" xfId="78" applyNumberFormat="1" applyFont="1" applyFill="1" applyProtection="1">
      <alignment/>
      <protection locked="0"/>
    </xf>
    <xf numFmtId="4" fontId="35" fillId="0" borderId="0" xfId="78" applyNumberFormat="1" applyFont="1" applyFill="1" applyAlignment="1" applyProtection="1">
      <alignment horizontal="center"/>
      <protection locked="0"/>
    </xf>
    <xf numFmtId="4" fontId="18" fillId="0" borderId="0" xfId="0" applyNumberFormat="1" applyFont="1" applyFill="1" applyBorder="1" applyAlignment="1" applyProtection="1">
      <alignment horizontal="left" vertical="top" wrapText="1"/>
      <protection hidden="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178" fontId="22" fillId="0" borderId="0" xfId="0" applyNumberFormat="1" applyFont="1" applyFill="1" applyBorder="1" applyAlignment="1">
      <alignment horizontal="right" vertical="top" wrapText="1"/>
    </xf>
    <xf numFmtId="0" fontId="18" fillId="0" borderId="0" xfId="61" applyFont="1" applyFill="1" applyBorder="1" applyAlignment="1">
      <alignment vertical="top" wrapText="1"/>
      <protection/>
    </xf>
    <xf numFmtId="0" fontId="18" fillId="0" borderId="0" xfId="0" applyFont="1" applyFill="1" applyAlignment="1">
      <alignment horizontal="justify" vertical="center"/>
    </xf>
    <xf numFmtId="0" fontId="22" fillId="0" borderId="0" xfId="0" applyFont="1" applyFill="1" applyAlignment="1">
      <alignment vertical="top" wrapText="1"/>
    </xf>
    <xf numFmtId="0" fontId="22" fillId="0" borderId="0" xfId="0" applyFont="1" applyFill="1" applyAlignment="1">
      <alignment vertical="center" wrapText="1"/>
    </xf>
    <xf numFmtId="0" fontId="22" fillId="0" borderId="0" xfId="0" applyFont="1" applyFill="1" applyAlignment="1">
      <alignment horizontal="justify" vertical="center" wrapText="1"/>
    </xf>
    <xf numFmtId="0" fontId="31" fillId="0" borderId="0" xfId="0" applyFont="1" applyFill="1" applyBorder="1" applyAlignment="1">
      <alignment horizontal="justify" wrapText="1"/>
    </xf>
    <xf numFmtId="0" fontId="31" fillId="0" borderId="0" xfId="0" applyFont="1" applyFill="1" applyAlignment="1">
      <alignment vertical="center" wrapText="1"/>
    </xf>
    <xf numFmtId="0" fontId="29" fillId="0" borderId="0" xfId="0" applyFont="1" applyFill="1" applyAlignment="1">
      <alignment horizontal="justify" vertical="center" wrapText="1"/>
    </xf>
    <xf numFmtId="0" fontId="31"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9" fillId="0" borderId="0" xfId="0" applyFont="1" applyFill="1" applyAlignment="1">
      <alignment horizontal="justify" vertical="top" wrapText="1"/>
    </xf>
    <xf numFmtId="49" fontId="18" fillId="0" borderId="0" xfId="90" applyNumberFormat="1" applyFont="1" applyFill="1" applyAlignment="1" applyProtection="1">
      <alignment horizontal="right" vertical="top"/>
      <protection locked="0"/>
    </xf>
    <xf numFmtId="0" fontId="18" fillId="0" borderId="0" xfId="0" applyFont="1" applyFill="1" applyAlignment="1">
      <alignment horizontal="justify" vertical="top"/>
    </xf>
    <xf numFmtId="0" fontId="18" fillId="0" borderId="0" xfId="0" applyFont="1" applyFill="1" applyAlignment="1">
      <alignment horizontal="justify" vertical="center"/>
    </xf>
    <xf numFmtId="0" fontId="18" fillId="0" borderId="0" xfId="0" applyFont="1" applyFill="1" applyAlignment="1">
      <alignment horizontal="justify"/>
    </xf>
    <xf numFmtId="4" fontId="18" fillId="0" borderId="0" xfId="0" applyNumberFormat="1" applyFont="1" applyFill="1" applyAlignment="1">
      <alignment horizontal="center"/>
    </xf>
    <xf numFmtId="0" fontId="18" fillId="0" borderId="0" xfId="0" applyFont="1" applyFill="1" applyAlignment="1">
      <alignment horizontal="justify" vertical="center" wrapText="1"/>
    </xf>
    <xf numFmtId="0" fontId="18" fillId="0" borderId="0" xfId="0" applyFont="1" applyFill="1" applyBorder="1" applyAlignment="1">
      <alignment vertical="top" wrapText="1"/>
    </xf>
    <xf numFmtId="0" fontId="18" fillId="0" borderId="0" xfId="0" applyFont="1" applyFill="1" applyAlignment="1" applyProtection="1">
      <alignment horizontal="left" vertical="top" wrapText="1"/>
      <protection locked="0"/>
    </xf>
    <xf numFmtId="0" fontId="22" fillId="0" borderId="0" xfId="0" applyFont="1" applyFill="1" applyAlignment="1">
      <alignment wrapText="1"/>
    </xf>
    <xf numFmtId="0" fontId="19" fillId="0" borderId="0" xfId="0" applyFont="1" applyFill="1" applyAlignment="1">
      <alignment horizontal="left" vertical="top" wrapText="1"/>
    </xf>
    <xf numFmtId="0" fontId="18" fillId="0" borderId="0" xfId="91" applyNumberFormat="1" applyFont="1" applyFill="1" applyAlignment="1" applyProtection="1">
      <alignment horizontal="left" vertical="top" wrapText="1"/>
      <protection locked="0"/>
    </xf>
    <xf numFmtId="180" fontId="18" fillId="0" borderId="0" xfId="0" applyNumberFormat="1" applyFont="1" applyFill="1" applyBorder="1" applyAlignment="1" applyProtection="1">
      <alignment/>
      <protection/>
    </xf>
    <xf numFmtId="0" fontId="22" fillId="0" borderId="0" xfId="77" applyFont="1" applyFill="1" applyAlignment="1">
      <alignment horizontal="justify" vertical="top" wrapText="1"/>
      <protection/>
    </xf>
    <xf numFmtId="183" fontId="51" fillId="0" borderId="0" xfId="0" applyNumberFormat="1" applyFont="1" applyFill="1" applyBorder="1" applyAlignment="1">
      <alignment horizontal="center"/>
    </xf>
    <xf numFmtId="4" fontId="51" fillId="0" borderId="0" xfId="0" applyNumberFormat="1" applyFont="1" applyFill="1" applyBorder="1" applyAlignment="1">
      <alignment horizontal="right"/>
    </xf>
    <xf numFmtId="4" fontId="51" fillId="0" borderId="0" xfId="0" applyNumberFormat="1" applyFont="1" applyFill="1" applyBorder="1" applyAlignment="1">
      <alignment horizontal="center"/>
    </xf>
    <xf numFmtId="184" fontId="51" fillId="0" borderId="0" xfId="77" applyNumberFormat="1" applyFont="1" applyFill="1" applyAlignment="1">
      <alignment horizontal="center"/>
      <protection/>
    </xf>
    <xf numFmtId="4" fontId="51" fillId="0" borderId="0" xfId="0" applyNumberFormat="1" applyFont="1" applyFill="1" applyAlignment="1">
      <alignment/>
    </xf>
    <xf numFmtId="4" fontId="51" fillId="0" borderId="0" xfId="77" applyNumberFormat="1" applyFont="1" applyFill="1" applyAlignment="1">
      <alignment horizontal="right"/>
      <protection/>
    </xf>
    <xf numFmtId="4" fontId="51" fillId="0" borderId="0" xfId="0" applyNumberFormat="1" applyFont="1" applyFill="1" applyAlignment="1">
      <alignment horizontal="right" vertical="top"/>
    </xf>
    <xf numFmtId="0" fontId="51" fillId="0" borderId="0" xfId="103" applyNumberFormat="1" applyFont="1" applyFill="1" applyAlignment="1">
      <alignment horizontal="left" vertical="top" wrapText="1"/>
      <protection/>
    </xf>
    <xf numFmtId="182" fontId="51" fillId="0" borderId="0" xfId="0" applyNumberFormat="1" applyFont="1" applyFill="1" applyAlignment="1">
      <alignment horizontal="left" vertical="top" wrapText="1"/>
    </xf>
    <xf numFmtId="4" fontId="51" fillId="0" borderId="0" xfId="0" applyNumberFormat="1" applyFont="1" applyFill="1" applyAlignment="1">
      <alignment horizontal="left" indent="1"/>
    </xf>
    <xf numFmtId="182" fontId="51" fillId="0" borderId="0" xfId="104" applyNumberFormat="1" applyFont="1" applyFill="1" applyAlignment="1">
      <alignment horizontal="left" vertical="top"/>
      <protection/>
    </xf>
    <xf numFmtId="0" fontId="51" fillId="0" borderId="0" xfId="104" applyNumberFormat="1" applyFont="1" applyFill="1" applyAlignment="1">
      <alignment wrapText="1"/>
      <protection/>
    </xf>
    <xf numFmtId="49" fontId="51" fillId="0" borderId="0" xfId="104" applyNumberFormat="1" applyFont="1" applyFill="1" applyAlignment="1">
      <alignment horizontal="right"/>
      <protection/>
    </xf>
    <xf numFmtId="4" fontId="51" fillId="0" borderId="0" xfId="104" applyNumberFormat="1" applyFont="1" applyFill="1" applyAlignment="1">
      <alignment horizontal="left" indent="1"/>
      <protection/>
    </xf>
    <xf numFmtId="4" fontId="51" fillId="0" borderId="0" xfId="104" applyNumberFormat="1" applyFont="1" applyFill="1" applyAlignment="1">
      <alignment/>
      <protection/>
    </xf>
    <xf numFmtId="0" fontId="19" fillId="0" borderId="0" xfId="89" applyFont="1" applyBorder="1" applyAlignment="1">
      <alignment horizontal="left"/>
      <protection/>
    </xf>
    <xf numFmtId="49" fontId="18" fillId="0" borderId="0" xfId="95" applyNumberFormat="1" applyFont="1" applyBorder="1" applyAlignment="1" applyProtection="1">
      <alignment horizontal="left" vertical="top" wrapText="1"/>
      <protection locked="0"/>
    </xf>
    <xf numFmtId="49" fontId="18" fillId="0" borderId="22" xfId="95" applyNumberFormat="1" applyFont="1" applyBorder="1" applyAlignment="1" applyProtection="1">
      <alignment horizontal="left" vertical="top" wrapText="1"/>
      <protection locked="0"/>
    </xf>
    <xf numFmtId="0" fontId="18" fillId="0" borderId="30" xfId="90" applyFont="1" applyBorder="1" applyAlignment="1">
      <alignment horizontal="left" vertical="top"/>
      <protection/>
    </xf>
    <xf numFmtId="0" fontId="31" fillId="0" borderId="0" xfId="0" applyFont="1" applyFill="1" applyBorder="1" applyAlignment="1">
      <alignment horizontal="justify" vertical="top" shrinkToFit="1"/>
    </xf>
    <xf numFmtId="0" fontId="22" fillId="0" borderId="0" xfId="0" applyFont="1" applyFill="1" applyBorder="1" applyAlignment="1">
      <alignment horizontal="justify" vertical="top"/>
    </xf>
    <xf numFmtId="0" fontId="22" fillId="50" borderId="31" xfId="0" applyFont="1" applyFill="1" applyBorder="1" applyAlignment="1">
      <alignment horizontal="justify" vertical="top"/>
    </xf>
    <xf numFmtId="0" fontId="22" fillId="0" borderId="0" xfId="0" applyFont="1" applyFill="1" applyBorder="1" applyAlignment="1">
      <alignment horizontal="center" vertical="top"/>
    </xf>
    <xf numFmtId="0" fontId="0" fillId="0" borderId="0" xfId="0" applyFont="1" applyAlignment="1">
      <alignment horizontal="center"/>
    </xf>
    <xf numFmtId="0" fontId="22" fillId="0" borderId="0" xfId="0" applyFont="1" applyFill="1" applyBorder="1" applyAlignment="1">
      <alignment horizontal="justify" vertical="top" wrapText="1"/>
    </xf>
    <xf numFmtId="0" fontId="0" fillId="0" borderId="0" xfId="0" applyAlignment="1">
      <alignment/>
    </xf>
    <xf numFmtId="0" fontId="51" fillId="0" borderId="0" xfId="0" applyFont="1" applyAlignment="1">
      <alignment wrapText="1"/>
    </xf>
  </cellXfs>
  <cellStyles count="118">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Dobro" xfId="60"/>
    <cellStyle name="Excel Built-in Normal" xfId="61"/>
    <cellStyle name="Explanatory Text" xfId="62"/>
    <cellStyle name="Good" xfId="63"/>
    <cellStyle name="Heading 1" xfId="64"/>
    <cellStyle name="Heading 2" xfId="65"/>
    <cellStyle name="Heading 3" xfId="66"/>
    <cellStyle name="Heading 4" xfId="67"/>
    <cellStyle name="Input" xfId="68"/>
    <cellStyle name="Izhod" xfId="69"/>
    <cellStyle name="Linked Cell" xfId="70"/>
    <cellStyle name="Naslov" xfId="71"/>
    <cellStyle name="Naslov 1" xfId="72"/>
    <cellStyle name="Naslov 2" xfId="73"/>
    <cellStyle name="Naslov 3" xfId="74"/>
    <cellStyle name="Naslov 4" xfId="75"/>
    <cellStyle name="Naslov 5" xfId="76"/>
    <cellStyle name="Navadno 2" xfId="77"/>
    <cellStyle name="Navadno 3" xfId="78"/>
    <cellStyle name="Navadno 3 2" xfId="79"/>
    <cellStyle name="Navadno 4" xfId="80"/>
    <cellStyle name="Navadno 5" xfId="81"/>
    <cellStyle name="Navadno_041114.13-popis" xfId="82"/>
    <cellStyle name="Navadno_051109.2h_PZR" xfId="83"/>
    <cellStyle name="Navadno_060401 PZI" xfId="84"/>
    <cellStyle name="Navadno_071005_PopisPZI" xfId="85"/>
    <cellStyle name="Navadno_KPA_OBJEKTI_CENE-M" xfId="86"/>
    <cellStyle name="Navadno_List2" xfId="87"/>
    <cellStyle name="Navadno_podloga za moj mušter gimn.mariborII.faza-obnova.pzr.27.10.04" xfId="88"/>
    <cellStyle name="Navadno_pop.PGD-GO-Petanjci" xfId="89"/>
    <cellStyle name="Navadno_popGO.popravljen NL-PZI" xfId="90"/>
    <cellStyle name="Navadno_popGO.popravljen NL-PZI 2 2" xfId="91"/>
    <cellStyle name="Navadno_Popis VODA 2" xfId="92"/>
    <cellStyle name="Navadno_PZI - B - pogodbeni" xfId="93"/>
    <cellStyle name="Navadno_PZI - C - pogodbeni" xfId="94"/>
    <cellStyle name="Navadno_SBRadovljica" xfId="95"/>
    <cellStyle name="Navadno_SBRadovljica 2" xfId="96"/>
    <cellStyle name="Navadno_SBRadovljica 2 2" xfId="97"/>
    <cellStyle name="Navadno_Vaja" xfId="98"/>
    <cellStyle name="Navadno_Zidarska dela" xfId="99"/>
    <cellStyle name="Neutral" xfId="100"/>
    <cellStyle name="Nevtralno" xfId="101"/>
    <cellStyle name="Normal 2" xfId="102"/>
    <cellStyle name="Normal 3" xfId="103"/>
    <cellStyle name="Normal_99 Popis 2" xfId="104"/>
    <cellStyle name="Note" xfId="105"/>
    <cellStyle name="Percent" xfId="106"/>
    <cellStyle name="Opomba" xfId="107"/>
    <cellStyle name="Opozorilo" xfId="108"/>
    <cellStyle name="Output" xfId="109"/>
    <cellStyle name="Pojasnjevalno besedilo" xfId="110"/>
    <cellStyle name="Poudarek1" xfId="111"/>
    <cellStyle name="Poudarek2" xfId="112"/>
    <cellStyle name="Poudarek3" xfId="113"/>
    <cellStyle name="Poudarek4" xfId="114"/>
    <cellStyle name="Poudarek5" xfId="115"/>
    <cellStyle name="Poudarek6" xfId="116"/>
    <cellStyle name="Povezana celica" xfId="117"/>
    <cellStyle name="Preveri celico" xfId="118"/>
    <cellStyle name="Računanje" xfId="119"/>
    <cellStyle name="Slabo" xfId="120"/>
    <cellStyle name="Slog 1" xfId="121"/>
    <cellStyle name="Title" xfId="122"/>
    <cellStyle name="Total" xfId="123"/>
    <cellStyle name="Currency" xfId="124"/>
    <cellStyle name="Currency [0]" xfId="125"/>
    <cellStyle name="Comma" xfId="126"/>
    <cellStyle name="Comma [0]" xfId="127"/>
    <cellStyle name="Vejica_pop.PGD-GO-Petanjci" xfId="128"/>
    <cellStyle name="Vnos" xfId="129"/>
    <cellStyle name="Vsota" xfId="130"/>
    <cellStyle name="Warning Text"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84747"/>
      <rgbColor rgb="00FFFFC0"/>
      <rgbColor rgb="00CCFFFF"/>
      <rgbColor rgb="00660066"/>
      <rgbColor rgb="00FF8080"/>
      <rgbColor rgb="000066CC"/>
      <rgbColor rgb="00E3E3E3"/>
      <rgbColor rgb="00000080"/>
      <rgbColor rgb="00FF00FF"/>
      <rgbColor rgb="00E6E64C"/>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AECF00"/>
      <rgbColor rgb="00FFCC00"/>
      <rgbColor rgb="00FF9900"/>
      <rgbColor rgb="00FF6600"/>
      <rgbColor rgb="00666699"/>
      <rgbColor rgb="00969696"/>
      <rgbColor rgb="00003366"/>
      <rgbColor rgb="007DA647"/>
      <rgbColor rgb="00003300"/>
      <rgbColor rgb="00355E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rska\AppData\Local\Temp\go-cz&#382;o%20goraz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ji%20dokumenti\Obcina%20Ajdovscina\CTZO\CTZO%20(popis%20SI%20s%20projektantsko%20oceno)%2020.02.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
      <sheetName val="UVOD"/>
      <sheetName val="REKAPITULACIJA"/>
      <sheetName val="GRADBENA DELA"/>
      <sheetName val="Rušitvena dela"/>
      <sheetName val="Zemeljska dela "/>
      <sheetName val="Betonska dela "/>
      <sheetName val="Opažarska dela"/>
      <sheetName val="Zidarska dela"/>
      <sheetName val="Kanalizacijska dela"/>
      <sheetName val="OBRTNIŠKA DELA"/>
      <sheetName val="Krovska dela"/>
      <sheetName val="KLEPARSKA DELA"/>
      <sheetName val="KAMNOSEŠKA DELA"/>
      <sheetName val="Mizarska dela "/>
      <sheetName val="Keramičarska dela "/>
      <sheetName val="Slikopleskarska dela"/>
      <sheetName val="MAVČNOKARTONSKA DELA"/>
      <sheetName val="Ključavničarska dela "/>
      <sheetName val="Druga dela_oprema"/>
      <sheetName val="D.DVIGALA"/>
      <sheetName val="B.XIX.RAZNA DE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0.1"/>
      <sheetName val="1."/>
      <sheetName val="2.1"/>
      <sheetName val="2.2"/>
      <sheetName val="2.3"/>
      <sheetName val="2.4"/>
      <sheetName val="3.1"/>
      <sheetName val="3.2"/>
      <sheetName val="3.3"/>
      <sheetName val="4.1"/>
      <sheetName val="4.2"/>
    </sheetNames>
    <sheetDataSet>
      <sheetData sheetId="1">
        <row r="1">
          <cell r="A1" t="str">
            <v>0.1</v>
          </cell>
          <cell r="B1" t="str">
            <v>SPLOŠNO</v>
          </cell>
          <cell r="F1">
            <v>8121.517708333335</v>
          </cell>
        </row>
      </sheetData>
      <sheetData sheetId="2">
        <row r="1">
          <cell r="A1" t="str">
            <v>1.</v>
          </cell>
          <cell r="B1" t="str">
            <v>NOTRANJI VODOVOD</v>
          </cell>
          <cell r="F1">
            <v>16427.45</v>
          </cell>
        </row>
      </sheetData>
      <sheetData sheetId="3">
        <row r="2">
          <cell r="A2" t="str">
            <v>2.1</v>
          </cell>
          <cell r="B2" t="str">
            <v>KOTLARNA, TOPLOTNA ČRPALKA</v>
          </cell>
          <cell r="F2">
            <v>24002.45</v>
          </cell>
        </row>
      </sheetData>
      <sheetData sheetId="4">
        <row r="1">
          <cell r="A1" t="str">
            <v>2.2</v>
          </cell>
          <cell r="B1" t="str">
            <v>TALNO GRETJE/HLAJENJE</v>
          </cell>
          <cell r="F1">
            <v>15906.316666666666</v>
          </cell>
        </row>
      </sheetData>
      <sheetData sheetId="5">
        <row r="1">
          <cell r="A1" t="str">
            <v>2.3</v>
          </cell>
          <cell r="B1" t="str">
            <v>KONVEKTORJI</v>
          </cell>
          <cell r="F1">
            <v>11628.3125</v>
          </cell>
        </row>
      </sheetData>
      <sheetData sheetId="7">
        <row r="1">
          <cell r="A1" t="str">
            <v>3</v>
          </cell>
          <cell r="B1" t="str">
            <v>VENTILACIJA</v>
          </cell>
        </row>
        <row r="2">
          <cell r="A2" t="str">
            <v>3.1</v>
          </cell>
          <cell r="B2" t="str">
            <v>VENTILACIJA DVORANE - Klimat KN.01</v>
          </cell>
          <cell r="F2">
            <v>14213.75</v>
          </cell>
        </row>
      </sheetData>
      <sheetData sheetId="8">
        <row r="1">
          <cell r="A1" t="str">
            <v>3.2</v>
          </cell>
          <cell r="B1" t="str">
            <v>VENTILACIJA PISARN - Klimat KN.2</v>
          </cell>
          <cell r="F1">
            <v>19584.53</v>
          </cell>
        </row>
      </sheetData>
      <sheetData sheetId="9">
        <row r="1">
          <cell r="A1" t="str">
            <v>3.3</v>
          </cell>
          <cell r="B1" t="str">
            <v>VENTILACIJA SANITARNIH PROSTOROV</v>
          </cell>
          <cell r="F1">
            <v>2347.52</v>
          </cell>
        </row>
      </sheetData>
      <sheetData sheetId="10">
        <row r="1">
          <cell r="A1" t="str">
            <v>4.</v>
          </cell>
          <cell r="B1" t="str">
            <v>ZUNANJI VODOVOD</v>
          </cell>
          <cell r="F1" t="str">
            <v> </v>
          </cell>
        </row>
        <row r="2">
          <cell r="A2" t="str">
            <v>4.1</v>
          </cell>
          <cell r="B2" t="str">
            <v>INSTALACIJSKA DELA</v>
          </cell>
          <cell r="F2">
            <v>4334.566666666667</v>
          </cell>
        </row>
      </sheetData>
      <sheetData sheetId="11">
        <row r="1">
          <cell r="A1" t="str">
            <v>4.2</v>
          </cell>
          <cell r="B1" t="str">
            <v>GRADBENA DELA ZUNANJEGA VODOVODA</v>
          </cell>
          <cell r="F1">
            <v>1862.5</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9"/>
  </sheetPr>
  <dimension ref="A1:W126"/>
  <sheetViews>
    <sheetView showZeros="0" view="pageBreakPreview" zoomScale="160" zoomScaleNormal="120" zoomScaleSheetLayoutView="160" zoomScalePageLayoutView="0" workbookViewId="0" topLeftCell="A1">
      <selection activeCell="G22" sqref="G22"/>
    </sheetView>
  </sheetViews>
  <sheetFormatPr defaultColWidth="9.140625" defaultRowHeight="12.75"/>
  <cols>
    <col min="1" max="1" width="4.140625" style="1" customWidth="1"/>
    <col min="2" max="2" width="9.140625" style="1" customWidth="1"/>
    <col min="3" max="3" width="10.140625" style="1" customWidth="1"/>
    <col min="4" max="4" width="9.140625" style="1" customWidth="1"/>
    <col min="5" max="5" width="6.421875" style="1" customWidth="1"/>
    <col min="6" max="6" width="15.00390625" style="2" customWidth="1"/>
    <col min="7" max="7" width="28.8515625" style="3" customWidth="1"/>
    <col min="8" max="9" width="9.140625" style="1" customWidth="1"/>
    <col min="10" max="10" width="29.8515625" style="1" customWidth="1"/>
    <col min="11" max="11" width="22.140625" style="1" customWidth="1"/>
    <col min="12" max="12" width="9.140625" style="1" customWidth="1"/>
    <col min="13" max="14" width="11.8515625" style="1" customWidth="1"/>
    <col min="15" max="15" width="9.140625" style="1" customWidth="1"/>
    <col min="16" max="16" width="9.28125" style="1" customWidth="1"/>
    <col min="17" max="18" width="9.140625" style="1" customWidth="1"/>
    <col min="19" max="23" width="9.140625" style="687" customWidth="1"/>
    <col min="24" max="16384" width="9.140625" style="1" customWidth="1"/>
  </cols>
  <sheetData>
    <row r="1" spans="1:8" ht="12.75">
      <c r="A1" s="1304"/>
      <c r="B1" s="1304"/>
      <c r="C1" s="1304"/>
      <c r="D1" s="1304"/>
      <c r="E1" s="1304"/>
      <c r="F1" s="1304"/>
      <c r="G1" s="1304"/>
      <c r="H1" s="4"/>
    </row>
    <row r="2" spans="1:8" ht="12.75">
      <c r="A2" s="5"/>
      <c r="B2" s="5"/>
      <c r="C2" s="5"/>
      <c r="D2" s="5"/>
      <c r="E2" s="5"/>
      <c r="F2" s="6"/>
      <c r="G2" s="7"/>
      <c r="H2" s="4"/>
    </row>
    <row r="3" spans="1:8" ht="12.75">
      <c r="A3" s="7" t="s">
        <v>104</v>
      </c>
      <c r="B3" s="7"/>
      <c r="C3" s="7"/>
      <c r="D3" s="7"/>
      <c r="E3" s="8"/>
      <c r="F3" s="9"/>
      <c r="G3" s="7"/>
      <c r="H3" s="10"/>
    </row>
    <row r="4" spans="1:8" ht="12.75">
      <c r="A4" s="11"/>
      <c r="B4" s="11"/>
      <c r="C4" s="11"/>
      <c r="D4" s="11"/>
      <c r="E4" s="11"/>
      <c r="F4" s="12"/>
      <c r="G4" s="11"/>
      <c r="H4" s="13"/>
    </row>
    <row r="5" spans="1:8" ht="12.75">
      <c r="A5" s="688" t="s">
        <v>100</v>
      </c>
      <c r="B5" s="11"/>
      <c r="C5" s="11" t="s">
        <v>180</v>
      </c>
      <c r="D5" s="11"/>
      <c r="E5" s="11"/>
      <c r="F5" s="12"/>
      <c r="G5" s="11"/>
      <c r="H5" s="13"/>
    </row>
    <row r="6" spans="1:8" ht="12.75">
      <c r="A6" s="688"/>
      <c r="B6" s="11"/>
      <c r="C6" s="14"/>
      <c r="D6" s="14"/>
      <c r="E6" s="14"/>
      <c r="F6" s="689"/>
      <c r="G6" s="14"/>
      <c r="H6" s="13"/>
    </row>
    <row r="7" spans="1:8" ht="12.75">
      <c r="A7" s="688" t="s">
        <v>105</v>
      </c>
      <c r="B7" s="11"/>
      <c r="C7" s="14" t="s">
        <v>1279</v>
      </c>
      <c r="D7" s="14"/>
      <c r="E7" s="14"/>
      <c r="F7" s="689"/>
      <c r="G7" s="14"/>
      <c r="H7" s="13"/>
    </row>
    <row r="8" spans="1:8" ht="17.25" customHeight="1">
      <c r="A8" s="688"/>
      <c r="B8" s="11"/>
      <c r="C8" s="11"/>
      <c r="D8" s="11"/>
      <c r="E8" s="11"/>
      <c r="F8" s="12"/>
      <c r="G8" s="11"/>
      <c r="H8" s="13"/>
    </row>
    <row r="9" spans="1:8" ht="12.75">
      <c r="A9" s="688" t="s">
        <v>101</v>
      </c>
      <c r="B9" s="11"/>
      <c r="C9" s="11" t="s">
        <v>102</v>
      </c>
      <c r="D9" s="11"/>
      <c r="E9" s="11"/>
      <c r="F9" s="12"/>
      <c r="G9" s="11"/>
      <c r="H9" s="13"/>
    </row>
    <row r="10" spans="1:8" ht="14.25" customHeight="1">
      <c r="A10" s="11"/>
      <c r="B10" s="11"/>
      <c r="C10" s="11" t="s">
        <v>103</v>
      </c>
      <c r="D10" s="11"/>
      <c r="E10" s="11"/>
      <c r="F10" s="12"/>
      <c r="G10" s="11"/>
      <c r="H10" s="13"/>
    </row>
    <row r="11" spans="1:8" ht="12" customHeight="1">
      <c r="A11" s="11"/>
      <c r="B11" s="11"/>
      <c r="C11" s="11"/>
      <c r="D11" s="11"/>
      <c r="E11" s="11"/>
      <c r="F11" s="12"/>
      <c r="G11" s="11"/>
      <c r="H11" s="13"/>
    </row>
    <row r="12" spans="1:8" ht="12" customHeight="1">
      <c r="A12" s="11"/>
      <c r="B12" s="11"/>
      <c r="C12" s="11"/>
      <c r="D12" s="11"/>
      <c r="E12" s="11"/>
      <c r="F12" s="12"/>
      <c r="G12" s="11"/>
      <c r="H12" s="13"/>
    </row>
    <row r="13" spans="1:8" ht="12" customHeight="1">
      <c r="A13" s="11"/>
      <c r="B13" s="11"/>
      <c r="C13" s="11"/>
      <c r="D13" s="11"/>
      <c r="E13" s="11"/>
      <c r="F13" s="12"/>
      <c r="G13" s="11"/>
      <c r="H13" s="13"/>
    </row>
    <row r="14" spans="1:11" ht="12.75">
      <c r="A14" s="709" t="s">
        <v>387</v>
      </c>
      <c r="B14" s="11" t="s">
        <v>1280</v>
      </c>
      <c r="C14" s="11"/>
      <c r="D14" s="11"/>
      <c r="E14" s="11"/>
      <c r="F14" s="12"/>
      <c r="G14" s="15">
        <f>'GRAD.DELA'!$G$11</f>
        <v>0</v>
      </c>
      <c r="H14" s="13"/>
      <c r="K14" s="16"/>
    </row>
    <row r="15" spans="1:8" ht="12.75">
      <c r="A15" s="709" t="s">
        <v>388</v>
      </c>
      <c r="B15" s="11" t="s">
        <v>1281</v>
      </c>
      <c r="C15" s="11"/>
      <c r="D15" s="11"/>
      <c r="E15" s="11"/>
      <c r="F15" s="12"/>
      <c r="G15" s="15">
        <f>'OBRT.DELA'!G15</f>
        <v>0</v>
      </c>
      <c r="H15" s="13"/>
    </row>
    <row r="16" spans="1:8" ht="12.75">
      <c r="A16" s="709" t="s">
        <v>389</v>
      </c>
      <c r="B16" s="11" t="s">
        <v>686</v>
      </c>
      <c r="C16" s="11"/>
      <c r="D16" s="11"/>
      <c r="E16" s="11"/>
      <c r="F16" s="12"/>
      <c r="G16" s="15">
        <f>'EL.INST.'!G31</f>
        <v>0</v>
      </c>
      <c r="H16" s="13"/>
    </row>
    <row r="17" spans="1:8" ht="12.75">
      <c r="A17" s="709" t="s">
        <v>390</v>
      </c>
      <c r="B17" s="11" t="s">
        <v>687</v>
      </c>
      <c r="C17" s="11"/>
      <c r="D17" s="11"/>
      <c r="E17" s="11"/>
      <c r="F17" s="12"/>
      <c r="G17" s="15">
        <f>'STR.INST.'!C41</f>
        <v>0</v>
      </c>
      <c r="H17" s="13"/>
    </row>
    <row r="18" spans="1:7" s="19" customFormat="1" ht="12.75">
      <c r="A18" s="7"/>
      <c r="B18" s="5"/>
      <c r="C18" s="5"/>
      <c r="D18" s="5"/>
      <c r="E18" s="5"/>
      <c r="F18" s="17"/>
      <c r="G18" s="18"/>
    </row>
    <row r="19" spans="1:7" s="690" customFormat="1" ht="12.75">
      <c r="A19" s="20" t="s">
        <v>106</v>
      </c>
      <c r="B19" s="21"/>
      <c r="C19" s="21"/>
      <c r="D19" s="21"/>
      <c r="E19" s="21"/>
      <c r="F19" s="22"/>
      <c r="G19" s="23">
        <f>SUM(G14:G18)</f>
        <v>0</v>
      </c>
    </row>
    <row r="20" spans="1:7" s="27" customFormat="1" ht="12.75">
      <c r="A20" s="24" t="s">
        <v>107</v>
      </c>
      <c r="B20" s="24"/>
      <c r="C20" s="24"/>
      <c r="D20" s="24"/>
      <c r="E20" s="24"/>
      <c r="F20" s="25">
        <v>0.2</v>
      </c>
      <c r="G20" s="26">
        <f>G19*F20</f>
        <v>0</v>
      </c>
    </row>
    <row r="21" spans="1:7" ht="7.5" customHeight="1">
      <c r="A21" s="28"/>
      <c r="B21" s="28"/>
      <c r="C21" s="28"/>
      <c r="D21" s="28"/>
      <c r="E21" s="28"/>
      <c r="F21" s="29"/>
      <c r="G21" s="30"/>
    </row>
    <row r="22" spans="1:23" ht="12.75">
      <c r="A22" s="7" t="s">
        <v>108</v>
      </c>
      <c r="B22" s="5"/>
      <c r="C22" s="5"/>
      <c r="D22" s="5"/>
      <c r="E22" s="5"/>
      <c r="F22" s="6"/>
      <c r="G22" s="18">
        <f>G19+G20</f>
        <v>0</v>
      </c>
      <c r="S22" s="1"/>
      <c r="T22" s="1"/>
      <c r="U22" s="1"/>
      <c r="V22" s="1"/>
      <c r="W22" s="1"/>
    </row>
    <row r="23" spans="14:18" ht="12.75">
      <c r="N23" s="687"/>
      <c r="O23" s="687"/>
      <c r="P23" s="687"/>
      <c r="Q23" s="687"/>
      <c r="R23" s="687"/>
    </row>
    <row r="24" spans="14:18" ht="12.75">
      <c r="N24" s="687"/>
      <c r="O24" s="687"/>
      <c r="P24" s="687"/>
      <c r="Q24" s="687"/>
      <c r="R24" s="687"/>
    </row>
    <row r="25" spans="1:18" ht="12.75">
      <c r="A25" s="19"/>
      <c r="B25" s="19"/>
      <c r="C25" s="19"/>
      <c r="D25" s="19"/>
      <c r="E25" s="19"/>
      <c r="F25" s="31"/>
      <c r="I25" s="32"/>
      <c r="J25" s="33"/>
      <c r="K25" s="32"/>
      <c r="L25" s="32"/>
      <c r="M25" s="34"/>
      <c r="N25" s="35"/>
      <c r="O25" s="35"/>
      <c r="P25" s="35"/>
      <c r="Q25" s="687"/>
      <c r="R25" s="687"/>
    </row>
    <row r="26" spans="1:18" ht="12.75">
      <c r="A26" s="19"/>
      <c r="B26" s="19"/>
      <c r="C26" s="19"/>
      <c r="D26" s="19"/>
      <c r="E26" s="19"/>
      <c r="F26" s="31"/>
      <c r="I26" s="32"/>
      <c r="J26" s="32"/>
      <c r="K26" s="32"/>
      <c r="L26" s="32"/>
      <c r="M26" s="34"/>
      <c r="N26" s="35"/>
      <c r="O26" s="36"/>
      <c r="P26" s="35"/>
      <c r="Q26" s="687"/>
      <c r="R26" s="687"/>
    </row>
    <row r="27" spans="1:18" ht="12.75">
      <c r="A27" s="37"/>
      <c r="B27" s="19"/>
      <c r="C27" s="19"/>
      <c r="D27" s="19"/>
      <c r="E27" s="19"/>
      <c r="F27" s="31"/>
      <c r="I27" s="32"/>
      <c r="J27" s="32"/>
      <c r="K27" s="32"/>
      <c r="L27" s="34"/>
      <c r="M27" s="34"/>
      <c r="N27" s="35"/>
      <c r="O27" s="34"/>
      <c r="P27" s="35"/>
      <c r="Q27" s="687"/>
      <c r="R27" s="687"/>
    </row>
    <row r="28" spans="1:18" ht="12.75">
      <c r="A28" s="19"/>
      <c r="B28" s="19"/>
      <c r="C28" s="19"/>
      <c r="D28" s="19"/>
      <c r="E28" s="19"/>
      <c r="F28" s="31"/>
      <c r="I28" s="32"/>
      <c r="J28" s="32"/>
      <c r="K28" s="32"/>
      <c r="L28" s="34"/>
      <c r="M28" s="34"/>
      <c r="N28" s="35"/>
      <c r="O28" s="34"/>
      <c r="P28" s="35"/>
      <c r="Q28" s="687"/>
      <c r="R28" s="687"/>
    </row>
    <row r="29" spans="1:18" ht="12.75">
      <c r="A29" s="681"/>
      <c r="B29" s="19"/>
      <c r="C29" s="19"/>
      <c r="D29" s="19"/>
      <c r="E29" s="19"/>
      <c r="F29" s="31"/>
      <c r="I29" s="32"/>
      <c r="J29" s="32"/>
      <c r="K29" s="32"/>
      <c r="L29" s="34"/>
      <c r="M29" s="34"/>
      <c r="N29" s="35"/>
      <c r="O29" s="34"/>
      <c r="P29" s="35"/>
      <c r="Q29" s="687"/>
      <c r="R29" s="687"/>
    </row>
    <row r="30" spans="1:18" ht="12.75">
      <c r="A30" s="19"/>
      <c r="B30" s="19"/>
      <c r="C30" s="19"/>
      <c r="D30" s="19"/>
      <c r="E30" s="19"/>
      <c r="F30" s="31"/>
      <c r="I30" s="32"/>
      <c r="J30" s="32"/>
      <c r="K30" s="32"/>
      <c r="L30" s="34"/>
      <c r="M30" s="34"/>
      <c r="N30" s="35"/>
      <c r="O30" s="34"/>
      <c r="P30" s="35"/>
      <c r="Q30" s="687"/>
      <c r="R30" s="687"/>
    </row>
    <row r="31" spans="1:18" ht="12.75">
      <c r="A31" s="38"/>
      <c r="B31" s="19"/>
      <c r="C31" s="19"/>
      <c r="D31" s="19"/>
      <c r="E31" s="19"/>
      <c r="F31" s="31"/>
      <c r="I31" s="32"/>
      <c r="J31" s="32"/>
      <c r="K31" s="32"/>
      <c r="L31" s="34"/>
      <c r="M31" s="34"/>
      <c r="N31" s="35"/>
      <c r="O31" s="34"/>
      <c r="P31" s="35"/>
      <c r="Q31" s="687"/>
      <c r="R31" s="687"/>
    </row>
    <row r="32" spans="1:18" ht="12.75">
      <c r="A32" s="19"/>
      <c r="B32" s="19"/>
      <c r="C32" s="19"/>
      <c r="D32" s="19"/>
      <c r="E32" s="19"/>
      <c r="F32" s="31"/>
      <c r="I32" s="32"/>
      <c r="J32" s="32"/>
      <c r="K32" s="32"/>
      <c r="L32" s="34"/>
      <c r="M32" s="34"/>
      <c r="N32" s="35"/>
      <c r="O32" s="34"/>
      <c r="P32" s="35"/>
      <c r="Q32" s="687"/>
      <c r="R32" s="687"/>
    </row>
    <row r="33" spans="1:18" ht="12.75">
      <c r="A33" s="19"/>
      <c r="B33" s="19"/>
      <c r="C33" s="19"/>
      <c r="D33" s="19"/>
      <c r="E33" s="19"/>
      <c r="F33" s="31"/>
      <c r="I33" s="32"/>
      <c r="J33" s="32"/>
      <c r="K33" s="32"/>
      <c r="L33" s="34"/>
      <c r="M33" s="34"/>
      <c r="N33" s="35"/>
      <c r="O33" s="34"/>
      <c r="P33" s="35"/>
      <c r="Q33" s="687"/>
      <c r="R33" s="687"/>
    </row>
    <row r="34" spans="1:18" ht="12.75">
      <c r="A34" s="19"/>
      <c r="B34" s="19"/>
      <c r="C34" s="19"/>
      <c r="D34" s="19"/>
      <c r="E34" s="19"/>
      <c r="F34" s="31"/>
      <c r="I34" s="32"/>
      <c r="J34" s="32"/>
      <c r="K34" s="32"/>
      <c r="L34" s="34"/>
      <c r="M34" s="34"/>
      <c r="N34" s="35"/>
      <c r="O34" s="34"/>
      <c r="P34" s="35"/>
      <c r="Q34" s="687"/>
      <c r="R34" s="687"/>
    </row>
    <row r="35" spans="1:18" ht="12.75">
      <c r="A35" s="19"/>
      <c r="B35" s="19"/>
      <c r="C35" s="19"/>
      <c r="D35" s="19"/>
      <c r="E35" s="19"/>
      <c r="F35" s="31"/>
      <c r="I35" s="32"/>
      <c r="J35" s="32"/>
      <c r="K35" s="32"/>
      <c r="L35" s="34"/>
      <c r="M35" s="34"/>
      <c r="N35" s="35"/>
      <c r="O35" s="34"/>
      <c r="P35" s="35"/>
      <c r="Q35" s="687"/>
      <c r="R35" s="687"/>
    </row>
    <row r="36" spans="9:18" ht="12.75">
      <c r="I36" s="32"/>
      <c r="J36" s="32"/>
      <c r="K36" s="32"/>
      <c r="L36" s="34"/>
      <c r="M36" s="34"/>
      <c r="N36" s="687"/>
      <c r="O36" s="34"/>
      <c r="P36" s="35"/>
      <c r="Q36" s="35"/>
      <c r="R36" s="35"/>
    </row>
    <row r="37" spans="9:18" ht="12.75">
      <c r="I37" s="32"/>
      <c r="J37" s="32"/>
      <c r="K37" s="32"/>
      <c r="L37" s="34"/>
      <c r="M37" s="34"/>
      <c r="N37" s="687"/>
      <c r="O37" s="34"/>
      <c r="P37" s="35"/>
      <c r="Q37" s="687"/>
      <c r="R37" s="687"/>
    </row>
    <row r="38" spans="9:18" ht="12.75">
      <c r="I38" s="32"/>
      <c r="J38" s="32"/>
      <c r="K38" s="32"/>
      <c r="L38" s="32"/>
      <c r="M38" s="32"/>
      <c r="N38" s="687"/>
      <c r="O38" s="32"/>
      <c r="P38" s="35"/>
      <c r="Q38" s="687"/>
      <c r="R38" s="687"/>
    </row>
    <row r="39" spans="9:18" ht="12.75">
      <c r="I39" s="32"/>
      <c r="J39" s="33"/>
      <c r="K39" s="33"/>
      <c r="L39" s="39"/>
      <c r="M39" s="39"/>
      <c r="N39" s="687"/>
      <c r="O39" s="39"/>
      <c r="P39" s="35" t="e">
        <f>57000/L39</f>
        <v>#DIV/0!</v>
      </c>
      <c r="Q39" s="35"/>
      <c r="R39" s="687"/>
    </row>
    <row r="40" spans="9:18" ht="12.75">
      <c r="I40" s="32"/>
      <c r="J40" s="32"/>
      <c r="K40" s="32"/>
      <c r="L40" s="32"/>
      <c r="M40" s="34"/>
      <c r="N40" s="687"/>
      <c r="O40" s="32"/>
      <c r="P40" s="35"/>
      <c r="Q40" s="35"/>
      <c r="R40" s="687"/>
    </row>
    <row r="41" spans="9:18" ht="12.75">
      <c r="I41" s="32"/>
      <c r="J41" s="33"/>
      <c r="K41" s="32"/>
      <c r="L41" s="32"/>
      <c r="M41" s="34"/>
      <c r="N41" s="35"/>
      <c r="O41" s="32"/>
      <c r="P41" s="35"/>
      <c r="Q41" s="35"/>
      <c r="R41" s="687"/>
    </row>
    <row r="42" spans="9:18" ht="12.75">
      <c r="I42" s="32"/>
      <c r="J42" s="32"/>
      <c r="K42" s="32"/>
      <c r="L42" s="32"/>
      <c r="M42" s="34"/>
      <c r="N42" s="687"/>
      <c r="O42" s="32"/>
      <c r="P42" s="35"/>
      <c r="Q42" s="35"/>
      <c r="R42" s="687"/>
    </row>
    <row r="43" spans="9:18" ht="12.75">
      <c r="I43" s="32"/>
      <c r="J43" s="32"/>
      <c r="K43" s="32"/>
      <c r="L43" s="34"/>
      <c r="M43" s="34"/>
      <c r="N43" s="687"/>
      <c r="O43" s="34"/>
      <c r="P43" s="35"/>
      <c r="Q43" s="687"/>
      <c r="R43" s="687"/>
    </row>
    <row r="44" spans="9:18" ht="12.75">
      <c r="I44" s="32"/>
      <c r="J44" s="32"/>
      <c r="K44" s="32"/>
      <c r="L44" s="34"/>
      <c r="M44" s="34"/>
      <c r="N44" s="687"/>
      <c r="O44" s="34"/>
      <c r="P44" s="35"/>
      <c r="Q44" s="35"/>
      <c r="R44" s="35"/>
    </row>
    <row r="45" spans="9:18" ht="12.75">
      <c r="I45" s="32"/>
      <c r="J45" s="32"/>
      <c r="K45" s="32"/>
      <c r="L45" s="34"/>
      <c r="M45" s="34"/>
      <c r="N45" s="35"/>
      <c r="O45" s="34"/>
      <c r="P45" s="35"/>
      <c r="Q45" s="35"/>
      <c r="R45" s="687"/>
    </row>
    <row r="46" spans="9:18" ht="12.75">
      <c r="I46" s="32"/>
      <c r="J46" s="32"/>
      <c r="K46" s="32"/>
      <c r="L46" s="34"/>
      <c r="M46" s="34"/>
      <c r="N46" s="35"/>
      <c r="O46" s="34"/>
      <c r="P46" s="35"/>
      <c r="Q46" s="35"/>
      <c r="R46" s="687"/>
    </row>
    <row r="47" spans="9:18" ht="12.75">
      <c r="I47" s="32"/>
      <c r="J47" s="32"/>
      <c r="K47" s="32"/>
      <c r="L47" s="34"/>
      <c r="M47" s="34"/>
      <c r="N47" s="35"/>
      <c r="O47" s="34"/>
      <c r="P47" s="35"/>
      <c r="Q47" s="35"/>
      <c r="R47" s="687"/>
    </row>
    <row r="48" spans="9:18" ht="12.75">
      <c r="I48" s="32"/>
      <c r="J48" s="32"/>
      <c r="K48" s="32"/>
      <c r="L48" s="34"/>
      <c r="M48" s="34"/>
      <c r="N48" s="35"/>
      <c r="O48" s="34"/>
      <c r="P48" s="35"/>
      <c r="Q48" s="35"/>
      <c r="R48" s="687"/>
    </row>
    <row r="49" spans="9:18" ht="12.75">
      <c r="I49" s="32"/>
      <c r="J49" s="32"/>
      <c r="K49" s="32"/>
      <c r="L49" s="34"/>
      <c r="M49" s="34"/>
      <c r="N49" s="687"/>
      <c r="O49" s="34"/>
      <c r="P49" s="35"/>
      <c r="Q49" s="687"/>
      <c r="R49" s="687"/>
    </row>
    <row r="50" spans="9:18" ht="12.75">
      <c r="I50" s="32"/>
      <c r="J50" s="32"/>
      <c r="K50" s="32"/>
      <c r="L50" s="34"/>
      <c r="M50" s="34"/>
      <c r="N50" s="687"/>
      <c r="O50" s="34"/>
      <c r="P50" s="35"/>
      <c r="Q50" s="687"/>
      <c r="R50" s="687"/>
    </row>
    <row r="51" spans="9:18" ht="12.75">
      <c r="I51" s="32"/>
      <c r="J51" s="32"/>
      <c r="K51" s="32"/>
      <c r="L51" s="34"/>
      <c r="M51" s="34"/>
      <c r="N51" s="35"/>
      <c r="O51" s="34"/>
      <c r="P51" s="35"/>
      <c r="Q51" s="35"/>
      <c r="R51" s="687"/>
    </row>
    <row r="52" spans="9:18" ht="12.75">
      <c r="I52" s="32"/>
      <c r="J52" s="32"/>
      <c r="K52" s="32"/>
      <c r="L52" s="34"/>
      <c r="M52" s="34"/>
      <c r="N52" s="687"/>
      <c r="O52" s="34"/>
      <c r="P52" s="35"/>
      <c r="Q52" s="35"/>
      <c r="R52" s="35"/>
    </row>
    <row r="53" spans="9:18" ht="12.75">
      <c r="I53" s="32"/>
      <c r="J53" s="32"/>
      <c r="K53" s="32"/>
      <c r="L53" s="32"/>
      <c r="M53" s="34"/>
      <c r="N53" s="687"/>
      <c r="O53" s="32"/>
      <c r="P53" s="35"/>
      <c r="Q53" s="35"/>
      <c r="R53" s="687"/>
    </row>
    <row r="54" spans="9:18" ht="12.75">
      <c r="I54" s="32"/>
      <c r="J54" s="32"/>
      <c r="K54" s="32"/>
      <c r="L54" s="34"/>
      <c r="M54" s="34"/>
      <c r="N54" s="35"/>
      <c r="O54" s="34"/>
      <c r="P54" s="35"/>
      <c r="Q54" s="687"/>
      <c r="R54" s="687"/>
    </row>
    <row r="55" spans="9:18" ht="12.75">
      <c r="I55" s="32"/>
      <c r="J55" s="32"/>
      <c r="K55" s="32"/>
      <c r="L55" s="34"/>
      <c r="M55" s="34"/>
      <c r="N55" s="35"/>
      <c r="O55" s="34"/>
      <c r="P55" s="35"/>
      <c r="Q55" s="35"/>
      <c r="R55" s="687"/>
    </row>
    <row r="56" spans="9:18" ht="12.75">
      <c r="I56" s="32"/>
      <c r="J56" s="32"/>
      <c r="K56" s="32"/>
      <c r="L56" s="34"/>
      <c r="M56" s="34"/>
      <c r="N56" s="35"/>
      <c r="O56" s="34"/>
      <c r="P56" s="35"/>
      <c r="Q56" s="35"/>
      <c r="R56" s="687"/>
    </row>
    <row r="57" spans="9:18" ht="12.75">
      <c r="I57" s="32"/>
      <c r="J57" s="32"/>
      <c r="K57" s="32"/>
      <c r="L57" s="34"/>
      <c r="M57" s="34"/>
      <c r="N57" s="35"/>
      <c r="O57" s="34"/>
      <c r="P57" s="35"/>
      <c r="Q57" s="35"/>
      <c r="R57" s="687"/>
    </row>
    <row r="58" spans="9:18" ht="12.75">
      <c r="I58" s="32"/>
      <c r="J58" s="32"/>
      <c r="K58" s="32"/>
      <c r="L58" s="34"/>
      <c r="M58" s="34"/>
      <c r="N58" s="35"/>
      <c r="O58" s="34"/>
      <c r="P58" s="35"/>
      <c r="Q58" s="687"/>
      <c r="R58" s="687"/>
    </row>
    <row r="59" spans="9:18" ht="12.75">
      <c r="I59" s="32"/>
      <c r="J59" s="32"/>
      <c r="K59" s="32"/>
      <c r="L59" s="34"/>
      <c r="M59" s="34"/>
      <c r="N59" s="35"/>
      <c r="O59" s="34"/>
      <c r="P59" s="35"/>
      <c r="Q59" s="35"/>
      <c r="R59" s="687"/>
    </row>
    <row r="60" spans="9:18" ht="12.75">
      <c r="I60" s="32"/>
      <c r="J60" s="32"/>
      <c r="K60" s="32"/>
      <c r="L60" s="34"/>
      <c r="M60" s="34"/>
      <c r="N60" s="35"/>
      <c r="O60" s="34"/>
      <c r="P60" s="35"/>
      <c r="Q60" s="687" t="s">
        <v>109</v>
      </c>
      <c r="R60" s="687"/>
    </row>
    <row r="61" spans="9:18" ht="12.75">
      <c r="I61" s="32"/>
      <c r="J61" s="32"/>
      <c r="K61" s="32"/>
      <c r="L61" s="34"/>
      <c r="M61" s="34"/>
      <c r="N61" s="35"/>
      <c r="O61" s="34"/>
      <c r="P61" s="35"/>
      <c r="Q61" s="691">
        <f>+L56+L60+L66</f>
        <v>0</v>
      </c>
      <c r="R61" s="687"/>
    </row>
    <row r="62" spans="9:18" ht="12.75">
      <c r="I62" s="32"/>
      <c r="J62" s="32"/>
      <c r="K62" s="32"/>
      <c r="L62" s="34"/>
      <c r="M62" s="34"/>
      <c r="N62" s="687"/>
      <c r="O62" s="34"/>
      <c r="P62" s="35"/>
      <c r="Q62" s="35"/>
      <c r="R62" s="687"/>
    </row>
    <row r="63" spans="9:18" ht="12.75">
      <c r="I63" s="32"/>
      <c r="J63" s="32"/>
      <c r="K63" s="32"/>
      <c r="L63" s="34"/>
      <c r="M63" s="34"/>
      <c r="N63" s="687"/>
      <c r="O63" s="34"/>
      <c r="P63" s="35"/>
      <c r="Q63" s="687"/>
      <c r="R63" s="687"/>
    </row>
    <row r="64" spans="9:18" ht="12.75">
      <c r="I64" s="32"/>
      <c r="J64" s="32"/>
      <c r="K64" s="32"/>
      <c r="L64" s="34"/>
      <c r="M64" s="34"/>
      <c r="N64" s="35"/>
      <c r="O64" s="34"/>
      <c r="P64" s="35"/>
      <c r="Q64" s="687"/>
      <c r="R64" s="687"/>
    </row>
    <row r="65" spans="9:18" ht="12.75">
      <c r="I65" s="32"/>
      <c r="J65" s="32"/>
      <c r="K65" s="32"/>
      <c r="L65" s="34"/>
      <c r="M65" s="34"/>
      <c r="N65" s="35"/>
      <c r="O65" s="34"/>
      <c r="P65" s="35" t="s">
        <v>110</v>
      </c>
      <c r="Q65" s="35"/>
      <c r="R65" s="687"/>
    </row>
    <row r="66" spans="9:18" ht="12.75">
      <c r="I66" s="32"/>
      <c r="J66" s="32"/>
      <c r="K66" s="32"/>
      <c r="L66" s="34"/>
      <c r="M66" s="34"/>
      <c r="N66" s="35"/>
      <c r="O66" s="34"/>
      <c r="P66" s="35" t="s">
        <v>111</v>
      </c>
      <c r="Q66" s="35"/>
      <c r="R66" s="687"/>
    </row>
    <row r="67" spans="9:18" ht="12.75">
      <c r="I67" s="32"/>
      <c r="J67" s="32"/>
      <c r="K67" s="32"/>
      <c r="L67" s="34"/>
      <c r="M67" s="34"/>
      <c r="N67" s="687"/>
      <c r="O67" s="34"/>
      <c r="P67" s="35" t="s">
        <v>112</v>
      </c>
      <c r="Q67" s="687"/>
      <c r="R67" s="687"/>
    </row>
    <row r="68" spans="9:18" ht="12.75">
      <c r="I68" s="32"/>
      <c r="J68" s="32"/>
      <c r="K68" s="32"/>
      <c r="L68" s="34"/>
      <c r="M68" s="34"/>
      <c r="N68" s="35"/>
      <c r="O68" s="34"/>
      <c r="P68" s="35"/>
      <c r="Q68" s="687"/>
      <c r="R68" s="687"/>
    </row>
    <row r="69" spans="9:18" ht="12.75">
      <c r="I69" s="32"/>
      <c r="J69" s="32"/>
      <c r="K69" s="32"/>
      <c r="L69" s="34"/>
      <c r="M69" s="34"/>
      <c r="N69" s="687"/>
      <c r="O69" s="34"/>
      <c r="P69" s="35"/>
      <c r="Q69" s="687"/>
      <c r="R69" s="687"/>
    </row>
    <row r="70" spans="9:18" ht="12.75">
      <c r="I70" s="32"/>
      <c r="J70" s="32"/>
      <c r="K70" s="32"/>
      <c r="L70" s="34"/>
      <c r="M70" s="34"/>
      <c r="N70" s="687"/>
      <c r="O70" s="34"/>
      <c r="P70" s="35"/>
      <c r="Q70" s="687"/>
      <c r="R70" s="687"/>
    </row>
    <row r="71" spans="9:18" ht="12.75">
      <c r="I71" s="32"/>
      <c r="J71" s="32"/>
      <c r="K71" s="32"/>
      <c r="L71" s="34"/>
      <c r="M71" s="34"/>
      <c r="N71" s="687"/>
      <c r="O71" s="34"/>
      <c r="P71" s="35"/>
      <c r="Q71" s="687"/>
      <c r="R71" s="687"/>
    </row>
    <row r="72" spans="9:18" ht="12.75">
      <c r="I72" s="32"/>
      <c r="J72" s="32"/>
      <c r="K72" s="32"/>
      <c r="L72" s="34"/>
      <c r="M72" s="34"/>
      <c r="N72" s="687"/>
      <c r="O72" s="34"/>
      <c r="P72" s="687"/>
      <c r="Q72" s="35"/>
      <c r="R72" s="35"/>
    </row>
    <row r="73" spans="9:18" ht="12.75">
      <c r="I73" s="32"/>
      <c r="J73" s="32"/>
      <c r="K73" s="32"/>
      <c r="L73" s="34"/>
      <c r="M73" s="34"/>
      <c r="N73" s="687"/>
      <c r="O73" s="34"/>
      <c r="P73" s="687"/>
      <c r="Q73" s="687"/>
      <c r="R73" s="687"/>
    </row>
    <row r="74" spans="9:15" ht="12.75">
      <c r="I74" s="32"/>
      <c r="J74" s="32"/>
      <c r="K74" s="32"/>
      <c r="L74" s="34"/>
      <c r="M74" s="34"/>
      <c r="O74" s="34"/>
    </row>
    <row r="75" spans="9:15" ht="12.75">
      <c r="I75" s="32"/>
      <c r="J75" s="32"/>
      <c r="K75" s="32"/>
      <c r="L75" s="34"/>
      <c r="M75" s="34"/>
      <c r="O75" s="34"/>
    </row>
    <row r="76" spans="9:15" ht="12.75">
      <c r="I76" s="32"/>
      <c r="J76" s="32"/>
      <c r="K76" s="32"/>
      <c r="L76" s="34"/>
      <c r="M76" s="34"/>
      <c r="O76" s="34"/>
    </row>
    <row r="77" spans="9:15" ht="12.75">
      <c r="I77" s="32"/>
      <c r="J77" s="32"/>
      <c r="K77" s="32"/>
      <c r="L77" s="34"/>
      <c r="M77" s="34"/>
      <c r="O77" s="34"/>
    </row>
    <row r="78" spans="9:15" ht="12.75">
      <c r="I78" s="32"/>
      <c r="J78" s="32"/>
      <c r="K78" s="32"/>
      <c r="L78" s="34"/>
      <c r="M78" s="34"/>
      <c r="O78" s="34"/>
    </row>
    <row r="79" spans="9:15" ht="12.75">
      <c r="I79" s="32"/>
      <c r="J79" s="33"/>
      <c r="K79" s="33"/>
      <c r="L79" s="39"/>
      <c r="M79" s="39"/>
      <c r="O79" s="39"/>
    </row>
    <row r="90" ht="12.75">
      <c r="K90" s="40"/>
    </row>
    <row r="91" spans="11:17" ht="12.75">
      <c r="K91" s="2"/>
      <c r="L91" s="2"/>
      <c r="M91" s="2"/>
      <c r="N91" s="2"/>
      <c r="O91" s="2"/>
      <c r="P91" s="2">
        <v>6230</v>
      </c>
      <c r="Q91" s="1" t="s">
        <v>113</v>
      </c>
    </row>
    <row r="92" spans="11:16" ht="12.75">
      <c r="K92" s="2"/>
      <c r="L92" s="2"/>
      <c r="M92" s="2"/>
      <c r="N92" s="2"/>
      <c r="O92" s="2"/>
      <c r="P92" s="2"/>
    </row>
    <row r="93" spans="11:16" ht="12.75">
      <c r="K93" s="2"/>
      <c r="L93" s="2"/>
      <c r="M93" s="2"/>
      <c r="N93" s="2"/>
      <c r="O93" s="2"/>
      <c r="P93" s="2"/>
    </row>
    <row r="94" spans="11:16" ht="12.75">
      <c r="K94" s="2"/>
      <c r="L94" s="2"/>
      <c r="M94" s="2"/>
      <c r="N94" s="2"/>
      <c r="O94" s="2"/>
      <c r="P94" s="2"/>
    </row>
    <row r="95" spans="11:16" ht="12.75">
      <c r="K95" s="2"/>
      <c r="L95" s="2"/>
      <c r="M95" s="2"/>
      <c r="N95" s="2"/>
      <c r="O95" s="2"/>
      <c r="P95" s="2"/>
    </row>
    <row r="96" spans="11:16" ht="12.75">
      <c r="K96" s="2"/>
      <c r="L96" s="2"/>
      <c r="M96" s="2"/>
      <c r="N96" s="2"/>
      <c r="O96" s="2"/>
      <c r="P96" s="2"/>
    </row>
    <row r="97" spans="11:16" ht="12.75">
      <c r="K97" s="2"/>
      <c r="L97" s="2"/>
      <c r="M97" s="2"/>
      <c r="N97" s="2"/>
      <c r="O97" s="2"/>
      <c r="P97" s="2"/>
    </row>
    <row r="98" spans="11:16" ht="12.75">
      <c r="K98" s="2"/>
      <c r="L98" s="2"/>
      <c r="M98" s="2"/>
      <c r="N98" s="2"/>
      <c r="O98" s="2"/>
      <c r="P98" s="2"/>
    </row>
    <row r="99" spans="11:16" ht="12.75">
      <c r="K99" s="2"/>
      <c r="L99" s="2"/>
      <c r="M99" s="2"/>
      <c r="N99" s="2"/>
      <c r="O99" s="2"/>
      <c r="P99" s="2"/>
    </row>
    <row r="100" spans="11:16" ht="12.75">
      <c r="K100" s="2"/>
      <c r="L100" s="2"/>
      <c r="M100" s="2"/>
      <c r="N100" s="2"/>
      <c r="O100" s="2"/>
      <c r="P100" s="2"/>
    </row>
    <row r="101" spans="11:16" ht="12.75">
      <c r="K101" s="2"/>
      <c r="L101" s="2"/>
      <c r="M101" s="2"/>
      <c r="N101" s="2"/>
      <c r="O101" s="2"/>
      <c r="P101" s="2"/>
    </row>
    <row r="102" spans="11:16" ht="12.75">
      <c r="K102" s="2"/>
      <c r="L102" s="2"/>
      <c r="M102" s="2"/>
      <c r="N102" s="2"/>
      <c r="O102" s="2"/>
      <c r="P102" s="2"/>
    </row>
    <row r="103" spans="11:16" ht="12.75">
      <c r="K103" s="2"/>
      <c r="L103" s="2"/>
      <c r="M103" s="2"/>
      <c r="N103" s="2"/>
      <c r="O103" s="2"/>
      <c r="P103" s="2"/>
    </row>
    <row r="104" spans="11:16" ht="12.75">
      <c r="K104" s="2"/>
      <c r="L104" s="2"/>
      <c r="M104" s="2"/>
      <c r="N104" s="2"/>
      <c r="O104" s="2"/>
      <c r="P104" s="2"/>
    </row>
    <row r="105" spans="11:16" ht="12.75">
      <c r="K105" s="2"/>
      <c r="L105" s="2"/>
      <c r="M105" s="2"/>
      <c r="N105" s="2"/>
      <c r="O105" s="2"/>
      <c r="P105" s="2"/>
    </row>
    <row r="106" spans="11:16" ht="12.75">
      <c r="K106" s="2"/>
      <c r="L106" s="2"/>
      <c r="M106" s="2"/>
      <c r="N106" s="2"/>
      <c r="O106" s="2"/>
      <c r="P106" s="2"/>
    </row>
    <row r="107" spans="11:16" ht="12.75">
      <c r="K107" s="2"/>
      <c r="L107" s="2"/>
      <c r="M107" s="2"/>
      <c r="N107" s="2"/>
      <c r="O107" s="2"/>
      <c r="P107" s="2"/>
    </row>
    <row r="108" spans="11:16" ht="12.75">
      <c r="K108" s="2"/>
      <c r="L108" s="2"/>
      <c r="M108" s="2"/>
      <c r="N108" s="2"/>
      <c r="O108" s="2"/>
      <c r="P108" s="2"/>
    </row>
    <row r="109" spans="11:16" ht="12.75">
      <c r="K109" s="2"/>
      <c r="L109" s="2"/>
      <c r="M109" s="2"/>
      <c r="N109" s="2"/>
      <c r="O109" s="2"/>
      <c r="P109" s="2"/>
    </row>
    <row r="110" spans="11:16" ht="12.75">
      <c r="K110" s="2"/>
      <c r="L110" s="2"/>
      <c r="M110" s="2"/>
      <c r="N110" s="2"/>
      <c r="O110" s="2"/>
      <c r="P110" s="2"/>
    </row>
    <row r="111" spans="11:16" ht="12.75">
      <c r="K111" s="2"/>
      <c r="L111" s="2"/>
      <c r="M111" s="2"/>
      <c r="N111" s="2"/>
      <c r="O111" s="2"/>
      <c r="P111" s="2"/>
    </row>
    <row r="112" spans="11:16" ht="12.75">
      <c r="K112" s="2"/>
      <c r="L112" s="2"/>
      <c r="M112" s="2"/>
      <c r="N112" s="2"/>
      <c r="O112" s="2"/>
      <c r="P112" s="2"/>
    </row>
    <row r="113" spans="11:16" ht="12.75">
      <c r="K113" s="2"/>
      <c r="L113" s="2"/>
      <c r="M113" s="2"/>
      <c r="N113" s="2"/>
      <c r="O113" s="2"/>
      <c r="P113" s="2"/>
    </row>
    <row r="114" spans="11:16" ht="12.75">
      <c r="K114" s="2"/>
      <c r="L114" s="2"/>
      <c r="M114" s="2"/>
      <c r="N114" s="2"/>
      <c r="O114" s="2"/>
      <c r="P114" s="2"/>
    </row>
    <row r="115" spans="11:16" ht="12.75">
      <c r="K115" s="2"/>
      <c r="L115" s="2"/>
      <c r="M115" s="2"/>
      <c r="N115" s="2"/>
      <c r="O115" s="2"/>
      <c r="P115" s="2"/>
    </row>
    <row r="116" spans="11:16" ht="12.75">
      <c r="K116" s="2"/>
      <c r="L116" s="2"/>
      <c r="M116" s="2"/>
      <c r="N116" s="2"/>
      <c r="O116" s="2"/>
      <c r="P116" s="2"/>
    </row>
    <row r="117" ht="12.75">
      <c r="K117" s="2"/>
    </row>
    <row r="120" spans="16:17" ht="12.75">
      <c r="P120" s="1" t="s">
        <v>114</v>
      </c>
      <c r="Q120" s="1">
        <v>539000</v>
      </c>
    </row>
    <row r="121" spans="16:17" ht="12.75">
      <c r="P121" s="1" t="s">
        <v>115</v>
      </c>
      <c r="Q121" s="1">
        <v>62000</v>
      </c>
    </row>
    <row r="122" spans="16:17" ht="12.75">
      <c r="P122" s="1" t="s">
        <v>116</v>
      </c>
      <c r="Q122" s="1">
        <v>115000</v>
      </c>
    </row>
    <row r="123" spans="16:17" ht="12.75">
      <c r="P123" s="1" t="s">
        <v>117</v>
      </c>
      <c r="Q123" s="1">
        <v>135000</v>
      </c>
    </row>
    <row r="124" spans="16:18" ht="12.75">
      <c r="P124" s="1" t="s">
        <v>118</v>
      </c>
      <c r="Q124" s="1">
        <f>SUM(Q120:Q123)</f>
        <v>851000</v>
      </c>
      <c r="R124" s="1" t="s">
        <v>119</v>
      </c>
    </row>
    <row r="125" spans="17:18" ht="12.75">
      <c r="Q125" s="1">
        <f>+L81</f>
        <v>0</v>
      </c>
      <c r="R125" s="1" t="s">
        <v>120</v>
      </c>
    </row>
    <row r="126" spans="17:18" ht="12.75">
      <c r="Q126" s="1" t="e">
        <f>+Q124/Q125</f>
        <v>#DIV/0!</v>
      </c>
      <c r="R126" s="1" t="s">
        <v>121</v>
      </c>
    </row>
  </sheetData>
  <sheetProtection selectLockedCells="1" selectUnlockedCells="1"/>
  <mergeCells count="1">
    <mergeCell ref="A1:G1"/>
  </mergeCells>
  <printOptions horizontalCentered="1"/>
  <pageMargins left="0.7875" right="0.7875" top="0.9840277777777777" bottom="0.78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34"/>
  </sheetPr>
  <dimension ref="A1:K23"/>
  <sheetViews>
    <sheetView showZeros="0" view="pageBreakPreview" zoomScale="160" zoomScaleNormal="120" zoomScaleSheetLayoutView="160" workbookViewId="0" topLeftCell="A1">
      <selection activeCell="D19" sqref="D19"/>
    </sheetView>
  </sheetViews>
  <sheetFormatPr defaultColWidth="9.140625" defaultRowHeight="12.75"/>
  <cols>
    <col min="1" max="1" width="6.00390625" style="1" customWidth="1"/>
    <col min="2" max="2" width="9.140625" style="1" customWidth="1"/>
    <col min="3" max="3" width="10.140625" style="1" customWidth="1"/>
    <col min="4" max="4" width="11.8515625" style="1" customWidth="1"/>
    <col min="5" max="5" width="6.421875" style="1" customWidth="1"/>
    <col min="6" max="6" width="11.57421875" style="2" customWidth="1"/>
    <col min="7" max="7" width="23.140625" style="724" customWidth="1"/>
    <col min="8" max="16384" width="9.140625" style="1" customWidth="1"/>
  </cols>
  <sheetData>
    <row r="1" spans="1:11" ht="12.75">
      <c r="A1" s="7"/>
      <c r="B1" s="262"/>
      <c r="C1" s="262"/>
      <c r="D1" s="262"/>
      <c r="E1" s="7"/>
      <c r="F1" s="263"/>
      <c r="G1" s="713"/>
      <c r="H1" s="10"/>
      <c r="I1" s="42"/>
      <c r="J1" s="42"/>
      <c r="K1" s="4"/>
    </row>
    <row r="2" spans="1:11" ht="15.75" customHeight="1">
      <c r="A2" s="687"/>
      <c r="B2" s="1304" t="s">
        <v>73</v>
      </c>
      <c r="C2" s="1304"/>
      <c r="D2" s="1304"/>
      <c r="E2" s="1304"/>
      <c r="F2" s="1304"/>
      <c r="G2" s="1304"/>
      <c r="H2" s="1304"/>
      <c r="I2" s="42"/>
      <c r="J2" s="42"/>
      <c r="K2" s="4"/>
    </row>
    <row r="3" spans="1:11" ht="14.25" customHeight="1">
      <c r="A3" s="695"/>
      <c r="B3" s="695"/>
      <c r="C3" s="695"/>
      <c r="D3" s="695"/>
      <c r="E3" s="11"/>
      <c r="F3" s="696"/>
      <c r="G3" s="714"/>
      <c r="H3" s="13"/>
      <c r="I3" s="43"/>
      <c r="J3" s="43"/>
      <c r="K3" s="40"/>
    </row>
    <row r="4" spans="1:11" ht="16.5" customHeight="1">
      <c r="A4" s="1241" t="s">
        <v>123</v>
      </c>
      <c r="B4" s="715" t="s">
        <v>75</v>
      </c>
      <c r="C4" s="715"/>
      <c r="D4" s="715"/>
      <c r="E4" s="716"/>
      <c r="F4" s="717"/>
      <c r="G4" s="718">
        <f>'Krov.dela'!F12</f>
        <v>0</v>
      </c>
      <c r="H4" s="13"/>
      <c r="I4" s="43"/>
      <c r="J4" s="43"/>
      <c r="K4" s="40"/>
    </row>
    <row r="5" spans="1:11" ht="16.5" customHeight="1">
      <c r="A5" s="1241" t="s">
        <v>124</v>
      </c>
      <c r="B5" s="715" t="s">
        <v>76</v>
      </c>
      <c r="C5" s="719"/>
      <c r="D5" s="715"/>
      <c r="E5" s="716"/>
      <c r="F5" s="717"/>
      <c r="G5" s="720">
        <f>'Klep.dela'!$F$3</f>
        <v>0</v>
      </c>
      <c r="H5" s="13"/>
      <c r="I5" s="43"/>
      <c r="J5" s="43"/>
      <c r="K5" s="40"/>
    </row>
    <row r="6" spans="1:7" s="722" customFormat="1" ht="16.5" customHeight="1">
      <c r="A6" s="1242" t="s">
        <v>126</v>
      </c>
      <c r="B6" s="1307" t="s">
        <v>77</v>
      </c>
      <c r="C6" s="1307"/>
      <c r="D6" s="1307"/>
      <c r="E6" s="1307"/>
      <c r="F6" s="1307"/>
      <c r="G6" s="720">
        <f>+'Stav.-kljuc.dela'!F87</f>
        <v>0</v>
      </c>
    </row>
    <row r="7" spans="1:7" s="722" customFormat="1" ht="16.5" customHeight="1">
      <c r="A7" s="1242" t="s">
        <v>128</v>
      </c>
      <c r="B7" s="721" t="s">
        <v>244</v>
      </c>
      <c r="C7" s="721"/>
      <c r="D7" s="721"/>
      <c r="E7" s="721"/>
      <c r="F7" s="721"/>
      <c r="G7" s="720">
        <f>'Kamn.dela'!G3</f>
        <v>0</v>
      </c>
    </row>
    <row r="8" spans="1:11" ht="16.5" customHeight="1">
      <c r="A8" s="1242" t="s">
        <v>129</v>
      </c>
      <c r="B8" s="1307" t="s">
        <v>78</v>
      </c>
      <c r="C8" s="1307"/>
      <c r="D8" s="1307"/>
      <c r="E8" s="1307"/>
      <c r="F8" s="1307"/>
      <c r="G8" s="720">
        <f>'Miz.dela'!F4</f>
        <v>0</v>
      </c>
      <c r="H8" s="13"/>
      <c r="I8" s="43"/>
      <c r="J8" s="43"/>
      <c r="K8" s="40"/>
    </row>
    <row r="9" spans="1:11" ht="16.5" customHeight="1">
      <c r="A9" s="1242" t="s">
        <v>131</v>
      </c>
      <c r="B9" s="721" t="s">
        <v>79</v>
      </c>
      <c r="C9" s="721"/>
      <c r="D9" s="721"/>
      <c r="E9" s="721"/>
      <c r="F9" s="721"/>
      <c r="G9" s="720">
        <f>'Keram.dela '!$F$3</f>
        <v>0</v>
      </c>
      <c r="H9" s="13"/>
      <c r="I9" s="43"/>
      <c r="J9" s="43"/>
      <c r="K9" s="40"/>
    </row>
    <row r="10" spans="1:11" ht="16.5" customHeight="1">
      <c r="A10" s="1242" t="s">
        <v>132</v>
      </c>
      <c r="B10" s="1307" t="s">
        <v>80</v>
      </c>
      <c r="C10" s="1307"/>
      <c r="D10" s="1307"/>
      <c r="E10" s="1307"/>
      <c r="F10" s="1307"/>
      <c r="G10" s="720">
        <f>'Slik.dela'!$G$3</f>
        <v>0</v>
      </c>
      <c r="H10" s="13"/>
      <c r="I10" s="43"/>
      <c r="J10" s="43"/>
      <c r="K10" s="40"/>
    </row>
    <row r="11" spans="1:11" ht="16.5" customHeight="1">
      <c r="A11" s="1242" t="s">
        <v>0</v>
      </c>
      <c r="B11" s="721" t="s">
        <v>81</v>
      </c>
      <c r="C11" s="721"/>
      <c r="D11" s="721"/>
      <c r="E11" s="721"/>
      <c r="F11" s="721"/>
      <c r="G11" s="720">
        <f>'Mavc.dela'!$F$3</f>
        <v>0</v>
      </c>
      <c r="H11" s="13"/>
      <c r="I11" s="43"/>
      <c r="J11" s="43"/>
      <c r="K11" s="40"/>
    </row>
    <row r="12" spans="1:11" ht="16.5" customHeight="1">
      <c r="A12" s="1242" t="s">
        <v>283</v>
      </c>
      <c r="B12" s="1307" t="s">
        <v>82</v>
      </c>
      <c r="C12" s="1307"/>
      <c r="D12" s="1307"/>
      <c r="E12" s="1307"/>
      <c r="F12" s="1307"/>
      <c r="G12" s="720">
        <f>'Tlak.dela'!$F$3</f>
        <v>0</v>
      </c>
      <c r="H12" s="13"/>
      <c r="I12" s="43"/>
      <c r="J12" s="43"/>
      <c r="K12" s="40"/>
    </row>
    <row r="13" spans="1:11" ht="16.5" customHeight="1">
      <c r="A13" s="1242" t="s">
        <v>378</v>
      </c>
      <c r="B13" s="721" t="s">
        <v>83</v>
      </c>
      <c r="C13" s="721"/>
      <c r="D13" s="721"/>
      <c r="E13" s="721"/>
      <c r="F13" s="721"/>
      <c r="G13" s="720">
        <f>'Fasad.dela'!$F$19</f>
        <v>0</v>
      </c>
      <c r="H13" s="13"/>
      <c r="I13" s="43"/>
      <c r="J13" s="43"/>
      <c r="K13" s="40"/>
    </row>
    <row r="14" spans="1:11" ht="16.5" customHeight="1">
      <c r="A14" s="1243" t="s">
        <v>286</v>
      </c>
      <c r="B14" s="721" t="s">
        <v>287</v>
      </c>
      <c r="C14" s="721"/>
      <c r="D14" s="721"/>
      <c r="E14" s="721"/>
      <c r="F14" s="721"/>
      <c r="G14" s="720">
        <f>'Drug.dela'!F24</f>
        <v>0</v>
      </c>
      <c r="H14" s="13"/>
      <c r="I14" s="43"/>
      <c r="J14" s="43"/>
      <c r="K14" s="40"/>
    </row>
    <row r="15" spans="1:11" ht="16.5" customHeight="1">
      <c r="A15" s="687"/>
      <c r="B15" s="11" t="s">
        <v>84</v>
      </c>
      <c r="C15" s="695"/>
      <c r="D15" s="709"/>
      <c r="E15" s="695"/>
      <c r="F15" s="696"/>
      <c r="G15" s="710">
        <f>SUM(G4:G14)</f>
        <v>0</v>
      </c>
      <c r="H15" s="13"/>
      <c r="I15" s="43"/>
      <c r="J15" s="43"/>
      <c r="K15" s="40"/>
    </row>
    <row r="16" spans="1:11" ht="12.75">
      <c r="A16" s="687"/>
      <c r="B16" s="687"/>
      <c r="C16" s="687"/>
      <c r="D16" s="687"/>
      <c r="E16" s="687"/>
      <c r="F16" s="687"/>
      <c r="G16" s="723"/>
      <c r="H16" s="47"/>
      <c r="I16" s="43"/>
      <c r="J16" s="43"/>
      <c r="K16" s="40"/>
    </row>
    <row r="17" spans="2:11" ht="12.75">
      <c r="B17" s="3"/>
      <c r="C17" s="45"/>
      <c r="D17" s="3"/>
      <c r="E17" s="46"/>
      <c r="F17" s="47"/>
      <c r="G17" s="48"/>
      <c r="H17" s="13"/>
      <c r="I17" s="43"/>
      <c r="J17" s="43"/>
      <c r="K17" s="40"/>
    </row>
    <row r="18" spans="1:11" ht="12.75">
      <c r="A18" s="687"/>
      <c r="B18" s="687"/>
      <c r="C18" s="687"/>
      <c r="D18" s="687"/>
      <c r="E18" s="687"/>
      <c r="F18" s="687"/>
      <c r="G18" s="687"/>
      <c r="H18" s="13"/>
      <c r="I18" s="43"/>
      <c r="J18" s="43"/>
      <c r="K18" s="40"/>
    </row>
    <row r="19" spans="1:11" ht="12.75">
      <c r="A19" s="687"/>
      <c r="B19" s="687"/>
      <c r="C19" s="687"/>
      <c r="D19" s="687"/>
      <c r="E19" s="687"/>
      <c r="F19" s="687"/>
      <c r="G19" s="687"/>
      <c r="H19" s="13"/>
      <c r="I19" s="43"/>
      <c r="J19" s="43"/>
      <c r="K19" s="40"/>
    </row>
    <row r="20" spans="1:11" ht="12.75">
      <c r="A20" s="687"/>
      <c r="B20" s="687"/>
      <c r="C20" s="687"/>
      <c r="D20" s="687"/>
      <c r="E20" s="687"/>
      <c r="F20" s="687"/>
      <c r="G20" s="687"/>
      <c r="H20" s="13"/>
      <c r="I20" s="43"/>
      <c r="J20" s="43"/>
      <c r="K20" s="40"/>
    </row>
    <row r="21" spans="1:11" ht="12.75">
      <c r="A21" s="687"/>
      <c r="B21" s="687"/>
      <c r="C21" s="687"/>
      <c r="D21" s="687"/>
      <c r="E21" s="687"/>
      <c r="F21" s="687"/>
      <c r="G21" s="687"/>
      <c r="H21" s="13"/>
      <c r="I21" s="43"/>
      <c r="J21" s="43"/>
      <c r="K21" s="40"/>
    </row>
    <row r="22" spans="2:11" ht="12.75">
      <c r="B22" s="3"/>
      <c r="C22" s="45"/>
      <c r="D22" s="3"/>
      <c r="E22" s="46"/>
      <c r="F22" s="47"/>
      <c r="G22" s="48"/>
      <c r="H22" s="13"/>
      <c r="I22" s="43"/>
      <c r="J22" s="43"/>
      <c r="K22" s="40"/>
    </row>
    <row r="23" spans="2:11" ht="12.75">
      <c r="B23" s="3"/>
      <c r="C23" s="45"/>
      <c r="D23" s="3"/>
      <c r="E23" s="46"/>
      <c r="F23" s="47"/>
      <c r="G23" s="48"/>
      <c r="H23" s="13"/>
      <c r="I23" s="43"/>
      <c r="J23" s="43"/>
      <c r="K23" s="40"/>
    </row>
  </sheetData>
  <sheetProtection selectLockedCells="1" selectUnlockedCells="1"/>
  <mergeCells count="5">
    <mergeCell ref="B12:F12"/>
    <mergeCell ref="B2:H2"/>
    <mergeCell ref="B6:F6"/>
    <mergeCell ref="B8:F8"/>
    <mergeCell ref="B10:F10"/>
  </mergeCells>
  <printOptions horizontalCentered="1"/>
  <pageMargins left="0.7875" right="0.7875" top="0.9840277777777777" bottom="0.7875"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43"/>
  </sheetPr>
  <dimension ref="A1:DF36"/>
  <sheetViews>
    <sheetView showZeros="0" view="pageBreakPreview" zoomScale="160" zoomScaleNormal="120" zoomScaleSheetLayoutView="160" workbookViewId="0" topLeftCell="A5">
      <selection activeCell="E10" sqref="E10"/>
    </sheetView>
  </sheetViews>
  <sheetFormatPr defaultColWidth="9.140625" defaultRowHeight="12.75"/>
  <cols>
    <col min="1" max="1" width="4.7109375" style="264" customWidth="1"/>
    <col min="2" max="2" width="44.28125" style="265" customWidth="1"/>
    <col min="3" max="3" width="4.7109375" style="266" customWidth="1"/>
    <col min="4" max="4" width="10.7109375" style="267" customWidth="1"/>
    <col min="5" max="5" width="10.7109375" style="590" customWidth="1"/>
    <col min="6" max="6" width="10.7109375" style="268" customWidth="1"/>
    <col min="7" max="7" width="16.421875" style="269" customWidth="1"/>
    <col min="8" max="8" width="9.140625" style="270" customWidth="1"/>
    <col min="9" max="9" width="20.421875" style="270" customWidth="1"/>
    <col min="10" max="16384" width="9.140625" style="270" customWidth="1"/>
  </cols>
  <sheetData>
    <row r="1" spans="1:7" s="273" customFormat="1" ht="12.75">
      <c r="A1" s="137" t="s">
        <v>123</v>
      </c>
      <c r="B1" s="271" t="s">
        <v>75</v>
      </c>
      <c r="C1" s="139"/>
      <c r="D1" s="140"/>
      <c r="E1" s="585"/>
      <c r="F1" s="141"/>
      <c r="G1" s="272"/>
    </row>
    <row r="2" spans="1:7" s="273" customFormat="1" ht="12.75">
      <c r="A2" s="137"/>
      <c r="B2" s="271"/>
      <c r="C2" s="139"/>
      <c r="D2" s="140"/>
      <c r="E2" s="585"/>
      <c r="F2" s="141"/>
      <c r="G2" s="272"/>
    </row>
    <row r="3" spans="1:6" ht="12.75">
      <c r="A3" s="144" t="s">
        <v>123</v>
      </c>
      <c r="B3" s="274" t="s">
        <v>85</v>
      </c>
      <c r="C3" s="146" t="s">
        <v>135</v>
      </c>
      <c r="D3" s="147"/>
      <c r="E3" s="586"/>
      <c r="F3" s="148">
        <f>+F12</f>
        <v>0</v>
      </c>
    </row>
    <row r="4" spans="1:6" ht="12.75">
      <c r="A4" s="275"/>
      <c r="B4" s="276"/>
      <c r="C4" s="277"/>
      <c r="D4" s="278"/>
      <c r="E4" s="587"/>
      <c r="F4" s="279"/>
    </row>
    <row r="5" spans="1:6" ht="12.75">
      <c r="A5" s="275"/>
      <c r="B5" s="276"/>
      <c r="C5" s="277"/>
      <c r="D5" s="278"/>
      <c r="E5" s="587"/>
      <c r="F5" s="279"/>
    </row>
    <row r="6" spans="1:110" s="282" customFormat="1" ht="187.5" customHeight="1">
      <c r="A6" s="132" t="s">
        <v>136</v>
      </c>
      <c r="B6" s="280" t="s">
        <v>1224</v>
      </c>
      <c r="C6" s="158" t="s">
        <v>120</v>
      </c>
      <c r="D6" s="135">
        <v>280</v>
      </c>
      <c r="E6" s="204"/>
      <c r="F6" s="136">
        <f aca="true" t="shared" si="0" ref="F6:F11">+D6*E6</f>
        <v>0</v>
      </c>
      <c r="G6" s="281"/>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row>
    <row r="7" spans="1:110" s="282" customFormat="1" ht="12.75" customHeight="1">
      <c r="A7" s="132"/>
      <c r="B7" s="280"/>
      <c r="C7" s="158"/>
      <c r="D7" s="135"/>
      <c r="E7" s="204"/>
      <c r="F7" s="136">
        <f t="shared" si="0"/>
        <v>0</v>
      </c>
      <c r="G7" s="281"/>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row>
    <row r="8" spans="1:110" s="282" customFormat="1" ht="12.75">
      <c r="A8" s="132" t="s">
        <v>137</v>
      </c>
      <c r="B8" s="280" t="s">
        <v>219</v>
      </c>
      <c r="C8" s="158" t="s">
        <v>147</v>
      </c>
      <c r="D8" s="135">
        <v>22</v>
      </c>
      <c r="E8" s="204"/>
      <c r="F8" s="136">
        <f t="shared" si="0"/>
        <v>0</v>
      </c>
      <c r="G8" s="281"/>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row>
    <row r="9" spans="1:110" s="282" customFormat="1" ht="12.75">
      <c r="A9" s="132"/>
      <c r="B9" s="280"/>
      <c r="C9" s="158"/>
      <c r="D9" s="135"/>
      <c r="E9" s="204"/>
      <c r="F9" s="136">
        <f t="shared" si="0"/>
        <v>0</v>
      </c>
      <c r="G9" s="281"/>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row>
    <row r="10" spans="1:110" s="282" customFormat="1" ht="76.5">
      <c r="A10" s="132" t="s">
        <v>138</v>
      </c>
      <c r="B10" s="280" t="s">
        <v>1225</v>
      </c>
      <c r="C10" s="158" t="s">
        <v>120</v>
      </c>
      <c r="D10" s="135">
        <v>6.5</v>
      </c>
      <c r="E10" s="204"/>
      <c r="F10" s="136">
        <f t="shared" si="0"/>
        <v>0</v>
      </c>
      <c r="G10" s="281"/>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row>
    <row r="11" spans="1:110" s="282" customFormat="1" ht="12.75">
      <c r="A11" s="158"/>
      <c r="B11" s="158"/>
      <c r="C11" s="158"/>
      <c r="D11" s="158"/>
      <c r="E11" s="204"/>
      <c r="F11" s="136">
        <f t="shared" si="0"/>
        <v>0</v>
      </c>
      <c r="G11" s="281"/>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row>
    <row r="12" spans="1:6" ht="12.75">
      <c r="A12" s="144" t="s">
        <v>123</v>
      </c>
      <c r="B12" s="274" t="s">
        <v>85</v>
      </c>
      <c r="C12" s="146" t="s">
        <v>135</v>
      </c>
      <c r="D12" s="147"/>
      <c r="E12" s="586"/>
      <c r="F12" s="725">
        <f>SUM(F6:F11)</f>
        <v>0</v>
      </c>
    </row>
    <row r="13" spans="1:6" ht="12.75">
      <c r="A13" s="132"/>
      <c r="B13" s="283"/>
      <c r="C13" s="134"/>
      <c r="D13" s="135"/>
      <c r="E13" s="588"/>
      <c r="F13" s="136"/>
    </row>
    <row r="14" spans="1:6" ht="12.75">
      <c r="A14" s="183"/>
      <c r="B14" s="184"/>
      <c r="C14" s="185"/>
      <c r="D14" s="186"/>
      <c r="E14" s="589"/>
      <c r="F14" s="285"/>
    </row>
    <row r="15" spans="1:6" ht="12.75">
      <c r="A15" s="183"/>
      <c r="B15" s="184"/>
      <c r="C15" s="127"/>
      <c r="D15" s="186"/>
      <c r="E15" s="589"/>
      <c r="F15" s="285"/>
    </row>
    <row r="16" spans="1:6" ht="12.75">
      <c r="A16" s="183"/>
      <c r="B16" s="184"/>
      <c r="C16" s="127"/>
      <c r="D16" s="186"/>
      <c r="E16" s="589"/>
      <c r="F16" s="285"/>
    </row>
    <row r="17" spans="1:6" ht="12.75">
      <c r="A17" s="183"/>
      <c r="B17" s="184"/>
      <c r="C17" s="127"/>
      <c r="D17" s="186"/>
      <c r="E17" s="589"/>
      <c r="F17" s="285"/>
    </row>
    <row r="18" spans="1:6" ht="12.75">
      <c r="A18" s="183"/>
      <c r="B18" s="184"/>
      <c r="C18" s="127"/>
      <c r="D18" s="186"/>
      <c r="E18" s="589"/>
      <c r="F18" s="285"/>
    </row>
    <row r="19" spans="1:4" ht="12.75">
      <c r="A19" s="125"/>
      <c r="B19" s="184"/>
      <c r="C19" s="127"/>
      <c r="D19" s="186"/>
    </row>
    <row r="20" spans="1:4" ht="12.75">
      <c r="A20" s="125"/>
      <c r="B20" s="184"/>
      <c r="C20" s="127"/>
      <c r="D20" s="186"/>
    </row>
    <row r="21" spans="1:110" s="286" customFormat="1" ht="12.75">
      <c r="A21" s="125"/>
      <c r="B21" s="184"/>
      <c r="C21" s="127"/>
      <c r="D21" s="186"/>
      <c r="E21" s="590"/>
      <c r="F21" s="268"/>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row>
    <row r="22" spans="1:110" s="286" customFormat="1" ht="12.75">
      <c r="A22" s="125"/>
      <c r="B22" s="184"/>
      <c r="C22" s="127"/>
      <c r="D22" s="186"/>
      <c r="E22" s="590"/>
      <c r="F22" s="268"/>
      <c r="G22" s="269"/>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row>
    <row r="23" spans="1:4" ht="12.75">
      <c r="A23" s="125"/>
      <c r="B23" s="184"/>
      <c r="C23" s="127"/>
      <c r="D23" s="186"/>
    </row>
    <row r="24" spans="1:4" ht="12.75">
      <c r="A24" s="125"/>
      <c r="B24" s="184"/>
      <c r="C24" s="127"/>
      <c r="D24" s="186"/>
    </row>
    <row r="25" spans="1:4" ht="12.75">
      <c r="A25" s="125"/>
      <c r="B25" s="184"/>
      <c r="C25" s="127"/>
      <c r="D25" s="186"/>
    </row>
    <row r="26" spans="1:4" ht="12.75">
      <c r="A26" s="125"/>
      <c r="B26" s="184"/>
      <c r="C26" s="127"/>
      <c r="D26" s="186"/>
    </row>
    <row r="27" spans="1:4" ht="12.75">
      <c r="A27" s="125"/>
      <c r="B27" s="184"/>
      <c r="C27" s="127"/>
      <c r="D27" s="186"/>
    </row>
    <row r="28" spans="1:4" ht="12.75">
      <c r="A28" s="125"/>
      <c r="B28" s="184"/>
      <c r="C28" s="127"/>
      <c r="D28" s="186"/>
    </row>
    <row r="29" spans="1:4" ht="12.75">
      <c r="A29" s="125"/>
      <c r="B29" s="184"/>
      <c r="C29" s="127"/>
      <c r="D29" s="186"/>
    </row>
    <row r="30" spans="1:4" ht="12.75">
      <c r="A30" s="125"/>
      <c r="B30" s="184"/>
      <c r="C30" s="127"/>
      <c r="D30" s="186"/>
    </row>
    <row r="31" spans="1:4" ht="12.75">
      <c r="A31" s="125"/>
      <c r="B31" s="184"/>
      <c r="C31" s="127"/>
      <c r="D31" s="186"/>
    </row>
    <row r="32" spans="1:4" ht="12.75">
      <c r="A32" s="125"/>
      <c r="B32" s="184"/>
      <c r="C32" s="127"/>
      <c r="D32" s="186"/>
    </row>
    <row r="33" spans="1:4" ht="12.75">
      <c r="A33" s="125"/>
      <c r="B33" s="184"/>
      <c r="C33" s="127"/>
      <c r="D33" s="186"/>
    </row>
    <row r="34" spans="1:4" ht="12.75">
      <c r="A34" s="125"/>
      <c r="B34" s="184"/>
      <c r="C34" s="127"/>
      <c r="D34" s="128"/>
    </row>
    <row r="35" spans="1:4" ht="12.75">
      <c r="A35" s="125"/>
      <c r="B35" s="287"/>
      <c r="C35" s="127"/>
      <c r="D35" s="128"/>
    </row>
    <row r="36" spans="1:4" ht="12.75">
      <c r="A36" s="125"/>
      <c r="B36" s="189"/>
      <c r="C36" s="127"/>
      <c r="D36" s="128"/>
    </row>
  </sheetData>
  <sheetProtection selectLockedCells="1" selectUnlockedCells="1"/>
  <printOptions/>
  <pageMargins left="0.7875" right="0.7875" top="1.0527777777777778" bottom="1.0527777777777778" header="0.7875" footer="0.787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43"/>
  </sheetPr>
  <dimension ref="A1:K22"/>
  <sheetViews>
    <sheetView showZeros="0" view="pageBreakPreview" zoomScale="160" zoomScaleNormal="120" zoomScaleSheetLayoutView="160" workbookViewId="0" topLeftCell="A10">
      <selection activeCell="E21" sqref="E21"/>
    </sheetView>
  </sheetViews>
  <sheetFormatPr defaultColWidth="9.140625" defaultRowHeight="12.75"/>
  <cols>
    <col min="1" max="1" width="3.421875" style="610" customWidth="1"/>
    <col min="2" max="2" width="45.57421875" style="628" customWidth="1"/>
    <col min="3" max="3" width="4.8515625" style="612" customWidth="1"/>
    <col min="4" max="4" width="9.00390625" style="613" customWidth="1"/>
    <col min="5" max="5" width="10.140625" style="614" customWidth="1"/>
    <col min="6" max="6" width="11.57421875" style="596" customWidth="1"/>
    <col min="7" max="8" width="9.140625" style="629" customWidth="1"/>
    <col min="9" max="16384" width="9.140625" style="630" customWidth="1"/>
  </cols>
  <sheetData>
    <row r="1" spans="1:8" s="598" customFormat="1" ht="12.75">
      <c r="A1" s="591" t="s">
        <v>124</v>
      </c>
      <c r="B1" s="592" t="s">
        <v>76</v>
      </c>
      <c r="C1" s="593"/>
      <c r="D1" s="594"/>
      <c r="E1" s="595"/>
      <c r="F1" s="596"/>
      <c r="G1" s="597"/>
      <c r="H1" s="597"/>
    </row>
    <row r="2" spans="1:8" s="598" customFormat="1" ht="12.75">
      <c r="A2" s="591"/>
      <c r="B2" s="592"/>
      <c r="C2" s="593"/>
      <c r="D2" s="594"/>
      <c r="E2" s="595"/>
      <c r="F2" s="596"/>
      <c r="G2" s="597"/>
      <c r="H2" s="597"/>
    </row>
    <row r="3" spans="1:11" s="605" customFormat="1" ht="12.75">
      <c r="A3" s="599" t="s">
        <v>124</v>
      </c>
      <c r="B3" s="600" t="s">
        <v>86</v>
      </c>
      <c r="C3" s="601" t="s">
        <v>135</v>
      </c>
      <c r="D3" s="602"/>
      <c r="E3" s="603"/>
      <c r="F3" s="604">
        <f>+F22</f>
        <v>0</v>
      </c>
      <c r="H3" s="606"/>
      <c r="I3" s="606"/>
      <c r="J3" s="606"/>
      <c r="K3" s="607"/>
    </row>
    <row r="4" spans="1:11" s="605" customFormat="1" ht="12.75">
      <c r="A4" s="82"/>
      <c r="B4" s="83"/>
      <c r="C4" s="95"/>
      <c r="D4" s="85"/>
      <c r="E4" s="608"/>
      <c r="F4" s="609"/>
      <c r="H4" s="606"/>
      <c r="I4" s="606"/>
      <c r="J4" s="606"/>
      <c r="K4" s="607"/>
    </row>
    <row r="5" spans="1:11" s="605" customFormat="1" ht="126.75" customHeight="1">
      <c r="A5" s="610" t="s">
        <v>136</v>
      </c>
      <c r="B5" s="611" t="s">
        <v>320</v>
      </c>
      <c r="C5" s="612" t="s">
        <v>147</v>
      </c>
      <c r="D5" s="613">
        <v>30</v>
      </c>
      <c r="E5" s="614"/>
      <c r="F5" s="614">
        <f aca="true" t="shared" si="0" ref="F5:F17">+D5*E5</f>
        <v>0</v>
      </c>
      <c r="H5" s="606"/>
      <c r="I5" s="606"/>
      <c r="J5" s="606"/>
      <c r="K5" s="607"/>
    </row>
    <row r="6" spans="1:11" s="605" customFormat="1" ht="12.75">
      <c r="A6" s="610"/>
      <c r="B6" s="615"/>
      <c r="C6" s="612"/>
      <c r="D6" s="613"/>
      <c r="E6" s="614"/>
      <c r="F6" s="614">
        <f t="shared" si="0"/>
        <v>0</v>
      </c>
      <c r="H6" s="606"/>
      <c r="I6" s="606"/>
      <c r="J6" s="606"/>
      <c r="K6" s="607"/>
    </row>
    <row r="7" spans="1:8" s="622" customFormat="1" ht="67.5" customHeight="1">
      <c r="A7" s="616" t="s">
        <v>137</v>
      </c>
      <c r="B7" s="617" t="s">
        <v>321</v>
      </c>
      <c r="C7" s="618" t="s">
        <v>147</v>
      </c>
      <c r="D7" s="619">
        <v>8</v>
      </c>
      <c r="E7" s="620"/>
      <c r="F7" s="614">
        <f t="shared" si="0"/>
        <v>0</v>
      </c>
      <c r="G7" s="621"/>
      <c r="H7" s="621"/>
    </row>
    <row r="8" spans="1:8" s="622" customFormat="1" ht="12.75" customHeight="1">
      <c r="A8" s="616"/>
      <c r="B8" s="623"/>
      <c r="C8" s="624"/>
      <c r="D8" s="625"/>
      <c r="E8" s="626"/>
      <c r="F8" s="627">
        <f t="shared" si="0"/>
        <v>0</v>
      </c>
      <c r="G8" s="621"/>
      <c r="H8" s="621"/>
    </row>
    <row r="9" spans="1:8" s="622" customFormat="1" ht="63.75">
      <c r="A9" s="616" t="s">
        <v>138</v>
      </c>
      <c r="B9" s="1262" t="s">
        <v>1226</v>
      </c>
      <c r="C9" s="618" t="s">
        <v>147</v>
      </c>
      <c r="D9" s="619">
        <v>10.5</v>
      </c>
      <c r="E9" s="620"/>
      <c r="F9" s="614">
        <f t="shared" si="0"/>
        <v>0</v>
      </c>
      <c r="G9" s="621"/>
      <c r="H9" s="621"/>
    </row>
    <row r="10" spans="1:8" s="622" customFormat="1" ht="12.75" customHeight="1">
      <c r="A10" s="616"/>
      <c r="B10" s="623"/>
      <c r="C10" s="624"/>
      <c r="D10" s="625"/>
      <c r="E10" s="626"/>
      <c r="F10" s="627">
        <f t="shared" si="0"/>
        <v>0</v>
      </c>
      <c r="G10" s="621"/>
      <c r="H10" s="621"/>
    </row>
    <row r="11" spans="1:8" s="622" customFormat="1" ht="38.25">
      <c r="A11" s="616" t="s">
        <v>140</v>
      </c>
      <c r="B11" s="1263" t="s">
        <v>220</v>
      </c>
      <c r="C11" s="618" t="s">
        <v>147</v>
      </c>
      <c r="D11" s="619">
        <v>45</v>
      </c>
      <c r="E11" s="620"/>
      <c r="F11" s="614">
        <f t="shared" si="0"/>
        <v>0</v>
      </c>
      <c r="G11" s="621"/>
      <c r="H11" s="621"/>
    </row>
    <row r="12" spans="1:8" s="622" customFormat="1" ht="12.75" customHeight="1">
      <c r="A12" s="616"/>
      <c r="B12" s="623"/>
      <c r="C12" s="624"/>
      <c r="D12" s="625"/>
      <c r="E12" s="626"/>
      <c r="F12" s="627">
        <f t="shared" si="0"/>
        <v>0</v>
      </c>
      <c r="G12" s="621"/>
      <c r="H12" s="621"/>
    </row>
    <row r="13" spans="1:8" s="622" customFormat="1" ht="25.5">
      <c r="A13" s="616" t="s">
        <v>141</v>
      </c>
      <c r="B13" s="617" t="s">
        <v>221</v>
      </c>
      <c r="C13" s="618" t="s">
        <v>139</v>
      </c>
      <c r="D13" s="619">
        <v>3</v>
      </c>
      <c r="E13" s="620"/>
      <c r="F13" s="614">
        <f t="shared" si="0"/>
        <v>0</v>
      </c>
      <c r="G13" s="621"/>
      <c r="H13" s="621"/>
    </row>
    <row r="14" spans="1:11" s="605" customFormat="1" ht="12.75">
      <c r="A14" s="616"/>
      <c r="B14" s="611"/>
      <c r="C14" s="612"/>
      <c r="D14" s="613"/>
      <c r="E14" s="614"/>
      <c r="F14" s="627">
        <f t="shared" si="0"/>
        <v>0</v>
      </c>
      <c r="H14" s="606"/>
      <c r="I14" s="606"/>
      <c r="J14" s="606"/>
      <c r="K14" s="607"/>
    </row>
    <row r="15" spans="1:11" s="605" customFormat="1" ht="51">
      <c r="A15" s="616" t="s">
        <v>142</v>
      </c>
      <c r="B15" s="611" t="s">
        <v>1246</v>
      </c>
      <c r="C15" s="612" t="s">
        <v>147</v>
      </c>
      <c r="D15" s="613">
        <v>15</v>
      </c>
      <c r="E15" s="614"/>
      <c r="F15" s="614">
        <f t="shared" si="0"/>
        <v>0</v>
      </c>
      <c r="H15" s="606"/>
      <c r="I15" s="606"/>
      <c r="J15" s="606"/>
      <c r="K15" s="607"/>
    </row>
    <row r="16" spans="1:11" s="605" customFormat="1" ht="14.25" customHeight="1">
      <c r="A16" s="610"/>
      <c r="B16" s="611"/>
      <c r="C16" s="612"/>
      <c r="D16" s="613"/>
      <c r="E16" s="614"/>
      <c r="F16" s="627">
        <f t="shared" si="0"/>
        <v>0</v>
      </c>
      <c r="H16" s="606"/>
      <c r="I16" s="606"/>
      <c r="J16" s="606"/>
      <c r="K16" s="607"/>
    </row>
    <row r="17" spans="1:11" s="605" customFormat="1" ht="51">
      <c r="A17" s="610" t="s">
        <v>144</v>
      </c>
      <c r="B17" s="611" t="s">
        <v>1247</v>
      </c>
      <c r="C17" s="612" t="s">
        <v>147</v>
      </c>
      <c r="D17" s="613">
        <v>7.5</v>
      </c>
      <c r="E17" s="614"/>
      <c r="F17" s="614">
        <f t="shared" si="0"/>
        <v>0</v>
      </c>
      <c r="H17" s="606"/>
      <c r="I17" s="606"/>
      <c r="J17" s="606"/>
      <c r="K17" s="607"/>
    </row>
    <row r="18" spans="1:11" s="605" customFormat="1" ht="12.75">
      <c r="A18" s="610"/>
      <c r="B18" s="611"/>
      <c r="C18" s="612"/>
      <c r="D18" s="613"/>
      <c r="E18" s="614"/>
      <c r="F18" s="627"/>
      <c r="H18" s="606"/>
      <c r="I18" s="606"/>
      <c r="J18" s="606"/>
      <c r="K18" s="607"/>
    </row>
    <row r="19" spans="1:11" s="605" customFormat="1" ht="41.25" customHeight="1">
      <c r="A19" s="610" t="s">
        <v>146</v>
      </c>
      <c r="B19" s="611" t="s">
        <v>222</v>
      </c>
      <c r="C19" s="612" t="s">
        <v>139</v>
      </c>
      <c r="D19" s="613">
        <v>2</v>
      </c>
      <c r="E19" s="614"/>
      <c r="F19" s="614">
        <f>+D19*E19</f>
        <v>0</v>
      </c>
      <c r="H19" s="606"/>
      <c r="I19" s="606"/>
      <c r="J19" s="606"/>
      <c r="K19" s="607"/>
    </row>
    <row r="20" spans="1:11" s="605" customFormat="1" ht="12.75">
      <c r="A20" s="610"/>
      <c r="B20" s="611"/>
      <c r="C20" s="612"/>
      <c r="D20" s="613"/>
      <c r="E20" s="614"/>
      <c r="F20" s="627">
        <f>+D20*E20</f>
        <v>0</v>
      </c>
      <c r="H20" s="606"/>
      <c r="I20" s="606"/>
      <c r="J20" s="606"/>
      <c r="K20" s="607"/>
    </row>
    <row r="21" spans="1:11" s="605" customFormat="1" ht="51.75" customHeight="1">
      <c r="A21" s="610" t="s">
        <v>148</v>
      </c>
      <c r="B21" s="611" t="s">
        <v>322</v>
      </c>
      <c r="C21" s="612" t="s">
        <v>139</v>
      </c>
      <c r="D21" s="613">
        <v>1</v>
      </c>
      <c r="E21" s="614"/>
      <c r="F21" s="614">
        <f>+D21*E21</f>
        <v>0</v>
      </c>
      <c r="H21" s="606"/>
      <c r="I21" s="606"/>
      <c r="J21" s="606"/>
      <c r="K21" s="607"/>
    </row>
    <row r="22" spans="1:11" s="605" customFormat="1" ht="12.75">
      <c r="A22" s="1234" t="s">
        <v>124</v>
      </c>
      <c r="B22" s="1235" t="s">
        <v>86</v>
      </c>
      <c r="C22" s="1236" t="s">
        <v>135</v>
      </c>
      <c r="D22" s="1237"/>
      <c r="E22" s="1238"/>
      <c r="F22" s="1239">
        <f>SUM(F5:F21)</f>
        <v>0</v>
      </c>
      <c r="H22" s="606"/>
      <c r="I22" s="606"/>
      <c r="J22" s="606"/>
      <c r="K22" s="607"/>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43"/>
  </sheetPr>
  <dimension ref="A1:L103"/>
  <sheetViews>
    <sheetView showZeros="0" view="pageBreakPreview" zoomScale="160" zoomScaleNormal="120" zoomScaleSheetLayoutView="160" workbookViewId="0" topLeftCell="A1">
      <selection activeCell="E105" sqref="E105"/>
    </sheetView>
  </sheetViews>
  <sheetFormatPr defaultColWidth="9.140625" defaultRowHeight="12.75"/>
  <cols>
    <col min="1" max="1" width="3.421875" style="324" customWidth="1"/>
    <col min="2" max="2" width="55.140625" style="325" customWidth="1"/>
    <col min="3" max="3" width="4.8515625" style="326" customWidth="1"/>
    <col min="4" max="4" width="7.28125" style="327" customWidth="1"/>
    <col min="5" max="5" width="9.140625" style="299" customWidth="1"/>
    <col min="6" max="6" width="10.00390625" style="328" customWidth="1"/>
    <col min="7" max="8" width="9.140625" style="329" customWidth="1"/>
    <col min="9" max="12" width="9.140625" style="330" customWidth="1"/>
    <col min="13" max="16384" width="9.140625" style="331" customWidth="1"/>
  </cols>
  <sheetData>
    <row r="1" spans="1:12" s="339" customFormat="1" ht="12.75">
      <c r="A1" s="332" t="s">
        <v>126</v>
      </c>
      <c r="B1" s="333" t="s">
        <v>77</v>
      </c>
      <c r="C1" s="334"/>
      <c r="D1" s="335"/>
      <c r="E1" s="336"/>
      <c r="F1" s="328"/>
      <c r="G1" s="337"/>
      <c r="H1" s="337"/>
      <c r="I1" s="338"/>
      <c r="J1" s="338"/>
      <c r="K1" s="338"/>
      <c r="L1" s="338"/>
    </row>
    <row r="2" spans="1:12" s="339" customFormat="1" ht="12.75">
      <c r="A2" s="332">
        <v>1</v>
      </c>
      <c r="B2" s="340" t="s">
        <v>231</v>
      </c>
      <c r="C2" s="334"/>
      <c r="D2" s="335"/>
      <c r="E2" s="336"/>
      <c r="F2" s="328">
        <f>F48</f>
        <v>0</v>
      </c>
      <c r="G2" s="337"/>
      <c r="H2" s="337"/>
      <c r="I2" s="338"/>
      <c r="J2" s="338"/>
      <c r="K2" s="338"/>
      <c r="L2" s="338"/>
    </row>
    <row r="3" spans="1:12" s="339" customFormat="1" ht="12.75">
      <c r="A3" s="332">
        <v>2</v>
      </c>
      <c r="B3" s="340" t="s">
        <v>87</v>
      </c>
      <c r="C3" s="334"/>
      <c r="D3" s="335"/>
      <c r="E3" s="336"/>
      <c r="F3" s="328">
        <f>F59</f>
        <v>0</v>
      </c>
      <c r="G3" s="337"/>
      <c r="H3" s="337"/>
      <c r="I3" s="338"/>
      <c r="J3" s="338"/>
      <c r="K3" s="338"/>
      <c r="L3" s="338"/>
    </row>
    <row r="4" spans="1:12" s="339" customFormat="1" ht="12.75">
      <c r="A4" s="332">
        <v>3</v>
      </c>
      <c r="B4" s="340" t="s">
        <v>88</v>
      </c>
      <c r="C4" s="334"/>
      <c r="D4" s="335"/>
      <c r="E4" s="336"/>
      <c r="F4" s="328">
        <f>F73</f>
        <v>0</v>
      </c>
      <c r="G4" s="337"/>
      <c r="H4" s="337"/>
      <c r="I4" s="338"/>
      <c r="J4" s="338"/>
      <c r="K4" s="338"/>
      <c r="L4" s="338"/>
    </row>
    <row r="5" spans="1:12" s="339" customFormat="1" ht="13.5" customHeight="1">
      <c r="A5" s="332">
        <v>4</v>
      </c>
      <c r="B5" s="341" t="s">
        <v>89</v>
      </c>
      <c r="C5" s="334"/>
      <c r="D5" s="335"/>
      <c r="E5" s="336"/>
      <c r="F5" s="328">
        <f>F87</f>
        <v>0</v>
      </c>
      <c r="G5" s="337"/>
      <c r="H5" s="337"/>
      <c r="I5" s="338"/>
      <c r="J5" s="338"/>
      <c r="K5" s="338"/>
      <c r="L5" s="338"/>
    </row>
    <row r="6" spans="1:12" s="339" customFormat="1" ht="13.5" customHeight="1">
      <c r="A6" s="332" t="s">
        <v>1282</v>
      </c>
      <c r="B6" s="341" t="s">
        <v>1249</v>
      </c>
      <c r="C6" s="334"/>
      <c r="D6" s="335"/>
      <c r="E6" s="336"/>
      <c r="F6" s="328">
        <f>F101</f>
        <v>0</v>
      </c>
      <c r="G6" s="337"/>
      <c r="H6" s="337"/>
      <c r="I6" s="338"/>
      <c r="J6" s="338"/>
      <c r="K6" s="338"/>
      <c r="L6" s="338"/>
    </row>
    <row r="7" spans="1:12" s="339" customFormat="1" ht="12.75">
      <c r="A7" s="342"/>
      <c r="B7" s="343" t="s">
        <v>223</v>
      </c>
      <c r="C7" s="344"/>
      <c r="D7" s="345"/>
      <c r="E7" s="346"/>
      <c r="F7" s="347">
        <f>SUM(F2:F6)</f>
        <v>0</v>
      </c>
      <c r="G7" s="337"/>
      <c r="H7" s="337"/>
      <c r="I7" s="338"/>
      <c r="J7" s="338"/>
      <c r="K7" s="338"/>
      <c r="L7" s="338"/>
    </row>
    <row r="8" spans="1:12" s="339" customFormat="1" ht="12.75">
      <c r="A8" s="332"/>
      <c r="B8" s="333"/>
      <c r="C8" s="334"/>
      <c r="D8" s="335"/>
      <c r="E8" s="336"/>
      <c r="F8" s="328"/>
      <c r="G8" s="337"/>
      <c r="H8" s="337"/>
      <c r="I8" s="338"/>
      <c r="J8" s="338"/>
      <c r="K8" s="338"/>
      <c r="L8" s="338"/>
    </row>
    <row r="9" spans="1:12" s="157" customFormat="1" ht="12" customHeight="1">
      <c r="A9" s="350">
        <v>1</v>
      </c>
      <c r="B9" s="351" t="s">
        <v>231</v>
      </c>
      <c r="C9" s="314"/>
      <c r="D9" s="315"/>
      <c r="E9" s="316"/>
      <c r="F9" s="328"/>
      <c r="G9" s="348"/>
      <c r="H9" s="349"/>
      <c r="I9" s="349"/>
      <c r="J9" s="349"/>
      <c r="K9" s="155"/>
      <c r="L9" s="348"/>
    </row>
    <row r="10" spans="1:12" s="157" customFormat="1" ht="12" customHeight="1">
      <c r="A10" s="350"/>
      <c r="B10" s="351"/>
      <c r="C10" s="314"/>
      <c r="D10" s="315"/>
      <c r="E10" s="316"/>
      <c r="F10" s="328"/>
      <c r="G10" s="348"/>
      <c r="H10" s="349"/>
      <c r="I10" s="349"/>
      <c r="J10" s="349"/>
      <c r="K10" s="155"/>
      <c r="L10" s="348"/>
    </row>
    <row r="11" spans="1:12" s="157" customFormat="1" ht="12" customHeight="1">
      <c r="A11" s="332"/>
      <c r="B11" s="352" t="s">
        <v>91</v>
      </c>
      <c r="C11" s="326"/>
      <c r="D11" s="327"/>
      <c r="E11" s="299"/>
      <c r="F11" s="328"/>
      <c r="G11" s="348"/>
      <c r="H11" s="349"/>
      <c r="I11" s="349"/>
      <c r="J11" s="349"/>
      <c r="K11" s="155"/>
      <c r="L11" s="348"/>
    </row>
    <row r="12" spans="1:12" s="157" customFormat="1" ht="12" customHeight="1">
      <c r="A12" s="353" t="s">
        <v>136</v>
      </c>
      <c r="B12" s="352" t="s">
        <v>92</v>
      </c>
      <c r="C12" s="326"/>
      <c r="D12" s="327"/>
      <c r="E12" s="299"/>
      <c r="F12" s="328"/>
      <c r="G12" s="348"/>
      <c r="H12" s="349"/>
      <c r="I12" s="349"/>
      <c r="J12" s="349"/>
      <c r="K12" s="155"/>
      <c r="L12" s="348"/>
    </row>
    <row r="13" spans="1:12" s="157" customFormat="1" ht="165.75">
      <c r="A13" s="353"/>
      <c r="B13" s="1264" t="s">
        <v>323</v>
      </c>
      <c r="C13" s="326"/>
      <c r="D13" s="327"/>
      <c r="E13" s="299"/>
      <c r="F13" s="328"/>
      <c r="G13" s="348"/>
      <c r="H13" s="349"/>
      <c r="I13" s="349"/>
      <c r="J13" s="349"/>
      <c r="K13" s="155"/>
      <c r="L13" s="348"/>
    </row>
    <row r="14" spans="1:12" s="157" customFormat="1" ht="12" customHeight="1">
      <c r="A14" s="353"/>
      <c r="B14" s="1265" t="s">
        <v>228</v>
      </c>
      <c r="C14" s="326" t="s">
        <v>139</v>
      </c>
      <c r="D14" s="327">
        <v>1</v>
      </c>
      <c r="E14" s="299"/>
      <c r="F14" s="631">
        <f>+D14*E14</f>
        <v>0</v>
      </c>
      <c r="G14" s="348"/>
      <c r="H14" s="349">
        <f>2.4*2.6</f>
        <v>6.24</v>
      </c>
      <c r="I14" s="349"/>
      <c r="J14" s="349"/>
      <c r="K14" s="155"/>
      <c r="L14" s="348"/>
    </row>
    <row r="15" spans="1:12" s="157" customFormat="1" ht="12" customHeight="1">
      <c r="A15" s="332"/>
      <c r="B15" s="1266"/>
      <c r="C15" s="326"/>
      <c r="D15" s="327"/>
      <c r="E15" s="299"/>
      <c r="F15" s="328"/>
      <c r="G15" s="348"/>
      <c r="H15" s="349"/>
      <c r="I15" s="349"/>
      <c r="J15" s="349"/>
      <c r="K15" s="155"/>
      <c r="L15" s="348"/>
    </row>
    <row r="16" spans="1:12" s="360" customFormat="1" ht="12.75" customHeight="1">
      <c r="A16" s="353"/>
      <c r="B16" s="1267" t="s">
        <v>93</v>
      </c>
      <c r="C16" s="354"/>
      <c r="D16" s="355"/>
      <c r="E16" s="356"/>
      <c r="F16" s="357"/>
      <c r="G16" s="358"/>
      <c r="H16" s="358"/>
      <c r="I16" s="359"/>
      <c r="J16" s="359"/>
      <c r="K16" s="359"/>
      <c r="L16" s="359"/>
    </row>
    <row r="17" spans="1:12" s="360" customFormat="1" ht="12.75" customHeight="1">
      <c r="A17" s="353" t="s">
        <v>137</v>
      </c>
      <c r="B17" s="1267" t="s">
        <v>94</v>
      </c>
      <c r="C17" s="354"/>
      <c r="D17" s="355"/>
      <c r="E17" s="356"/>
      <c r="F17" s="357"/>
      <c r="G17" s="358"/>
      <c r="H17" s="358"/>
      <c r="I17" s="359"/>
      <c r="J17" s="359"/>
      <c r="K17" s="359"/>
      <c r="L17" s="359"/>
    </row>
    <row r="18" spans="1:12" s="360" customFormat="1" ht="127.5">
      <c r="A18" s="353"/>
      <c r="B18" s="511" t="s">
        <v>324</v>
      </c>
      <c r="C18" s="354"/>
      <c r="D18" s="355"/>
      <c r="E18" s="356"/>
      <c r="F18" s="357"/>
      <c r="G18" s="358"/>
      <c r="H18" s="358"/>
      <c r="I18" s="359"/>
      <c r="J18" s="359"/>
      <c r="K18" s="359"/>
      <c r="L18" s="359"/>
    </row>
    <row r="19" spans="1:12" s="157" customFormat="1" ht="12.75">
      <c r="A19" s="324"/>
      <c r="B19" s="1265" t="s">
        <v>227</v>
      </c>
      <c r="C19" s="326" t="s">
        <v>139</v>
      </c>
      <c r="D19" s="327">
        <v>1</v>
      </c>
      <c r="E19" s="299"/>
      <c r="F19" s="631">
        <f>+D19*E19</f>
        <v>0</v>
      </c>
      <c r="G19" s="348"/>
      <c r="H19" s="349">
        <f>1.75*2.6</f>
        <v>4.55</v>
      </c>
      <c r="I19" s="349"/>
      <c r="J19" s="349"/>
      <c r="K19" s="155"/>
      <c r="L19" s="348"/>
    </row>
    <row r="20" spans="1:12" s="157" customFormat="1" ht="12.75">
      <c r="A20" s="324"/>
      <c r="B20" s="1265"/>
      <c r="C20" s="326"/>
      <c r="D20" s="327"/>
      <c r="E20" s="299"/>
      <c r="F20" s="328"/>
      <c r="G20" s="348"/>
      <c r="H20" s="349"/>
      <c r="I20" s="349"/>
      <c r="J20" s="349"/>
      <c r="K20" s="155"/>
      <c r="L20" s="348"/>
    </row>
    <row r="21" spans="1:12" s="157" customFormat="1" ht="12.75">
      <c r="A21" s="324"/>
      <c r="B21" s="1267" t="s">
        <v>95</v>
      </c>
      <c r="C21" s="326"/>
      <c r="D21" s="327"/>
      <c r="E21" s="299"/>
      <c r="F21" s="328"/>
      <c r="G21" s="348"/>
      <c r="H21" s="349"/>
      <c r="I21" s="349"/>
      <c r="J21" s="349"/>
      <c r="K21" s="155"/>
      <c r="L21" s="348"/>
    </row>
    <row r="22" spans="1:12" s="157" customFormat="1" ht="12.75">
      <c r="A22" s="353" t="s">
        <v>138</v>
      </c>
      <c r="B22" s="1267" t="s">
        <v>96</v>
      </c>
      <c r="C22" s="326"/>
      <c r="D22" s="327"/>
      <c r="E22" s="299"/>
      <c r="F22" s="328"/>
      <c r="G22" s="348"/>
      <c r="H22" s="349"/>
      <c r="I22" s="349"/>
      <c r="J22" s="349"/>
      <c r="K22" s="155"/>
      <c r="L22" s="348"/>
    </row>
    <row r="23" spans="1:12" s="157" customFormat="1" ht="105.75" customHeight="1">
      <c r="A23" s="353"/>
      <c r="B23" s="511" t="s">
        <v>325</v>
      </c>
      <c r="C23" s="326"/>
      <c r="D23" s="327"/>
      <c r="E23" s="299"/>
      <c r="F23" s="328"/>
      <c r="G23" s="348"/>
      <c r="H23" s="349"/>
      <c r="I23" s="349"/>
      <c r="J23" s="349"/>
      <c r="K23" s="155"/>
      <c r="L23" s="348"/>
    </row>
    <row r="24" spans="1:12" s="157" customFormat="1" ht="12.75">
      <c r="A24" s="353"/>
      <c r="B24" s="1265" t="s">
        <v>226</v>
      </c>
      <c r="C24" s="326" t="s">
        <v>139</v>
      </c>
      <c r="D24" s="327">
        <v>1</v>
      </c>
      <c r="E24" s="299"/>
      <c r="F24" s="631">
        <f>+D24*E24</f>
        <v>0</v>
      </c>
      <c r="G24" s="348"/>
      <c r="H24" s="349">
        <f>1.75*2.6</f>
        <v>4.55</v>
      </c>
      <c r="I24" s="349"/>
      <c r="J24" s="349"/>
      <c r="K24" s="155"/>
      <c r="L24" s="348"/>
    </row>
    <row r="25" spans="1:12" s="157" customFormat="1" ht="12.75">
      <c r="A25" s="361"/>
      <c r="B25" s="1268"/>
      <c r="C25" s="308"/>
      <c r="D25" s="309"/>
      <c r="E25" s="310"/>
      <c r="F25" s="362"/>
      <c r="G25" s="348"/>
      <c r="H25" s="349"/>
      <c r="I25" s="349"/>
      <c r="J25" s="349"/>
      <c r="K25" s="155"/>
      <c r="L25" s="348"/>
    </row>
    <row r="26" spans="1:12" s="157" customFormat="1" ht="12.75">
      <c r="A26" s="353"/>
      <c r="B26" s="1269" t="s">
        <v>97</v>
      </c>
      <c r="C26" s="326"/>
      <c r="D26" s="327"/>
      <c r="E26" s="299"/>
      <c r="F26" s="328"/>
      <c r="G26" s="348"/>
      <c r="H26" s="349"/>
      <c r="I26" s="349"/>
      <c r="J26" s="349"/>
      <c r="K26" s="155"/>
      <c r="L26" s="348"/>
    </row>
    <row r="27" spans="1:12" s="157" customFormat="1" ht="12.75">
      <c r="A27" s="353" t="s">
        <v>140</v>
      </c>
      <c r="B27" s="1269" t="s">
        <v>98</v>
      </c>
      <c r="C27" s="326"/>
      <c r="D27" s="327"/>
      <c r="E27" s="299"/>
      <c r="F27" s="328"/>
      <c r="G27" s="348"/>
      <c r="H27" s="349"/>
      <c r="I27" s="349"/>
      <c r="J27" s="349"/>
      <c r="K27" s="155"/>
      <c r="L27" s="348"/>
    </row>
    <row r="28" spans="1:12" s="157" customFormat="1" ht="96" customHeight="1">
      <c r="A28" s="353"/>
      <c r="B28" s="1270" t="s">
        <v>326</v>
      </c>
      <c r="C28" s="326"/>
      <c r="D28" s="327"/>
      <c r="E28" s="299"/>
      <c r="F28" s="328"/>
      <c r="G28" s="348"/>
      <c r="H28" s="349"/>
      <c r="I28" s="349"/>
      <c r="J28" s="349"/>
      <c r="K28" s="155"/>
      <c r="L28" s="348"/>
    </row>
    <row r="29" spans="1:7" ht="12.75">
      <c r="A29" s="353"/>
      <c r="B29" s="1271" t="s">
        <v>225</v>
      </c>
      <c r="C29" s="363" t="s">
        <v>139</v>
      </c>
      <c r="D29" s="364">
        <v>1</v>
      </c>
      <c r="F29" s="631">
        <f aca="true" t="shared" si="0" ref="F29:F38">+D29*E29</f>
        <v>0</v>
      </c>
      <c r="G29" s="329">
        <f>1.8*2.6</f>
        <v>4.680000000000001</v>
      </c>
    </row>
    <row r="30" spans="1:6" ht="12.75">
      <c r="A30" s="353"/>
      <c r="B30" s="1271"/>
      <c r="C30" s="363"/>
      <c r="D30" s="364"/>
      <c r="F30" s="328">
        <f t="shared" si="0"/>
        <v>0</v>
      </c>
    </row>
    <row r="31" spans="1:6" ht="12.75">
      <c r="A31" s="353"/>
      <c r="B31" s="1272" t="s">
        <v>99</v>
      </c>
      <c r="C31" s="363"/>
      <c r="D31" s="364"/>
      <c r="F31" s="328">
        <f t="shared" si="0"/>
        <v>0</v>
      </c>
    </row>
    <row r="32" spans="1:6" ht="157.5" customHeight="1">
      <c r="A32" s="353" t="s">
        <v>141</v>
      </c>
      <c r="B32" s="511" t="s">
        <v>327</v>
      </c>
      <c r="C32" s="363"/>
      <c r="D32" s="364"/>
      <c r="F32" s="328">
        <f t="shared" si="0"/>
        <v>0</v>
      </c>
    </row>
    <row r="33" spans="1:6" ht="12.75">
      <c r="A33" s="353"/>
      <c r="B33" s="1271" t="s">
        <v>224</v>
      </c>
      <c r="C33" s="363" t="s">
        <v>139</v>
      </c>
      <c r="D33" s="364">
        <v>1</v>
      </c>
      <c r="F33" s="631">
        <f t="shared" si="0"/>
        <v>0</v>
      </c>
    </row>
    <row r="34" spans="1:6" ht="12.75">
      <c r="A34" s="353"/>
      <c r="B34" s="1271"/>
      <c r="C34" s="363"/>
      <c r="D34" s="364"/>
      <c r="F34" s="328">
        <f t="shared" si="0"/>
        <v>0</v>
      </c>
    </row>
    <row r="35" spans="1:6" ht="12.75">
      <c r="A35" s="353"/>
      <c r="B35" s="1272" t="s">
        <v>9</v>
      </c>
      <c r="C35" s="363"/>
      <c r="D35" s="364"/>
      <c r="F35" s="328">
        <f t="shared" si="0"/>
        <v>0</v>
      </c>
    </row>
    <row r="36" spans="1:6" ht="38.25">
      <c r="A36" s="353" t="s">
        <v>142</v>
      </c>
      <c r="B36" s="1273" t="s">
        <v>1228</v>
      </c>
      <c r="C36" s="363"/>
      <c r="D36" s="364"/>
      <c r="F36" s="328">
        <f t="shared" si="0"/>
        <v>0</v>
      </c>
    </row>
    <row r="37" spans="1:6" ht="12.75">
      <c r="A37" s="353"/>
      <c r="B37" s="1271" t="s">
        <v>1227</v>
      </c>
      <c r="C37" s="363" t="s">
        <v>139</v>
      </c>
      <c r="D37" s="364">
        <v>2</v>
      </c>
      <c r="F37" s="631">
        <f t="shared" si="0"/>
        <v>0</v>
      </c>
    </row>
    <row r="38" spans="1:6" ht="12.75">
      <c r="A38" s="353"/>
      <c r="B38" s="1271"/>
      <c r="C38" s="363"/>
      <c r="D38" s="364"/>
      <c r="F38" s="328">
        <f t="shared" si="0"/>
        <v>0</v>
      </c>
    </row>
    <row r="39" spans="1:6" ht="12.75">
      <c r="A39" s="353"/>
      <c r="B39" s="1269" t="s">
        <v>10</v>
      </c>
      <c r="C39" s="365"/>
      <c r="D39" s="366"/>
      <c r="E39" s="310"/>
      <c r="F39" s="362"/>
    </row>
    <row r="40" spans="1:6" ht="12.75">
      <c r="A40" s="353" t="s">
        <v>144</v>
      </c>
      <c r="B40" s="1269" t="s">
        <v>11</v>
      </c>
      <c r="C40" s="365"/>
      <c r="D40" s="366"/>
      <c r="E40" s="310"/>
      <c r="F40" s="362"/>
    </row>
    <row r="41" spans="1:6" ht="134.25" customHeight="1">
      <c r="A41" s="361"/>
      <c r="B41" s="507" t="s">
        <v>328</v>
      </c>
      <c r="C41" s="365"/>
      <c r="D41" s="366"/>
      <c r="E41" s="310"/>
      <c r="F41" s="362"/>
    </row>
    <row r="42" spans="1:6" ht="12.75">
      <c r="A42" s="361"/>
      <c r="B42" s="1271" t="s">
        <v>229</v>
      </c>
      <c r="C42" s="363" t="s">
        <v>139</v>
      </c>
      <c r="D42" s="364">
        <v>1</v>
      </c>
      <c r="F42" s="631">
        <f>+D42*E42</f>
        <v>0</v>
      </c>
    </row>
    <row r="43" spans="1:4" ht="12.75">
      <c r="A43" s="361"/>
      <c r="B43" s="1271"/>
      <c r="C43" s="363"/>
      <c r="D43" s="364"/>
    </row>
    <row r="44" spans="1:6" ht="12.75">
      <c r="A44" s="353" t="s">
        <v>146</v>
      </c>
      <c r="B44" s="1272" t="s">
        <v>12</v>
      </c>
      <c r="C44" s="365"/>
      <c r="D44" s="366"/>
      <c r="E44" s="310"/>
      <c r="F44" s="328">
        <f>+D44*E44</f>
        <v>0</v>
      </c>
    </row>
    <row r="45" spans="1:6" ht="63.75">
      <c r="A45" s="520"/>
      <c r="B45" s="1274" t="s">
        <v>329</v>
      </c>
      <c r="C45" s="365"/>
      <c r="D45" s="366"/>
      <c r="E45" s="310"/>
      <c r="F45" s="328">
        <f>+D45*E45</f>
        <v>0</v>
      </c>
    </row>
    <row r="46" spans="1:6" ht="12.75">
      <c r="A46" s="361"/>
      <c r="B46" s="1271" t="s">
        <v>230</v>
      </c>
      <c r="C46" s="363" t="s">
        <v>139</v>
      </c>
      <c r="D46" s="364">
        <v>1</v>
      </c>
      <c r="F46" s="631">
        <f>+D46*E46</f>
        <v>0</v>
      </c>
    </row>
    <row r="47" spans="1:12" s="157" customFormat="1" ht="12.75">
      <c r="A47" s="367"/>
      <c r="B47" s="368"/>
      <c r="C47" s="369"/>
      <c r="D47" s="370"/>
      <c r="E47" s="371"/>
      <c r="F47" s="372"/>
      <c r="G47" s="348"/>
      <c r="H47" s="349"/>
      <c r="I47" s="349"/>
      <c r="J47" s="349"/>
      <c r="K47" s="155"/>
      <c r="L47" s="348"/>
    </row>
    <row r="48" spans="1:12" s="157" customFormat="1" ht="12.75">
      <c r="A48" s="373"/>
      <c r="B48" s="374" t="s">
        <v>232</v>
      </c>
      <c r="C48" s="375"/>
      <c r="D48" s="376"/>
      <c r="E48" s="377"/>
      <c r="F48" s="378">
        <f>SUM(F14:F47)</f>
        <v>0</v>
      </c>
      <c r="G48" s="348"/>
      <c r="H48" s="349"/>
      <c r="I48" s="349"/>
      <c r="J48" s="349"/>
      <c r="K48" s="155"/>
      <c r="L48" s="348"/>
    </row>
    <row r="49" spans="1:12" s="157" customFormat="1" ht="14.25" customHeight="1">
      <c r="A49" s="379"/>
      <c r="B49" s="380"/>
      <c r="C49" s="381"/>
      <c r="D49" s="382"/>
      <c r="E49" s="383"/>
      <c r="F49" s="384"/>
      <c r="G49" s="348"/>
      <c r="H49" s="349"/>
      <c r="I49" s="349"/>
      <c r="J49" s="349"/>
      <c r="K49" s="155"/>
      <c r="L49" s="348"/>
    </row>
    <row r="50" spans="1:12" s="157" customFormat="1" ht="17.25" customHeight="1">
      <c r="A50" s="350">
        <v>4</v>
      </c>
      <c r="B50" s="385" t="s">
        <v>13</v>
      </c>
      <c r="C50" s="314"/>
      <c r="D50" s="315"/>
      <c r="E50" s="316"/>
      <c r="F50" s="328"/>
      <c r="G50" s="348"/>
      <c r="H50" s="349"/>
      <c r="I50" s="349"/>
      <c r="J50" s="349"/>
      <c r="K50" s="155"/>
      <c r="L50" s="348"/>
    </row>
    <row r="51" spans="1:12" s="157" customFormat="1" ht="42" customHeight="1">
      <c r="A51" s="386" t="s">
        <v>148</v>
      </c>
      <c r="B51" s="387" t="s">
        <v>330</v>
      </c>
      <c r="C51" s="314" t="s">
        <v>147</v>
      </c>
      <c r="D51" s="315">
        <v>3.6</v>
      </c>
      <c r="E51" s="316"/>
      <c r="F51" s="631">
        <f aca="true" t="shared" si="1" ref="F51:F57">+D51*E51</f>
        <v>0</v>
      </c>
      <c r="G51" s="348"/>
      <c r="H51" s="349"/>
      <c r="I51" s="349"/>
      <c r="J51" s="349"/>
      <c r="K51" s="155"/>
      <c r="L51" s="348"/>
    </row>
    <row r="52" spans="1:12" s="157" customFormat="1" ht="12.75">
      <c r="A52" s="386"/>
      <c r="B52" s="387"/>
      <c r="C52" s="314"/>
      <c r="D52" s="315"/>
      <c r="E52" s="316"/>
      <c r="F52" s="328">
        <f t="shared" si="1"/>
        <v>0</v>
      </c>
      <c r="G52" s="348"/>
      <c r="H52" s="349"/>
      <c r="I52" s="349"/>
      <c r="J52" s="349"/>
      <c r="K52" s="155"/>
      <c r="L52" s="348"/>
    </row>
    <row r="53" spans="1:12" s="157" customFormat="1" ht="37.5" customHeight="1">
      <c r="A53" s="386" t="s">
        <v>150</v>
      </c>
      <c r="B53" s="313" t="s">
        <v>331</v>
      </c>
      <c r="C53" s="314" t="s">
        <v>147</v>
      </c>
      <c r="D53" s="315">
        <v>1.4</v>
      </c>
      <c r="E53" s="316"/>
      <c r="F53" s="631">
        <f t="shared" si="1"/>
        <v>0</v>
      </c>
      <c r="G53" s="348"/>
      <c r="H53" s="349"/>
      <c r="I53" s="349"/>
      <c r="J53" s="349"/>
      <c r="K53" s="155"/>
      <c r="L53" s="348"/>
    </row>
    <row r="54" spans="1:12" s="157" customFormat="1" ht="13.5" customHeight="1">
      <c r="A54" s="386"/>
      <c r="B54" s="313"/>
      <c r="C54" s="314"/>
      <c r="D54" s="315"/>
      <c r="E54" s="316"/>
      <c r="F54" s="328">
        <f t="shared" si="1"/>
        <v>0</v>
      </c>
      <c r="G54" s="348"/>
      <c r="H54" s="349"/>
      <c r="I54" s="349"/>
      <c r="J54" s="349"/>
      <c r="K54" s="155"/>
      <c r="L54" s="348"/>
    </row>
    <row r="55" spans="1:12" s="157" customFormat="1" ht="38.25">
      <c r="A55" s="386" t="s">
        <v>151</v>
      </c>
      <c r="B55" s="313" t="s">
        <v>332</v>
      </c>
      <c r="C55" s="314" t="s">
        <v>147</v>
      </c>
      <c r="D55" s="315">
        <v>3.8</v>
      </c>
      <c r="E55" s="316"/>
      <c r="F55" s="631">
        <f t="shared" si="1"/>
        <v>0</v>
      </c>
      <c r="G55" s="348"/>
      <c r="H55" s="349"/>
      <c r="I55" s="349"/>
      <c r="J55" s="349"/>
      <c r="K55" s="155"/>
      <c r="L55" s="348"/>
    </row>
    <row r="56" spans="1:6" ht="12.75">
      <c r="A56" s="386"/>
      <c r="B56" s="387"/>
      <c r="C56" s="314"/>
      <c r="D56" s="315"/>
      <c r="E56" s="316"/>
      <c r="F56" s="328">
        <f t="shared" si="1"/>
        <v>0</v>
      </c>
    </row>
    <row r="57" spans="1:6" ht="52.5" customHeight="1">
      <c r="A57" s="386" t="s">
        <v>152</v>
      </c>
      <c r="B57" s="402" t="s">
        <v>233</v>
      </c>
      <c r="C57" s="314" t="s">
        <v>147</v>
      </c>
      <c r="D57" s="315">
        <v>16</v>
      </c>
      <c r="E57" s="316"/>
      <c r="F57" s="631">
        <f t="shared" si="1"/>
        <v>0</v>
      </c>
    </row>
    <row r="58" spans="1:5" ht="12.75">
      <c r="A58" s="386"/>
      <c r="B58" s="402"/>
      <c r="C58" s="314"/>
      <c r="D58" s="315"/>
      <c r="E58" s="316"/>
    </row>
    <row r="59" spans="1:6" ht="12.75">
      <c r="A59" s="388"/>
      <c r="B59" s="389" t="s">
        <v>14</v>
      </c>
      <c r="C59" s="390"/>
      <c r="D59" s="391"/>
      <c r="E59" s="392"/>
      <c r="F59" s="393">
        <f>SUM(F51:F58)</f>
        <v>0</v>
      </c>
    </row>
    <row r="60" spans="1:6" ht="12.75">
      <c r="A60" s="394"/>
      <c r="B60" s="395"/>
      <c r="C60" s="396"/>
      <c r="D60" s="397"/>
      <c r="E60" s="398"/>
      <c r="F60" s="399"/>
    </row>
    <row r="61" spans="1:5" ht="12.75">
      <c r="A61" s="350">
        <v>5</v>
      </c>
      <c r="B61" s="385" t="s">
        <v>15</v>
      </c>
      <c r="C61" s="314"/>
      <c r="D61" s="315"/>
      <c r="E61" s="316"/>
    </row>
    <row r="62" spans="1:5" ht="12.75">
      <c r="A62" s="350"/>
      <c r="B62" s="400" t="s">
        <v>16</v>
      </c>
      <c r="C62" s="314"/>
      <c r="D62" s="315"/>
      <c r="E62" s="316"/>
    </row>
    <row r="63" spans="1:12" s="360" customFormat="1" ht="105.75" customHeight="1">
      <c r="A63" s="386" t="s">
        <v>69</v>
      </c>
      <c r="B63" s="313" t="s">
        <v>234</v>
      </c>
      <c r="C63" s="314"/>
      <c r="D63" s="315"/>
      <c r="E63" s="316"/>
      <c r="F63" s="328"/>
      <c r="G63" s="358"/>
      <c r="H63" s="358"/>
      <c r="I63" s="359"/>
      <c r="J63" s="359"/>
      <c r="K63" s="359"/>
      <c r="L63" s="359"/>
    </row>
    <row r="64" spans="1:12" s="360" customFormat="1" ht="12" customHeight="1">
      <c r="A64" s="386"/>
      <c r="B64" s="401" t="s">
        <v>235</v>
      </c>
      <c r="C64" s="314"/>
      <c r="D64" s="315"/>
      <c r="E64" s="316"/>
      <c r="F64" s="328"/>
      <c r="G64" s="358"/>
      <c r="H64" s="358"/>
      <c r="I64" s="359"/>
      <c r="J64" s="359"/>
      <c r="K64" s="359"/>
      <c r="L64" s="359"/>
    </row>
    <row r="65" spans="1:12" s="360" customFormat="1" ht="12" customHeight="1">
      <c r="A65" s="386"/>
      <c r="B65" s="401" t="s">
        <v>236</v>
      </c>
      <c r="C65" s="314"/>
      <c r="D65" s="315"/>
      <c r="E65" s="316"/>
      <c r="F65" s="328"/>
      <c r="G65" s="358"/>
      <c r="H65" s="358"/>
      <c r="I65" s="359"/>
      <c r="J65" s="359"/>
      <c r="K65" s="359"/>
      <c r="L65" s="359"/>
    </row>
    <row r="66" spans="1:6" ht="12.75">
      <c r="A66" s="386"/>
      <c r="B66" s="401" t="s">
        <v>237</v>
      </c>
      <c r="C66" s="314" t="s">
        <v>145</v>
      </c>
      <c r="D66" s="315">
        <v>1</v>
      </c>
      <c r="E66" s="316"/>
      <c r="F66" s="631">
        <f aca="true" t="shared" si="2" ref="F66:F71">+D66*E66</f>
        <v>0</v>
      </c>
    </row>
    <row r="67" spans="1:6" ht="12.75">
      <c r="A67" s="386"/>
      <c r="B67" s="401"/>
      <c r="C67" s="314"/>
      <c r="D67" s="315"/>
      <c r="E67" s="316"/>
      <c r="F67" s="328">
        <f t="shared" si="2"/>
        <v>0</v>
      </c>
    </row>
    <row r="68" spans="1:6" ht="12.75">
      <c r="A68" s="386"/>
      <c r="B68" s="400" t="s">
        <v>17</v>
      </c>
      <c r="C68" s="314"/>
      <c r="D68" s="315"/>
      <c r="E68" s="316"/>
      <c r="F68" s="328">
        <f t="shared" si="2"/>
        <v>0</v>
      </c>
    </row>
    <row r="69" spans="1:6" ht="105.75" customHeight="1">
      <c r="A69" s="386" t="s">
        <v>176</v>
      </c>
      <c r="B69" s="313" t="s">
        <v>234</v>
      </c>
      <c r="C69" s="314"/>
      <c r="D69" s="315"/>
      <c r="E69" s="316"/>
      <c r="F69" s="328">
        <f t="shared" si="2"/>
        <v>0</v>
      </c>
    </row>
    <row r="70" spans="1:6" ht="13.5" customHeight="1">
      <c r="A70" s="386"/>
      <c r="B70" s="313" t="s">
        <v>235</v>
      </c>
      <c r="C70" s="314"/>
      <c r="D70" s="315"/>
      <c r="E70" s="316"/>
      <c r="F70" s="328">
        <f t="shared" si="2"/>
        <v>0</v>
      </c>
    </row>
    <row r="71" spans="1:6" ht="13.5" customHeight="1">
      <c r="A71" s="386"/>
      <c r="B71" s="401" t="s">
        <v>238</v>
      </c>
      <c r="C71" s="314" t="s">
        <v>139</v>
      </c>
      <c r="D71" s="315">
        <v>1</v>
      </c>
      <c r="E71" s="316"/>
      <c r="F71" s="631">
        <f t="shared" si="2"/>
        <v>0</v>
      </c>
    </row>
    <row r="72" spans="1:5" ht="12.75">
      <c r="A72" s="386"/>
      <c r="B72" s="402"/>
      <c r="C72" s="314"/>
      <c r="D72" s="315"/>
      <c r="E72" s="316"/>
    </row>
    <row r="73" spans="1:6" ht="12.75">
      <c r="A73" s="403"/>
      <c r="B73" s="404" t="s">
        <v>18</v>
      </c>
      <c r="C73" s="405"/>
      <c r="D73" s="406"/>
      <c r="E73" s="407"/>
      <c r="F73" s="408">
        <f>SUM(F61:F72)</f>
        <v>0</v>
      </c>
    </row>
    <row r="74" spans="1:6" ht="12.75">
      <c r="A74" s="379"/>
      <c r="B74" s="409"/>
      <c r="C74" s="410"/>
      <c r="D74" s="411"/>
      <c r="E74" s="383"/>
      <c r="F74" s="412"/>
    </row>
    <row r="75" spans="1:6" ht="12.75">
      <c r="A75" s="379"/>
      <c r="B75" s="409"/>
      <c r="C75" s="410"/>
      <c r="D75" s="411"/>
      <c r="E75" s="383"/>
      <c r="F75" s="412"/>
    </row>
    <row r="76" spans="1:5" ht="12.75">
      <c r="A76" s="350" t="s">
        <v>61</v>
      </c>
      <c r="B76" s="1275" t="s">
        <v>19</v>
      </c>
      <c r="C76" s="314"/>
      <c r="D76" s="315"/>
      <c r="E76" s="316"/>
    </row>
    <row r="77" spans="1:6" ht="12.75">
      <c r="A77" s="386"/>
      <c r="B77" s="414"/>
      <c r="C77" s="314"/>
      <c r="D77" s="315"/>
      <c r="E77" s="316"/>
      <c r="F77" s="328">
        <f aca="true" t="shared" si="3" ref="F77:F85">+D77*E77</f>
        <v>0</v>
      </c>
    </row>
    <row r="78" spans="1:6" ht="38.25">
      <c r="A78" s="324" t="s">
        <v>177</v>
      </c>
      <c r="B78" s="313" t="s">
        <v>21</v>
      </c>
      <c r="C78" s="326" t="s">
        <v>147</v>
      </c>
      <c r="D78" s="327">
        <v>20</v>
      </c>
      <c r="F78" s="631">
        <f t="shared" si="3"/>
        <v>0</v>
      </c>
    </row>
    <row r="79" spans="1:6" ht="12.75">
      <c r="A79" s="386"/>
      <c r="B79" s="415"/>
      <c r="C79" s="314"/>
      <c r="D79" s="315"/>
      <c r="E79" s="316"/>
      <c r="F79" s="328">
        <f t="shared" si="3"/>
        <v>0</v>
      </c>
    </row>
    <row r="80" spans="1:6" ht="57" customHeight="1">
      <c r="A80" s="386" t="s">
        <v>200</v>
      </c>
      <c r="B80" s="387" t="s">
        <v>333</v>
      </c>
      <c r="C80" s="314"/>
      <c r="D80" s="315"/>
      <c r="E80" s="316"/>
      <c r="F80" s="328">
        <f t="shared" si="3"/>
        <v>0</v>
      </c>
    </row>
    <row r="81" spans="1:6" ht="12.75">
      <c r="A81" s="386"/>
      <c r="B81" s="387" t="s">
        <v>239</v>
      </c>
      <c r="C81" s="314" t="s">
        <v>139</v>
      </c>
      <c r="D81" s="315">
        <v>1</v>
      </c>
      <c r="E81" s="316"/>
      <c r="F81" s="631">
        <f t="shared" si="3"/>
        <v>0</v>
      </c>
    </row>
    <row r="82" spans="1:6" ht="12.75">
      <c r="A82" s="386"/>
      <c r="B82" s="402"/>
      <c r="C82" s="314"/>
      <c r="D82" s="315"/>
      <c r="E82" s="316"/>
      <c r="F82" s="328">
        <f t="shared" si="3"/>
        <v>0</v>
      </c>
    </row>
    <row r="83" spans="1:6" ht="25.5">
      <c r="A83" s="386" t="s">
        <v>201</v>
      </c>
      <c r="B83" s="402" t="s">
        <v>240</v>
      </c>
      <c r="C83" s="314" t="s">
        <v>172</v>
      </c>
      <c r="D83" s="315">
        <v>1100</v>
      </c>
      <c r="E83" s="316"/>
      <c r="F83" s="631">
        <f t="shared" si="3"/>
        <v>0</v>
      </c>
    </row>
    <row r="84" spans="1:6" ht="12.75">
      <c r="A84" s="386"/>
      <c r="B84" s="416"/>
      <c r="C84" s="314"/>
      <c r="D84" s="315"/>
      <c r="E84" s="316"/>
      <c r="F84" s="328">
        <f t="shared" si="3"/>
        <v>0</v>
      </c>
    </row>
    <row r="85" spans="1:6" ht="38.25">
      <c r="A85" s="386" t="s">
        <v>203</v>
      </c>
      <c r="B85" s="414" t="s">
        <v>241</v>
      </c>
      <c r="C85" s="314" t="s">
        <v>172</v>
      </c>
      <c r="D85" s="315">
        <v>100</v>
      </c>
      <c r="E85" s="316"/>
      <c r="F85" s="631">
        <f t="shared" si="3"/>
        <v>0</v>
      </c>
    </row>
    <row r="86" spans="1:5" ht="12.75">
      <c r="A86" s="386"/>
      <c r="B86" s="414"/>
      <c r="C86" s="314"/>
      <c r="D86" s="315"/>
      <c r="E86" s="316"/>
    </row>
    <row r="87" spans="1:6" ht="13.5" thickBot="1">
      <c r="A87" s="403"/>
      <c r="B87" s="404" t="s">
        <v>24</v>
      </c>
      <c r="C87" s="405"/>
      <c r="D87" s="406"/>
      <c r="E87" s="407"/>
      <c r="F87" s="408">
        <f>SUM(F77:F86)</f>
        <v>0</v>
      </c>
    </row>
    <row r="88" spans="1:6" ht="12.75">
      <c r="A88" s="379"/>
      <c r="B88" s="409"/>
      <c r="C88" s="410"/>
      <c r="D88" s="411"/>
      <c r="E88" s="383"/>
      <c r="F88" s="412"/>
    </row>
    <row r="89" spans="1:6" ht="12.75">
      <c r="A89" s="379"/>
      <c r="B89" s="409"/>
      <c r="C89" s="410"/>
      <c r="D89" s="411"/>
      <c r="E89" s="383"/>
      <c r="F89" s="412"/>
    </row>
    <row r="90" spans="1:5" ht="12.75">
      <c r="A90" s="350" t="s">
        <v>1248</v>
      </c>
      <c r="B90" s="1275" t="s">
        <v>1249</v>
      </c>
      <c r="C90" s="314"/>
      <c r="D90" s="315"/>
      <c r="E90" s="316"/>
    </row>
    <row r="91" spans="1:6" ht="12.75">
      <c r="A91" s="386"/>
      <c r="B91" s="414"/>
      <c r="C91" s="314"/>
      <c r="D91" s="315"/>
      <c r="E91" s="316"/>
      <c r="F91" s="328">
        <f>+D91*E91</f>
        <v>0</v>
      </c>
    </row>
    <row r="92" spans="1:12" ht="12.75">
      <c r="A92" s="1276" t="s">
        <v>20</v>
      </c>
      <c r="B92" s="1275" t="s">
        <v>1250</v>
      </c>
      <c r="C92" s="314"/>
      <c r="D92" s="315"/>
      <c r="E92" s="316"/>
      <c r="F92" s="635"/>
      <c r="G92" s="427"/>
      <c r="H92" s="427"/>
      <c r="I92" s="331"/>
      <c r="J92" s="331"/>
      <c r="K92" s="331"/>
      <c r="L92" s="331"/>
    </row>
    <row r="93" spans="1:12" ht="89.25">
      <c r="A93" s="350"/>
      <c r="B93" s="402" t="s">
        <v>1251</v>
      </c>
      <c r="C93" s="314" t="s">
        <v>139</v>
      </c>
      <c r="D93" s="315">
        <v>1</v>
      </c>
      <c r="E93" s="316"/>
      <c r="F93" s="637">
        <f>+D93*E93</f>
        <v>0</v>
      </c>
      <c r="G93" s="427"/>
      <c r="H93" s="427"/>
      <c r="I93" s="331"/>
      <c r="J93" s="331"/>
      <c r="K93" s="331"/>
      <c r="L93" s="331"/>
    </row>
    <row r="94" spans="1:12" ht="12.75">
      <c r="A94" s="350"/>
      <c r="B94" s="402"/>
      <c r="C94" s="314"/>
      <c r="D94" s="315"/>
      <c r="E94" s="316"/>
      <c r="F94" s="637"/>
      <c r="G94" s="427"/>
      <c r="H94" s="427"/>
      <c r="I94" s="331"/>
      <c r="J94" s="331"/>
      <c r="K94" s="331"/>
      <c r="L94" s="331"/>
    </row>
    <row r="95" spans="1:12" ht="12.75">
      <c r="A95" s="350"/>
      <c r="B95" s="402"/>
      <c r="C95" s="314"/>
      <c r="D95" s="315"/>
      <c r="E95" s="316"/>
      <c r="F95" s="637"/>
      <c r="G95" s="427"/>
      <c r="H95" s="427"/>
      <c r="I95" s="331"/>
      <c r="J95" s="331"/>
      <c r="K95" s="331"/>
      <c r="L95" s="331"/>
    </row>
    <row r="96" spans="1:12" ht="12.75">
      <c r="A96" s="350"/>
      <c r="B96" s="402"/>
      <c r="C96" s="314"/>
      <c r="D96" s="315"/>
      <c r="E96" s="316"/>
      <c r="F96" s="637"/>
      <c r="G96" s="427"/>
      <c r="H96" s="427"/>
      <c r="I96" s="331"/>
      <c r="J96" s="331"/>
      <c r="K96" s="331"/>
      <c r="L96" s="331"/>
    </row>
    <row r="97" spans="1:12" ht="12.75">
      <c r="A97" s="350"/>
      <c r="B97" s="402"/>
      <c r="C97" s="314"/>
      <c r="D97" s="315"/>
      <c r="E97" s="316"/>
      <c r="F97" s="637"/>
      <c r="G97" s="427"/>
      <c r="H97" s="427"/>
      <c r="I97" s="331"/>
      <c r="J97" s="331"/>
      <c r="K97" s="331"/>
      <c r="L97" s="331"/>
    </row>
    <row r="98" spans="1:12" ht="12.75">
      <c r="A98" s="1276" t="s">
        <v>22</v>
      </c>
      <c r="B98" s="1275" t="s">
        <v>1252</v>
      </c>
      <c r="C98" s="314"/>
      <c r="D98" s="315"/>
      <c r="E98" s="316"/>
      <c r="F98" s="635">
        <f>+D98*E98</f>
        <v>0</v>
      </c>
      <c r="G98" s="427"/>
      <c r="H98" s="427"/>
      <c r="I98" s="331"/>
      <c r="J98" s="331"/>
      <c r="K98" s="331"/>
      <c r="L98" s="331"/>
    </row>
    <row r="99" spans="1:12" ht="118.5" customHeight="1">
      <c r="A99" s="350"/>
      <c r="B99" s="402" t="s">
        <v>1253</v>
      </c>
      <c r="C99" s="314" t="s">
        <v>139</v>
      </c>
      <c r="D99" s="315">
        <v>1</v>
      </c>
      <c r="E99" s="316"/>
      <c r="F99" s="637">
        <f>+D99*E99</f>
        <v>0</v>
      </c>
      <c r="G99" s="427"/>
      <c r="H99" s="427"/>
      <c r="I99" s="331"/>
      <c r="J99" s="331"/>
      <c r="K99" s="331"/>
      <c r="L99" s="331"/>
    </row>
    <row r="100" spans="1:5" ht="12.75">
      <c r="A100" s="386"/>
      <c r="B100" s="414"/>
      <c r="C100" s="314"/>
      <c r="D100" s="315"/>
      <c r="E100" s="316"/>
    </row>
    <row r="101" spans="1:6" ht="13.5" thickBot="1">
      <c r="A101" s="403"/>
      <c r="B101" s="404" t="s">
        <v>1254</v>
      </c>
      <c r="C101" s="405"/>
      <c r="D101" s="406"/>
      <c r="E101" s="407"/>
      <c r="F101" s="408">
        <f>SUM(F91:F100)</f>
        <v>0</v>
      </c>
    </row>
    <row r="102" spans="1:5" ht="13.5" thickBot="1">
      <c r="A102" s="386"/>
      <c r="B102" s="413"/>
      <c r="C102" s="314"/>
      <c r="D102" s="315"/>
      <c r="E102" s="316"/>
    </row>
    <row r="103" spans="1:6" ht="12.75">
      <c r="A103" s="417" t="s">
        <v>163</v>
      </c>
      <c r="B103" s="418" t="s">
        <v>25</v>
      </c>
      <c r="C103" s="419" t="s">
        <v>135</v>
      </c>
      <c r="D103" s="420"/>
      <c r="E103" s="421"/>
      <c r="F103" s="422">
        <f>+F101+F87+F73+F59+F48</f>
        <v>0</v>
      </c>
    </row>
  </sheetData>
  <sheetProtection selectLockedCells="1" selectUnlockedCells="1"/>
  <printOptions/>
  <pageMargins left="0.7875" right="0.7875" top="1.0527777777777778" bottom="1.0527777777777778" header="0.7875" footer="0.7875"/>
  <pageSetup horizontalDpi="300" verticalDpi="300" orientation="portrait" r:id="rId1"/>
  <rowBreaks count="2" manualBreakCount="2">
    <brk id="43" max="255" man="1"/>
    <brk id="67" max="255" man="1"/>
  </rowBreaks>
</worksheet>
</file>

<file path=xl/worksheets/sheet14.xml><?xml version="1.0" encoding="utf-8"?>
<worksheet xmlns="http://schemas.openxmlformats.org/spreadsheetml/2006/main" xmlns:r="http://schemas.openxmlformats.org/officeDocument/2006/relationships">
  <sheetPr>
    <tabColor indexed="10"/>
  </sheetPr>
  <dimension ref="A1:L31"/>
  <sheetViews>
    <sheetView showZeros="0" view="pageBreakPreview" zoomScale="160" zoomScaleNormal="120" zoomScaleSheetLayoutView="160" workbookViewId="0" topLeftCell="A16">
      <selection activeCell="F25" sqref="F25"/>
    </sheetView>
  </sheetViews>
  <sheetFormatPr defaultColWidth="9.140625" defaultRowHeight="12.75"/>
  <cols>
    <col min="1" max="1" width="3.421875" style="288" customWidth="1"/>
    <col min="2" max="2" width="52.7109375" style="289" customWidth="1"/>
    <col min="3" max="3" width="4.8515625" style="289" customWidth="1"/>
    <col min="4" max="4" width="4.8515625" style="290" customWidth="1"/>
    <col min="5" max="5" width="9.7109375" style="640" customWidth="1"/>
    <col min="6" max="6" width="10.8515625" style="640" customWidth="1"/>
    <col min="7" max="7" width="12.7109375" style="291" customWidth="1"/>
    <col min="8" max="9" width="9.140625" style="292" customWidth="1"/>
    <col min="10" max="16384" width="9.140625" style="293" customWidth="1"/>
  </cols>
  <sheetData>
    <row r="1" spans="1:9" s="301" customFormat="1" ht="12.75">
      <c r="A1" s="642" t="s">
        <v>175</v>
      </c>
      <c r="B1" s="632" t="s">
        <v>26</v>
      </c>
      <c r="C1" s="632"/>
      <c r="D1" s="643"/>
      <c r="E1" s="644"/>
      <c r="F1" s="644"/>
      <c r="G1" s="645"/>
      <c r="H1" s="300"/>
      <c r="I1" s="300"/>
    </row>
    <row r="2" spans="1:9" s="301" customFormat="1" ht="12.75">
      <c r="A2" s="642"/>
      <c r="B2" s="632"/>
      <c r="C2" s="632"/>
      <c r="D2" s="643"/>
      <c r="E2" s="644"/>
      <c r="F2" s="644"/>
      <c r="G2" s="645"/>
      <c r="H2" s="300"/>
      <c r="I2" s="300"/>
    </row>
    <row r="3" spans="1:9" s="301" customFormat="1" ht="12.75">
      <c r="A3" s="642" t="s">
        <v>175</v>
      </c>
      <c r="B3" s="632" t="s">
        <v>27</v>
      </c>
      <c r="C3" s="632"/>
      <c r="D3" s="643"/>
      <c r="E3" s="644"/>
      <c r="F3" s="644"/>
      <c r="G3" s="646">
        <f>G27</f>
        <v>0</v>
      </c>
      <c r="H3" s="300"/>
      <c r="I3" s="300"/>
    </row>
    <row r="4" spans="1:9" s="301" customFormat="1" ht="9.75" customHeight="1">
      <c r="A4" s="633"/>
      <c r="B4" s="424"/>
      <c r="C4" s="424"/>
      <c r="D4" s="290"/>
      <c r="E4" s="638"/>
      <c r="F4" s="638"/>
      <c r="G4" s="291"/>
      <c r="H4" s="300"/>
      <c r="I4" s="300"/>
    </row>
    <row r="5" spans="1:9" s="301" customFormat="1" ht="93" customHeight="1">
      <c r="A5" s="1277" t="s">
        <v>136</v>
      </c>
      <c r="B5" s="726" t="s">
        <v>334</v>
      </c>
      <c r="C5" s="1278"/>
      <c r="D5" s="1279" t="s">
        <v>120</v>
      </c>
      <c r="E5" s="1280">
        <v>102</v>
      </c>
      <c r="F5" s="1280"/>
      <c r="G5" s="637">
        <f aca="true" t="shared" si="0" ref="G5:G26">+E5*F5</f>
        <v>0</v>
      </c>
      <c r="H5" s="300"/>
      <c r="I5" s="300"/>
    </row>
    <row r="6" spans="1:7" ht="12.75">
      <c r="A6" s="1277"/>
      <c r="B6" s="423"/>
      <c r="C6" s="1278"/>
      <c r="D6" s="1279"/>
      <c r="E6" s="1280"/>
      <c r="F6" s="1280"/>
      <c r="G6" s="635">
        <f t="shared" si="0"/>
        <v>0</v>
      </c>
    </row>
    <row r="7" spans="1:7" ht="78.75" customHeight="1">
      <c r="A7" s="1277" t="s">
        <v>137</v>
      </c>
      <c r="B7" s="1278" t="s">
        <v>336</v>
      </c>
      <c r="C7" s="1278"/>
      <c r="D7" s="1279" t="s">
        <v>120</v>
      </c>
      <c r="E7" s="1280">
        <v>40.5</v>
      </c>
      <c r="F7" s="1280"/>
      <c r="G7" s="637">
        <f t="shared" si="0"/>
        <v>0</v>
      </c>
    </row>
    <row r="8" spans="1:7" ht="12.75">
      <c r="A8" s="1277"/>
      <c r="B8" s="1278"/>
      <c r="C8" s="1278"/>
      <c r="D8" s="1279"/>
      <c r="E8" s="1280"/>
      <c r="F8" s="1280"/>
      <c r="G8" s="635">
        <f>+E8*F8</f>
        <v>0</v>
      </c>
    </row>
    <row r="9" spans="1:8" ht="55.5" customHeight="1">
      <c r="A9" s="1277" t="s">
        <v>1255</v>
      </c>
      <c r="B9" s="1278" t="s">
        <v>1256</v>
      </c>
      <c r="C9" s="1278"/>
      <c r="D9" s="1279" t="s">
        <v>120</v>
      </c>
      <c r="E9" s="1280">
        <v>3.3</v>
      </c>
      <c r="F9" s="1280"/>
      <c r="G9" s="637">
        <f>+E9*F9</f>
        <v>0</v>
      </c>
      <c r="H9" s="362"/>
    </row>
    <row r="10" spans="1:7" ht="12.75">
      <c r="A10" s="1277"/>
      <c r="B10" s="1278"/>
      <c r="C10" s="1278"/>
      <c r="D10" s="1279"/>
      <c r="E10" s="1280"/>
      <c r="F10" s="1280"/>
      <c r="G10" s="635">
        <f t="shared" si="0"/>
        <v>0</v>
      </c>
    </row>
    <row r="11" spans="1:8" ht="55.5" customHeight="1">
      <c r="A11" s="1277" t="s">
        <v>138</v>
      </c>
      <c r="B11" s="1278" t="s">
        <v>335</v>
      </c>
      <c r="C11" s="1278"/>
      <c r="D11" s="1279" t="s">
        <v>147</v>
      </c>
      <c r="E11" s="1280">
        <v>2.4</v>
      </c>
      <c r="F11" s="1280"/>
      <c r="G11" s="637">
        <f t="shared" si="0"/>
        <v>0</v>
      </c>
      <c r="H11" s="362"/>
    </row>
    <row r="12" spans="1:8" ht="12.75">
      <c r="A12" s="1277"/>
      <c r="B12" s="1278"/>
      <c r="C12" s="1278"/>
      <c r="D12" s="1279"/>
      <c r="E12" s="1280"/>
      <c r="F12" s="1280"/>
      <c r="G12" s="635">
        <f t="shared" si="0"/>
        <v>0</v>
      </c>
      <c r="H12" s="362"/>
    </row>
    <row r="13" spans="1:8" ht="63.75">
      <c r="A13" s="1277" t="s">
        <v>140</v>
      </c>
      <c r="B13" s="1281" t="s">
        <v>1230</v>
      </c>
      <c r="C13" s="1278"/>
      <c r="D13" s="1279" t="s">
        <v>120</v>
      </c>
      <c r="E13" s="1280">
        <v>10.5</v>
      </c>
      <c r="F13" s="1280"/>
      <c r="G13" s="637">
        <f t="shared" si="0"/>
        <v>0</v>
      </c>
      <c r="H13" s="362"/>
    </row>
    <row r="14" spans="1:8" ht="12.75">
      <c r="A14" s="1277"/>
      <c r="B14" s="726"/>
      <c r="C14" s="1278"/>
      <c r="D14" s="1279"/>
      <c r="E14" s="1280"/>
      <c r="F14" s="1280"/>
      <c r="G14" s="635">
        <f t="shared" si="0"/>
        <v>0</v>
      </c>
      <c r="H14" s="362"/>
    </row>
    <row r="15" spans="1:8" ht="89.25">
      <c r="A15" s="1277" t="s">
        <v>141</v>
      </c>
      <c r="B15" s="726" t="s">
        <v>1231</v>
      </c>
      <c r="C15" s="1278"/>
      <c r="D15" s="1279" t="s">
        <v>120</v>
      </c>
      <c r="E15" s="1280">
        <v>62</v>
      </c>
      <c r="F15" s="1280"/>
      <c r="G15" s="637">
        <f t="shared" si="0"/>
        <v>0</v>
      </c>
      <c r="H15" s="362"/>
    </row>
    <row r="16" spans="1:8" ht="12.75">
      <c r="A16" s="1277"/>
      <c r="B16" s="726"/>
      <c r="C16" s="1278"/>
      <c r="D16" s="1279"/>
      <c r="E16" s="1280"/>
      <c r="F16" s="1280"/>
      <c r="G16" s="635">
        <f t="shared" si="0"/>
        <v>0</v>
      </c>
      <c r="H16" s="362"/>
    </row>
    <row r="17" spans="1:8" ht="25.5">
      <c r="A17" s="1277" t="s">
        <v>142</v>
      </c>
      <c r="B17" s="726" t="s">
        <v>242</v>
      </c>
      <c r="C17" s="1278"/>
      <c r="D17" s="1279" t="s">
        <v>139</v>
      </c>
      <c r="E17" s="1280">
        <v>1</v>
      </c>
      <c r="F17" s="1280"/>
      <c r="G17" s="637">
        <f t="shared" si="0"/>
        <v>0</v>
      </c>
      <c r="H17" s="362"/>
    </row>
    <row r="18" spans="1:8" ht="12.75">
      <c r="A18" s="1277"/>
      <c r="B18" s="726"/>
      <c r="C18" s="1278"/>
      <c r="D18" s="1279"/>
      <c r="E18" s="1280"/>
      <c r="F18" s="1280"/>
      <c r="G18" s="635">
        <f t="shared" si="0"/>
        <v>0</v>
      </c>
      <c r="H18" s="362"/>
    </row>
    <row r="19" spans="1:8" ht="51">
      <c r="A19" s="1277" t="s">
        <v>144</v>
      </c>
      <c r="B19" s="726" t="s">
        <v>243</v>
      </c>
      <c r="C19" s="1278"/>
      <c r="D19" s="1279" t="s">
        <v>139</v>
      </c>
      <c r="E19" s="1280">
        <v>1</v>
      </c>
      <c r="F19" s="1280"/>
      <c r="G19" s="637">
        <f t="shared" si="0"/>
        <v>0</v>
      </c>
      <c r="H19" s="362"/>
    </row>
    <row r="20" spans="1:8" ht="12.75">
      <c r="A20" s="1277"/>
      <c r="B20" s="726"/>
      <c r="C20" s="1278"/>
      <c r="D20" s="1279"/>
      <c r="E20" s="1280"/>
      <c r="F20" s="1280"/>
      <c r="G20" s="635">
        <f t="shared" si="0"/>
        <v>0</v>
      </c>
      <c r="H20" s="362"/>
    </row>
    <row r="21" spans="1:8" ht="38.25">
      <c r="A21" s="1277" t="s">
        <v>146</v>
      </c>
      <c r="B21" s="726" t="s">
        <v>1229</v>
      </c>
      <c r="C21" s="1278"/>
      <c r="D21" s="1279" t="s">
        <v>139</v>
      </c>
      <c r="E21" s="1280">
        <v>5</v>
      </c>
      <c r="F21" s="1280"/>
      <c r="G21" s="637">
        <f t="shared" si="0"/>
        <v>0</v>
      </c>
      <c r="H21" s="362"/>
    </row>
    <row r="22" spans="1:8" ht="12.75">
      <c r="A22" s="1277"/>
      <c r="B22" s="726"/>
      <c r="C22" s="1278"/>
      <c r="D22" s="1279"/>
      <c r="E22" s="1280"/>
      <c r="F22" s="1280"/>
      <c r="G22" s="635">
        <f t="shared" si="0"/>
        <v>0</v>
      </c>
      <c r="H22" s="362"/>
    </row>
    <row r="23" spans="1:8" ht="76.5">
      <c r="A23" s="1277" t="s">
        <v>148</v>
      </c>
      <c r="B23" s="726" t="s">
        <v>1232</v>
      </c>
      <c r="C23" s="1278"/>
      <c r="D23" s="1279" t="s">
        <v>120</v>
      </c>
      <c r="E23" s="1280">
        <v>1.5</v>
      </c>
      <c r="F23" s="1280"/>
      <c r="G23" s="635">
        <f t="shared" si="0"/>
        <v>0</v>
      </c>
      <c r="H23" s="362"/>
    </row>
    <row r="24" spans="1:8" ht="12.75">
      <c r="A24" s="1277"/>
      <c r="B24" s="726"/>
      <c r="C24" s="1278"/>
      <c r="D24" s="1279"/>
      <c r="E24" s="1280"/>
      <c r="F24" s="1280"/>
      <c r="G24" s="635">
        <f t="shared" si="0"/>
        <v>0</v>
      </c>
      <c r="H24" s="362"/>
    </row>
    <row r="25" spans="1:8" ht="38.25">
      <c r="A25" s="1277" t="s">
        <v>150</v>
      </c>
      <c r="B25" s="726" t="s">
        <v>337</v>
      </c>
      <c r="C25" s="1278"/>
      <c r="D25" s="1279" t="s">
        <v>149</v>
      </c>
      <c r="E25" s="1280">
        <v>1</v>
      </c>
      <c r="F25" s="1280"/>
      <c r="G25" s="635">
        <f t="shared" si="0"/>
        <v>0</v>
      </c>
      <c r="H25" s="362"/>
    </row>
    <row r="26" spans="1:8" ht="12.75">
      <c r="A26" s="634"/>
      <c r="B26" s="424"/>
      <c r="C26" s="424"/>
      <c r="D26" s="636"/>
      <c r="E26" s="639"/>
      <c r="F26" s="639"/>
      <c r="G26" s="635">
        <f t="shared" si="0"/>
        <v>0</v>
      </c>
      <c r="H26" s="362"/>
    </row>
    <row r="27" spans="1:12" s="270" customFormat="1" ht="12.75">
      <c r="A27" s="641" t="s">
        <v>175</v>
      </c>
      <c r="B27" s="425" t="s">
        <v>27</v>
      </c>
      <c r="C27" s="425"/>
      <c r="D27" s="636" t="s">
        <v>135</v>
      </c>
      <c r="E27" s="639"/>
      <c r="F27" s="639"/>
      <c r="G27" s="635">
        <f>SUM(G5:G26)</f>
        <v>0</v>
      </c>
      <c r="H27" s="362"/>
      <c r="I27" s="302"/>
      <c r="J27" s="302"/>
      <c r="K27" s="302"/>
      <c r="L27" s="282"/>
    </row>
    <row r="28" spans="2:8" ht="12.75">
      <c r="B28" s="424"/>
      <c r="C28" s="424"/>
      <c r="D28" s="636"/>
      <c r="E28" s="639"/>
      <c r="F28" s="639"/>
      <c r="H28" s="362"/>
    </row>
    <row r="29" ht="12.75">
      <c r="H29" s="362"/>
    </row>
    <row r="30" ht="12.75">
      <c r="H30" s="362"/>
    </row>
    <row r="31" ht="12.75">
      <c r="H31" s="362"/>
    </row>
  </sheetData>
  <sheetProtection selectLockedCells="1" selectUnlockedCells="1"/>
  <printOptions/>
  <pageMargins left="0.7875" right="0.7875" top="1.0527777777777778" bottom="1.0527777777777778" header="0.7875" footer="0.7875"/>
  <pageSetup horizontalDpi="300" verticalDpi="300" orientation="portrait" paperSize="9" scale="87" r:id="rId1"/>
</worksheet>
</file>

<file path=xl/worksheets/sheet15.xml><?xml version="1.0" encoding="utf-8"?>
<worksheet xmlns="http://schemas.openxmlformats.org/spreadsheetml/2006/main" xmlns:r="http://schemas.openxmlformats.org/officeDocument/2006/relationships">
  <sheetPr>
    <tabColor indexed="43"/>
  </sheetPr>
  <dimension ref="A1:IV93"/>
  <sheetViews>
    <sheetView showZeros="0" tabSelected="1" view="pageBreakPreview" zoomScale="160" zoomScaleNormal="120" zoomScaleSheetLayoutView="160" workbookViewId="0" topLeftCell="A1">
      <selection activeCell="E86" sqref="E86:E89"/>
    </sheetView>
  </sheetViews>
  <sheetFormatPr defaultColWidth="9.140625" defaultRowHeight="12.75"/>
  <cols>
    <col min="1" max="1" width="3.421875" style="657" customWidth="1"/>
    <col min="2" max="2" width="48.28125" style="321" customWidth="1"/>
    <col min="3" max="3" width="4.8515625" style="314" customWidth="1"/>
    <col min="4" max="4" width="9.7109375" style="315" customWidth="1"/>
    <col min="5" max="5" width="10.8515625" style="316" customWidth="1"/>
    <col min="6" max="6" width="12.7109375" style="426" customWidth="1"/>
    <col min="7" max="8" width="9.140625" style="427" customWidth="1"/>
    <col min="9" max="16384" width="9.140625" style="331" customWidth="1"/>
  </cols>
  <sheetData>
    <row r="1" spans="1:8" s="339" customFormat="1" ht="12.75">
      <c r="A1" s="649" t="s">
        <v>129</v>
      </c>
      <c r="B1" s="295" t="s">
        <v>28</v>
      </c>
      <c r="C1" s="296"/>
      <c r="D1" s="297"/>
      <c r="E1" s="298"/>
      <c r="F1" s="426"/>
      <c r="G1" s="428"/>
      <c r="H1" s="428"/>
    </row>
    <row r="2" spans="1:8" s="339" customFormat="1" ht="12.75">
      <c r="A2" s="649">
        <v>1</v>
      </c>
      <c r="B2" s="295" t="s">
        <v>90</v>
      </c>
      <c r="C2" s="296"/>
      <c r="D2" s="297"/>
      <c r="E2" s="298"/>
      <c r="F2" s="426">
        <f>F61</f>
        <v>0</v>
      </c>
      <c r="G2" s="428"/>
      <c r="H2" s="428"/>
    </row>
    <row r="3" spans="1:8" s="339" customFormat="1" ht="12.75">
      <c r="A3" s="649" t="s">
        <v>29</v>
      </c>
      <c r="B3" s="295" t="s">
        <v>30</v>
      </c>
      <c r="C3" s="296"/>
      <c r="D3" s="297"/>
      <c r="E3" s="298"/>
      <c r="F3" s="426">
        <f>F91</f>
        <v>0</v>
      </c>
      <c r="G3" s="428"/>
      <c r="H3" s="428"/>
    </row>
    <row r="4" spans="1:11" s="157" customFormat="1" ht="12.75">
      <c r="A4" s="650" t="s">
        <v>129</v>
      </c>
      <c r="B4" s="429" t="s">
        <v>31</v>
      </c>
      <c r="C4" s="430"/>
      <c r="D4" s="431"/>
      <c r="E4" s="432"/>
      <c r="F4" s="433">
        <f>SUM(F2:F3)</f>
        <v>0</v>
      </c>
      <c r="H4" s="204"/>
      <c r="I4" s="204"/>
      <c r="J4" s="204"/>
      <c r="K4" s="158"/>
    </row>
    <row r="5" spans="1:8" s="339" customFormat="1" ht="12.75">
      <c r="A5" s="649"/>
      <c r="B5" s="295"/>
      <c r="C5" s="296"/>
      <c r="D5" s="297"/>
      <c r="E5" s="298"/>
      <c r="F5" s="426"/>
      <c r="G5" s="428"/>
      <c r="H5" s="428"/>
    </row>
    <row r="6" spans="1:11" s="157" customFormat="1" ht="12.75">
      <c r="A6" s="651">
        <v>1</v>
      </c>
      <c r="B6" s="434" t="s">
        <v>90</v>
      </c>
      <c r="C6" s="435"/>
      <c r="D6" s="284"/>
      <c r="E6" s="383"/>
      <c r="F6" s="136"/>
      <c r="H6" s="204"/>
      <c r="I6" s="204"/>
      <c r="J6" s="204"/>
      <c r="K6" s="158"/>
    </row>
    <row r="7" spans="1:11" s="157" customFormat="1" ht="12.75">
      <c r="A7" s="647"/>
      <c r="B7" s="434" t="s">
        <v>32</v>
      </c>
      <c r="C7" s="435"/>
      <c r="D7" s="284"/>
      <c r="E7" s="383"/>
      <c r="F7" s="136"/>
      <c r="H7" s="204"/>
      <c r="I7" s="204"/>
      <c r="J7" s="204"/>
      <c r="K7" s="158"/>
    </row>
    <row r="8" spans="1:11" s="157" customFormat="1" ht="12.75">
      <c r="A8" s="651" t="s">
        <v>136</v>
      </c>
      <c r="B8" s="434" t="s">
        <v>33</v>
      </c>
      <c r="C8" s="435"/>
      <c r="D8" s="284"/>
      <c r="E8" s="383"/>
      <c r="F8" s="136"/>
      <c r="H8" s="204"/>
      <c r="I8" s="204"/>
      <c r="J8" s="204"/>
      <c r="K8" s="158"/>
    </row>
    <row r="9" spans="1:11" s="157" customFormat="1" ht="121.5" customHeight="1">
      <c r="A9" s="651"/>
      <c r="B9" s="436" t="s">
        <v>245</v>
      </c>
      <c r="C9" s="435"/>
      <c r="D9" s="284"/>
      <c r="E9" s="383"/>
      <c r="F9" s="136"/>
      <c r="H9" s="204"/>
      <c r="I9" s="204"/>
      <c r="J9" s="204"/>
      <c r="K9" s="158"/>
    </row>
    <row r="10" spans="1:11" s="157" customFormat="1" ht="12.75">
      <c r="A10" s="651"/>
      <c r="B10" s="441" t="s">
        <v>277</v>
      </c>
      <c r="C10" s="435" t="s">
        <v>139</v>
      </c>
      <c r="D10" s="284">
        <v>1</v>
      </c>
      <c r="E10" s="383"/>
      <c r="F10" s="136">
        <f aca="true" t="shared" si="0" ref="F10:F39">+D10*E10</f>
        <v>0</v>
      </c>
      <c r="H10" s="204"/>
      <c r="I10" s="204"/>
      <c r="J10" s="204"/>
      <c r="K10" s="158"/>
    </row>
    <row r="11" spans="1:11" s="157" customFormat="1" ht="12.75">
      <c r="A11" s="651"/>
      <c r="B11" s="437"/>
      <c r="C11" s="435"/>
      <c r="D11" s="284"/>
      <c r="E11" s="383"/>
      <c r="F11" s="136">
        <f t="shared" si="0"/>
        <v>0</v>
      </c>
      <c r="H11" s="204"/>
      <c r="I11" s="204"/>
      <c r="J11" s="204"/>
      <c r="K11" s="158"/>
    </row>
    <row r="12" spans="1:11" s="157" customFormat="1" ht="12.75">
      <c r="A12" s="651"/>
      <c r="B12" s="434" t="s">
        <v>34</v>
      </c>
      <c r="C12" s="435"/>
      <c r="D12" s="284"/>
      <c r="E12" s="383"/>
      <c r="F12" s="136">
        <f t="shared" si="0"/>
        <v>0</v>
      </c>
      <c r="H12" s="204"/>
      <c r="I12" s="204"/>
      <c r="J12" s="204"/>
      <c r="K12" s="158"/>
    </row>
    <row r="13" spans="1:11" s="157" customFormat="1" ht="12.75">
      <c r="A13" s="651" t="s">
        <v>137</v>
      </c>
      <c r="B13" s="438" t="s">
        <v>35</v>
      </c>
      <c r="C13" s="435"/>
      <c r="D13" s="284"/>
      <c r="E13" s="383"/>
      <c r="F13" s="136">
        <f t="shared" si="0"/>
        <v>0</v>
      </c>
      <c r="H13" s="204"/>
      <c r="I13" s="204"/>
      <c r="J13" s="204"/>
      <c r="K13" s="158"/>
    </row>
    <row r="14" spans="1:11" s="157" customFormat="1" ht="53.25" customHeight="1">
      <c r="A14" s="652"/>
      <c r="B14" s="439" t="s">
        <v>275</v>
      </c>
      <c r="C14" s="435"/>
      <c r="D14" s="284"/>
      <c r="E14" s="383"/>
      <c r="F14" s="136">
        <f t="shared" si="0"/>
        <v>0</v>
      </c>
      <c r="H14" s="204"/>
      <c r="I14" s="204"/>
      <c r="J14" s="204"/>
      <c r="K14" s="158"/>
    </row>
    <row r="15" spans="1:11" s="157" customFormat="1" ht="12.75" customHeight="1">
      <c r="A15" s="652"/>
      <c r="B15" s="439" t="s">
        <v>276</v>
      </c>
      <c r="C15" s="435" t="s">
        <v>139</v>
      </c>
      <c r="D15" s="284">
        <v>1</v>
      </c>
      <c r="E15" s="383"/>
      <c r="F15" s="136">
        <f t="shared" si="0"/>
        <v>0</v>
      </c>
      <c r="H15" s="204"/>
      <c r="I15" s="204"/>
      <c r="J15" s="204"/>
      <c r="K15" s="158"/>
    </row>
    <row r="16" spans="1:11" s="157" customFormat="1" ht="12.75">
      <c r="A16" s="652"/>
      <c r="B16" s="439"/>
      <c r="C16" s="435"/>
      <c r="D16" s="284"/>
      <c r="E16" s="383"/>
      <c r="F16" s="136">
        <f t="shared" si="0"/>
        <v>0</v>
      </c>
      <c r="H16" s="204"/>
      <c r="I16" s="204"/>
      <c r="J16" s="204"/>
      <c r="K16" s="158"/>
    </row>
    <row r="17" spans="1:11" s="157" customFormat="1" ht="12.75">
      <c r="A17" s="652" t="s">
        <v>138</v>
      </c>
      <c r="B17" s="440" t="s">
        <v>36</v>
      </c>
      <c r="C17" s="435"/>
      <c r="D17" s="284"/>
      <c r="E17" s="383"/>
      <c r="F17" s="136">
        <f t="shared" si="0"/>
        <v>0</v>
      </c>
      <c r="H17" s="204"/>
      <c r="I17" s="204"/>
      <c r="J17" s="204"/>
      <c r="K17" s="158"/>
    </row>
    <row r="18" spans="1:11" s="157" customFormat="1" ht="52.5" customHeight="1">
      <c r="A18" s="652"/>
      <c r="B18" s="1231" t="s">
        <v>275</v>
      </c>
      <c r="C18" s="435"/>
      <c r="D18" s="284"/>
      <c r="E18" s="383"/>
      <c r="F18" s="136">
        <f t="shared" si="0"/>
        <v>0</v>
      </c>
      <c r="H18" s="204"/>
      <c r="I18" s="204"/>
      <c r="J18" s="204"/>
      <c r="K18" s="158"/>
    </row>
    <row r="19" spans="1:11" s="157" customFormat="1" ht="12.75" customHeight="1">
      <c r="A19" s="652"/>
      <c r="B19" s="439" t="s">
        <v>274</v>
      </c>
      <c r="C19" s="435" t="s">
        <v>139</v>
      </c>
      <c r="D19" s="284">
        <v>1</v>
      </c>
      <c r="E19" s="383"/>
      <c r="F19" s="136">
        <f t="shared" si="0"/>
        <v>0</v>
      </c>
      <c r="H19" s="204"/>
      <c r="I19" s="204"/>
      <c r="J19" s="204"/>
      <c r="K19" s="158"/>
    </row>
    <row r="20" spans="1:11" s="157" customFormat="1" ht="12.75">
      <c r="A20" s="652"/>
      <c r="B20" s="439"/>
      <c r="C20" s="435"/>
      <c r="D20" s="284"/>
      <c r="E20" s="383"/>
      <c r="F20" s="136">
        <f t="shared" si="0"/>
        <v>0</v>
      </c>
      <c r="H20" s="204"/>
      <c r="I20" s="204"/>
      <c r="J20" s="204"/>
      <c r="K20" s="158"/>
    </row>
    <row r="21" spans="1:11" s="157" customFormat="1" ht="12.75">
      <c r="A21" s="652" t="s">
        <v>140</v>
      </c>
      <c r="B21" s="440" t="s">
        <v>37</v>
      </c>
      <c r="C21" s="435"/>
      <c r="D21" s="284"/>
      <c r="E21" s="383"/>
      <c r="F21" s="136">
        <f t="shared" si="0"/>
        <v>0</v>
      </c>
      <c r="H21" s="204"/>
      <c r="I21" s="204"/>
      <c r="J21" s="204"/>
      <c r="K21" s="158"/>
    </row>
    <row r="22" spans="1:11" s="157" customFormat="1" ht="80.25" customHeight="1">
      <c r="A22" s="652"/>
      <c r="B22" s="439" t="s">
        <v>338</v>
      </c>
      <c r="C22"/>
      <c r="D22"/>
      <c r="E22"/>
      <c r="F22" s="136">
        <f t="shared" si="0"/>
        <v>0</v>
      </c>
      <c r="H22" s="204"/>
      <c r="I22" s="204"/>
      <c r="J22" s="204"/>
      <c r="K22" s="158"/>
    </row>
    <row r="23" spans="1:11" s="157" customFormat="1" ht="12.75">
      <c r="A23" s="652"/>
      <c r="B23" s="439" t="s">
        <v>273</v>
      </c>
      <c r="C23" s="435" t="s">
        <v>139</v>
      </c>
      <c r="D23" s="284">
        <v>3</v>
      </c>
      <c r="E23" s="383"/>
      <c r="F23" s="136">
        <f t="shared" si="0"/>
        <v>0</v>
      </c>
      <c r="H23" s="204"/>
      <c r="I23" s="204"/>
      <c r="J23" s="204"/>
      <c r="K23" s="158"/>
    </row>
    <row r="24" spans="1:11" s="157" customFormat="1" ht="12.75">
      <c r="A24" s="652"/>
      <c r="B24" s="439"/>
      <c r="C24" s="435"/>
      <c r="D24" s="284"/>
      <c r="E24" s="383"/>
      <c r="F24" s="136">
        <f t="shared" si="0"/>
        <v>0</v>
      </c>
      <c r="H24" s="204"/>
      <c r="I24" s="204"/>
      <c r="J24" s="204"/>
      <c r="K24" s="158"/>
    </row>
    <row r="25" spans="1:11" s="157" customFormat="1" ht="12.75">
      <c r="A25" s="652" t="s">
        <v>141</v>
      </c>
      <c r="B25" s="440" t="s">
        <v>38</v>
      </c>
      <c r="C25" s="435"/>
      <c r="D25" s="284"/>
      <c r="E25" s="383"/>
      <c r="F25" s="136">
        <f t="shared" si="0"/>
        <v>0</v>
      </c>
      <c r="H25" s="204"/>
      <c r="I25" s="204"/>
      <c r="J25" s="204"/>
      <c r="K25" s="158"/>
    </row>
    <row r="26" spans="1:11" s="157" customFormat="1" ht="84.75" customHeight="1">
      <c r="A26" s="652"/>
      <c r="B26" s="439" t="s">
        <v>272</v>
      </c>
      <c r="C26" s="435"/>
      <c r="D26" s="284"/>
      <c r="E26" s="383"/>
      <c r="F26" s="136">
        <f t="shared" si="0"/>
        <v>0</v>
      </c>
      <c r="H26" s="204"/>
      <c r="I26" s="204"/>
      <c r="J26" s="204"/>
      <c r="K26" s="158"/>
    </row>
    <row r="27" spans="1:11" s="157" customFormat="1" ht="12.75">
      <c r="A27" s="652"/>
      <c r="B27" s="439" t="s">
        <v>263</v>
      </c>
      <c r="C27" s="435" t="s">
        <v>139</v>
      </c>
      <c r="D27" s="284">
        <v>1</v>
      </c>
      <c r="E27" s="383"/>
      <c r="F27" s="136">
        <f t="shared" si="0"/>
        <v>0</v>
      </c>
      <c r="H27" s="204"/>
      <c r="I27" s="204"/>
      <c r="J27" s="204"/>
      <c r="K27" s="158"/>
    </row>
    <row r="28" spans="1:11" s="157" customFormat="1" ht="12.75">
      <c r="A28" s="652"/>
      <c r="B28" s="440"/>
      <c r="C28" s="435"/>
      <c r="D28" s="284"/>
      <c r="E28" s="383"/>
      <c r="F28" s="136">
        <f t="shared" si="0"/>
        <v>0</v>
      </c>
      <c r="H28" s="204"/>
      <c r="I28" s="204"/>
      <c r="J28" s="204"/>
      <c r="K28" s="158"/>
    </row>
    <row r="29" spans="1:11" s="157" customFormat="1" ht="12.75">
      <c r="A29" s="652" t="s">
        <v>142</v>
      </c>
      <c r="B29" s="440" t="s">
        <v>39</v>
      </c>
      <c r="C29" s="435"/>
      <c r="D29" s="284"/>
      <c r="E29" s="383"/>
      <c r="F29" s="136">
        <f t="shared" si="0"/>
        <v>0</v>
      </c>
      <c r="H29" s="204"/>
      <c r="I29" s="204"/>
      <c r="J29" s="204"/>
      <c r="K29" s="158"/>
    </row>
    <row r="30" spans="1:11" s="157" customFormat="1" ht="83.25" customHeight="1">
      <c r="A30" s="652"/>
      <c r="B30" s="439" t="s">
        <v>271</v>
      </c>
      <c r="C30" s="435"/>
      <c r="D30" s="284"/>
      <c r="E30" s="383"/>
      <c r="F30" s="136">
        <f t="shared" si="0"/>
        <v>0</v>
      </c>
      <c r="H30" s="204"/>
      <c r="I30" s="204"/>
      <c r="J30" s="204"/>
      <c r="K30" s="158"/>
    </row>
    <row r="31" spans="1:11" s="157" customFormat="1" ht="12.75">
      <c r="A31" s="652"/>
      <c r="B31" s="439" t="s">
        <v>265</v>
      </c>
      <c r="C31" s="435" t="s">
        <v>139</v>
      </c>
      <c r="D31" s="284">
        <v>1</v>
      </c>
      <c r="E31" s="383"/>
      <c r="F31" s="136">
        <f t="shared" si="0"/>
        <v>0</v>
      </c>
      <c r="H31" s="204"/>
      <c r="I31" s="204"/>
      <c r="J31" s="204"/>
      <c r="K31" s="158"/>
    </row>
    <row r="32" spans="1:11" s="157" customFormat="1" ht="12.75">
      <c r="A32" s="652"/>
      <c r="B32" s="440"/>
      <c r="C32" s="435"/>
      <c r="D32" s="284"/>
      <c r="E32" s="383"/>
      <c r="F32" s="136">
        <f t="shared" si="0"/>
        <v>0</v>
      </c>
      <c r="H32" s="204"/>
      <c r="I32" s="204"/>
      <c r="J32" s="204"/>
      <c r="K32" s="158"/>
    </row>
    <row r="33" spans="1:11" s="157" customFormat="1" ht="12.75">
      <c r="A33" s="652" t="s">
        <v>144</v>
      </c>
      <c r="B33" s="440" t="s">
        <v>40</v>
      </c>
      <c r="C33" s="435"/>
      <c r="D33" s="284"/>
      <c r="E33" s="383"/>
      <c r="F33" s="136">
        <f t="shared" si="0"/>
        <v>0</v>
      </c>
      <c r="H33" s="204"/>
      <c r="I33" s="204"/>
      <c r="J33" s="204"/>
      <c r="K33" s="158"/>
    </row>
    <row r="34" spans="1:11" s="157" customFormat="1" ht="129.75" customHeight="1">
      <c r="A34" s="652"/>
      <c r="B34" s="436" t="s">
        <v>270</v>
      </c>
      <c r="C34" s="435"/>
      <c r="D34" s="284"/>
      <c r="E34" s="383"/>
      <c r="F34" s="136">
        <f t="shared" si="0"/>
        <v>0</v>
      </c>
      <c r="H34" s="204"/>
      <c r="I34" s="204"/>
      <c r="J34" s="204"/>
      <c r="K34" s="158"/>
    </row>
    <row r="35" spans="1:11" s="157" customFormat="1" ht="12.75">
      <c r="A35" s="652"/>
      <c r="B35" s="436" t="s">
        <v>269</v>
      </c>
      <c r="C35" s="435" t="s">
        <v>139</v>
      </c>
      <c r="D35" s="284">
        <v>1</v>
      </c>
      <c r="E35" s="383"/>
      <c r="F35" s="136">
        <f t="shared" si="0"/>
        <v>0</v>
      </c>
      <c r="H35" s="204"/>
      <c r="I35" s="204"/>
      <c r="J35" s="204"/>
      <c r="K35" s="158"/>
    </row>
    <row r="36" spans="1:11" s="157" customFormat="1" ht="12.75">
      <c r="A36" s="652"/>
      <c r="B36" s="436"/>
      <c r="C36" s="435"/>
      <c r="D36" s="284"/>
      <c r="E36" s="383"/>
      <c r="F36" s="136">
        <f t="shared" si="0"/>
        <v>0</v>
      </c>
      <c r="H36" s="204"/>
      <c r="I36" s="204"/>
      <c r="J36" s="204"/>
      <c r="K36" s="158"/>
    </row>
    <row r="37" spans="1:11" s="157" customFormat="1" ht="12.75">
      <c r="A37" s="652" t="s">
        <v>146</v>
      </c>
      <c r="B37" s="434" t="s">
        <v>41</v>
      </c>
      <c r="C37" s="435"/>
      <c r="D37" s="284"/>
      <c r="E37" s="383"/>
      <c r="F37" s="136">
        <f t="shared" si="0"/>
        <v>0</v>
      </c>
      <c r="H37" s="204"/>
      <c r="I37" s="204"/>
      <c r="J37" s="204"/>
      <c r="K37" s="158"/>
    </row>
    <row r="38" spans="1:11" s="157" customFormat="1" ht="72.75" customHeight="1">
      <c r="A38" s="652"/>
      <c r="B38" s="436" t="s">
        <v>268</v>
      </c>
      <c r="C38" s="435"/>
      <c r="D38" s="284"/>
      <c r="E38" s="383"/>
      <c r="F38" s="136">
        <f t="shared" si="0"/>
        <v>0</v>
      </c>
      <c r="H38" s="204"/>
      <c r="I38" s="204"/>
      <c r="J38" s="204"/>
      <c r="K38" s="158"/>
    </row>
    <row r="39" spans="1:11" s="157" customFormat="1" ht="12.75">
      <c r="A39" s="652"/>
      <c r="B39" s="436" t="s">
        <v>267</v>
      </c>
      <c r="C39" s="435" t="s">
        <v>139</v>
      </c>
      <c r="D39" s="284">
        <v>1</v>
      </c>
      <c r="E39" s="383"/>
      <c r="F39" s="136">
        <f t="shared" si="0"/>
        <v>0</v>
      </c>
      <c r="H39" s="204"/>
      <c r="I39" s="204"/>
      <c r="J39" s="204"/>
      <c r="K39" s="158"/>
    </row>
    <row r="40" spans="1:11" s="157" customFormat="1" ht="12.75">
      <c r="A40" s="652"/>
      <c r="B40" s="436"/>
      <c r="C40" s="435"/>
      <c r="D40" s="284"/>
      <c r="E40" s="383"/>
      <c r="F40" s="136"/>
      <c r="H40" s="204"/>
      <c r="I40" s="204"/>
      <c r="J40" s="204"/>
      <c r="K40" s="158"/>
    </row>
    <row r="41" spans="1:11" s="157" customFormat="1" ht="12.75">
      <c r="A41" s="652" t="s">
        <v>148</v>
      </c>
      <c r="B41" s="434" t="s">
        <v>42</v>
      </c>
      <c r="C41" s="435" t="s">
        <v>139</v>
      </c>
      <c r="D41" s="284"/>
      <c r="E41" s="383"/>
      <c r="F41" s="136"/>
      <c r="H41" s="204"/>
      <c r="I41" s="204"/>
      <c r="J41" s="204"/>
      <c r="K41" s="158"/>
    </row>
    <row r="42" spans="1:11" s="157" customFormat="1" ht="78.75" customHeight="1">
      <c r="A42" s="652"/>
      <c r="B42" s="439" t="s">
        <v>266</v>
      </c>
      <c r="C42" s="435"/>
      <c r="D42" s="284"/>
      <c r="E42" s="383"/>
      <c r="F42" s="136">
        <f aca="true" t="shared" si="1" ref="F42:F59">+D42*E42</f>
        <v>0</v>
      </c>
      <c r="H42" s="204"/>
      <c r="I42" s="204"/>
      <c r="J42" s="204"/>
      <c r="K42" s="158"/>
    </row>
    <row r="43" spans="1:6" ht="12.75">
      <c r="A43" s="652"/>
      <c r="B43" s="436" t="s">
        <v>265</v>
      </c>
      <c r="C43" s="435" t="s">
        <v>139</v>
      </c>
      <c r="D43" s="284">
        <v>1</v>
      </c>
      <c r="E43" s="383"/>
      <c r="F43" s="136">
        <f t="shared" si="1"/>
        <v>0</v>
      </c>
    </row>
    <row r="44" spans="1:6" ht="12.75">
      <c r="A44" s="652"/>
      <c r="B44" s="436"/>
      <c r="C44" s="435"/>
      <c r="D44" s="284"/>
      <c r="E44" s="383"/>
      <c r="F44" s="136">
        <f t="shared" si="1"/>
        <v>0</v>
      </c>
    </row>
    <row r="45" spans="1:6" ht="12.75">
      <c r="A45" s="652" t="s">
        <v>150</v>
      </c>
      <c r="B45" s="434" t="s">
        <v>43</v>
      </c>
      <c r="C45" s="435"/>
      <c r="D45" s="284"/>
      <c r="E45" s="383"/>
      <c r="F45" s="136">
        <f t="shared" si="1"/>
        <v>0</v>
      </c>
    </row>
    <row r="46" spans="1:6" ht="112.5" customHeight="1">
      <c r="A46" s="652"/>
      <c r="B46" s="441" t="s">
        <v>264</v>
      </c>
      <c r="C46" s="435"/>
      <c r="D46" s="284"/>
      <c r="E46" s="383"/>
      <c r="F46" s="136">
        <f t="shared" si="1"/>
        <v>0</v>
      </c>
    </row>
    <row r="47" spans="1:6" ht="12.75">
      <c r="A47" s="652"/>
      <c r="B47" s="436" t="s">
        <v>263</v>
      </c>
      <c r="C47" s="435" t="s">
        <v>139</v>
      </c>
      <c r="D47" s="284">
        <v>10</v>
      </c>
      <c r="E47" s="383"/>
      <c r="F47" s="136">
        <f t="shared" si="1"/>
        <v>0</v>
      </c>
    </row>
    <row r="48" spans="1:6" ht="12.75">
      <c r="A48" s="652"/>
      <c r="B48" s="434"/>
      <c r="C48" s="435"/>
      <c r="D48" s="284"/>
      <c r="E48" s="383"/>
      <c r="F48" s="136">
        <f t="shared" si="1"/>
        <v>0</v>
      </c>
    </row>
    <row r="49" spans="1:6" ht="12.75">
      <c r="A49" s="652" t="s">
        <v>151</v>
      </c>
      <c r="B49" s="434" t="s">
        <v>44</v>
      </c>
      <c r="C49" s="435"/>
      <c r="D49" s="284"/>
      <c r="E49" s="383"/>
      <c r="F49" s="136">
        <f t="shared" si="1"/>
        <v>0</v>
      </c>
    </row>
    <row r="50" spans="1:6" ht="107.25" customHeight="1">
      <c r="A50" s="652"/>
      <c r="B50" s="441" t="s">
        <v>262</v>
      </c>
      <c r="C50" s="435"/>
      <c r="D50" s="284"/>
      <c r="E50" s="383"/>
      <c r="F50" s="136">
        <f t="shared" si="1"/>
        <v>0</v>
      </c>
    </row>
    <row r="51" spans="1:6" ht="12.75">
      <c r="A51" s="652"/>
      <c r="B51" s="436" t="s">
        <v>261</v>
      </c>
      <c r="C51" s="435" t="s">
        <v>139</v>
      </c>
      <c r="D51" s="284">
        <v>2</v>
      </c>
      <c r="E51" s="383"/>
      <c r="F51" s="136">
        <f t="shared" si="1"/>
        <v>0</v>
      </c>
    </row>
    <row r="52" spans="1:6" ht="12.75">
      <c r="A52" s="652"/>
      <c r="B52" s="434"/>
      <c r="C52" s="435"/>
      <c r="D52" s="284"/>
      <c r="E52" s="383"/>
      <c r="F52" s="136">
        <f t="shared" si="1"/>
        <v>0</v>
      </c>
    </row>
    <row r="53" spans="1:6" ht="12.75">
      <c r="A53" s="652" t="s">
        <v>152</v>
      </c>
      <c r="B53" s="434" t="s">
        <v>45</v>
      </c>
      <c r="C53" s="435"/>
      <c r="D53" s="284"/>
      <c r="E53" s="383"/>
      <c r="F53" s="136">
        <f t="shared" si="1"/>
        <v>0</v>
      </c>
    </row>
    <row r="54" spans="1:6" ht="79.5" customHeight="1">
      <c r="A54" s="652"/>
      <c r="B54" s="439" t="s">
        <v>260</v>
      </c>
      <c r="C54" s="435"/>
      <c r="D54" s="284"/>
      <c r="E54" s="383"/>
      <c r="F54" s="136">
        <f t="shared" si="1"/>
        <v>0</v>
      </c>
    </row>
    <row r="55" spans="1:6" ht="12.75">
      <c r="A55" s="652"/>
      <c r="B55" s="436" t="s">
        <v>258</v>
      </c>
      <c r="C55" s="435" t="s">
        <v>139</v>
      </c>
      <c r="D55" s="284">
        <v>1</v>
      </c>
      <c r="E55" s="383"/>
      <c r="F55" s="136">
        <f t="shared" si="1"/>
        <v>0</v>
      </c>
    </row>
    <row r="56" spans="1:6" ht="12.75">
      <c r="A56" s="652"/>
      <c r="B56" s="436"/>
      <c r="C56" s="435"/>
      <c r="D56" s="284"/>
      <c r="E56" s="383"/>
      <c r="F56" s="136">
        <f t="shared" si="1"/>
        <v>0</v>
      </c>
    </row>
    <row r="57" spans="1:6" ht="12.75">
      <c r="A57" s="652" t="s">
        <v>153</v>
      </c>
      <c r="B57" s="434" t="s">
        <v>46</v>
      </c>
      <c r="C57" s="435"/>
      <c r="D57" s="284"/>
      <c r="E57" s="383"/>
      <c r="F57" s="136">
        <f t="shared" si="1"/>
        <v>0</v>
      </c>
    </row>
    <row r="58" spans="1:6" ht="105.75" customHeight="1">
      <c r="A58" s="652"/>
      <c r="B58" s="436" t="s">
        <v>259</v>
      </c>
      <c r="C58" s="136"/>
      <c r="D58" s="136"/>
      <c r="E58" s="136"/>
      <c r="F58" s="136">
        <f t="shared" si="1"/>
        <v>0</v>
      </c>
    </row>
    <row r="59" spans="1:6" ht="12.75">
      <c r="A59" s="652"/>
      <c r="B59" s="436" t="s">
        <v>258</v>
      </c>
      <c r="C59" s="136" t="s">
        <v>139</v>
      </c>
      <c r="D59" s="136">
        <v>1</v>
      </c>
      <c r="E59" s="136"/>
      <c r="F59" s="136">
        <f t="shared" si="1"/>
        <v>0</v>
      </c>
    </row>
    <row r="60" spans="1:6" ht="12.75">
      <c r="A60" s="652"/>
      <c r="B60" s="434"/>
      <c r="C60" s="435"/>
      <c r="D60" s="284"/>
      <c r="E60" s="383"/>
      <c r="F60" s="136"/>
    </row>
    <row r="61" spans="1:6" ht="13.5" thickBot="1">
      <c r="A61" s="653"/>
      <c r="B61" s="442" t="s">
        <v>47</v>
      </c>
      <c r="C61" s="443"/>
      <c r="D61" s="444"/>
      <c r="E61" s="407"/>
      <c r="F61" s="378">
        <f>SUM(F8:F60)</f>
        <v>0</v>
      </c>
    </row>
    <row r="62" spans="1:256" ht="12.75">
      <c r="A62" s="647"/>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3.5" thickBot="1">
      <c r="A63" s="654">
        <v>2</v>
      </c>
      <c r="B63" s="442" t="s">
        <v>30</v>
      </c>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648"/>
      <c r="B64" s="445"/>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655" t="s">
        <v>154</v>
      </c>
      <c r="B65" s="446" t="s">
        <v>48</v>
      </c>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0.75" customHeight="1">
      <c r="A66" s="647"/>
      <c r="B66" s="436" t="s">
        <v>1302</v>
      </c>
      <c r="C66" s="136"/>
      <c r="D66" s="136"/>
      <c r="E66" s="136"/>
      <c r="F66" s="13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 r="A67" s="647"/>
      <c r="B67" s="436" t="s">
        <v>257</v>
      </c>
      <c r="C67" s="136" t="s">
        <v>139</v>
      </c>
      <c r="D67" s="136">
        <v>8</v>
      </c>
      <c r="E67" s="136"/>
      <c r="F67" s="136">
        <f aca="true" t="shared" si="2" ref="F67:F90">+D67*E67</f>
        <v>0</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75">
      <c r="A68" s="647"/>
      <c r="B68" s="436"/>
      <c r="C68" s="136"/>
      <c r="D68" s="136"/>
      <c r="E68" s="136"/>
      <c r="F68" s="136">
        <f t="shared" si="2"/>
        <v>0</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s="647" t="s">
        <v>155</v>
      </c>
      <c r="B69" s="434" t="s">
        <v>49</v>
      </c>
      <c r="C69" s="136"/>
      <c r="D69" s="136"/>
      <c r="E69" s="136"/>
      <c r="F69" s="136">
        <f t="shared" si="2"/>
        <v>0</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3">
      <c r="A70" s="647"/>
      <c r="B70" s="436" t="s">
        <v>1303</v>
      </c>
      <c r="C70" s="136"/>
      <c r="D70" s="136"/>
      <c r="E70" s="136"/>
      <c r="F70" s="136">
        <f t="shared" si="2"/>
        <v>0</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647"/>
      <c r="B71" s="436" t="s">
        <v>256</v>
      </c>
      <c r="C71" s="136" t="s">
        <v>139</v>
      </c>
      <c r="D71" s="136">
        <v>14</v>
      </c>
      <c r="E71" s="136"/>
      <c r="F71" s="136">
        <f t="shared" si="2"/>
        <v>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647"/>
      <c r="B72" s="436"/>
      <c r="C72" s="136"/>
      <c r="D72" s="136"/>
      <c r="E72" s="136"/>
      <c r="F72" s="136">
        <f t="shared" si="2"/>
        <v>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s="647" t="s">
        <v>198</v>
      </c>
      <c r="B73" s="434" t="s">
        <v>50</v>
      </c>
      <c r="C73" s="136"/>
      <c r="D73" s="136"/>
      <c r="E73" s="136"/>
      <c r="F73" s="136">
        <f t="shared" si="2"/>
        <v>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0" customHeight="1">
      <c r="A74" s="647"/>
      <c r="B74" s="436" t="s">
        <v>1304</v>
      </c>
      <c r="C74" s="136"/>
      <c r="D74" s="136"/>
      <c r="E74" s="136"/>
      <c r="F74" s="136">
        <f t="shared" si="2"/>
        <v>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2.75">
      <c r="A75" s="647"/>
      <c r="B75" s="436" t="s">
        <v>255</v>
      </c>
      <c r="C75" s="136" t="s">
        <v>139</v>
      </c>
      <c r="D75" s="136">
        <v>8</v>
      </c>
      <c r="E75" s="136"/>
      <c r="F75" s="136">
        <f t="shared" si="2"/>
        <v>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2.75">
      <c r="A76" s="647"/>
      <c r="B76" s="436"/>
      <c r="C76" s="136"/>
      <c r="D76" s="136"/>
      <c r="E76" s="136"/>
      <c r="F76" s="136">
        <f t="shared" si="2"/>
        <v>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2.75">
      <c r="A77" s="647" t="s">
        <v>176</v>
      </c>
      <c r="B77" s="434" t="s">
        <v>51</v>
      </c>
      <c r="C77" s="136"/>
      <c r="D77" s="136"/>
      <c r="E77" s="136"/>
      <c r="F77" s="136">
        <f t="shared" si="2"/>
        <v>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40.25">
      <c r="A78" s="647"/>
      <c r="B78" s="436" t="s">
        <v>1305</v>
      </c>
      <c r="C78" s="136"/>
      <c r="D78" s="136"/>
      <c r="E78" s="136"/>
      <c r="F78" s="136">
        <f t="shared" si="2"/>
        <v>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2.75">
      <c r="A79" s="647"/>
      <c r="B79" s="436" t="s">
        <v>254</v>
      </c>
      <c r="C79" s="136" t="s">
        <v>139</v>
      </c>
      <c r="D79" s="136">
        <v>2</v>
      </c>
      <c r="E79" s="136"/>
      <c r="F79" s="136">
        <f t="shared" si="2"/>
        <v>0</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 r="A80" s="647"/>
      <c r="B80" s="436"/>
      <c r="C80" s="136"/>
      <c r="D80" s="136"/>
      <c r="E80" s="136"/>
      <c r="F80" s="136">
        <f t="shared" si="2"/>
        <v>0</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648"/>
      <c r="B81" s="434" t="s">
        <v>52</v>
      </c>
      <c r="C81" s="136"/>
      <c r="D81" s="136"/>
      <c r="E81" s="136"/>
      <c r="F81" s="136">
        <f t="shared" si="2"/>
        <v>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 r="A82" s="647"/>
      <c r="B82" s="434"/>
      <c r="C82" s="136"/>
      <c r="D82" s="136"/>
      <c r="E82" s="136"/>
      <c r="F82" s="136">
        <f t="shared" si="2"/>
        <v>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67.5" customHeight="1">
      <c r="A83" s="647"/>
      <c r="B83" s="436" t="s">
        <v>53</v>
      </c>
      <c r="C83" s="136"/>
      <c r="D83" s="136"/>
      <c r="E83" s="136"/>
      <c r="F83" s="136">
        <f t="shared" si="2"/>
        <v>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2.75">
      <c r="A84" s="647"/>
      <c r="B84" s="436"/>
      <c r="C84" s="136"/>
      <c r="D84" s="136"/>
      <c r="E84" s="136"/>
      <c r="F84" s="136">
        <f t="shared" si="2"/>
        <v>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22.25" customHeight="1">
      <c r="A85" s="658" t="s">
        <v>177</v>
      </c>
      <c r="B85" s="436" t="s">
        <v>248</v>
      </c>
      <c r="C85" s="136"/>
      <c r="D85" s="136"/>
      <c r="E85" s="136"/>
      <c r="F85" s="136">
        <f t="shared" si="2"/>
        <v>0</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 r="A86" s="647" t="s">
        <v>250</v>
      </c>
      <c r="B86" s="436" t="s">
        <v>249</v>
      </c>
      <c r="C86" s="136" t="s">
        <v>139</v>
      </c>
      <c r="D86" s="136">
        <v>8</v>
      </c>
      <c r="E86" s="136"/>
      <c r="F86" s="136">
        <f t="shared" si="2"/>
        <v>0</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75">
      <c r="A87" s="647" t="s">
        <v>251</v>
      </c>
      <c r="B87" s="436" t="s">
        <v>54</v>
      </c>
      <c r="C87" s="136" t="s">
        <v>139</v>
      </c>
      <c r="D87" s="136">
        <v>8</v>
      </c>
      <c r="E87" s="136"/>
      <c r="F87" s="136">
        <f t="shared" si="2"/>
        <v>0</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s="647" t="s">
        <v>252</v>
      </c>
      <c r="B88" s="436" t="s">
        <v>55</v>
      </c>
      <c r="C88" s="136" t="s">
        <v>139</v>
      </c>
      <c r="D88" s="136">
        <v>8</v>
      </c>
      <c r="E88" s="136"/>
      <c r="F88" s="136">
        <f t="shared" si="2"/>
        <v>0</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s="647" t="s">
        <v>253</v>
      </c>
      <c r="B89" s="436" t="s">
        <v>56</v>
      </c>
      <c r="C89" s="136" t="s">
        <v>139</v>
      </c>
      <c r="D89" s="136">
        <v>8</v>
      </c>
      <c r="E89" s="8"/>
      <c r="F89" s="136">
        <f t="shared" si="2"/>
        <v>0</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 r="A90" s="647"/>
      <c r="B90" s="436"/>
      <c r="C90"/>
      <c r="D90"/>
      <c r="E90"/>
      <c r="F90" s="136">
        <f t="shared" si="2"/>
        <v>0</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3.5" thickBot="1">
      <c r="A91" s="653"/>
      <c r="B91" s="442" t="s">
        <v>247</v>
      </c>
      <c r="C91" s="443"/>
      <c r="D91" s="444"/>
      <c r="E91" s="407"/>
      <c r="F91" s="378">
        <f>SUM(F65:F89)</f>
        <v>0</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3" spans="1:6" ht="13.5" thickBot="1">
      <c r="A93" s="656" t="s">
        <v>246</v>
      </c>
      <c r="B93" s="447" t="s">
        <v>31</v>
      </c>
      <c r="C93" s="405"/>
      <c r="D93" s="406"/>
      <c r="E93" s="407"/>
      <c r="F93" s="408">
        <f>+F91+F61</f>
        <v>0</v>
      </c>
    </row>
  </sheetData>
  <sheetProtection selectLockedCells="1" selectUnlockedCells="1"/>
  <printOptions/>
  <pageMargins left="0.7875" right="0.7875" top="1.0527777777777778" bottom="1.0527777777777778" header="0.7875" footer="0.7875"/>
  <pageSetup horizontalDpi="300" verticalDpi="300" orientation="portrait" r:id="rId1"/>
  <rowBreaks count="1" manualBreakCount="1">
    <brk id="62" max="255" man="1"/>
  </rowBreaks>
</worksheet>
</file>

<file path=xl/worksheets/sheet16.xml><?xml version="1.0" encoding="utf-8"?>
<worksheet xmlns="http://schemas.openxmlformats.org/spreadsheetml/2006/main" xmlns:r="http://schemas.openxmlformats.org/officeDocument/2006/relationships">
  <sheetPr>
    <tabColor indexed="43"/>
  </sheetPr>
  <dimension ref="A1:L28"/>
  <sheetViews>
    <sheetView showZeros="0" view="pageBreakPreview" zoomScale="160" zoomScaleNormal="120" zoomScaleSheetLayoutView="160" workbookViewId="0" topLeftCell="A8">
      <selection activeCell="E11" sqref="E11"/>
    </sheetView>
  </sheetViews>
  <sheetFormatPr defaultColWidth="9.140625" defaultRowHeight="12.75"/>
  <cols>
    <col min="1" max="1" width="4.140625" style="323" customWidth="1"/>
    <col min="2" max="2" width="45.8515625" style="321" customWidth="1"/>
    <col min="3" max="3" width="4.8515625" style="314" customWidth="1"/>
    <col min="4" max="4" width="8.421875" style="315" customWidth="1"/>
    <col min="5" max="5" width="10.8515625" style="316" customWidth="1"/>
    <col min="6" max="6" width="12.7109375" style="426" customWidth="1"/>
    <col min="7" max="8" width="9.140625" style="427" customWidth="1"/>
    <col min="9" max="16384" width="9.140625" style="331" customWidth="1"/>
  </cols>
  <sheetData>
    <row r="1" spans="1:8" s="339" customFormat="1" ht="12.75">
      <c r="A1" s="294" t="s">
        <v>131</v>
      </c>
      <c r="B1" s="295" t="s">
        <v>341</v>
      </c>
      <c r="C1" s="296"/>
      <c r="D1" s="297"/>
      <c r="E1" s="298"/>
      <c r="F1" s="328"/>
      <c r="G1" s="428"/>
      <c r="H1" s="428"/>
    </row>
    <row r="2" spans="1:8" s="339" customFormat="1" ht="12.75">
      <c r="A2" s="448"/>
      <c r="B2" s="449"/>
      <c r="C2" s="296"/>
      <c r="D2" s="297"/>
      <c r="E2" s="298"/>
      <c r="F2" s="328"/>
      <c r="G2" s="428"/>
      <c r="H2" s="428"/>
    </row>
    <row r="3" spans="1:11" s="157" customFormat="1" ht="12.75">
      <c r="A3" s="322" t="s">
        <v>131</v>
      </c>
      <c r="B3" s="317" t="s">
        <v>57</v>
      </c>
      <c r="C3" s="450"/>
      <c r="D3" s="451"/>
      <c r="E3" s="452"/>
      <c r="F3" s="347">
        <f>+F13</f>
        <v>0</v>
      </c>
      <c r="H3" s="204"/>
      <c r="I3" s="204"/>
      <c r="J3" s="204"/>
      <c r="K3" s="158"/>
    </row>
    <row r="4" spans="1:11" s="157" customFormat="1" ht="12.75">
      <c r="A4" s="303"/>
      <c r="B4" s="304"/>
      <c r="C4" s="410"/>
      <c r="D4" s="411"/>
      <c r="E4" s="383"/>
      <c r="F4" s="412"/>
      <c r="H4" s="204"/>
      <c r="I4" s="204"/>
      <c r="J4" s="204"/>
      <c r="K4" s="158"/>
    </row>
    <row r="5" spans="1:7" ht="108.75" customHeight="1">
      <c r="A5" s="323" t="s">
        <v>136</v>
      </c>
      <c r="B5" s="1282" t="s">
        <v>339</v>
      </c>
      <c r="C5" s="314" t="s">
        <v>120</v>
      </c>
      <c r="D5" s="315">
        <v>72</v>
      </c>
      <c r="F5" s="426">
        <f>+D5*E5</f>
        <v>0</v>
      </c>
      <c r="G5" s="453"/>
    </row>
    <row r="6" spans="1:8" s="339" customFormat="1" ht="12.75">
      <c r="A6" s="454"/>
      <c r="B6" s="507"/>
      <c r="C6" s="455"/>
      <c r="D6" s="456"/>
      <c r="E6" s="383"/>
      <c r="F6" s="426">
        <f>+D6*E6</f>
        <v>0</v>
      </c>
      <c r="G6" s="428"/>
      <c r="H6" s="428"/>
    </row>
    <row r="7" spans="1:8" s="339" customFormat="1" ht="104.25" customHeight="1">
      <c r="A7" s="454" t="s">
        <v>137</v>
      </c>
      <c r="B7" s="507" t="s">
        <v>340</v>
      </c>
      <c r="C7" s="455" t="s">
        <v>120</v>
      </c>
      <c r="D7" s="456">
        <v>60</v>
      </c>
      <c r="E7" s="383"/>
      <c r="F7" s="426">
        <f>+D7*E7</f>
        <v>0</v>
      </c>
      <c r="G7" s="428"/>
      <c r="H7" s="428"/>
    </row>
    <row r="8" spans="1:8" s="339" customFormat="1" ht="12.75">
      <c r="A8" s="454"/>
      <c r="B8" s="507"/>
      <c r="C8" s="435"/>
      <c r="D8" s="456"/>
      <c r="E8" s="383"/>
      <c r="F8" s="426">
        <f>+D8*E8</f>
        <v>0</v>
      </c>
      <c r="G8" s="428"/>
      <c r="H8" s="428"/>
    </row>
    <row r="9" spans="1:11" s="157" customFormat="1" ht="204">
      <c r="A9" s="323" t="s">
        <v>138</v>
      </c>
      <c r="B9" s="436" t="s">
        <v>1233</v>
      </c>
      <c r="C9" s="314" t="s">
        <v>120</v>
      </c>
      <c r="D9" s="315">
        <v>15.5</v>
      </c>
      <c r="E9" s="316"/>
      <c r="F9" s="426">
        <f>+D9*E9</f>
        <v>0</v>
      </c>
      <c r="H9" s="204"/>
      <c r="I9" s="204"/>
      <c r="J9" s="204"/>
      <c r="K9" s="158"/>
    </row>
    <row r="10" spans="1:11" s="157" customFormat="1" ht="13.5" customHeight="1">
      <c r="A10" s="323"/>
      <c r="B10" s="436"/>
      <c r="C10" s="314"/>
      <c r="D10" s="315"/>
      <c r="E10" s="316"/>
      <c r="F10" s="426"/>
      <c r="H10" s="204"/>
      <c r="I10" s="204"/>
      <c r="J10" s="204"/>
      <c r="K10" s="158"/>
    </row>
    <row r="11" spans="1:11" s="157" customFormat="1" ht="25.5">
      <c r="A11" s="323" t="s">
        <v>140</v>
      </c>
      <c r="B11" s="436" t="s">
        <v>278</v>
      </c>
      <c r="C11" s="314" t="s">
        <v>167</v>
      </c>
      <c r="D11" s="315">
        <v>3.8</v>
      </c>
      <c r="E11" s="316"/>
      <c r="F11" s="426">
        <f>+D11*E11</f>
        <v>0</v>
      </c>
      <c r="H11" s="204"/>
      <c r="I11" s="204"/>
      <c r="J11" s="204"/>
      <c r="K11" s="158"/>
    </row>
    <row r="12" spans="1:11" s="157" customFormat="1" ht="12.75">
      <c r="A12" s="323"/>
      <c r="B12" s="457"/>
      <c r="C12" s="314"/>
      <c r="D12" s="315"/>
      <c r="E12" s="316"/>
      <c r="F12" s="426"/>
      <c r="H12" s="204"/>
      <c r="I12" s="204"/>
      <c r="J12" s="204"/>
      <c r="K12" s="158"/>
    </row>
    <row r="13" spans="1:11" s="157" customFormat="1" ht="12.75">
      <c r="A13" s="322" t="s">
        <v>131</v>
      </c>
      <c r="B13" s="317" t="s">
        <v>57</v>
      </c>
      <c r="C13" s="450"/>
      <c r="D13" s="451"/>
      <c r="E13" s="452"/>
      <c r="F13" s="347">
        <f>SUM(F5:F12)</f>
        <v>0</v>
      </c>
      <c r="H13" s="204"/>
      <c r="I13" s="204"/>
      <c r="J13" s="204"/>
      <c r="K13" s="158"/>
    </row>
    <row r="14" spans="1:11" s="157" customFormat="1" ht="12.75">
      <c r="A14" s="323"/>
      <c r="B14" s="321"/>
      <c r="C14" s="314"/>
      <c r="D14" s="315"/>
      <c r="E14" s="316"/>
      <c r="F14" s="426"/>
      <c r="H14" s="204"/>
      <c r="I14" s="204"/>
      <c r="J14" s="204"/>
      <c r="K14" s="158"/>
    </row>
    <row r="15" spans="1:11" s="157" customFormat="1" ht="12.75">
      <c r="A15" s="323"/>
      <c r="B15" s="434"/>
      <c r="C15" s="314"/>
      <c r="D15" s="315"/>
      <c r="E15" s="316"/>
      <c r="F15" s="426"/>
      <c r="H15" s="204"/>
      <c r="I15" s="204"/>
      <c r="J15" s="204"/>
      <c r="K15" s="158"/>
    </row>
    <row r="16" spans="1:11" s="157" customFormat="1" ht="12.75">
      <c r="A16" s="323"/>
      <c r="B16" s="321"/>
      <c r="C16" s="314"/>
      <c r="D16" s="315"/>
      <c r="E16" s="316"/>
      <c r="F16" s="426"/>
      <c r="H16" s="204"/>
      <c r="I16" s="204"/>
      <c r="J16" s="204"/>
      <c r="K16" s="158"/>
    </row>
    <row r="17" spans="1:11" s="157" customFormat="1" ht="12.75">
      <c r="A17" s="323"/>
      <c r="B17" s="321"/>
      <c r="C17" s="314"/>
      <c r="D17" s="315"/>
      <c r="E17" s="316"/>
      <c r="F17" s="426"/>
      <c r="H17" s="204"/>
      <c r="I17" s="204"/>
      <c r="J17" s="204"/>
      <c r="K17" s="158"/>
    </row>
    <row r="18" spans="1:11" s="157" customFormat="1" ht="12.75">
      <c r="A18" s="323"/>
      <c r="B18" s="321"/>
      <c r="C18" s="314"/>
      <c r="D18" s="315"/>
      <c r="E18" s="316"/>
      <c r="F18" s="426"/>
      <c r="H18" s="204"/>
      <c r="I18" s="204"/>
      <c r="J18" s="204"/>
      <c r="K18" s="158"/>
    </row>
    <row r="19" spans="1:11" s="157" customFormat="1" ht="12.75">
      <c r="A19" s="323"/>
      <c r="B19" s="321"/>
      <c r="C19" s="314"/>
      <c r="D19" s="315"/>
      <c r="E19" s="316"/>
      <c r="F19" s="426"/>
      <c r="H19" s="204"/>
      <c r="I19" s="204"/>
      <c r="J19" s="204"/>
      <c r="K19" s="158"/>
    </row>
    <row r="20" spans="1:11" s="157" customFormat="1" ht="12.75">
      <c r="A20" s="323"/>
      <c r="B20" s="321"/>
      <c r="C20" s="314"/>
      <c r="D20" s="315"/>
      <c r="E20" s="316"/>
      <c r="F20" s="426"/>
      <c r="H20" s="204"/>
      <c r="I20" s="204"/>
      <c r="J20" s="204"/>
      <c r="K20" s="158"/>
    </row>
    <row r="21" spans="1:11" s="157" customFormat="1" ht="12.75">
      <c r="A21" s="323"/>
      <c r="B21" s="321"/>
      <c r="C21" s="314"/>
      <c r="D21" s="315"/>
      <c r="E21" s="316"/>
      <c r="F21" s="426"/>
      <c r="H21" s="204"/>
      <c r="I21" s="204"/>
      <c r="J21" s="204"/>
      <c r="K21" s="158"/>
    </row>
    <row r="22" spans="1:8" s="339" customFormat="1" ht="134.25" customHeight="1">
      <c r="A22" s="323"/>
      <c r="B22" s="321"/>
      <c r="C22" s="314"/>
      <c r="D22" s="315"/>
      <c r="E22" s="316"/>
      <c r="F22" s="426"/>
      <c r="G22" s="428"/>
      <c r="H22" s="428"/>
    </row>
    <row r="28" spans="1:12" s="427" customFormat="1" ht="12.75">
      <c r="A28" s="323"/>
      <c r="B28" s="321"/>
      <c r="C28" s="314"/>
      <c r="D28" s="315"/>
      <c r="E28" s="316"/>
      <c r="F28" s="426"/>
      <c r="G28" s="331"/>
      <c r="I28" s="331"/>
      <c r="J28" s="331"/>
      <c r="K28" s="331"/>
      <c r="L28" s="331"/>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DG26"/>
  <sheetViews>
    <sheetView showZeros="0" view="pageBreakPreview" zoomScale="160" zoomScaleNormal="120" zoomScaleSheetLayoutView="160" workbookViewId="0" topLeftCell="A1">
      <selection activeCell="E12" sqref="E12"/>
    </sheetView>
  </sheetViews>
  <sheetFormatPr defaultColWidth="9.140625" defaultRowHeight="12.75"/>
  <cols>
    <col min="1" max="1" width="4.57421875" style="458" customWidth="1"/>
    <col min="2" max="2" width="39.8515625" style="321" customWidth="1"/>
    <col min="3" max="3" width="5.7109375" style="314" customWidth="1"/>
    <col min="4" max="4" width="9.140625" style="315" customWidth="1"/>
    <col min="5" max="5" width="10.421875" style="316" customWidth="1"/>
    <col min="6" max="6" width="0" style="459" hidden="1" customWidth="1"/>
    <col min="7" max="7" width="12.8515625" style="426" customWidth="1"/>
    <col min="8" max="8" width="11.28125" style="331" customWidth="1"/>
    <col min="9" max="16384" width="9.140625" style="331" customWidth="1"/>
  </cols>
  <sheetData>
    <row r="1" spans="1:7" s="339" customFormat="1" ht="12.75">
      <c r="A1" s="294" t="s">
        <v>132</v>
      </c>
      <c r="B1" s="449" t="s">
        <v>80</v>
      </c>
      <c r="C1" s="296"/>
      <c r="D1" s="297"/>
      <c r="E1" s="298"/>
      <c r="F1" s="460"/>
      <c r="G1" s="328"/>
    </row>
    <row r="2" spans="3:6" ht="12.75">
      <c r="C2" s="435"/>
      <c r="D2" s="456"/>
      <c r="F2" s="461"/>
    </row>
    <row r="3" spans="1:111" s="471" customFormat="1" ht="12.75">
      <c r="A3" s="462" t="s">
        <v>132</v>
      </c>
      <c r="B3" s="463" t="s">
        <v>58</v>
      </c>
      <c r="C3" s="464" t="s">
        <v>135</v>
      </c>
      <c r="D3" s="465"/>
      <c r="E3" s="466"/>
      <c r="F3" s="467"/>
      <c r="G3" s="468">
        <f>$G$13</f>
        <v>0</v>
      </c>
      <c r="H3" s="469"/>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c r="DC3" s="470"/>
      <c r="DD3" s="470"/>
      <c r="DE3" s="470"/>
      <c r="DF3" s="470"/>
      <c r="DG3" s="470"/>
    </row>
    <row r="4" spans="1:111" s="471" customFormat="1" ht="12.75">
      <c r="A4" s="472"/>
      <c r="B4" s="473"/>
      <c r="C4" s="305"/>
      <c r="D4" s="306"/>
      <c r="E4" s="307"/>
      <c r="F4" s="474"/>
      <c r="G4" s="412"/>
      <c r="H4" s="469"/>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row>
    <row r="5" spans="1:7" ht="12.75">
      <c r="A5" s="475"/>
      <c r="B5" s="477"/>
      <c r="C5" s="435"/>
      <c r="D5" s="456"/>
      <c r="F5" s="461"/>
      <c r="G5" s="476"/>
    </row>
    <row r="6" spans="1:7" ht="51">
      <c r="A6" s="475" t="s">
        <v>136</v>
      </c>
      <c r="B6" s="1283" t="s">
        <v>279</v>
      </c>
      <c r="C6" s="435" t="s">
        <v>120</v>
      </c>
      <c r="D6" s="456">
        <v>1248</v>
      </c>
      <c r="F6" s="461"/>
      <c r="G6" s="476">
        <f aca="true" t="shared" si="0" ref="G6:G12">+D6*E6</f>
        <v>0</v>
      </c>
    </row>
    <row r="7" spans="1:7" ht="12.75" customHeight="1">
      <c r="A7" s="475"/>
      <c r="B7" s="1283"/>
      <c r="C7" s="435"/>
      <c r="D7" s="456"/>
      <c r="F7" s="461"/>
      <c r="G7" s="476">
        <f t="shared" si="0"/>
        <v>0</v>
      </c>
    </row>
    <row r="8" spans="1:7" ht="27.75" customHeight="1">
      <c r="A8" s="475" t="s">
        <v>137</v>
      </c>
      <c r="B8" s="1283" t="s">
        <v>280</v>
      </c>
      <c r="C8" s="435" t="s">
        <v>120</v>
      </c>
      <c r="D8" s="456">
        <v>67.5</v>
      </c>
      <c r="F8" s="461"/>
      <c r="G8" s="476">
        <f t="shared" si="0"/>
        <v>0</v>
      </c>
    </row>
    <row r="9" spans="1:7" ht="12.75">
      <c r="A9" s="475"/>
      <c r="B9" s="1283"/>
      <c r="C9" s="435"/>
      <c r="D9" s="456"/>
      <c r="F9" s="461"/>
      <c r="G9" s="476">
        <f t="shared" si="0"/>
        <v>0</v>
      </c>
    </row>
    <row r="10" spans="1:7" ht="34.5" customHeight="1">
      <c r="A10" s="475" t="s">
        <v>138</v>
      </c>
      <c r="B10" s="1283" t="s">
        <v>281</v>
      </c>
      <c r="C10" s="435" t="s">
        <v>120</v>
      </c>
      <c r="D10" s="456">
        <v>789.4</v>
      </c>
      <c r="F10" s="461"/>
      <c r="G10" s="476">
        <f t="shared" si="0"/>
        <v>0</v>
      </c>
    </row>
    <row r="11" spans="1:7" ht="12.75">
      <c r="A11" s="475"/>
      <c r="B11" s="1283"/>
      <c r="C11" s="435"/>
      <c r="D11" s="456"/>
      <c r="F11" s="461"/>
      <c r="G11" s="476">
        <f t="shared" si="0"/>
        <v>0</v>
      </c>
    </row>
    <row r="12" spans="1:7" ht="25.5">
      <c r="A12" s="475" t="s">
        <v>140</v>
      </c>
      <c r="B12" s="1283" t="s">
        <v>1273</v>
      </c>
      <c r="C12" s="435" t="s">
        <v>120</v>
      </c>
      <c r="D12" s="456">
        <v>85</v>
      </c>
      <c r="F12" s="461"/>
      <c r="G12" s="476">
        <f t="shared" si="0"/>
        <v>0</v>
      </c>
    </row>
    <row r="13" spans="1:111" s="471" customFormat="1" ht="12.75">
      <c r="A13" s="478" t="s">
        <v>132</v>
      </c>
      <c r="B13" s="479" t="s">
        <v>58</v>
      </c>
      <c r="C13" s="318" t="s">
        <v>135</v>
      </c>
      <c r="D13" s="319"/>
      <c r="E13" s="320"/>
      <c r="F13" s="480"/>
      <c r="G13" s="347">
        <f>SUM(G6:G12)</f>
        <v>0</v>
      </c>
      <c r="H13" s="469"/>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70"/>
      <c r="CF13" s="470"/>
      <c r="CG13" s="470"/>
      <c r="CH13" s="470"/>
      <c r="CI13" s="470"/>
      <c r="CJ13" s="470"/>
      <c r="CK13" s="470"/>
      <c r="CL13" s="470"/>
      <c r="CM13" s="470"/>
      <c r="CN13" s="470"/>
      <c r="CO13" s="470"/>
      <c r="CP13" s="470"/>
      <c r="CQ13" s="470"/>
      <c r="CR13" s="470"/>
      <c r="CS13" s="470"/>
      <c r="CT13" s="470"/>
      <c r="CU13" s="470"/>
      <c r="CV13" s="470"/>
      <c r="CW13" s="470"/>
      <c r="CX13" s="470"/>
      <c r="CY13" s="470"/>
      <c r="CZ13" s="470"/>
      <c r="DA13" s="470"/>
      <c r="DB13" s="470"/>
      <c r="DC13" s="470"/>
      <c r="DD13" s="470"/>
      <c r="DE13" s="470"/>
      <c r="DF13" s="470"/>
      <c r="DG13" s="470"/>
    </row>
    <row r="14" spans="1:111" s="471" customFormat="1" ht="12.75">
      <c r="A14" s="475"/>
      <c r="B14" s="321"/>
      <c r="C14" s="314"/>
      <c r="D14" s="315"/>
      <c r="E14" s="316"/>
      <c r="F14" s="481"/>
      <c r="G14" s="426"/>
      <c r="H14" s="469"/>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470"/>
      <c r="CL14" s="470"/>
      <c r="CM14" s="470"/>
      <c r="CN14" s="470"/>
      <c r="CO14" s="470"/>
      <c r="CP14" s="470"/>
      <c r="CQ14" s="470"/>
      <c r="CR14" s="470"/>
      <c r="CS14" s="470"/>
      <c r="CT14" s="470"/>
      <c r="CU14" s="470"/>
      <c r="CV14" s="470"/>
      <c r="CW14" s="470"/>
      <c r="CX14" s="470"/>
      <c r="CY14" s="470"/>
      <c r="CZ14" s="470"/>
      <c r="DA14" s="470"/>
      <c r="DB14" s="470"/>
      <c r="DC14" s="470"/>
      <c r="DD14" s="470"/>
      <c r="DE14" s="470"/>
      <c r="DF14" s="470"/>
      <c r="DG14" s="470"/>
    </row>
    <row r="15" spans="1:7" ht="12.75">
      <c r="A15" s="475"/>
      <c r="C15" s="410"/>
      <c r="D15" s="411"/>
      <c r="E15" s="383"/>
      <c r="F15" s="482"/>
      <c r="G15" s="483"/>
    </row>
    <row r="16" spans="1:111" s="486" customFormat="1" ht="12.75">
      <c r="A16" s="475"/>
      <c r="B16" s="484"/>
      <c r="C16" s="410"/>
      <c r="D16" s="411"/>
      <c r="E16" s="383"/>
      <c r="F16" s="482"/>
      <c r="G16" s="483"/>
      <c r="H16" s="485"/>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row>
    <row r="17" spans="1:111" s="486" customFormat="1" ht="26.25">
      <c r="A17" s="475"/>
      <c r="B17" s="487"/>
      <c r="C17" s="314"/>
      <c r="D17" s="315"/>
      <c r="E17" s="316"/>
      <c r="F17" s="459"/>
      <c r="G17" s="426"/>
      <c r="H17" s="485"/>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row>
    <row r="18" spans="1:111" s="486" customFormat="1" ht="12.75">
      <c r="A18" s="475"/>
      <c r="B18" s="435"/>
      <c r="C18" s="435"/>
      <c r="D18" s="456"/>
      <c r="E18" s="316"/>
      <c r="F18" s="459"/>
      <c r="G18" s="426"/>
      <c r="H18" s="485"/>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row>
    <row r="19" spans="1:111" s="486" customFormat="1" ht="12.75">
      <c r="A19" s="475"/>
      <c r="B19" s="321"/>
      <c r="C19" s="314"/>
      <c r="D19" s="315"/>
      <c r="E19" s="316"/>
      <c r="F19" s="459"/>
      <c r="G19" s="426"/>
      <c r="H19" s="485"/>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row>
    <row r="20" spans="1:111" s="486" customFormat="1" ht="12.75">
      <c r="A20" s="458"/>
      <c r="B20" s="321"/>
      <c r="C20" s="314"/>
      <c r="D20" s="315"/>
      <c r="E20" s="316"/>
      <c r="F20" s="459"/>
      <c r="G20" s="426"/>
      <c r="H20" s="485"/>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row>
    <row r="21" spans="1:111" s="486" customFormat="1" ht="12.75">
      <c r="A21" s="458"/>
      <c r="B21" s="321"/>
      <c r="C21" s="314"/>
      <c r="D21" s="315"/>
      <c r="E21" s="316"/>
      <c r="F21" s="459"/>
      <c r="G21" s="426"/>
      <c r="H21" s="485"/>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row>
    <row r="22" spans="1:111" s="486" customFormat="1" ht="12.75">
      <c r="A22" s="458"/>
      <c r="B22" s="321"/>
      <c r="C22" s="314"/>
      <c r="D22" s="315"/>
      <c r="E22" s="316"/>
      <c r="F22" s="459"/>
      <c r="G22" s="426"/>
      <c r="H22" s="485"/>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row>
    <row r="23" spans="1:111" s="486" customFormat="1" ht="12.75">
      <c r="A23" s="458"/>
      <c r="B23" s="321"/>
      <c r="C23" s="314"/>
      <c r="D23" s="315"/>
      <c r="E23" s="316"/>
      <c r="F23" s="459"/>
      <c r="G23" s="426"/>
      <c r="H23" s="485"/>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row>
    <row r="24" spans="1:111" s="486" customFormat="1" ht="12.75">
      <c r="A24" s="458"/>
      <c r="B24" s="321"/>
      <c r="C24" s="314"/>
      <c r="D24" s="315"/>
      <c r="E24" s="316"/>
      <c r="F24" s="459"/>
      <c r="G24" s="426"/>
      <c r="H24" s="485"/>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row>
    <row r="25" spans="1:111" s="486" customFormat="1" ht="12.75">
      <c r="A25" s="458"/>
      <c r="B25" s="321"/>
      <c r="C25" s="314"/>
      <c r="D25" s="315"/>
      <c r="E25" s="316"/>
      <c r="F25" s="459"/>
      <c r="G25" s="426"/>
      <c r="H25" s="485"/>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row>
    <row r="26" spans="1:111" s="486" customFormat="1" ht="12.75">
      <c r="A26" s="458"/>
      <c r="B26" s="321"/>
      <c r="C26" s="314"/>
      <c r="D26" s="315"/>
      <c r="E26" s="316"/>
      <c r="F26" s="459"/>
      <c r="G26" s="426"/>
      <c r="H26" s="485"/>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row>
    <row r="27" ht="12.75" customHeight="1"/>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scale="86" r:id="rId1"/>
</worksheet>
</file>

<file path=xl/worksheets/sheet18.xml><?xml version="1.0" encoding="utf-8"?>
<worksheet xmlns="http://schemas.openxmlformats.org/spreadsheetml/2006/main" xmlns:r="http://schemas.openxmlformats.org/officeDocument/2006/relationships">
  <sheetPr>
    <tabColor indexed="43"/>
  </sheetPr>
  <dimension ref="A1:DG760"/>
  <sheetViews>
    <sheetView showZeros="0" view="pageBreakPreview" zoomScale="160" zoomScaleNormal="120" zoomScaleSheetLayoutView="160" workbookViewId="0" topLeftCell="A19">
      <selection activeCell="E22" sqref="E22"/>
    </sheetView>
  </sheetViews>
  <sheetFormatPr defaultColWidth="9.140625" defaultRowHeight="12.75"/>
  <cols>
    <col min="1" max="1" width="3.8515625" style="488" customWidth="1"/>
    <col min="2" max="2" width="46.28125" style="489" customWidth="1"/>
    <col min="3" max="3" width="4.57421875" style="489" customWidth="1"/>
    <col min="4" max="4" width="9.421875" style="490" customWidth="1"/>
    <col min="5" max="5" width="10.57421875" style="490" customWidth="1"/>
    <col min="6" max="6" width="11.57421875" style="491" customWidth="1"/>
    <col min="7" max="12" width="9.140625" style="492" customWidth="1"/>
    <col min="13" max="16384" width="9.140625" style="493" customWidth="1"/>
  </cols>
  <sheetData>
    <row r="1" spans="1:11" ht="12.75">
      <c r="A1" s="494" t="s">
        <v>0</v>
      </c>
      <c r="B1" s="495" t="s">
        <v>59</v>
      </c>
      <c r="C1" s="496"/>
      <c r="D1" s="497"/>
      <c r="E1" s="497"/>
      <c r="F1" s="498"/>
      <c r="G1" s="499"/>
      <c r="H1" s="500"/>
      <c r="I1" s="500"/>
      <c r="J1" s="501"/>
      <c r="K1" s="501"/>
    </row>
    <row r="2" spans="1:11" ht="12.75">
      <c r="A2" s="494"/>
      <c r="B2" s="495"/>
      <c r="C2" s="496"/>
      <c r="D2" s="497"/>
      <c r="E2" s="497"/>
      <c r="F2" s="498"/>
      <c r="G2" s="499"/>
      <c r="H2" s="500"/>
      <c r="I2" s="500"/>
      <c r="J2" s="501"/>
      <c r="K2" s="501"/>
    </row>
    <row r="3" spans="1:111" s="471" customFormat="1" ht="12.75">
      <c r="A3" s="462" t="s">
        <v>0</v>
      </c>
      <c r="B3" s="463" t="s">
        <v>60</v>
      </c>
      <c r="C3" s="464" t="s">
        <v>135</v>
      </c>
      <c r="D3" s="465"/>
      <c r="E3" s="465"/>
      <c r="F3" s="468">
        <f>+F24</f>
        <v>0</v>
      </c>
      <c r="G3" s="502"/>
      <c r="H3" s="503"/>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c r="DC3" s="470"/>
      <c r="DD3" s="470"/>
      <c r="DE3" s="470"/>
      <c r="DF3" s="470"/>
      <c r="DG3" s="470"/>
    </row>
    <row r="4" spans="1:111" s="471" customFormat="1" ht="12.75">
      <c r="A4" s="472"/>
      <c r="B4" s="473"/>
      <c r="C4" s="305"/>
      <c r="D4" s="306"/>
      <c r="E4" s="306"/>
      <c r="F4" s="412"/>
      <c r="G4" s="502"/>
      <c r="H4" s="503"/>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row>
    <row r="5" spans="1:11" ht="12.75">
      <c r="A5" s="504"/>
      <c r="B5" s="505"/>
      <c r="C5" s="496"/>
      <c r="D5" s="497"/>
      <c r="E5" s="497"/>
      <c r="F5" s="498"/>
      <c r="G5" s="499"/>
      <c r="H5" s="500"/>
      <c r="I5" s="500"/>
      <c r="J5" s="501"/>
      <c r="K5" s="501"/>
    </row>
    <row r="6" spans="1:11" ht="96" customHeight="1">
      <c r="A6" s="506" t="s">
        <v>136</v>
      </c>
      <c r="B6" s="507" t="s">
        <v>1234</v>
      </c>
      <c r="C6" s="508" t="s">
        <v>120</v>
      </c>
      <c r="D6" s="509">
        <v>262.5</v>
      </c>
      <c r="E6" s="509"/>
      <c r="F6" s="498">
        <f aca="true" t="shared" si="0" ref="F6:F22">+D6*E6</f>
        <v>0</v>
      </c>
      <c r="G6" s="499"/>
      <c r="H6" s="500"/>
      <c r="I6" s="500"/>
      <c r="J6" s="501"/>
      <c r="K6" s="501"/>
    </row>
    <row r="7" spans="1:11" ht="12.75">
      <c r="A7" s="506"/>
      <c r="B7" s="507"/>
      <c r="C7" s="508"/>
      <c r="D7" s="509"/>
      <c r="E7" s="509"/>
      <c r="F7" s="498">
        <f t="shared" si="0"/>
        <v>0</v>
      </c>
      <c r="G7" s="499"/>
      <c r="H7" s="500"/>
      <c r="I7" s="500"/>
      <c r="J7" s="501"/>
      <c r="K7" s="501"/>
    </row>
    <row r="8" spans="1:11" ht="102">
      <c r="A8" s="506" t="s">
        <v>137</v>
      </c>
      <c r="B8" s="507" t="s">
        <v>1235</v>
      </c>
      <c r="C8" s="508" t="s">
        <v>120</v>
      </c>
      <c r="D8" s="509">
        <v>37</v>
      </c>
      <c r="E8" s="509"/>
      <c r="F8" s="498">
        <f t="shared" si="0"/>
        <v>0</v>
      </c>
      <c r="G8" s="499"/>
      <c r="H8" s="500"/>
      <c r="I8" s="500"/>
      <c r="J8" s="501"/>
      <c r="K8" s="501"/>
    </row>
    <row r="9" spans="1:11" ht="12.75">
      <c r="A9" s="506"/>
      <c r="B9" s="507"/>
      <c r="C9" s="508"/>
      <c r="D9" s="509"/>
      <c r="E9" s="509"/>
      <c r="F9" s="498">
        <f t="shared" si="0"/>
        <v>0</v>
      </c>
      <c r="G9" s="499"/>
      <c r="H9" s="500"/>
      <c r="I9" s="500"/>
      <c r="J9" s="501"/>
      <c r="K9" s="501"/>
    </row>
    <row r="10" spans="1:11" ht="89.25">
      <c r="A10" s="506" t="s">
        <v>138</v>
      </c>
      <c r="B10" s="507" t="s">
        <v>1236</v>
      </c>
      <c r="C10" s="508" t="s">
        <v>120</v>
      </c>
      <c r="D10" s="509">
        <v>19</v>
      </c>
      <c r="E10" s="509"/>
      <c r="F10" s="498">
        <f t="shared" si="0"/>
        <v>0</v>
      </c>
      <c r="G10" s="499"/>
      <c r="H10" s="500"/>
      <c r="I10" s="500"/>
      <c r="J10" s="501"/>
      <c r="K10" s="501"/>
    </row>
    <row r="11" spans="1:11" ht="12.75">
      <c r="A11" s="506"/>
      <c r="B11" s="507"/>
      <c r="C11" s="508"/>
      <c r="D11" s="509"/>
      <c r="E11" s="509"/>
      <c r="F11" s="498">
        <f t="shared" si="0"/>
        <v>0</v>
      </c>
      <c r="G11" s="499"/>
      <c r="H11" s="500"/>
      <c r="I11" s="500"/>
      <c r="J11" s="501"/>
      <c r="K11" s="501"/>
    </row>
    <row r="12" spans="1:11" ht="79.5" customHeight="1">
      <c r="A12" s="510" t="s">
        <v>140</v>
      </c>
      <c r="B12" s="511" t="s">
        <v>342</v>
      </c>
      <c r="C12" s="512" t="s">
        <v>120</v>
      </c>
      <c r="D12" s="513">
        <v>8.5</v>
      </c>
      <c r="E12" s="513"/>
      <c r="F12" s="498">
        <f t="shared" si="0"/>
        <v>0</v>
      </c>
      <c r="G12" s="499"/>
      <c r="H12" s="500"/>
      <c r="I12" s="500"/>
      <c r="J12" s="501"/>
      <c r="K12" s="501"/>
    </row>
    <row r="13" spans="2:6" ht="12.75">
      <c r="B13" s="507"/>
      <c r="F13" s="498">
        <f t="shared" si="0"/>
        <v>0</v>
      </c>
    </row>
    <row r="14" spans="1:6" ht="165.75">
      <c r="A14" s="506" t="s">
        <v>141</v>
      </c>
      <c r="B14" s="686" t="s">
        <v>343</v>
      </c>
      <c r="C14" s="489" t="s">
        <v>120</v>
      </c>
      <c r="D14" s="490">
        <v>340</v>
      </c>
      <c r="F14" s="498">
        <f t="shared" si="0"/>
        <v>0</v>
      </c>
    </row>
    <row r="15" spans="2:6" ht="12.75">
      <c r="B15" s="507"/>
      <c r="F15" s="498">
        <f t="shared" si="0"/>
        <v>0</v>
      </c>
    </row>
    <row r="16" spans="1:6" ht="177" customHeight="1">
      <c r="A16" s="506" t="s">
        <v>142</v>
      </c>
      <c r="B16" s="686" t="s">
        <v>344</v>
      </c>
      <c r="C16" s="489" t="s">
        <v>120</v>
      </c>
      <c r="D16" s="490">
        <v>81</v>
      </c>
      <c r="F16" s="498">
        <f t="shared" si="0"/>
        <v>0</v>
      </c>
    </row>
    <row r="17" spans="2:6" ht="12.75">
      <c r="B17" s="514"/>
      <c r="F17" s="498">
        <f t="shared" si="0"/>
        <v>0</v>
      </c>
    </row>
    <row r="18" spans="1:6" ht="165.75">
      <c r="A18" s="506" t="s">
        <v>144</v>
      </c>
      <c r="B18" s="686" t="s">
        <v>362</v>
      </c>
      <c r="C18" s="489" t="s">
        <v>120</v>
      </c>
      <c r="D18" s="490">
        <v>30</v>
      </c>
      <c r="F18" s="498">
        <f t="shared" si="0"/>
        <v>0</v>
      </c>
    </row>
    <row r="19" spans="1:6" ht="12.75">
      <c r="A19" s="506"/>
      <c r="B19" s="387"/>
      <c r="F19" s="498">
        <f t="shared" si="0"/>
        <v>0</v>
      </c>
    </row>
    <row r="20" spans="1:6" ht="173.25" customHeight="1">
      <c r="A20" s="506" t="s">
        <v>146</v>
      </c>
      <c r="B20" s="686" t="s">
        <v>345</v>
      </c>
      <c r="C20" s="489" t="s">
        <v>120</v>
      </c>
      <c r="D20" s="490">
        <v>180</v>
      </c>
      <c r="F20" s="498">
        <f t="shared" si="0"/>
        <v>0</v>
      </c>
    </row>
    <row r="21" spans="2:6" ht="12.75">
      <c r="B21" s="514"/>
      <c r="F21" s="498">
        <f t="shared" si="0"/>
        <v>0</v>
      </c>
    </row>
    <row r="22" spans="1:6" ht="12.75">
      <c r="A22" s="506" t="s">
        <v>148</v>
      </c>
      <c r="B22" s="387" t="s">
        <v>282</v>
      </c>
      <c r="C22" s="489" t="s">
        <v>120</v>
      </c>
      <c r="D22" s="490">
        <v>85</v>
      </c>
      <c r="F22" s="498">
        <f t="shared" si="0"/>
        <v>0</v>
      </c>
    </row>
    <row r="23" ht="12.75">
      <c r="B23" s="514"/>
    </row>
    <row r="24" spans="1:111" s="471" customFormat="1" ht="12.75">
      <c r="A24" s="478" t="s">
        <v>0</v>
      </c>
      <c r="B24" s="479" t="s">
        <v>60</v>
      </c>
      <c r="C24" s="318" t="s">
        <v>135</v>
      </c>
      <c r="D24" s="319"/>
      <c r="E24" s="319"/>
      <c r="F24" s="347">
        <f>SUM(F6:F23)</f>
        <v>0</v>
      </c>
      <c r="G24" s="502">
        <f>SUM(G22:G22)</f>
        <v>0</v>
      </c>
      <c r="H24" s="503"/>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0"/>
      <c r="DG24" s="470"/>
    </row>
    <row r="25" ht="12.75">
      <c r="B25" s="514"/>
    </row>
    <row r="760" ht="12.75">
      <c r="A760" s="488">
        <v>3333333</v>
      </c>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scale="97" r:id="rId1"/>
</worksheet>
</file>

<file path=xl/worksheets/sheet19.xml><?xml version="1.0" encoding="utf-8"?>
<worksheet xmlns="http://schemas.openxmlformats.org/spreadsheetml/2006/main" xmlns:r="http://schemas.openxmlformats.org/officeDocument/2006/relationships">
  <sheetPr>
    <tabColor indexed="43"/>
  </sheetPr>
  <dimension ref="A1:DG13"/>
  <sheetViews>
    <sheetView showZeros="0" view="pageBreakPreview" zoomScale="160" zoomScaleNormal="120" zoomScaleSheetLayoutView="160" workbookViewId="0" topLeftCell="A1">
      <selection activeCell="E1" sqref="E1"/>
    </sheetView>
  </sheetViews>
  <sheetFormatPr defaultColWidth="9.140625" defaultRowHeight="12.75"/>
  <cols>
    <col min="1" max="1" width="4.8515625" style="515" customWidth="1"/>
    <col min="2" max="2" width="42.00390625" style="516" customWidth="1"/>
    <col min="3" max="3" width="4.57421875" style="516" customWidth="1"/>
    <col min="4" max="4" width="11.8515625" style="517" customWidth="1"/>
    <col min="5" max="5" width="10.7109375" style="517" customWidth="1"/>
    <col min="6" max="6" width="12.140625" style="518" customWidth="1"/>
    <col min="7" max="12" width="9.140625" style="519" customWidth="1"/>
    <col min="13" max="16384" width="9.140625" style="520" customWidth="1"/>
  </cols>
  <sheetData>
    <row r="1" spans="1:12" s="525" customFormat="1" ht="12.75">
      <c r="A1" s="494" t="s">
        <v>283</v>
      </c>
      <c r="B1" s="495" t="s">
        <v>1</v>
      </c>
      <c r="C1" s="496"/>
      <c r="D1" s="497"/>
      <c r="E1" s="497"/>
      <c r="F1" s="498"/>
      <c r="G1" s="521"/>
      <c r="H1" s="522"/>
      <c r="I1" s="522"/>
      <c r="J1" s="523"/>
      <c r="K1" s="523"/>
      <c r="L1" s="524"/>
    </row>
    <row r="2" spans="1:12" s="525" customFormat="1" ht="12.75">
      <c r="A2" s="494"/>
      <c r="B2" s="495"/>
      <c r="C2" s="496"/>
      <c r="D2" s="497"/>
      <c r="E2" s="497"/>
      <c r="F2" s="498"/>
      <c r="G2" s="521"/>
      <c r="H2" s="522"/>
      <c r="I2" s="522"/>
      <c r="J2" s="523"/>
      <c r="K2" s="523"/>
      <c r="L2" s="524"/>
    </row>
    <row r="3" spans="1:111" s="528" customFormat="1" ht="12.75">
      <c r="A3" s="462" t="s">
        <v>283</v>
      </c>
      <c r="B3" s="463" t="s">
        <v>2</v>
      </c>
      <c r="C3" s="464" t="s">
        <v>135</v>
      </c>
      <c r="D3" s="465"/>
      <c r="E3" s="465"/>
      <c r="F3" s="468">
        <f>+F13</f>
        <v>0</v>
      </c>
      <c r="G3" s="526"/>
      <c r="H3" s="527"/>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row>
    <row r="4" spans="1:111" s="528" customFormat="1" ht="12.75">
      <c r="A4" s="472"/>
      <c r="B4" s="473"/>
      <c r="C4" s="305"/>
      <c r="D4" s="306"/>
      <c r="E4" s="306"/>
      <c r="F4" s="412"/>
      <c r="G4" s="526"/>
      <c r="H4" s="527"/>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row>
    <row r="5" spans="1:6" ht="242.25">
      <c r="A5" s="529" t="s">
        <v>136</v>
      </c>
      <c r="B5" s="1263" t="s">
        <v>1237</v>
      </c>
      <c r="C5" s="489" t="s">
        <v>120</v>
      </c>
      <c r="D5" s="490">
        <v>423</v>
      </c>
      <c r="E5" s="490"/>
      <c r="F5" s="491">
        <f>+D5*E5</f>
        <v>0</v>
      </c>
    </row>
    <row r="6" spans="1:6" ht="12.75">
      <c r="A6" s="529"/>
      <c r="B6" s="530"/>
      <c r="C6" s="489"/>
      <c r="D6" s="490"/>
      <c r="E6" s="490"/>
      <c r="F6" s="491"/>
    </row>
    <row r="7" spans="1:6" ht="96" customHeight="1">
      <c r="A7" s="529" t="s">
        <v>137</v>
      </c>
      <c r="B7" s="530" t="s">
        <v>1275</v>
      </c>
      <c r="C7" s="489" t="s">
        <v>147</v>
      </c>
      <c r="D7" s="490">
        <v>315</v>
      </c>
      <c r="E7" s="490"/>
      <c r="F7" s="491">
        <f>+D7*E7</f>
        <v>0</v>
      </c>
    </row>
    <row r="8" spans="1:6" ht="12.75">
      <c r="A8" s="529"/>
      <c r="B8" s="531"/>
      <c r="C8" s="489"/>
      <c r="D8" s="490"/>
      <c r="E8" s="490"/>
      <c r="F8" s="491">
        <f>+D8*E8</f>
        <v>0</v>
      </c>
    </row>
    <row r="9" spans="1:6" ht="102">
      <c r="A9" s="532" t="s">
        <v>138</v>
      </c>
      <c r="B9" s="1284" t="s">
        <v>284</v>
      </c>
      <c r="C9" s="533" t="s">
        <v>120</v>
      </c>
      <c r="D9" s="534">
        <v>85</v>
      </c>
      <c r="E9" s="534"/>
      <c r="F9" s="491">
        <f>+D9*E9</f>
        <v>0</v>
      </c>
    </row>
    <row r="10" spans="1:6" ht="12.75">
      <c r="A10" s="529"/>
      <c r="B10" s="531"/>
      <c r="C10" s="489"/>
      <c r="D10" s="490"/>
      <c r="E10" s="490"/>
      <c r="F10" s="491">
        <f>+D10*E10</f>
        <v>0</v>
      </c>
    </row>
    <row r="11" spans="1:6" ht="102">
      <c r="A11" s="532" t="s">
        <v>140</v>
      </c>
      <c r="B11" s="1284" t="s">
        <v>1276</v>
      </c>
      <c r="C11" s="533" t="s">
        <v>120</v>
      </c>
      <c r="D11" s="534">
        <v>3.3</v>
      </c>
      <c r="E11" s="534"/>
      <c r="F11" s="491">
        <f>+D11*E11</f>
        <v>0</v>
      </c>
    </row>
    <row r="12" spans="1:6" ht="12.75">
      <c r="A12" s="529"/>
      <c r="B12" s="489"/>
      <c r="C12" s="489"/>
      <c r="D12" s="490"/>
      <c r="E12" s="490"/>
      <c r="F12" s="491"/>
    </row>
    <row r="13" spans="1:111" s="528" customFormat="1" ht="12.75">
      <c r="A13" s="478" t="s">
        <v>283</v>
      </c>
      <c r="B13" s="479" t="s">
        <v>2</v>
      </c>
      <c r="C13" s="318" t="s">
        <v>135</v>
      </c>
      <c r="D13" s="319"/>
      <c r="E13" s="319"/>
      <c r="F13" s="347">
        <f>SUM(F5:F12)</f>
        <v>0</v>
      </c>
      <c r="G13" s="526"/>
      <c r="H13" s="527"/>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tabColor indexed="57"/>
  </sheetPr>
  <dimension ref="A1:K20"/>
  <sheetViews>
    <sheetView showZeros="0" view="pageBreakPreview" zoomScale="160" zoomScaleNormal="120" zoomScaleSheetLayoutView="160" zoomScalePageLayoutView="0" workbookViewId="0" topLeftCell="A1">
      <selection activeCell="G11" sqref="G11"/>
    </sheetView>
  </sheetViews>
  <sheetFormatPr defaultColWidth="9.140625" defaultRowHeight="12.75"/>
  <cols>
    <col min="1" max="1" width="6.00390625" style="40" customWidth="1"/>
    <col min="2" max="2" width="9.140625" style="1" customWidth="1"/>
    <col min="3" max="3" width="10.140625" style="1" customWidth="1"/>
    <col min="4" max="4" width="9.140625" style="1" customWidth="1"/>
    <col min="5" max="5" width="6.421875" style="1" customWidth="1"/>
    <col min="6" max="6" width="16.7109375" style="2" customWidth="1"/>
    <col min="7" max="7" width="19.8515625" style="41" customWidth="1"/>
    <col min="8" max="16384" width="9.140625" style="1" customWidth="1"/>
  </cols>
  <sheetData>
    <row r="1" spans="1:11" ht="15" customHeight="1">
      <c r="A1" s="692"/>
      <c r="B1" s="262"/>
      <c r="C1" s="262"/>
      <c r="D1" s="262"/>
      <c r="E1" s="7"/>
      <c r="F1" s="263"/>
      <c r="G1" s="693"/>
      <c r="H1" s="10"/>
      <c r="I1" s="42"/>
      <c r="J1" s="42"/>
      <c r="K1" s="4"/>
    </row>
    <row r="2" spans="1:11" ht="15" customHeight="1">
      <c r="A2" s="694"/>
      <c r="B2" s="695" t="s">
        <v>122</v>
      </c>
      <c r="C2" s="695"/>
      <c r="D2" s="695"/>
      <c r="E2" s="11"/>
      <c r="F2" s="696"/>
      <c r="G2" s="697"/>
      <c r="H2" s="13"/>
      <c r="I2" s="43"/>
      <c r="J2" s="43"/>
      <c r="K2" s="40"/>
    </row>
    <row r="3" spans="1:11" ht="15" customHeight="1">
      <c r="A3" s="694"/>
      <c r="B3" s="695"/>
      <c r="C3" s="695"/>
      <c r="D3" s="695"/>
      <c r="E3" s="11"/>
      <c r="F3" s="696"/>
      <c r="G3" s="697"/>
      <c r="H3" s="13"/>
      <c r="I3" s="43"/>
      <c r="J3" s="43"/>
      <c r="K3" s="40"/>
    </row>
    <row r="4" spans="1:11" ht="15" customHeight="1">
      <c r="A4" s="698" t="s">
        <v>123</v>
      </c>
      <c r="B4" s="1305" t="s">
        <v>356</v>
      </c>
      <c r="C4" s="1305"/>
      <c r="D4" s="1305"/>
      <c r="E4" s="1305"/>
      <c r="F4" s="1305"/>
      <c r="G4" s="699">
        <f>'Rusit.dela'!$F$3</f>
        <v>0</v>
      </c>
      <c r="H4" s="13"/>
      <c r="I4" s="43"/>
      <c r="J4" s="43"/>
      <c r="K4" s="40"/>
    </row>
    <row r="5" spans="1:11" ht="15" customHeight="1">
      <c r="A5" s="698" t="s">
        <v>124</v>
      </c>
      <c r="B5" s="1305" t="s">
        <v>125</v>
      </c>
      <c r="C5" s="1305"/>
      <c r="D5" s="1305"/>
      <c r="E5" s="1305"/>
      <c r="F5" s="1305"/>
      <c r="G5" s="699">
        <f>'Zem.dela '!$F$3</f>
        <v>0</v>
      </c>
      <c r="H5" s="13"/>
      <c r="I5" s="43"/>
      <c r="J5" s="43"/>
      <c r="K5" s="40"/>
    </row>
    <row r="6" spans="1:11" ht="15" customHeight="1">
      <c r="A6" s="698" t="s">
        <v>126</v>
      </c>
      <c r="B6" s="1305" t="s">
        <v>127</v>
      </c>
      <c r="C6" s="1305"/>
      <c r="D6" s="1305"/>
      <c r="E6" s="1305"/>
      <c r="F6" s="1305"/>
      <c r="G6" s="699">
        <f>'Bet.dela '!$F$3</f>
        <v>0</v>
      </c>
      <c r="H6" s="13"/>
      <c r="I6" s="43"/>
      <c r="J6" s="43"/>
      <c r="K6" s="40"/>
    </row>
    <row r="7" spans="1:7" s="700" customFormat="1" ht="15" customHeight="1">
      <c r="A7" s="698" t="s">
        <v>128</v>
      </c>
      <c r="B7" s="1305" t="s">
        <v>188</v>
      </c>
      <c r="C7" s="1305"/>
      <c r="D7" s="1305"/>
      <c r="E7" s="1305"/>
      <c r="F7" s="1305"/>
      <c r="G7" s="699">
        <f>'Tes.dela'!$F$3</f>
        <v>0</v>
      </c>
    </row>
    <row r="8" spans="1:11" ht="15" customHeight="1">
      <c r="A8" s="698" t="s">
        <v>129</v>
      </c>
      <c r="B8" s="1305" t="s">
        <v>130</v>
      </c>
      <c r="C8" s="1305"/>
      <c r="D8" s="1305"/>
      <c r="E8" s="1305"/>
      <c r="F8" s="1305"/>
      <c r="G8" s="699">
        <f>+'Zid.dela'!F69</f>
        <v>0</v>
      </c>
      <c r="H8" s="13"/>
      <c r="I8" s="43"/>
      <c r="J8" s="43"/>
      <c r="K8" s="40"/>
    </row>
    <row r="9" spans="1:11" ht="15" customHeight="1">
      <c r="A9" s="698" t="s">
        <v>131</v>
      </c>
      <c r="B9" s="1305" t="s">
        <v>212</v>
      </c>
      <c r="C9" s="1305"/>
      <c r="D9" s="1305"/>
      <c r="E9" s="1305"/>
      <c r="F9" s="1305"/>
      <c r="G9" s="699">
        <f>+'Kanal.'!F35</f>
        <v>0</v>
      </c>
      <c r="H9" s="13"/>
      <c r="I9" s="43"/>
      <c r="J9" s="43"/>
      <c r="K9" s="40"/>
    </row>
    <row r="10" spans="1:11" ht="15" customHeight="1">
      <c r="A10" s="701" t="s">
        <v>132</v>
      </c>
      <c r="B10" s="1306" t="s">
        <v>72</v>
      </c>
      <c r="C10" s="1306"/>
      <c r="D10" s="1306"/>
      <c r="E10" s="1306"/>
      <c r="F10" s="1306"/>
      <c r="G10" s="702">
        <f>ZU!$F$3</f>
        <v>0</v>
      </c>
      <c r="H10" s="13"/>
      <c r="I10" s="43"/>
      <c r="J10" s="43"/>
      <c r="K10" s="40"/>
    </row>
    <row r="11" spans="1:8" s="44" customFormat="1" ht="15" customHeight="1">
      <c r="A11" s="703"/>
      <c r="B11" s="704" t="s">
        <v>133</v>
      </c>
      <c r="C11" s="705"/>
      <c r="D11" s="706"/>
      <c r="E11" s="705"/>
      <c r="F11" s="704"/>
      <c r="G11" s="707">
        <f>SUM(G4:G10)</f>
        <v>0</v>
      </c>
      <c r="H11" s="708"/>
    </row>
    <row r="12" spans="1:11" ht="15" customHeight="1">
      <c r="A12" s="694"/>
      <c r="B12" s="695"/>
      <c r="C12" s="709"/>
      <c r="D12" s="695"/>
      <c r="E12" s="11"/>
      <c r="F12" s="696"/>
      <c r="G12" s="710"/>
      <c r="H12" s="13"/>
      <c r="I12" s="43"/>
      <c r="J12" s="43"/>
      <c r="K12" s="40"/>
    </row>
    <row r="13" spans="1:11" ht="15" customHeight="1">
      <c r="A13" s="694"/>
      <c r="B13" s="695"/>
      <c r="C13" s="709"/>
      <c r="D13" s="695"/>
      <c r="E13" s="11"/>
      <c r="F13" s="696"/>
      <c r="G13" s="710"/>
      <c r="H13" s="13"/>
      <c r="I13" s="43"/>
      <c r="J13" s="43"/>
      <c r="K13" s="40"/>
    </row>
    <row r="14" spans="1:11" ht="15" customHeight="1">
      <c r="A14" s="694"/>
      <c r="B14" s="695"/>
      <c r="C14" s="709"/>
      <c r="D14" s="695"/>
      <c r="E14" s="11"/>
      <c r="F14" s="696"/>
      <c r="G14" s="710"/>
      <c r="H14" s="13"/>
      <c r="I14" s="43"/>
      <c r="J14" s="43"/>
      <c r="K14" s="40"/>
    </row>
    <row r="15" spans="1:11" ht="15" customHeight="1">
      <c r="A15" s="711"/>
      <c r="B15" s="687"/>
      <c r="C15" s="687"/>
      <c r="D15" s="687"/>
      <c r="E15" s="687"/>
      <c r="F15" s="687"/>
      <c r="G15" s="712"/>
      <c r="H15" s="13"/>
      <c r="I15" s="43"/>
      <c r="J15" s="43"/>
      <c r="K15" s="40"/>
    </row>
    <row r="16" spans="2:11" ht="12.75">
      <c r="B16" s="3"/>
      <c r="C16" s="45"/>
      <c r="D16" s="3"/>
      <c r="E16" s="46"/>
      <c r="F16" s="47"/>
      <c r="G16" s="48"/>
      <c r="H16" s="13"/>
      <c r="I16" s="43"/>
      <c r="J16" s="43"/>
      <c r="K16" s="40"/>
    </row>
    <row r="17" spans="2:11" ht="12.75">
      <c r="B17" s="3"/>
      <c r="C17" s="45"/>
      <c r="D17" s="3"/>
      <c r="E17" s="46"/>
      <c r="F17" s="47"/>
      <c r="G17" s="48"/>
      <c r="H17" s="13"/>
      <c r="I17" s="43"/>
      <c r="J17" s="43"/>
      <c r="K17" s="40"/>
    </row>
    <row r="18" spans="2:11" ht="12.75">
      <c r="B18" s="3"/>
      <c r="C18" s="45"/>
      <c r="D18" s="3"/>
      <c r="E18" s="46"/>
      <c r="F18" s="47"/>
      <c r="G18" s="48"/>
      <c r="H18" s="13"/>
      <c r="I18" s="43"/>
      <c r="J18" s="43"/>
      <c r="K18" s="40"/>
    </row>
    <row r="19" spans="2:11" ht="12.75">
      <c r="B19" s="3"/>
      <c r="C19" s="45"/>
      <c r="D19" s="3"/>
      <c r="E19" s="46"/>
      <c r="F19" s="47"/>
      <c r="G19" s="48"/>
      <c r="H19" s="13"/>
      <c r="I19" s="43"/>
      <c r="J19" s="43"/>
      <c r="K19" s="40"/>
    </row>
    <row r="20" spans="2:11" ht="12.75">
      <c r="B20" s="3"/>
      <c r="C20" s="45"/>
      <c r="D20" s="3"/>
      <c r="E20" s="46"/>
      <c r="F20" s="47"/>
      <c r="G20" s="48"/>
      <c r="H20" s="13"/>
      <c r="I20" s="43"/>
      <c r="J20" s="43"/>
      <c r="K20" s="40"/>
    </row>
  </sheetData>
  <sheetProtection selectLockedCells="1" selectUnlockedCells="1"/>
  <mergeCells count="7">
    <mergeCell ref="B8:F8"/>
    <mergeCell ref="B9:F9"/>
    <mergeCell ref="B10:F10"/>
    <mergeCell ref="B4:F4"/>
    <mergeCell ref="B5:F5"/>
    <mergeCell ref="B6:F6"/>
    <mergeCell ref="B7:F7"/>
  </mergeCells>
  <printOptions horizontalCentered="1"/>
  <pageMargins left="0.7875" right="0.7875" top="0.9840277777777777" bottom="0.7875" header="0.5118055555555555" footer="0.511805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indexed="43"/>
  </sheetPr>
  <dimension ref="A1:DG19"/>
  <sheetViews>
    <sheetView showZeros="0" view="pageBreakPreview" zoomScale="160" zoomScaleNormal="120" zoomScaleSheetLayoutView="160" workbookViewId="0" topLeftCell="A12">
      <selection activeCell="E17" sqref="E17"/>
    </sheetView>
  </sheetViews>
  <sheetFormatPr defaultColWidth="9.140625" defaultRowHeight="12.75"/>
  <cols>
    <col min="1" max="1" width="4.8515625" style="529" customWidth="1"/>
    <col min="2" max="2" width="54.421875" style="489" customWidth="1"/>
    <col min="3" max="3" width="4.57421875" style="489" customWidth="1"/>
    <col min="4" max="4" width="8.8515625" style="490" customWidth="1"/>
    <col min="5" max="5" width="8.421875" style="490" customWidth="1"/>
    <col min="6" max="6" width="12.140625" style="491" customWidth="1"/>
    <col min="7" max="12" width="9.140625" style="492" customWidth="1"/>
    <col min="13" max="16384" width="9.140625" style="493" customWidth="1"/>
  </cols>
  <sheetData>
    <row r="1" spans="1:11" ht="12.75">
      <c r="A1" s="494" t="s">
        <v>285</v>
      </c>
      <c r="B1" s="495" t="s">
        <v>3</v>
      </c>
      <c r="C1" s="496"/>
      <c r="D1" s="497"/>
      <c r="E1" s="497"/>
      <c r="F1" s="498"/>
      <c r="G1" s="499"/>
      <c r="H1" s="500"/>
      <c r="I1" s="500"/>
      <c r="J1" s="501"/>
      <c r="K1" s="501"/>
    </row>
    <row r="2" spans="1:11" ht="12.75">
      <c r="A2" s="494"/>
      <c r="B2" s="495"/>
      <c r="C2" s="496"/>
      <c r="D2" s="497"/>
      <c r="E2" s="497"/>
      <c r="F2" s="498"/>
      <c r="G2" s="499"/>
      <c r="H2" s="500"/>
      <c r="I2" s="500"/>
      <c r="J2" s="501"/>
      <c r="K2" s="501"/>
    </row>
    <row r="3" spans="1:11" ht="12.75">
      <c r="A3" s="462" t="s">
        <v>285</v>
      </c>
      <c r="B3" s="463" t="s">
        <v>3</v>
      </c>
      <c r="C3" s="464" t="s">
        <v>135</v>
      </c>
      <c r="D3" s="465"/>
      <c r="E3" s="465"/>
      <c r="F3" s="468">
        <f>F19</f>
        <v>0</v>
      </c>
      <c r="G3" s="499"/>
      <c r="H3" s="500"/>
      <c r="I3" s="500"/>
      <c r="J3" s="501"/>
      <c r="K3" s="501"/>
    </row>
    <row r="4" spans="1:11" ht="12.75">
      <c r="A4" s="494"/>
      <c r="B4" s="495"/>
      <c r="C4" s="496"/>
      <c r="D4" s="497"/>
      <c r="E4" s="497"/>
      <c r="F4" s="498"/>
      <c r="G4" s="499"/>
      <c r="H4" s="500"/>
      <c r="I4" s="500"/>
      <c r="J4" s="501"/>
      <c r="K4" s="501"/>
    </row>
    <row r="5" spans="1:2" ht="122.25" customHeight="1">
      <c r="A5" s="529" t="s">
        <v>136</v>
      </c>
      <c r="B5" s="535" t="s">
        <v>364</v>
      </c>
    </row>
    <row r="6" spans="2:6" ht="38.25">
      <c r="B6" s="535" t="s">
        <v>363</v>
      </c>
      <c r="C6" s="489" t="s">
        <v>120</v>
      </c>
      <c r="D6" s="490">
        <v>470</v>
      </c>
      <c r="F6" s="491">
        <f>+D6*E6</f>
        <v>0</v>
      </c>
    </row>
    <row r="7" ht="12.75">
      <c r="B7" s="535"/>
    </row>
    <row r="8" spans="1:2" ht="120.75" customHeight="1">
      <c r="A8" s="529" t="s">
        <v>137</v>
      </c>
      <c r="B8" s="535" t="s">
        <v>366</v>
      </c>
    </row>
    <row r="9" spans="2:6" ht="25.5">
      <c r="B9" s="535" t="s">
        <v>365</v>
      </c>
      <c r="C9" s="489" t="s">
        <v>120</v>
      </c>
      <c r="D9" s="490">
        <v>19</v>
      </c>
      <c r="F9" s="491">
        <f>+D9*E9</f>
        <v>0</v>
      </c>
    </row>
    <row r="10" ht="12.75">
      <c r="B10" s="535"/>
    </row>
    <row r="11" spans="1:2" ht="120" customHeight="1">
      <c r="A11" s="529" t="s">
        <v>138</v>
      </c>
      <c r="B11" s="535" t="s">
        <v>367</v>
      </c>
    </row>
    <row r="12" spans="2:6" ht="25.5">
      <c r="B12" s="535" t="s">
        <v>365</v>
      </c>
      <c r="C12" s="489" t="s">
        <v>120</v>
      </c>
      <c r="D12" s="490">
        <v>17</v>
      </c>
      <c r="F12" s="491">
        <f>+D12*E12</f>
        <v>0</v>
      </c>
    </row>
    <row r="13" ht="12.75">
      <c r="B13" s="535"/>
    </row>
    <row r="14" spans="1:2" ht="120.75" customHeight="1">
      <c r="A14" s="529" t="s">
        <v>140</v>
      </c>
      <c r="B14" s="535" t="s">
        <v>368</v>
      </c>
    </row>
    <row r="15" spans="2:6" ht="25.5">
      <c r="B15" s="535" t="s">
        <v>365</v>
      </c>
      <c r="C15" s="489" t="s">
        <v>120</v>
      </c>
      <c r="D15" s="490">
        <v>19.5</v>
      </c>
      <c r="F15" s="491">
        <f>+D15*E15</f>
        <v>0</v>
      </c>
    </row>
    <row r="16" ht="12.75">
      <c r="B16" s="535"/>
    </row>
    <row r="17" spans="1:6" ht="95.25" customHeight="1">
      <c r="A17" s="529" t="s">
        <v>141</v>
      </c>
      <c r="B17" s="535" t="s">
        <v>1238</v>
      </c>
      <c r="C17" s="489" t="s">
        <v>120</v>
      </c>
      <c r="D17" s="490">
        <v>10</v>
      </c>
      <c r="F17" s="491">
        <f>+D17*E17</f>
        <v>0</v>
      </c>
    </row>
    <row r="18" ht="12.75">
      <c r="B18" s="535"/>
    </row>
    <row r="19" spans="1:111" s="471" customFormat="1" ht="12.75">
      <c r="A19" s="478" t="s">
        <v>285</v>
      </c>
      <c r="B19" s="479" t="s">
        <v>4</v>
      </c>
      <c r="C19" s="318" t="s">
        <v>135</v>
      </c>
      <c r="D19" s="319"/>
      <c r="E19" s="319"/>
      <c r="F19" s="347">
        <f>SUM(F5:F18)</f>
        <v>0</v>
      </c>
      <c r="G19" s="469"/>
      <c r="H19" s="469"/>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470"/>
      <c r="CL19" s="470"/>
      <c r="CM19" s="470"/>
      <c r="CN19" s="470"/>
      <c r="CO19" s="470"/>
      <c r="CP19" s="470"/>
      <c r="CQ19" s="470"/>
      <c r="CR19" s="470"/>
      <c r="CS19" s="470"/>
      <c r="CT19" s="470"/>
      <c r="CU19" s="470"/>
      <c r="CV19" s="470"/>
      <c r="CW19" s="470"/>
      <c r="CX19" s="470"/>
      <c r="CY19" s="470"/>
      <c r="CZ19" s="470"/>
      <c r="DA19" s="470"/>
      <c r="DB19" s="470"/>
      <c r="DC19" s="470"/>
      <c r="DD19" s="470"/>
      <c r="DE19" s="470"/>
      <c r="DF19" s="470"/>
      <c r="DG19" s="470"/>
    </row>
  </sheetData>
  <sheetProtection selectLockedCells="1" selectUnlockedCells="1"/>
  <printOptions horizontalCentered="1"/>
  <pageMargins left="0.7086614173228346" right="0.31496062992125984" top="0.7480314960629921" bottom="0.7480314960629921" header="0.31496062992125984" footer="0.31496062992125984"/>
  <pageSetup horizontalDpi="300" verticalDpi="300" orientation="portrait" paperSize="9" scale="92" r:id="rId1"/>
  <rowBreaks count="1" manualBreakCount="1">
    <brk id="19" max="255" man="1"/>
  </rowBreaks>
</worksheet>
</file>

<file path=xl/worksheets/sheet21.xml><?xml version="1.0" encoding="utf-8"?>
<worksheet xmlns="http://schemas.openxmlformats.org/spreadsheetml/2006/main" xmlns:r="http://schemas.openxmlformats.org/officeDocument/2006/relationships">
  <sheetPr>
    <tabColor indexed="9"/>
  </sheetPr>
  <dimension ref="A1:L71"/>
  <sheetViews>
    <sheetView showZeros="0" view="pageBreakPreview" zoomScaleNormal="120" zoomScaleSheetLayoutView="100" workbookViewId="0" topLeftCell="A1">
      <selection activeCell="E21" sqref="E21"/>
    </sheetView>
  </sheetViews>
  <sheetFormatPr defaultColWidth="9.140625" defaultRowHeight="12.75"/>
  <cols>
    <col min="1" max="1" width="3.421875" style="536" customWidth="1"/>
    <col min="2" max="2" width="39.8515625" style="537" customWidth="1"/>
    <col min="3" max="3" width="4.8515625" style="538" customWidth="1"/>
    <col min="4" max="4" width="9.7109375" style="663" customWidth="1"/>
    <col min="5" max="5" width="10.8515625" style="669" customWidth="1"/>
    <col min="6" max="6" width="12.7109375" style="678" customWidth="1"/>
    <col min="7" max="8" width="9.140625" style="539" customWidth="1"/>
    <col min="9" max="16384" width="9.140625" style="540" customWidth="1"/>
  </cols>
  <sheetData>
    <row r="1" spans="1:8" s="312" customFormat="1" ht="12.75">
      <c r="A1" s="541" t="s">
        <v>286</v>
      </c>
      <c r="B1" s="542" t="s">
        <v>5</v>
      </c>
      <c r="C1" s="543"/>
      <c r="D1" s="659"/>
      <c r="E1" s="660"/>
      <c r="F1" s="670"/>
      <c r="G1" s="311"/>
      <c r="H1" s="311"/>
    </row>
    <row r="2" spans="1:8" s="312" customFormat="1" ht="12.75">
      <c r="A2" s="541"/>
      <c r="B2" s="542"/>
      <c r="C2" s="543"/>
      <c r="D2" s="659"/>
      <c r="E2" s="660"/>
      <c r="F2" s="670"/>
      <c r="G2" s="311"/>
      <c r="H2" s="311"/>
    </row>
    <row r="3" spans="1:8" s="312" customFormat="1" ht="12.75">
      <c r="A3" s="544" t="s">
        <v>286</v>
      </c>
      <c r="B3" s="545" t="s">
        <v>6</v>
      </c>
      <c r="C3" s="546" t="s">
        <v>135</v>
      </c>
      <c r="D3" s="661"/>
      <c r="E3" s="662"/>
      <c r="F3" s="727">
        <f>+F24</f>
        <v>0</v>
      </c>
      <c r="G3" s="311"/>
      <c r="H3" s="311"/>
    </row>
    <row r="4" spans="1:8" s="312" customFormat="1" ht="12.75">
      <c r="A4" s="547"/>
      <c r="B4" s="548"/>
      <c r="C4" s="543"/>
      <c r="D4" s="659"/>
      <c r="E4" s="660"/>
      <c r="F4" s="670"/>
      <c r="G4" s="311"/>
      <c r="H4" s="311"/>
    </row>
    <row r="5" spans="1:8" s="552" customFormat="1" ht="12.75">
      <c r="A5" s="549"/>
      <c r="B5" s="553" t="s">
        <v>7</v>
      </c>
      <c r="C5" s="550"/>
      <c r="D5" s="660"/>
      <c r="E5" s="660"/>
      <c r="F5" s="671"/>
      <c r="G5" s="551"/>
      <c r="H5" s="551"/>
    </row>
    <row r="6" spans="1:8" s="552" customFormat="1" ht="12.75">
      <c r="A6" s="549"/>
      <c r="B6" s="207"/>
      <c r="C6" s="550"/>
      <c r="D6" s="660"/>
      <c r="E6" s="660"/>
      <c r="F6" s="671">
        <f>+D6*E6</f>
        <v>0</v>
      </c>
      <c r="G6" s="551"/>
      <c r="H6" s="551"/>
    </row>
    <row r="7" spans="1:8" s="680" customFormat="1" ht="38.25">
      <c r="A7" s="554" t="s">
        <v>136</v>
      </c>
      <c r="B7" s="1259" t="s">
        <v>1257</v>
      </c>
      <c r="C7" s="550"/>
      <c r="D7" s="660"/>
      <c r="E7" s="660"/>
      <c r="F7" s="671"/>
      <c r="G7" s="679"/>
      <c r="H7" s="679"/>
    </row>
    <row r="8" spans="1:8" s="680" customFormat="1" ht="76.5">
      <c r="A8" s="554"/>
      <c r="B8" s="1259" t="s">
        <v>1258</v>
      </c>
      <c r="C8" s="550"/>
      <c r="D8" s="660"/>
      <c r="E8" s="660"/>
      <c r="F8" s="671"/>
      <c r="G8" s="679"/>
      <c r="H8" s="679"/>
    </row>
    <row r="9" spans="1:8" s="552" customFormat="1" ht="12.75">
      <c r="A9" s="554"/>
      <c r="B9" s="1259" t="s">
        <v>1259</v>
      </c>
      <c r="C9" s="550" t="s">
        <v>145</v>
      </c>
      <c r="D9" s="660">
        <v>2</v>
      </c>
      <c r="E9" s="660"/>
      <c r="F9" s="671">
        <f>+D9*E9</f>
        <v>0</v>
      </c>
      <c r="G9" s="551"/>
      <c r="H9" s="551"/>
    </row>
    <row r="10" spans="1:8" s="552" customFormat="1" ht="12.75">
      <c r="A10" s="554"/>
      <c r="B10" s="1259" t="s">
        <v>1260</v>
      </c>
      <c r="C10" s="550" t="s">
        <v>145</v>
      </c>
      <c r="D10" s="660">
        <v>9</v>
      </c>
      <c r="E10" s="660"/>
      <c r="F10" s="671">
        <f>+D10*E10</f>
        <v>0</v>
      </c>
      <c r="G10" s="551"/>
      <c r="H10" s="551"/>
    </row>
    <row r="11" spans="1:8" s="552" customFormat="1" ht="12.75">
      <c r="A11" s="554"/>
      <c r="B11" s="1259" t="s">
        <v>1261</v>
      </c>
      <c r="C11" s="550" t="s">
        <v>145</v>
      </c>
      <c r="D11" s="660">
        <v>7</v>
      </c>
      <c r="E11" s="660"/>
      <c r="F11" s="671">
        <f>+D11*E11</f>
        <v>0</v>
      </c>
      <c r="G11" s="551"/>
      <c r="H11" s="551"/>
    </row>
    <row r="12" spans="1:8" s="552" customFormat="1" ht="51">
      <c r="A12" s="554"/>
      <c r="B12" s="1259" t="s">
        <v>1262</v>
      </c>
      <c r="C12" s="550"/>
      <c r="D12" s="660"/>
      <c r="E12" s="660"/>
      <c r="F12" s="671"/>
      <c r="G12" s="551"/>
      <c r="H12" s="551"/>
    </row>
    <row r="13" spans="1:8" s="552" customFormat="1" ht="12.75" customHeight="1">
      <c r="A13" s="554"/>
      <c r="B13" s="1259" t="s">
        <v>1263</v>
      </c>
      <c r="C13" s="550" t="s">
        <v>145</v>
      </c>
      <c r="D13" s="660">
        <v>2</v>
      </c>
      <c r="E13" s="660"/>
      <c r="F13" s="671">
        <f>+D13*E13</f>
        <v>0</v>
      </c>
      <c r="G13" s="551"/>
      <c r="H13" s="551"/>
    </row>
    <row r="14" spans="1:8" s="552" customFormat="1" ht="12.75" customHeight="1">
      <c r="A14" s="554"/>
      <c r="B14" s="1259" t="s">
        <v>1264</v>
      </c>
      <c r="C14" s="550" t="s">
        <v>145</v>
      </c>
      <c r="D14" s="660">
        <v>1</v>
      </c>
      <c r="E14" s="660"/>
      <c r="F14" s="671">
        <f>+D14*E14</f>
        <v>0</v>
      </c>
      <c r="G14" s="551"/>
      <c r="H14" s="551"/>
    </row>
    <row r="15" spans="1:8" s="680" customFormat="1" ht="76.5">
      <c r="A15" s="554"/>
      <c r="B15" s="1259" t="s">
        <v>1265</v>
      </c>
      <c r="C15" s="550"/>
      <c r="D15" s="660"/>
      <c r="E15" s="660"/>
      <c r="F15" s="671"/>
      <c r="G15" s="679"/>
      <c r="H15" s="679"/>
    </row>
    <row r="16" spans="1:8" s="552" customFormat="1" ht="12.75" customHeight="1">
      <c r="A16" s="554"/>
      <c r="B16" s="1259" t="s">
        <v>1266</v>
      </c>
      <c r="C16" s="550" t="s">
        <v>145</v>
      </c>
      <c r="D16" s="660">
        <v>1</v>
      </c>
      <c r="E16" s="660"/>
      <c r="F16" s="671">
        <f>+D16*E16</f>
        <v>0</v>
      </c>
      <c r="G16" s="551"/>
      <c r="H16" s="551"/>
    </row>
    <row r="17" spans="1:8" s="552" customFormat="1" ht="12" customHeight="1">
      <c r="A17" s="554"/>
      <c r="B17" s="1259"/>
      <c r="C17" s="550"/>
      <c r="D17" s="660"/>
      <c r="E17" s="660"/>
      <c r="F17" s="671"/>
      <c r="G17" s="551"/>
      <c r="H17" s="551"/>
    </row>
    <row r="18" spans="1:8" s="552" customFormat="1" ht="12" customHeight="1">
      <c r="A18" s="554"/>
      <c r="B18" s="1259"/>
      <c r="C18" s="550"/>
      <c r="D18" s="660"/>
      <c r="E18" s="660"/>
      <c r="F18" s="671"/>
      <c r="G18" s="551"/>
      <c r="H18" s="551"/>
    </row>
    <row r="19" spans="1:8" s="552" customFormat="1" ht="12" customHeight="1">
      <c r="A19" s="554"/>
      <c r="B19" s="1285" t="s">
        <v>8</v>
      </c>
      <c r="C19" s="550"/>
      <c r="D19" s="660"/>
      <c r="E19" s="660"/>
      <c r="F19" s="671">
        <f>+D19*E19</f>
        <v>0</v>
      </c>
      <c r="G19" s="551"/>
      <c r="H19" s="551"/>
    </row>
    <row r="20" spans="1:8" s="552" customFormat="1" ht="12" customHeight="1">
      <c r="A20" s="554"/>
      <c r="B20" s="1259"/>
      <c r="C20" s="550"/>
      <c r="D20" s="660"/>
      <c r="E20" s="660"/>
      <c r="F20" s="671">
        <f>+D20*E20</f>
        <v>0</v>
      </c>
      <c r="G20" s="551"/>
      <c r="H20" s="551"/>
    </row>
    <row r="21" spans="1:8" s="552" customFormat="1" ht="229.5">
      <c r="A21" s="554" t="s">
        <v>140</v>
      </c>
      <c r="B21" s="1259" t="s">
        <v>1267</v>
      </c>
      <c r="C21" s="550" t="s">
        <v>145</v>
      </c>
      <c r="D21" s="660">
        <v>1</v>
      </c>
      <c r="E21" s="660"/>
      <c r="F21" s="671">
        <f>+D21*E21</f>
        <v>0</v>
      </c>
      <c r="G21" s="551"/>
      <c r="H21" s="551"/>
    </row>
    <row r="22" spans="1:8" s="312" customFormat="1" ht="280.5">
      <c r="A22" s="555"/>
      <c r="B22" s="1286" t="s">
        <v>1269</v>
      </c>
      <c r="C22" s="543"/>
      <c r="D22" s="659"/>
      <c r="E22" s="660"/>
      <c r="F22" s="670">
        <f>+D22*E22</f>
        <v>0</v>
      </c>
      <c r="G22" s="311"/>
      <c r="H22" s="311"/>
    </row>
    <row r="23" spans="1:8" s="312" customFormat="1" ht="306">
      <c r="A23" s="555"/>
      <c r="B23" s="1286" t="s">
        <v>1268</v>
      </c>
      <c r="C23" s="543"/>
      <c r="D23" s="659"/>
      <c r="E23" s="660"/>
      <c r="F23" s="670"/>
      <c r="G23" s="311"/>
      <c r="H23" s="311"/>
    </row>
    <row r="24" spans="1:8" s="312" customFormat="1" ht="12.75" customHeight="1">
      <c r="A24" s="544" t="s">
        <v>286</v>
      </c>
      <c r="B24" s="545" t="s">
        <v>6</v>
      </c>
      <c r="C24" s="546" t="s">
        <v>135</v>
      </c>
      <c r="D24" s="661"/>
      <c r="E24" s="662"/>
      <c r="F24" s="727">
        <f>SUM(F5:F23)</f>
        <v>0</v>
      </c>
      <c r="G24" s="311"/>
      <c r="H24" s="311"/>
    </row>
    <row r="25" spans="1:8" s="312" customFormat="1" ht="12.75">
      <c r="A25" s="536"/>
      <c r="B25" s="556"/>
      <c r="C25" s="557"/>
      <c r="D25" s="663"/>
      <c r="E25" s="664"/>
      <c r="F25" s="672"/>
      <c r="G25" s="311"/>
      <c r="H25" s="311"/>
    </row>
    <row r="26" spans="1:8" s="312" customFormat="1" ht="12.75">
      <c r="A26" s="558"/>
      <c r="B26" s="559"/>
      <c r="C26" s="562"/>
      <c r="D26" s="663"/>
      <c r="E26" s="665"/>
      <c r="F26" s="673"/>
      <c r="G26" s="311"/>
      <c r="H26" s="311"/>
    </row>
    <row r="27" spans="1:8" s="312" customFormat="1" ht="12.75">
      <c r="A27" s="558"/>
      <c r="B27" s="556"/>
      <c r="C27" s="562"/>
      <c r="D27" s="666"/>
      <c r="E27" s="665"/>
      <c r="F27" s="674"/>
      <c r="G27" s="311"/>
      <c r="H27" s="311"/>
    </row>
    <row r="28" spans="1:11" s="563" customFormat="1" ht="12.75">
      <c r="A28" s="560"/>
      <c r="B28" s="561"/>
      <c r="C28" s="567"/>
      <c r="D28" s="666"/>
      <c r="E28" s="665"/>
      <c r="F28" s="673"/>
      <c r="H28" s="564"/>
      <c r="I28" s="564"/>
      <c r="J28" s="564"/>
      <c r="K28" s="565"/>
    </row>
    <row r="29" spans="1:12" s="563" customFormat="1" ht="39.75" customHeight="1">
      <c r="A29" s="560"/>
      <c r="B29" s="566"/>
      <c r="C29" s="567"/>
      <c r="D29" s="666"/>
      <c r="E29" s="665"/>
      <c r="F29" s="673"/>
      <c r="I29" s="564"/>
      <c r="J29" s="564"/>
      <c r="K29" s="564"/>
      <c r="L29" s="565"/>
    </row>
    <row r="30" spans="1:11" s="563" customFormat="1" ht="12.75">
      <c r="A30" s="560"/>
      <c r="B30" s="566"/>
      <c r="C30" s="567"/>
      <c r="D30" s="666"/>
      <c r="E30" s="665"/>
      <c r="F30" s="673"/>
      <c r="H30" s="564"/>
      <c r="I30" s="564"/>
      <c r="J30" s="564"/>
      <c r="K30" s="565"/>
    </row>
    <row r="31" spans="1:11" s="563" customFormat="1" ht="12.75">
      <c r="A31" s="560"/>
      <c r="B31" s="566"/>
      <c r="C31" s="567"/>
      <c r="D31" s="666"/>
      <c r="E31" s="665"/>
      <c r="F31" s="673"/>
      <c r="H31" s="564"/>
      <c r="I31" s="564"/>
      <c r="J31" s="564"/>
      <c r="K31" s="565"/>
    </row>
    <row r="32" spans="1:11" s="563" customFormat="1" ht="12.75">
      <c r="A32" s="560"/>
      <c r="B32" s="561"/>
      <c r="C32" s="567"/>
      <c r="D32" s="666"/>
      <c r="E32" s="665"/>
      <c r="F32" s="673"/>
      <c r="H32" s="564"/>
      <c r="I32" s="564"/>
      <c r="J32" s="564"/>
      <c r="K32" s="565"/>
    </row>
    <row r="33" spans="1:11" s="563" customFormat="1" ht="12.75">
      <c r="A33" s="558"/>
      <c r="B33" s="568"/>
      <c r="C33" s="562"/>
      <c r="D33" s="663"/>
      <c r="E33" s="665"/>
      <c r="F33" s="673"/>
      <c r="H33" s="564"/>
      <c r="I33" s="564"/>
      <c r="J33" s="564"/>
      <c r="K33" s="565"/>
    </row>
    <row r="34" spans="1:11" s="563" customFormat="1" ht="12.75">
      <c r="A34" s="569"/>
      <c r="B34" s="568"/>
      <c r="C34" s="562"/>
      <c r="D34" s="666"/>
      <c r="E34" s="665"/>
      <c r="F34" s="673"/>
      <c r="H34" s="564"/>
      <c r="I34" s="564"/>
      <c r="J34" s="564"/>
      <c r="K34" s="565"/>
    </row>
    <row r="35" spans="1:11" s="563" customFormat="1" ht="12.75">
      <c r="A35" s="569"/>
      <c r="B35" s="568"/>
      <c r="C35" s="562"/>
      <c r="D35" s="666"/>
      <c r="E35" s="665"/>
      <c r="F35" s="673"/>
      <c r="H35" s="564"/>
      <c r="I35" s="564"/>
      <c r="J35" s="564"/>
      <c r="K35" s="565"/>
    </row>
    <row r="36" spans="1:11" s="563" customFormat="1" ht="12.75">
      <c r="A36" s="560"/>
      <c r="B36" s="561"/>
      <c r="C36" s="567"/>
      <c r="D36" s="666"/>
      <c r="E36" s="665"/>
      <c r="F36" s="673"/>
      <c r="H36" s="564"/>
      <c r="I36" s="564"/>
      <c r="J36" s="564"/>
      <c r="K36" s="565"/>
    </row>
    <row r="37" spans="1:11" s="563" customFormat="1" ht="12.75">
      <c r="A37" s="569"/>
      <c r="B37" s="568"/>
      <c r="C37" s="562"/>
      <c r="D37" s="667"/>
      <c r="E37" s="665"/>
      <c r="F37" s="675"/>
      <c r="H37" s="564"/>
      <c r="I37" s="564"/>
      <c r="J37" s="564"/>
      <c r="K37" s="565"/>
    </row>
    <row r="38" spans="1:11" s="563" customFormat="1" ht="12.75">
      <c r="A38" s="569"/>
      <c r="B38" s="568"/>
      <c r="C38" s="562"/>
      <c r="D38" s="667"/>
      <c r="E38" s="665"/>
      <c r="F38" s="675"/>
      <c r="H38" s="564"/>
      <c r="I38" s="564"/>
      <c r="J38" s="564"/>
      <c r="K38" s="565"/>
    </row>
    <row r="39" spans="1:11" s="563" customFormat="1" ht="145.5" customHeight="1">
      <c r="A39" s="569"/>
      <c r="B39" s="568"/>
      <c r="C39" s="562"/>
      <c r="D39" s="667"/>
      <c r="E39" s="665"/>
      <c r="F39" s="676"/>
      <c r="G39" s="570"/>
      <c r="H39" s="564"/>
      <c r="I39" s="564"/>
      <c r="J39" s="564"/>
      <c r="K39" s="565"/>
    </row>
    <row r="40" spans="1:11" s="563" customFormat="1" ht="12.75">
      <c r="A40" s="569"/>
      <c r="B40" s="568"/>
      <c r="C40" s="562"/>
      <c r="D40" s="667"/>
      <c r="E40" s="665"/>
      <c r="F40" s="677"/>
      <c r="G40" s="570"/>
      <c r="H40" s="564"/>
      <c r="I40" s="564"/>
      <c r="J40" s="564"/>
      <c r="K40" s="565"/>
    </row>
    <row r="41" spans="1:11" s="563" customFormat="1" ht="12.75">
      <c r="A41" s="536"/>
      <c r="B41" s="537"/>
      <c r="C41" s="538"/>
      <c r="D41" s="668"/>
      <c r="E41" s="665"/>
      <c r="F41" s="676"/>
      <c r="G41" s="570"/>
      <c r="H41" s="564"/>
      <c r="I41" s="564"/>
      <c r="J41" s="564"/>
      <c r="K41" s="565"/>
    </row>
    <row r="42" spans="1:11" s="563" customFormat="1" ht="12.75">
      <c r="A42" s="536"/>
      <c r="B42" s="537"/>
      <c r="C42" s="538"/>
      <c r="D42" s="668"/>
      <c r="E42" s="665"/>
      <c r="F42" s="675"/>
      <c r="G42" s="570"/>
      <c r="H42" s="564"/>
      <c r="I42" s="564"/>
      <c r="J42" s="564"/>
      <c r="K42" s="565"/>
    </row>
    <row r="43" spans="1:11" s="563" customFormat="1" ht="12.75">
      <c r="A43" s="536"/>
      <c r="B43" s="537"/>
      <c r="C43" s="538"/>
      <c r="D43" s="668"/>
      <c r="E43" s="665"/>
      <c r="F43" s="676"/>
      <c r="G43" s="570"/>
      <c r="H43" s="564"/>
      <c r="I43" s="564"/>
      <c r="J43" s="564"/>
      <c r="K43" s="565"/>
    </row>
    <row r="44" spans="1:11" s="563" customFormat="1" ht="12.75">
      <c r="A44" s="536"/>
      <c r="B44" s="537"/>
      <c r="C44" s="538"/>
      <c r="D44" s="668"/>
      <c r="E44" s="665"/>
      <c r="F44" s="676"/>
      <c r="G44" s="570"/>
      <c r="H44" s="564"/>
      <c r="I44" s="564"/>
      <c r="J44" s="564"/>
      <c r="K44" s="565"/>
    </row>
    <row r="45" spans="1:11" s="563" customFormat="1" ht="12.75">
      <c r="A45" s="536"/>
      <c r="B45" s="537"/>
      <c r="C45" s="538"/>
      <c r="D45" s="668"/>
      <c r="E45" s="665"/>
      <c r="F45" s="676"/>
      <c r="G45" s="570"/>
      <c r="H45" s="564"/>
      <c r="I45" s="564"/>
      <c r="J45" s="564"/>
      <c r="K45" s="565"/>
    </row>
    <row r="46" spans="1:11" s="563" customFormat="1" ht="12.75">
      <c r="A46" s="536"/>
      <c r="B46" s="537"/>
      <c r="C46" s="538"/>
      <c r="D46" s="663"/>
      <c r="E46" s="669"/>
      <c r="F46" s="678"/>
      <c r="G46" s="570"/>
      <c r="H46" s="564"/>
      <c r="I46" s="564"/>
      <c r="J46" s="564"/>
      <c r="K46" s="565"/>
    </row>
    <row r="47" spans="1:11" s="563" customFormat="1" ht="12.75">
      <c r="A47" s="536"/>
      <c r="B47" s="537"/>
      <c r="C47" s="538"/>
      <c r="D47" s="663"/>
      <c r="E47" s="669"/>
      <c r="F47" s="678"/>
      <c r="G47" s="570"/>
      <c r="H47" s="564"/>
      <c r="I47" s="564"/>
      <c r="J47" s="564"/>
      <c r="K47" s="565"/>
    </row>
    <row r="48" spans="1:11" s="563" customFormat="1" ht="12.75">
      <c r="A48" s="536"/>
      <c r="B48" s="537"/>
      <c r="C48" s="538"/>
      <c r="D48" s="663"/>
      <c r="E48" s="669"/>
      <c r="F48" s="678"/>
      <c r="H48" s="564"/>
      <c r="I48" s="564"/>
      <c r="J48" s="564"/>
      <c r="K48" s="565"/>
    </row>
    <row r="49" spans="1:11" s="563" customFormat="1" ht="12.75">
      <c r="A49" s="536"/>
      <c r="B49" s="537"/>
      <c r="C49" s="538"/>
      <c r="D49" s="663"/>
      <c r="E49" s="669"/>
      <c r="F49" s="678"/>
      <c r="H49" s="564"/>
      <c r="I49" s="564"/>
      <c r="J49" s="564"/>
      <c r="K49" s="565"/>
    </row>
    <row r="50" spans="1:11" s="563" customFormat="1" ht="12.75">
      <c r="A50" s="536"/>
      <c r="B50" s="537"/>
      <c r="C50" s="538"/>
      <c r="D50" s="663"/>
      <c r="E50" s="669"/>
      <c r="F50" s="678"/>
      <c r="H50" s="564"/>
      <c r="I50" s="564"/>
      <c r="J50" s="564"/>
      <c r="K50" s="565"/>
    </row>
    <row r="51" spans="1:11" s="563" customFormat="1" ht="12.75">
      <c r="A51" s="536"/>
      <c r="B51" s="537"/>
      <c r="C51" s="538"/>
      <c r="D51" s="663"/>
      <c r="E51" s="669"/>
      <c r="F51" s="678"/>
      <c r="H51" s="564"/>
      <c r="I51" s="564"/>
      <c r="J51" s="564"/>
      <c r="K51" s="565"/>
    </row>
    <row r="52" spans="1:11" s="563" customFormat="1" ht="12.75">
      <c r="A52" s="536"/>
      <c r="B52" s="537"/>
      <c r="C52" s="538"/>
      <c r="D52" s="663"/>
      <c r="E52" s="669"/>
      <c r="F52" s="678"/>
      <c r="H52" s="564"/>
      <c r="I52" s="564"/>
      <c r="J52" s="564"/>
      <c r="K52" s="565"/>
    </row>
    <row r="53" spans="1:11" s="563" customFormat="1" ht="12.75">
      <c r="A53" s="536"/>
      <c r="B53" s="537"/>
      <c r="C53" s="538"/>
      <c r="D53" s="663"/>
      <c r="E53" s="669"/>
      <c r="F53" s="678"/>
      <c r="H53" s="564"/>
      <c r="I53" s="564"/>
      <c r="J53" s="564"/>
      <c r="K53" s="565"/>
    </row>
    <row r="54" spans="1:11" s="563" customFormat="1" ht="12.75">
      <c r="A54" s="536"/>
      <c r="B54" s="537"/>
      <c r="C54" s="538"/>
      <c r="D54" s="663"/>
      <c r="E54" s="669"/>
      <c r="F54" s="678"/>
      <c r="H54" s="564"/>
      <c r="I54" s="564"/>
      <c r="J54" s="564"/>
      <c r="K54" s="565"/>
    </row>
    <row r="55" spans="1:11" s="563" customFormat="1" ht="12.75">
      <c r="A55" s="536"/>
      <c r="B55" s="537"/>
      <c r="C55" s="538"/>
      <c r="D55" s="663"/>
      <c r="E55" s="669"/>
      <c r="F55" s="678"/>
      <c r="H55" s="564"/>
      <c r="I55" s="564"/>
      <c r="J55" s="564"/>
      <c r="K55" s="565"/>
    </row>
    <row r="56" spans="1:11" s="563" customFormat="1" ht="12.75">
      <c r="A56" s="536"/>
      <c r="B56" s="537"/>
      <c r="C56" s="538"/>
      <c r="D56" s="663"/>
      <c r="E56" s="669"/>
      <c r="F56" s="678"/>
      <c r="H56" s="564"/>
      <c r="I56" s="564"/>
      <c r="J56" s="564"/>
      <c r="K56" s="565"/>
    </row>
    <row r="57" spans="1:11" s="563" customFormat="1" ht="12.75">
      <c r="A57" s="536"/>
      <c r="B57" s="537"/>
      <c r="C57" s="538"/>
      <c r="D57" s="663"/>
      <c r="E57" s="669"/>
      <c r="F57" s="678"/>
      <c r="H57" s="564"/>
      <c r="I57" s="564"/>
      <c r="J57" s="564"/>
      <c r="K57" s="565"/>
    </row>
    <row r="58" spans="1:11" s="563" customFormat="1" ht="12.75">
      <c r="A58" s="536"/>
      <c r="B58" s="537"/>
      <c r="C58" s="538"/>
      <c r="D58" s="663"/>
      <c r="E58" s="669"/>
      <c r="F58" s="678"/>
      <c r="H58" s="564"/>
      <c r="I58" s="564"/>
      <c r="J58" s="564"/>
      <c r="K58" s="565"/>
    </row>
    <row r="59" spans="1:11" s="563" customFormat="1" ht="12.75">
      <c r="A59" s="536"/>
      <c r="B59" s="537"/>
      <c r="C59" s="538"/>
      <c r="D59" s="663"/>
      <c r="E59" s="669"/>
      <c r="F59" s="678"/>
      <c r="H59" s="564"/>
      <c r="I59" s="564"/>
      <c r="J59" s="564"/>
      <c r="K59" s="565"/>
    </row>
    <row r="60" spans="1:11" s="563" customFormat="1" ht="12.75">
      <c r="A60" s="536"/>
      <c r="B60" s="537"/>
      <c r="C60" s="538"/>
      <c r="D60" s="663"/>
      <c r="E60" s="669"/>
      <c r="F60" s="678"/>
      <c r="H60" s="564"/>
      <c r="I60" s="564"/>
      <c r="J60" s="564"/>
      <c r="K60" s="565"/>
    </row>
    <row r="61" spans="1:11" s="563" customFormat="1" ht="12.75">
      <c r="A61" s="536"/>
      <c r="B61" s="537"/>
      <c r="C61" s="538"/>
      <c r="D61" s="663"/>
      <c r="E61" s="669"/>
      <c r="F61" s="678"/>
      <c r="H61" s="564"/>
      <c r="I61" s="564"/>
      <c r="J61" s="564"/>
      <c r="K61" s="565"/>
    </row>
    <row r="62" spans="1:11" s="563" customFormat="1" ht="12.75">
      <c r="A62" s="536"/>
      <c r="B62" s="537"/>
      <c r="C62" s="538"/>
      <c r="D62" s="663"/>
      <c r="E62" s="669"/>
      <c r="F62" s="678"/>
      <c r="H62" s="564"/>
      <c r="I62" s="564"/>
      <c r="J62" s="564"/>
      <c r="K62" s="565"/>
    </row>
    <row r="63" spans="1:11" s="563" customFormat="1" ht="12.75">
      <c r="A63" s="536"/>
      <c r="B63" s="537"/>
      <c r="C63" s="538"/>
      <c r="D63" s="663"/>
      <c r="E63" s="669"/>
      <c r="F63" s="678"/>
      <c r="H63" s="564"/>
      <c r="I63" s="564"/>
      <c r="J63" s="564"/>
      <c r="K63" s="565"/>
    </row>
    <row r="64" spans="1:11" s="563" customFormat="1" ht="12.75">
      <c r="A64" s="536"/>
      <c r="B64" s="537"/>
      <c r="C64" s="538"/>
      <c r="D64" s="663"/>
      <c r="E64" s="669"/>
      <c r="F64" s="678"/>
      <c r="H64" s="564"/>
      <c r="I64" s="564"/>
      <c r="J64" s="564"/>
      <c r="K64" s="565"/>
    </row>
    <row r="65" spans="1:8" s="312" customFormat="1" ht="134.25" customHeight="1">
      <c r="A65" s="536"/>
      <c r="B65" s="537"/>
      <c r="C65" s="538"/>
      <c r="D65" s="663"/>
      <c r="E65" s="669"/>
      <c r="F65" s="678"/>
      <c r="G65" s="311"/>
      <c r="H65" s="311"/>
    </row>
    <row r="71" spans="1:12" s="539" customFormat="1" ht="12.75">
      <c r="A71" s="536"/>
      <c r="B71" s="537"/>
      <c r="C71" s="538"/>
      <c r="D71" s="663"/>
      <c r="E71" s="669"/>
      <c r="F71" s="678"/>
      <c r="G71" s="540"/>
      <c r="I71" s="540"/>
      <c r="J71" s="540"/>
      <c r="K71" s="540"/>
      <c r="L71" s="540"/>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r:id="rId1"/>
  <rowBreaks count="1" manualBreakCount="1">
    <brk id="18" max="255" man="1"/>
  </rowBreaks>
</worksheet>
</file>

<file path=xl/worksheets/sheet22.xml><?xml version="1.0" encoding="utf-8"?>
<worksheet xmlns="http://schemas.openxmlformats.org/spreadsheetml/2006/main" xmlns:r="http://schemas.openxmlformats.org/officeDocument/2006/relationships">
  <dimension ref="A2:IE555"/>
  <sheetViews>
    <sheetView view="pageBreakPreview" zoomScaleSheetLayoutView="100" zoomScalePageLayoutView="0" workbookViewId="0" topLeftCell="A1">
      <selection activeCell="F550" sqref="F550"/>
    </sheetView>
  </sheetViews>
  <sheetFormatPr defaultColWidth="12.7109375" defaultRowHeight="12.75"/>
  <cols>
    <col min="1" max="1" width="2.28125" style="729" customWidth="1"/>
    <col min="2" max="2" width="3.421875" style="730" customWidth="1"/>
    <col min="3" max="3" width="47.8515625" style="731" customWidth="1"/>
    <col min="4" max="4" width="4.7109375" style="732" customWidth="1"/>
    <col min="5" max="5" width="6.00390625" style="733" customWidth="1"/>
    <col min="6" max="6" width="12.00390625" style="743" customWidth="1"/>
    <col min="7" max="7" width="12.7109375" style="734" customWidth="1"/>
    <col min="8" max="16384" width="12.7109375" style="735" customWidth="1"/>
  </cols>
  <sheetData>
    <row r="2" ht="12.75">
      <c r="F2" s="734"/>
    </row>
    <row r="3" spans="2:7" ht="12.75">
      <c r="B3" s="736"/>
      <c r="C3" s="1308" t="s">
        <v>180</v>
      </c>
      <c r="D3" s="1308"/>
      <c r="E3" s="1308"/>
      <c r="F3" s="1308"/>
      <c r="G3" s="737"/>
    </row>
    <row r="4" spans="2:7" ht="12.75">
      <c r="B4" s="736"/>
      <c r="C4" s="738"/>
      <c r="D4" s="739"/>
      <c r="E4" s="740"/>
      <c r="F4" s="741"/>
      <c r="G4" s="742"/>
    </row>
    <row r="5" spans="2:7" ht="12.75">
      <c r="B5" s="736"/>
      <c r="C5" s="738" t="s">
        <v>369</v>
      </c>
      <c r="D5" s="739"/>
      <c r="E5" s="740"/>
      <c r="F5" s="741"/>
      <c r="G5" s="742"/>
    </row>
    <row r="6" spans="2:7" ht="12.75">
      <c r="B6" s="736"/>
      <c r="C6" s="738"/>
      <c r="D6" s="739"/>
      <c r="E6" s="740"/>
      <c r="F6" s="741"/>
      <c r="G6" s="742"/>
    </row>
    <row r="7" ht="12.75">
      <c r="G7" s="744"/>
    </row>
    <row r="8" spans="2:7" ht="12.75">
      <c r="B8" s="1311" t="s">
        <v>104</v>
      </c>
      <c r="C8" s="1312"/>
      <c r="D8" s="1312"/>
      <c r="E8" s="1312"/>
      <c r="F8" s="1312"/>
      <c r="G8" s="1312"/>
    </row>
    <row r="9" ht="12.75">
      <c r="G9" s="763"/>
    </row>
    <row r="10" ht="12.75">
      <c r="E10" s="732"/>
    </row>
    <row r="11" spans="2:7" ht="12.75">
      <c r="B11" s="729" t="s">
        <v>123</v>
      </c>
      <c r="C11" s="731" t="str">
        <f>+C35</f>
        <v>SVETILNA TELESA</v>
      </c>
      <c r="E11" s="732"/>
      <c r="G11" s="745">
        <f>G102</f>
        <v>0</v>
      </c>
    </row>
    <row r="12" spans="2:7" ht="12.75">
      <c r="B12" s="729"/>
      <c r="E12" s="732"/>
      <c r="G12" s="745"/>
    </row>
    <row r="13" spans="2:7" ht="12.75">
      <c r="B13" s="729" t="s">
        <v>124</v>
      </c>
      <c r="C13" s="731" t="s">
        <v>371</v>
      </c>
      <c r="E13" s="732"/>
      <c r="G13" s="745">
        <f>G210</f>
        <v>0</v>
      </c>
    </row>
    <row r="14" spans="2:7" ht="12.75">
      <c r="B14" s="729"/>
      <c r="E14" s="732"/>
      <c r="G14" s="745"/>
    </row>
    <row r="15" spans="2:7" ht="12.75">
      <c r="B15" s="729" t="s">
        <v>126</v>
      </c>
      <c r="C15" s="731" t="s">
        <v>372</v>
      </c>
      <c r="E15" s="732"/>
      <c r="G15" s="745">
        <f>G274</f>
        <v>0</v>
      </c>
    </row>
    <row r="16" spans="2:7" ht="12.75">
      <c r="B16" s="729"/>
      <c r="E16" s="732"/>
      <c r="G16" s="745"/>
    </row>
    <row r="17" spans="2:239" ht="12.75" customHeight="1">
      <c r="B17" s="729" t="s">
        <v>128</v>
      </c>
      <c r="C17" s="731" t="str">
        <f>+C277</f>
        <v>STRELOVOD IN IZENAČITVE POTENCIJALOV</v>
      </c>
      <c r="E17" s="732"/>
      <c r="G17" s="745">
        <f>G320</f>
        <v>0</v>
      </c>
      <c r="H17" s="729"/>
      <c r="I17" s="746"/>
      <c r="J17" s="747"/>
      <c r="K17" s="748"/>
      <c r="M17" s="746"/>
      <c r="N17" s="731"/>
      <c r="O17" s="729"/>
      <c r="P17" s="746"/>
      <c r="Q17" s="747"/>
      <c r="R17" s="748"/>
      <c r="T17" s="746"/>
      <c r="U17" s="731"/>
      <c r="V17" s="729"/>
      <c r="W17" s="746"/>
      <c r="X17" s="747"/>
      <c r="Y17" s="748"/>
      <c r="AA17" s="746"/>
      <c r="AB17" s="731"/>
      <c r="AC17" s="729"/>
      <c r="AD17" s="746"/>
      <c r="AE17" s="747"/>
      <c r="AF17" s="748"/>
      <c r="AH17" s="746"/>
      <c r="AI17" s="731"/>
      <c r="AJ17" s="729"/>
      <c r="AK17" s="746"/>
      <c r="AL17" s="747"/>
      <c r="AM17" s="748"/>
      <c r="AO17" s="746"/>
      <c r="AP17" s="731"/>
      <c r="AQ17" s="729"/>
      <c r="AR17" s="746"/>
      <c r="AS17" s="747"/>
      <c r="AT17" s="748"/>
      <c r="AV17" s="746"/>
      <c r="AW17" s="731"/>
      <c r="AX17" s="729"/>
      <c r="AY17" s="746"/>
      <c r="AZ17" s="747"/>
      <c r="BA17" s="748"/>
      <c r="BC17" s="746"/>
      <c r="BD17" s="731"/>
      <c r="BE17" s="729"/>
      <c r="BF17" s="746"/>
      <c r="BG17" s="747"/>
      <c r="BH17" s="748"/>
      <c r="BJ17" s="746"/>
      <c r="BK17" s="731"/>
      <c r="BL17" s="729"/>
      <c r="BM17" s="746"/>
      <c r="BN17" s="747"/>
      <c r="BO17" s="748"/>
      <c r="BQ17" s="746"/>
      <c r="BR17" s="731"/>
      <c r="BS17" s="729"/>
      <c r="BT17" s="746"/>
      <c r="BU17" s="747"/>
      <c r="BV17" s="748"/>
      <c r="BX17" s="746"/>
      <c r="BY17" s="731"/>
      <c r="BZ17" s="729"/>
      <c r="CA17" s="746"/>
      <c r="CB17" s="747"/>
      <c r="CC17" s="748"/>
      <c r="CE17" s="746"/>
      <c r="CF17" s="731"/>
      <c r="CG17" s="729"/>
      <c r="CH17" s="746"/>
      <c r="CI17" s="747"/>
      <c r="CJ17" s="748"/>
      <c r="CL17" s="746"/>
      <c r="CM17" s="731"/>
      <c r="CN17" s="729"/>
      <c r="CO17" s="746"/>
      <c r="CP17" s="747"/>
      <c r="CQ17" s="748"/>
      <c r="CS17" s="746"/>
      <c r="CT17" s="731"/>
      <c r="CU17" s="729"/>
      <c r="CV17" s="746"/>
      <c r="CW17" s="747"/>
      <c r="CX17" s="748"/>
      <c r="CZ17" s="746"/>
      <c r="DA17" s="731"/>
      <c r="DB17" s="729"/>
      <c r="DC17" s="746"/>
      <c r="DD17" s="747"/>
      <c r="DE17" s="748"/>
      <c r="DG17" s="746"/>
      <c r="DH17" s="731"/>
      <c r="DI17" s="729"/>
      <c r="DJ17" s="746"/>
      <c r="DK17" s="747"/>
      <c r="DL17" s="748"/>
      <c r="DN17" s="746"/>
      <c r="DO17" s="731"/>
      <c r="DP17" s="729"/>
      <c r="DQ17" s="746"/>
      <c r="DR17" s="747"/>
      <c r="DS17" s="748"/>
      <c r="DU17" s="746"/>
      <c r="DV17" s="731"/>
      <c r="DW17" s="729"/>
      <c r="DX17" s="746"/>
      <c r="DY17" s="747"/>
      <c r="DZ17" s="748"/>
      <c r="EB17" s="746"/>
      <c r="EC17" s="731"/>
      <c r="ED17" s="729"/>
      <c r="EE17" s="746"/>
      <c r="EF17" s="747"/>
      <c r="EG17" s="748"/>
      <c r="EI17" s="746"/>
      <c r="EJ17" s="731"/>
      <c r="EK17" s="729"/>
      <c r="EL17" s="746"/>
      <c r="EM17" s="747"/>
      <c r="EN17" s="748"/>
      <c r="EP17" s="746"/>
      <c r="EQ17" s="731"/>
      <c r="ER17" s="729"/>
      <c r="ES17" s="746"/>
      <c r="ET17" s="747"/>
      <c r="EU17" s="748"/>
      <c r="EW17" s="746"/>
      <c r="EX17" s="731"/>
      <c r="EY17" s="729"/>
      <c r="EZ17" s="746"/>
      <c r="FA17" s="747"/>
      <c r="FB17" s="748"/>
      <c r="FD17" s="746"/>
      <c r="FE17" s="731"/>
      <c r="FF17" s="729"/>
      <c r="FG17" s="746"/>
      <c r="FH17" s="747"/>
      <c r="FI17" s="748"/>
      <c r="FK17" s="746"/>
      <c r="FL17" s="731"/>
      <c r="FM17" s="729"/>
      <c r="FN17" s="746"/>
      <c r="FO17" s="747"/>
      <c r="FP17" s="748"/>
      <c r="FR17" s="746"/>
      <c r="FS17" s="731"/>
      <c r="FT17" s="729"/>
      <c r="FU17" s="746"/>
      <c r="FV17" s="747"/>
      <c r="FW17" s="748"/>
      <c r="FY17" s="746"/>
      <c r="FZ17" s="731"/>
      <c r="GA17" s="729"/>
      <c r="GB17" s="746"/>
      <c r="GC17" s="747"/>
      <c r="GD17" s="748"/>
      <c r="GF17" s="746"/>
      <c r="GG17" s="731"/>
      <c r="GH17" s="729"/>
      <c r="GI17" s="746"/>
      <c r="GJ17" s="747"/>
      <c r="GK17" s="748"/>
      <c r="GM17" s="746"/>
      <c r="GN17" s="731"/>
      <c r="GO17" s="729"/>
      <c r="GP17" s="746"/>
      <c r="GQ17" s="747"/>
      <c r="GR17" s="748"/>
      <c r="GT17" s="746"/>
      <c r="GU17" s="731"/>
      <c r="GV17" s="729"/>
      <c r="GW17" s="746"/>
      <c r="GX17" s="747"/>
      <c r="GY17" s="748"/>
      <c r="HA17" s="746"/>
      <c r="HB17" s="731"/>
      <c r="HC17" s="729"/>
      <c r="HD17" s="746"/>
      <c r="HE17" s="747"/>
      <c r="HF17" s="748"/>
      <c r="HH17" s="746"/>
      <c r="HI17" s="731"/>
      <c r="HJ17" s="729"/>
      <c r="HK17" s="746"/>
      <c r="HL17" s="747"/>
      <c r="HM17" s="748"/>
      <c r="HO17" s="746"/>
      <c r="HP17" s="731"/>
      <c r="HQ17" s="729"/>
      <c r="HR17" s="746"/>
      <c r="HS17" s="747"/>
      <c r="HT17" s="748"/>
      <c r="HV17" s="746"/>
      <c r="HW17" s="731"/>
      <c r="HX17" s="729"/>
      <c r="HY17" s="746"/>
      <c r="HZ17" s="747"/>
      <c r="IA17" s="748"/>
      <c r="IC17" s="746"/>
      <c r="ID17" s="731"/>
      <c r="IE17" s="729"/>
    </row>
    <row r="18" spans="2:7" ht="12.75">
      <c r="B18" s="729"/>
      <c r="E18" s="732"/>
      <c r="G18" s="745"/>
    </row>
    <row r="19" spans="2:239" ht="12.75">
      <c r="B19" s="729" t="s">
        <v>129</v>
      </c>
      <c r="C19" s="731" t="s">
        <v>373</v>
      </c>
      <c r="E19" s="732"/>
      <c r="G19" s="745">
        <f>G366</f>
        <v>0</v>
      </c>
      <c r="H19" s="729"/>
      <c r="I19" s="746"/>
      <c r="J19" s="747"/>
      <c r="K19" s="748"/>
      <c r="M19" s="746"/>
      <c r="N19" s="731"/>
      <c r="O19" s="729"/>
      <c r="P19" s="746"/>
      <c r="Q19" s="747"/>
      <c r="R19" s="748"/>
      <c r="T19" s="746"/>
      <c r="U19" s="731"/>
      <c r="V19" s="729"/>
      <c r="W19" s="746"/>
      <c r="X19" s="747"/>
      <c r="Y19" s="748"/>
      <c r="AA19" s="746"/>
      <c r="AB19" s="731"/>
      <c r="AC19" s="729"/>
      <c r="AD19" s="746"/>
      <c r="AE19" s="747"/>
      <c r="AF19" s="748"/>
      <c r="AH19" s="746"/>
      <c r="AI19" s="731"/>
      <c r="AJ19" s="729"/>
      <c r="AK19" s="746"/>
      <c r="AL19" s="747"/>
      <c r="AM19" s="748"/>
      <c r="AO19" s="746"/>
      <c r="AP19" s="731"/>
      <c r="AQ19" s="729"/>
      <c r="AR19" s="746"/>
      <c r="AS19" s="747"/>
      <c r="AT19" s="748"/>
      <c r="AV19" s="746"/>
      <c r="AW19" s="731"/>
      <c r="AX19" s="729"/>
      <c r="AY19" s="746"/>
      <c r="AZ19" s="747"/>
      <c r="BA19" s="748"/>
      <c r="BC19" s="746"/>
      <c r="BD19" s="731"/>
      <c r="BE19" s="729"/>
      <c r="BF19" s="746"/>
      <c r="BG19" s="747"/>
      <c r="BH19" s="748"/>
      <c r="BJ19" s="746"/>
      <c r="BK19" s="731"/>
      <c r="BL19" s="729"/>
      <c r="BM19" s="746"/>
      <c r="BN19" s="747"/>
      <c r="BO19" s="748"/>
      <c r="BQ19" s="746"/>
      <c r="BR19" s="731"/>
      <c r="BS19" s="729"/>
      <c r="BT19" s="746"/>
      <c r="BU19" s="747"/>
      <c r="BV19" s="748"/>
      <c r="BX19" s="746"/>
      <c r="BY19" s="731"/>
      <c r="BZ19" s="729"/>
      <c r="CA19" s="746"/>
      <c r="CB19" s="747"/>
      <c r="CC19" s="748"/>
      <c r="CE19" s="746"/>
      <c r="CF19" s="731"/>
      <c r="CG19" s="729"/>
      <c r="CH19" s="746"/>
      <c r="CI19" s="747"/>
      <c r="CJ19" s="748"/>
      <c r="CL19" s="746"/>
      <c r="CM19" s="731"/>
      <c r="CN19" s="729"/>
      <c r="CO19" s="746"/>
      <c r="CP19" s="747"/>
      <c r="CQ19" s="748"/>
      <c r="CS19" s="746"/>
      <c r="CT19" s="731"/>
      <c r="CU19" s="729"/>
      <c r="CV19" s="746"/>
      <c r="CW19" s="747"/>
      <c r="CX19" s="748"/>
      <c r="CZ19" s="746"/>
      <c r="DA19" s="731"/>
      <c r="DB19" s="729"/>
      <c r="DC19" s="746"/>
      <c r="DD19" s="747"/>
      <c r="DE19" s="748"/>
      <c r="DG19" s="746"/>
      <c r="DH19" s="731"/>
      <c r="DI19" s="729"/>
      <c r="DJ19" s="746"/>
      <c r="DK19" s="747"/>
      <c r="DL19" s="748"/>
      <c r="DN19" s="746"/>
      <c r="DO19" s="731"/>
      <c r="DP19" s="729"/>
      <c r="DQ19" s="746"/>
      <c r="DR19" s="747"/>
      <c r="DS19" s="748"/>
      <c r="DU19" s="746"/>
      <c r="DV19" s="731"/>
      <c r="DW19" s="729"/>
      <c r="DX19" s="746"/>
      <c r="DY19" s="747"/>
      <c r="DZ19" s="748"/>
      <c r="EB19" s="746"/>
      <c r="EC19" s="731"/>
      <c r="ED19" s="729"/>
      <c r="EE19" s="746"/>
      <c r="EF19" s="747"/>
      <c r="EG19" s="748"/>
      <c r="EI19" s="746"/>
      <c r="EJ19" s="731"/>
      <c r="EK19" s="729"/>
      <c r="EL19" s="746"/>
      <c r="EM19" s="747"/>
      <c r="EN19" s="748"/>
      <c r="EP19" s="746"/>
      <c r="EQ19" s="731"/>
      <c r="ER19" s="729"/>
      <c r="ES19" s="746"/>
      <c r="ET19" s="747"/>
      <c r="EU19" s="748"/>
      <c r="EW19" s="746"/>
      <c r="EX19" s="731"/>
      <c r="EY19" s="729"/>
      <c r="EZ19" s="746"/>
      <c r="FA19" s="747"/>
      <c r="FB19" s="748"/>
      <c r="FD19" s="746"/>
      <c r="FE19" s="731"/>
      <c r="FF19" s="729"/>
      <c r="FG19" s="746"/>
      <c r="FH19" s="747"/>
      <c r="FI19" s="748"/>
      <c r="FK19" s="746"/>
      <c r="FL19" s="731"/>
      <c r="FM19" s="729"/>
      <c r="FN19" s="746"/>
      <c r="FO19" s="747"/>
      <c r="FP19" s="748"/>
      <c r="FR19" s="746"/>
      <c r="FS19" s="731"/>
      <c r="FT19" s="729"/>
      <c r="FU19" s="746"/>
      <c r="FV19" s="747"/>
      <c r="FW19" s="748"/>
      <c r="FY19" s="746"/>
      <c r="FZ19" s="731"/>
      <c r="GA19" s="729"/>
      <c r="GB19" s="746"/>
      <c r="GC19" s="747"/>
      <c r="GD19" s="748"/>
      <c r="GF19" s="746"/>
      <c r="GG19" s="731"/>
      <c r="GH19" s="729"/>
      <c r="GI19" s="746"/>
      <c r="GJ19" s="747"/>
      <c r="GK19" s="748"/>
      <c r="GM19" s="746"/>
      <c r="GN19" s="731"/>
      <c r="GO19" s="729"/>
      <c r="GP19" s="746"/>
      <c r="GQ19" s="747"/>
      <c r="GR19" s="748"/>
      <c r="GT19" s="746"/>
      <c r="GU19" s="731"/>
      <c r="GV19" s="729"/>
      <c r="GW19" s="746"/>
      <c r="GX19" s="747"/>
      <c r="GY19" s="748"/>
      <c r="HA19" s="746"/>
      <c r="HB19" s="731"/>
      <c r="HC19" s="729"/>
      <c r="HD19" s="746"/>
      <c r="HE19" s="747"/>
      <c r="HF19" s="748"/>
      <c r="HH19" s="746"/>
      <c r="HI19" s="731"/>
      <c r="HJ19" s="729"/>
      <c r="HK19" s="746"/>
      <c r="HL19" s="747"/>
      <c r="HM19" s="748"/>
      <c r="HO19" s="746"/>
      <c r="HP19" s="731"/>
      <c r="HQ19" s="729"/>
      <c r="HR19" s="746"/>
      <c r="HS19" s="747"/>
      <c r="HT19" s="748"/>
      <c r="HV19" s="746"/>
      <c r="HW19" s="731"/>
      <c r="HX19" s="729"/>
      <c r="HY19" s="746"/>
      <c r="HZ19" s="747"/>
      <c r="IA19" s="748"/>
      <c r="IC19" s="746"/>
      <c r="ID19" s="731"/>
      <c r="IE19" s="729"/>
    </row>
    <row r="20" spans="2:7" ht="12.75">
      <c r="B20" s="729"/>
      <c r="E20" s="732"/>
      <c r="G20" s="745"/>
    </row>
    <row r="21" spans="2:239" ht="12.75">
      <c r="B21" s="729" t="s">
        <v>131</v>
      </c>
      <c r="C21" s="731" t="s">
        <v>374</v>
      </c>
      <c r="E21" s="732"/>
      <c r="G21" s="745">
        <f>G428</f>
        <v>0</v>
      </c>
      <c r="H21" s="729"/>
      <c r="I21" s="746"/>
      <c r="J21" s="747"/>
      <c r="K21" s="748"/>
      <c r="M21" s="746"/>
      <c r="N21" s="731"/>
      <c r="O21" s="729"/>
      <c r="P21" s="746"/>
      <c r="Q21" s="747"/>
      <c r="R21" s="748"/>
      <c r="T21" s="746"/>
      <c r="U21" s="731"/>
      <c r="V21" s="729"/>
      <c r="W21" s="746"/>
      <c r="X21" s="747"/>
      <c r="Y21" s="748"/>
      <c r="AA21" s="746"/>
      <c r="AB21" s="731"/>
      <c r="AC21" s="729"/>
      <c r="AD21" s="746"/>
      <c r="AE21" s="747"/>
      <c r="AF21" s="748"/>
      <c r="AH21" s="746"/>
      <c r="AI21" s="731"/>
      <c r="AJ21" s="729"/>
      <c r="AK21" s="746"/>
      <c r="AL21" s="747"/>
      <c r="AM21" s="748"/>
      <c r="AO21" s="746"/>
      <c r="AP21" s="731"/>
      <c r="AQ21" s="729"/>
      <c r="AR21" s="746"/>
      <c r="AS21" s="747"/>
      <c r="AT21" s="748"/>
      <c r="AV21" s="746"/>
      <c r="AW21" s="731"/>
      <c r="AX21" s="729"/>
      <c r="AY21" s="746"/>
      <c r="AZ21" s="747"/>
      <c r="BA21" s="748"/>
      <c r="BC21" s="746"/>
      <c r="BD21" s="731"/>
      <c r="BE21" s="729"/>
      <c r="BF21" s="746"/>
      <c r="BG21" s="747"/>
      <c r="BH21" s="748"/>
      <c r="BJ21" s="746"/>
      <c r="BK21" s="731"/>
      <c r="BL21" s="729"/>
      <c r="BM21" s="746"/>
      <c r="BN21" s="747"/>
      <c r="BO21" s="748"/>
      <c r="BQ21" s="746"/>
      <c r="BR21" s="731"/>
      <c r="BS21" s="729"/>
      <c r="BT21" s="746"/>
      <c r="BU21" s="747"/>
      <c r="BV21" s="748"/>
      <c r="BX21" s="746"/>
      <c r="BY21" s="731"/>
      <c r="BZ21" s="729"/>
      <c r="CA21" s="746"/>
      <c r="CB21" s="747"/>
      <c r="CC21" s="748"/>
      <c r="CE21" s="746"/>
      <c r="CF21" s="731"/>
      <c r="CG21" s="729"/>
      <c r="CH21" s="746"/>
      <c r="CI21" s="747"/>
      <c r="CJ21" s="748"/>
      <c r="CL21" s="746"/>
      <c r="CM21" s="731"/>
      <c r="CN21" s="729"/>
      <c r="CO21" s="746"/>
      <c r="CP21" s="747"/>
      <c r="CQ21" s="748"/>
      <c r="CS21" s="746"/>
      <c r="CT21" s="731"/>
      <c r="CU21" s="729"/>
      <c r="CV21" s="746"/>
      <c r="CW21" s="747"/>
      <c r="CX21" s="748"/>
      <c r="CZ21" s="746"/>
      <c r="DA21" s="731"/>
      <c r="DB21" s="729"/>
      <c r="DC21" s="746"/>
      <c r="DD21" s="747"/>
      <c r="DE21" s="748"/>
      <c r="DG21" s="746"/>
      <c r="DH21" s="731"/>
      <c r="DI21" s="729"/>
      <c r="DJ21" s="746"/>
      <c r="DK21" s="747"/>
      <c r="DL21" s="748"/>
      <c r="DN21" s="746"/>
      <c r="DO21" s="731"/>
      <c r="DP21" s="729"/>
      <c r="DQ21" s="746"/>
      <c r="DR21" s="747"/>
      <c r="DS21" s="748"/>
      <c r="DU21" s="746"/>
      <c r="DV21" s="731"/>
      <c r="DW21" s="729"/>
      <c r="DX21" s="746"/>
      <c r="DY21" s="747"/>
      <c r="DZ21" s="748"/>
      <c r="EB21" s="746"/>
      <c r="EC21" s="731"/>
      <c r="ED21" s="729"/>
      <c r="EE21" s="746"/>
      <c r="EF21" s="747"/>
      <c r="EG21" s="748"/>
      <c r="EI21" s="746"/>
      <c r="EJ21" s="731"/>
      <c r="EK21" s="729"/>
      <c r="EL21" s="746"/>
      <c r="EM21" s="747"/>
      <c r="EN21" s="748"/>
      <c r="EP21" s="746"/>
      <c r="EQ21" s="731"/>
      <c r="ER21" s="729"/>
      <c r="ES21" s="746"/>
      <c r="ET21" s="747"/>
      <c r="EU21" s="748"/>
      <c r="EW21" s="746"/>
      <c r="EX21" s="731"/>
      <c r="EY21" s="729"/>
      <c r="EZ21" s="746"/>
      <c r="FA21" s="747"/>
      <c r="FB21" s="748"/>
      <c r="FD21" s="746"/>
      <c r="FE21" s="731"/>
      <c r="FF21" s="729"/>
      <c r="FG21" s="746"/>
      <c r="FH21" s="747"/>
      <c r="FI21" s="748"/>
      <c r="FK21" s="746"/>
      <c r="FL21" s="731"/>
      <c r="FM21" s="729"/>
      <c r="FN21" s="746"/>
      <c r="FO21" s="747"/>
      <c r="FP21" s="748"/>
      <c r="FR21" s="746"/>
      <c r="FS21" s="731"/>
      <c r="FT21" s="729"/>
      <c r="FU21" s="746"/>
      <c r="FV21" s="747"/>
      <c r="FW21" s="748"/>
      <c r="FY21" s="746"/>
      <c r="FZ21" s="731"/>
      <c r="GA21" s="729"/>
      <c r="GB21" s="746"/>
      <c r="GC21" s="747"/>
      <c r="GD21" s="748"/>
      <c r="GF21" s="746"/>
      <c r="GG21" s="731"/>
      <c r="GH21" s="729"/>
      <c r="GI21" s="746"/>
      <c r="GJ21" s="747"/>
      <c r="GK21" s="748"/>
      <c r="GM21" s="746"/>
      <c r="GN21" s="731"/>
      <c r="GO21" s="729"/>
      <c r="GP21" s="746"/>
      <c r="GQ21" s="747"/>
      <c r="GR21" s="748"/>
      <c r="GT21" s="746"/>
      <c r="GU21" s="731"/>
      <c r="GV21" s="729"/>
      <c r="GW21" s="746"/>
      <c r="GX21" s="747"/>
      <c r="GY21" s="748"/>
      <c r="HA21" s="746"/>
      <c r="HB21" s="731"/>
      <c r="HC21" s="729"/>
      <c r="HD21" s="746"/>
      <c r="HE21" s="747"/>
      <c r="HF21" s="748"/>
      <c r="HH21" s="746"/>
      <c r="HI21" s="731"/>
      <c r="HJ21" s="729"/>
      <c r="HK21" s="746"/>
      <c r="HL21" s="747"/>
      <c r="HM21" s="748"/>
      <c r="HO21" s="746"/>
      <c r="HP21" s="731"/>
      <c r="HQ21" s="729"/>
      <c r="HR21" s="746"/>
      <c r="HS21" s="747"/>
      <c r="HT21" s="748"/>
      <c r="HV21" s="746"/>
      <c r="HW21" s="731"/>
      <c r="HX21" s="729"/>
      <c r="HY21" s="746"/>
      <c r="HZ21" s="747"/>
      <c r="IA21" s="748"/>
      <c r="IC21" s="746"/>
      <c r="ID21" s="731"/>
      <c r="IE21" s="729"/>
    </row>
    <row r="22" spans="2:239" ht="12.75">
      <c r="B22" s="729"/>
      <c r="E22" s="732"/>
      <c r="G22" s="745"/>
      <c r="H22" s="729"/>
      <c r="I22" s="746"/>
      <c r="J22" s="747"/>
      <c r="K22" s="748"/>
      <c r="M22" s="746"/>
      <c r="N22" s="731"/>
      <c r="O22" s="729"/>
      <c r="P22" s="746"/>
      <c r="Q22" s="747"/>
      <c r="R22" s="748"/>
      <c r="T22" s="746"/>
      <c r="U22" s="731"/>
      <c r="V22" s="729"/>
      <c r="W22" s="746"/>
      <c r="X22" s="747"/>
      <c r="Y22" s="748"/>
      <c r="AA22" s="746"/>
      <c r="AB22" s="731"/>
      <c r="AC22" s="729"/>
      <c r="AD22" s="746"/>
      <c r="AE22" s="747"/>
      <c r="AF22" s="748"/>
      <c r="AH22" s="746"/>
      <c r="AI22" s="731"/>
      <c r="AJ22" s="729"/>
      <c r="AK22" s="746"/>
      <c r="AL22" s="747"/>
      <c r="AM22" s="748"/>
      <c r="AO22" s="746"/>
      <c r="AP22" s="731"/>
      <c r="AQ22" s="729"/>
      <c r="AR22" s="746"/>
      <c r="AS22" s="747"/>
      <c r="AT22" s="748"/>
      <c r="AV22" s="746"/>
      <c r="AW22" s="731"/>
      <c r="AX22" s="729"/>
      <c r="AY22" s="746"/>
      <c r="AZ22" s="747"/>
      <c r="BA22" s="748"/>
      <c r="BC22" s="746"/>
      <c r="BD22" s="731"/>
      <c r="BE22" s="729"/>
      <c r="BF22" s="746"/>
      <c r="BG22" s="747"/>
      <c r="BH22" s="748"/>
      <c r="BJ22" s="746"/>
      <c r="BK22" s="731"/>
      <c r="BL22" s="729"/>
      <c r="BM22" s="746"/>
      <c r="BN22" s="747"/>
      <c r="BO22" s="748"/>
      <c r="BQ22" s="746"/>
      <c r="BR22" s="731"/>
      <c r="BS22" s="729"/>
      <c r="BT22" s="746"/>
      <c r="BU22" s="747"/>
      <c r="BV22" s="748"/>
      <c r="BX22" s="746"/>
      <c r="BY22" s="731"/>
      <c r="BZ22" s="729"/>
      <c r="CA22" s="746"/>
      <c r="CB22" s="747"/>
      <c r="CC22" s="748"/>
      <c r="CE22" s="746"/>
      <c r="CF22" s="731"/>
      <c r="CG22" s="729"/>
      <c r="CH22" s="746"/>
      <c r="CI22" s="747"/>
      <c r="CJ22" s="748"/>
      <c r="CL22" s="746"/>
      <c r="CM22" s="731"/>
      <c r="CN22" s="729"/>
      <c r="CO22" s="746"/>
      <c r="CP22" s="747"/>
      <c r="CQ22" s="748"/>
      <c r="CS22" s="746"/>
      <c r="CT22" s="731"/>
      <c r="CU22" s="729"/>
      <c r="CV22" s="746"/>
      <c r="CW22" s="747"/>
      <c r="CX22" s="748"/>
      <c r="CZ22" s="746"/>
      <c r="DA22" s="731"/>
      <c r="DB22" s="729"/>
      <c r="DC22" s="746"/>
      <c r="DD22" s="747"/>
      <c r="DE22" s="748"/>
      <c r="DG22" s="746"/>
      <c r="DH22" s="731"/>
      <c r="DI22" s="729"/>
      <c r="DJ22" s="746"/>
      <c r="DK22" s="747"/>
      <c r="DL22" s="748"/>
      <c r="DN22" s="746"/>
      <c r="DO22" s="731"/>
      <c r="DP22" s="729"/>
      <c r="DQ22" s="746"/>
      <c r="DR22" s="747"/>
      <c r="DS22" s="748"/>
      <c r="DU22" s="746"/>
      <c r="DV22" s="731"/>
      <c r="DW22" s="729"/>
      <c r="DX22" s="746"/>
      <c r="DY22" s="747"/>
      <c r="DZ22" s="748"/>
      <c r="EB22" s="746"/>
      <c r="EC22" s="731"/>
      <c r="ED22" s="729"/>
      <c r="EE22" s="746"/>
      <c r="EF22" s="747"/>
      <c r="EG22" s="748"/>
      <c r="EI22" s="746"/>
      <c r="EJ22" s="731"/>
      <c r="EK22" s="729"/>
      <c r="EL22" s="746"/>
      <c r="EM22" s="747"/>
      <c r="EN22" s="748"/>
      <c r="EP22" s="746"/>
      <c r="EQ22" s="731"/>
      <c r="ER22" s="729"/>
      <c r="ES22" s="746"/>
      <c r="ET22" s="747"/>
      <c r="EU22" s="748"/>
      <c r="EW22" s="746"/>
      <c r="EX22" s="731"/>
      <c r="EY22" s="729"/>
      <c r="EZ22" s="746"/>
      <c r="FA22" s="747"/>
      <c r="FB22" s="748"/>
      <c r="FD22" s="746"/>
      <c r="FE22" s="731"/>
      <c r="FF22" s="729"/>
      <c r="FG22" s="746"/>
      <c r="FH22" s="747"/>
      <c r="FI22" s="748"/>
      <c r="FK22" s="746"/>
      <c r="FL22" s="731"/>
      <c r="FM22" s="729"/>
      <c r="FN22" s="746"/>
      <c r="FO22" s="747"/>
      <c r="FP22" s="748"/>
      <c r="FR22" s="746"/>
      <c r="FS22" s="731"/>
      <c r="FT22" s="729"/>
      <c r="FU22" s="746"/>
      <c r="FV22" s="747"/>
      <c r="FW22" s="748"/>
      <c r="FY22" s="746"/>
      <c r="FZ22" s="731"/>
      <c r="GA22" s="729"/>
      <c r="GB22" s="746"/>
      <c r="GC22" s="747"/>
      <c r="GD22" s="748"/>
      <c r="GF22" s="746"/>
      <c r="GG22" s="731"/>
      <c r="GH22" s="729"/>
      <c r="GI22" s="746"/>
      <c r="GJ22" s="747"/>
      <c r="GK22" s="748"/>
      <c r="GM22" s="746"/>
      <c r="GN22" s="731"/>
      <c r="GO22" s="729"/>
      <c r="GP22" s="746"/>
      <c r="GQ22" s="747"/>
      <c r="GR22" s="748"/>
      <c r="GT22" s="746"/>
      <c r="GU22" s="731"/>
      <c r="GV22" s="729"/>
      <c r="GW22" s="746"/>
      <c r="GX22" s="747"/>
      <c r="GY22" s="748"/>
      <c r="HA22" s="746"/>
      <c r="HB22" s="731"/>
      <c r="HC22" s="729"/>
      <c r="HD22" s="746"/>
      <c r="HE22" s="747"/>
      <c r="HF22" s="748"/>
      <c r="HH22" s="746"/>
      <c r="HI22" s="731"/>
      <c r="HJ22" s="729"/>
      <c r="HK22" s="746"/>
      <c r="HL22" s="747"/>
      <c r="HM22" s="748"/>
      <c r="HO22" s="746"/>
      <c r="HP22" s="731"/>
      <c r="HQ22" s="729"/>
      <c r="HR22" s="746"/>
      <c r="HS22" s="747"/>
      <c r="HT22" s="748"/>
      <c r="HV22" s="746"/>
      <c r="HW22" s="731"/>
      <c r="HX22" s="729"/>
      <c r="HY22" s="746"/>
      <c r="HZ22" s="747"/>
      <c r="IA22" s="748"/>
      <c r="IC22" s="746"/>
      <c r="ID22" s="731"/>
      <c r="IE22" s="729"/>
    </row>
    <row r="23" spans="2:239" ht="12.75">
      <c r="B23" s="729" t="s">
        <v>132</v>
      </c>
      <c r="C23" s="731" t="s">
        <v>375</v>
      </c>
      <c r="E23" s="732"/>
      <c r="G23" s="745">
        <f>+G489</f>
        <v>0</v>
      </c>
      <c r="H23" s="729"/>
      <c r="I23" s="746"/>
      <c r="J23" s="747"/>
      <c r="K23" s="748"/>
      <c r="M23" s="746"/>
      <c r="N23" s="731"/>
      <c r="O23" s="729"/>
      <c r="P23" s="746"/>
      <c r="Q23" s="747"/>
      <c r="R23" s="748"/>
      <c r="T23" s="746"/>
      <c r="U23" s="731"/>
      <c r="V23" s="729"/>
      <c r="W23" s="746"/>
      <c r="X23" s="747"/>
      <c r="Y23" s="748"/>
      <c r="AA23" s="746"/>
      <c r="AB23" s="731"/>
      <c r="AC23" s="729"/>
      <c r="AD23" s="746"/>
      <c r="AE23" s="747"/>
      <c r="AF23" s="748"/>
      <c r="AH23" s="746"/>
      <c r="AI23" s="731"/>
      <c r="AJ23" s="729"/>
      <c r="AK23" s="746"/>
      <c r="AL23" s="747"/>
      <c r="AM23" s="748"/>
      <c r="AO23" s="746"/>
      <c r="AP23" s="731"/>
      <c r="AQ23" s="729"/>
      <c r="AR23" s="746"/>
      <c r="AS23" s="747"/>
      <c r="AT23" s="748"/>
      <c r="AV23" s="746"/>
      <c r="AW23" s="731"/>
      <c r="AX23" s="729"/>
      <c r="AY23" s="746"/>
      <c r="AZ23" s="747"/>
      <c r="BA23" s="748"/>
      <c r="BC23" s="746"/>
      <c r="BD23" s="731"/>
      <c r="BE23" s="729"/>
      <c r="BF23" s="746"/>
      <c r="BG23" s="747"/>
      <c r="BH23" s="748"/>
      <c r="BJ23" s="746"/>
      <c r="BK23" s="731"/>
      <c r="BL23" s="729"/>
      <c r="BM23" s="746"/>
      <c r="BN23" s="747"/>
      <c r="BO23" s="748"/>
      <c r="BQ23" s="746"/>
      <c r="BR23" s="731"/>
      <c r="BS23" s="729"/>
      <c r="BT23" s="746"/>
      <c r="BU23" s="747"/>
      <c r="BV23" s="748"/>
      <c r="BX23" s="746"/>
      <c r="BY23" s="731"/>
      <c r="BZ23" s="729"/>
      <c r="CA23" s="746"/>
      <c r="CB23" s="747"/>
      <c r="CC23" s="748"/>
      <c r="CE23" s="746"/>
      <c r="CF23" s="731"/>
      <c r="CG23" s="729"/>
      <c r="CH23" s="746"/>
      <c r="CI23" s="747"/>
      <c r="CJ23" s="748"/>
      <c r="CL23" s="746"/>
      <c r="CM23" s="731"/>
      <c r="CN23" s="729"/>
      <c r="CO23" s="746"/>
      <c r="CP23" s="747"/>
      <c r="CQ23" s="748"/>
      <c r="CS23" s="746"/>
      <c r="CT23" s="731"/>
      <c r="CU23" s="729"/>
      <c r="CV23" s="746"/>
      <c r="CW23" s="747"/>
      <c r="CX23" s="748"/>
      <c r="CZ23" s="746"/>
      <c r="DA23" s="731"/>
      <c r="DB23" s="729"/>
      <c r="DC23" s="746"/>
      <c r="DD23" s="747"/>
      <c r="DE23" s="748"/>
      <c r="DG23" s="746"/>
      <c r="DH23" s="731"/>
      <c r="DI23" s="729"/>
      <c r="DJ23" s="746"/>
      <c r="DK23" s="747"/>
      <c r="DL23" s="748"/>
      <c r="DN23" s="746"/>
      <c r="DO23" s="731"/>
      <c r="DP23" s="729"/>
      <c r="DQ23" s="746"/>
      <c r="DR23" s="747"/>
      <c r="DS23" s="748"/>
      <c r="DU23" s="746"/>
      <c r="DV23" s="731"/>
      <c r="DW23" s="729"/>
      <c r="DX23" s="746"/>
      <c r="DY23" s="747"/>
      <c r="DZ23" s="748"/>
      <c r="EB23" s="746"/>
      <c r="EC23" s="731"/>
      <c r="ED23" s="729"/>
      <c r="EE23" s="746"/>
      <c r="EF23" s="747"/>
      <c r="EG23" s="748"/>
      <c r="EI23" s="746"/>
      <c r="EJ23" s="731"/>
      <c r="EK23" s="729"/>
      <c r="EL23" s="746"/>
      <c r="EM23" s="747"/>
      <c r="EN23" s="748"/>
      <c r="EP23" s="746"/>
      <c r="EQ23" s="731"/>
      <c r="ER23" s="729"/>
      <c r="ES23" s="746"/>
      <c r="ET23" s="747"/>
      <c r="EU23" s="748"/>
      <c r="EW23" s="746"/>
      <c r="EX23" s="731"/>
      <c r="EY23" s="729"/>
      <c r="EZ23" s="746"/>
      <c r="FA23" s="747"/>
      <c r="FB23" s="748"/>
      <c r="FD23" s="746"/>
      <c r="FE23" s="731"/>
      <c r="FF23" s="729"/>
      <c r="FG23" s="746"/>
      <c r="FH23" s="747"/>
      <c r="FI23" s="748"/>
      <c r="FK23" s="746"/>
      <c r="FL23" s="731"/>
      <c r="FM23" s="729"/>
      <c r="FN23" s="746"/>
      <c r="FO23" s="747"/>
      <c r="FP23" s="748"/>
      <c r="FR23" s="746"/>
      <c r="FS23" s="731"/>
      <c r="FT23" s="729"/>
      <c r="FU23" s="746"/>
      <c r="FV23" s="747"/>
      <c r="FW23" s="748"/>
      <c r="FY23" s="746"/>
      <c r="FZ23" s="731"/>
      <c r="GA23" s="729"/>
      <c r="GB23" s="746"/>
      <c r="GC23" s="747"/>
      <c r="GD23" s="748"/>
      <c r="GF23" s="746"/>
      <c r="GG23" s="731"/>
      <c r="GH23" s="729"/>
      <c r="GI23" s="746"/>
      <c r="GJ23" s="747"/>
      <c r="GK23" s="748"/>
      <c r="GM23" s="746"/>
      <c r="GN23" s="731"/>
      <c r="GO23" s="729"/>
      <c r="GP23" s="746"/>
      <c r="GQ23" s="747"/>
      <c r="GR23" s="748"/>
      <c r="GT23" s="746"/>
      <c r="GU23" s="731"/>
      <c r="GV23" s="729"/>
      <c r="GW23" s="746"/>
      <c r="GX23" s="747"/>
      <c r="GY23" s="748"/>
      <c r="HA23" s="746"/>
      <c r="HB23" s="731"/>
      <c r="HC23" s="729"/>
      <c r="HD23" s="746"/>
      <c r="HE23" s="747"/>
      <c r="HF23" s="748"/>
      <c r="HH23" s="746"/>
      <c r="HI23" s="731"/>
      <c r="HJ23" s="729"/>
      <c r="HK23" s="746"/>
      <c r="HL23" s="747"/>
      <c r="HM23" s="748"/>
      <c r="HO23" s="746"/>
      <c r="HP23" s="731"/>
      <c r="HQ23" s="729"/>
      <c r="HR23" s="746"/>
      <c r="HS23" s="747"/>
      <c r="HT23" s="748"/>
      <c r="HV23" s="746"/>
      <c r="HW23" s="731"/>
      <c r="HX23" s="729"/>
      <c r="HY23" s="746"/>
      <c r="HZ23" s="747"/>
      <c r="IA23" s="748"/>
      <c r="IC23" s="746"/>
      <c r="ID23" s="731"/>
      <c r="IE23" s="729"/>
    </row>
    <row r="24" spans="2:239" ht="12.75">
      <c r="B24" s="729"/>
      <c r="E24" s="732"/>
      <c r="G24" s="745"/>
      <c r="H24" s="729"/>
      <c r="I24" s="746"/>
      <c r="J24" s="747"/>
      <c r="K24" s="748"/>
      <c r="M24" s="746"/>
      <c r="N24" s="731"/>
      <c r="O24" s="729"/>
      <c r="P24" s="746"/>
      <c r="Q24" s="747"/>
      <c r="R24" s="748"/>
      <c r="T24" s="746"/>
      <c r="U24" s="731"/>
      <c r="V24" s="729"/>
      <c r="W24" s="746"/>
      <c r="X24" s="747"/>
      <c r="Y24" s="748"/>
      <c r="AA24" s="746"/>
      <c r="AB24" s="731"/>
      <c r="AC24" s="729"/>
      <c r="AD24" s="746"/>
      <c r="AE24" s="747"/>
      <c r="AF24" s="748"/>
      <c r="AH24" s="746"/>
      <c r="AI24" s="731"/>
      <c r="AJ24" s="729"/>
      <c r="AK24" s="746"/>
      <c r="AL24" s="747"/>
      <c r="AM24" s="748"/>
      <c r="AO24" s="746"/>
      <c r="AP24" s="731"/>
      <c r="AQ24" s="729"/>
      <c r="AR24" s="746"/>
      <c r="AS24" s="747"/>
      <c r="AT24" s="748"/>
      <c r="AV24" s="746"/>
      <c r="AW24" s="731"/>
      <c r="AX24" s="729"/>
      <c r="AY24" s="746"/>
      <c r="AZ24" s="747"/>
      <c r="BA24" s="748"/>
      <c r="BC24" s="746"/>
      <c r="BD24" s="731"/>
      <c r="BE24" s="729"/>
      <c r="BF24" s="746"/>
      <c r="BG24" s="747"/>
      <c r="BH24" s="748"/>
      <c r="BJ24" s="746"/>
      <c r="BK24" s="731"/>
      <c r="BL24" s="729"/>
      <c r="BM24" s="746"/>
      <c r="BN24" s="747"/>
      <c r="BO24" s="748"/>
      <c r="BQ24" s="746"/>
      <c r="BR24" s="731"/>
      <c r="BS24" s="729"/>
      <c r="BT24" s="746"/>
      <c r="BU24" s="747"/>
      <c r="BV24" s="748"/>
      <c r="BX24" s="746"/>
      <c r="BY24" s="731"/>
      <c r="BZ24" s="729"/>
      <c r="CA24" s="746"/>
      <c r="CB24" s="747"/>
      <c r="CC24" s="748"/>
      <c r="CE24" s="746"/>
      <c r="CF24" s="731"/>
      <c r="CG24" s="729"/>
      <c r="CH24" s="746"/>
      <c r="CI24" s="747"/>
      <c r="CJ24" s="748"/>
      <c r="CL24" s="746"/>
      <c r="CM24" s="731"/>
      <c r="CN24" s="729"/>
      <c r="CO24" s="746"/>
      <c r="CP24" s="747"/>
      <c r="CQ24" s="748"/>
      <c r="CS24" s="746"/>
      <c r="CT24" s="731"/>
      <c r="CU24" s="729"/>
      <c r="CV24" s="746"/>
      <c r="CW24" s="747"/>
      <c r="CX24" s="748"/>
      <c r="CZ24" s="746"/>
      <c r="DA24" s="731"/>
      <c r="DB24" s="729"/>
      <c r="DC24" s="746"/>
      <c r="DD24" s="747"/>
      <c r="DE24" s="748"/>
      <c r="DG24" s="746"/>
      <c r="DH24" s="731"/>
      <c r="DI24" s="729"/>
      <c r="DJ24" s="746"/>
      <c r="DK24" s="747"/>
      <c r="DL24" s="748"/>
      <c r="DN24" s="746"/>
      <c r="DO24" s="731"/>
      <c r="DP24" s="729"/>
      <c r="DQ24" s="746"/>
      <c r="DR24" s="747"/>
      <c r="DS24" s="748"/>
      <c r="DU24" s="746"/>
      <c r="DV24" s="731"/>
      <c r="DW24" s="729"/>
      <c r="DX24" s="746"/>
      <c r="DY24" s="747"/>
      <c r="DZ24" s="748"/>
      <c r="EB24" s="746"/>
      <c r="EC24" s="731"/>
      <c r="ED24" s="729"/>
      <c r="EE24" s="746"/>
      <c r="EF24" s="747"/>
      <c r="EG24" s="748"/>
      <c r="EI24" s="746"/>
      <c r="EJ24" s="731"/>
      <c r="EK24" s="729"/>
      <c r="EL24" s="746"/>
      <c r="EM24" s="747"/>
      <c r="EN24" s="748"/>
      <c r="EP24" s="746"/>
      <c r="EQ24" s="731"/>
      <c r="ER24" s="729"/>
      <c r="ES24" s="746"/>
      <c r="ET24" s="747"/>
      <c r="EU24" s="748"/>
      <c r="EW24" s="746"/>
      <c r="EX24" s="731"/>
      <c r="EY24" s="729"/>
      <c r="EZ24" s="746"/>
      <c r="FA24" s="747"/>
      <c r="FB24" s="748"/>
      <c r="FD24" s="746"/>
      <c r="FE24" s="731"/>
      <c r="FF24" s="729"/>
      <c r="FG24" s="746"/>
      <c r="FH24" s="747"/>
      <c r="FI24" s="748"/>
      <c r="FK24" s="746"/>
      <c r="FL24" s="731"/>
      <c r="FM24" s="729"/>
      <c r="FN24" s="746"/>
      <c r="FO24" s="747"/>
      <c r="FP24" s="748"/>
      <c r="FR24" s="746"/>
      <c r="FS24" s="731"/>
      <c r="FT24" s="729"/>
      <c r="FU24" s="746"/>
      <c r="FV24" s="747"/>
      <c r="FW24" s="748"/>
      <c r="FY24" s="746"/>
      <c r="FZ24" s="731"/>
      <c r="GA24" s="729"/>
      <c r="GB24" s="746"/>
      <c r="GC24" s="747"/>
      <c r="GD24" s="748"/>
      <c r="GF24" s="746"/>
      <c r="GG24" s="731"/>
      <c r="GH24" s="729"/>
      <c r="GI24" s="746"/>
      <c r="GJ24" s="747"/>
      <c r="GK24" s="748"/>
      <c r="GM24" s="746"/>
      <c r="GN24" s="731"/>
      <c r="GO24" s="729"/>
      <c r="GP24" s="746"/>
      <c r="GQ24" s="747"/>
      <c r="GR24" s="748"/>
      <c r="GT24" s="746"/>
      <c r="GU24" s="731"/>
      <c r="GV24" s="729"/>
      <c r="GW24" s="746"/>
      <c r="GX24" s="747"/>
      <c r="GY24" s="748"/>
      <c r="HA24" s="746"/>
      <c r="HB24" s="731"/>
      <c r="HC24" s="729"/>
      <c r="HD24" s="746"/>
      <c r="HE24" s="747"/>
      <c r="HF24" s="748"/>
      <c r="HH24" s="746"/>
      <c r="HI24" s="731"/>
      <c r="HJ24" s="729"/>
      <c r="HK24" s="746"/>
      <c r="HL24" s="747"/>
      <c r="HM24" s="748"/>
      <c r="HO24" s="746"/>
      <c r="HP24" s="731"/>
      <c r="HQ24" s="729"/>
      <c r="HR24" s="746"/>
      <c r="HS24" s="747"/>
      <c r="HT24" s="748"/>
      <c r="HV24" s="746"/>
      <c r="HW24" s="731"/>
      <c r="HX24" s="729"/>
      <c r="HY24" s="746"/>
      <c r="HZ24" s="747"/>
      <c r="IA24" s="748"/>
      <c r="IC24" s="746"/>
      <c r="ID24" s="731"/>
      <c r="IE24" s="729"/>
    </row>
    <row r="25" spans="2:239" ht="12.75">
      <c r="B25" s="729" t="s">
        <v>0</v>
      </c>
      <c r="C25" s="731" t="s">
        <v>376</v>
      </c>
      <c r="E25" s="732"/>
      <c r="G25" s="745">
        <f>+G524</f>
        <v>0</v>
      </c>
      <c r="H25" s="729"/>
      <c r="I25" s="746"/>
      <c r="J25" s="747"/>
      <c r="K25" s="748"/>
      <c r="M25" s="746"/>
      <c r="N25" s="731"/>
      <c r="O25" s="729"/>
      <c r="P25" s="746"/>
      <c r="Q25" s="747"/>
      <c r="R25" s="748"/>
      <c r="T25" s="746"/>
      <c r="U25" s="731"/>
      <c r="V25" s="729"/>
      <c r="W25" s="746"/>
      <c r="X25" s="747"/>
      <c r="Y25" s="748"/>
      <c r="AA25" s="746"/>
      <c r="AB25" s="731"/>
      <c r="AC25" s="729"/>
      <c r="AD25" s="746"/>
      <c r="AE25" s="747"/>
      <c r="AF25" s="748"/>
      <c r="AH25" s="746"/>
      <c r="AI25" s="731"/>
      <c r="AJ25" s="729"/>
      <c r="AK25" s="746"/>
      <c r="AL25" s="747"/>
      <c r="AM25" s="748"/>
      <c r="AO25" s="746"/>
      <c r="AP25" s="731"/>
      <c r="AQ25" s="729"/>
      <c r="AR25" s="746"/>
      <c r="AS25" s="747"/>
      <c r="AT25" s="748"/>
      <c r="AV25" s="746"/>
      <c r="AW25" s="731"/>
      <c r="AX25" s="729"/>
      <c r="AY25" s="746"/>
      <c r="AZ25" s="747"/>
      <c r="BA25" s="748"/>
      <c r="BC25" s="746"/>
      <c r="BD25" s="731"/>
      <c r="BE25" s="729"/>
      <c r="BF25" s="746"/>
      <c r="BG25" s="747"/>
      <c r="BH25" s="748"/>
      <c r="BJ25" s="746"/>
      <c r="BK25" s="731"/>
      <c r="BL25" s="729"/>
      <c r="BM25" s="746"/>
      <c r="BN25" s="747"/>
      <c r="BO25" s="748"/>
      <c r="BQ25" s="746"/>
      <c r="BR25" s="731"/>
      <c r="BS25" s="729"/>
      <c r="BT25" s="746"/>
      <c r="BU25" s="747"/>
      <c r="BV25" s="748"/>
      <c r="BX25" s="746"/>
      <c r="BY25" s="731"/>
      <c r="BZ25" s="729"/>
      <c r="CA25" s="746"/>
      <c r="CB25" s="747"/>
      <c r="CC25" s="748"/>
      <c r="CE25" s="746"/>
      <c r="CF25" s="731"/>
      <c r="CG25" s="729"/>
      <c r="CH25" s="746"/>
      <c r="CI25" s="747"/>
      <c r="CJ25" s="748"/>
      <c r="CL25" s="746"/>
      <c r="CM25" s="731"/>
      <c r="CN25" s="729"/>
      <c r="CO25" s="746"/>
      <c r="CP25" s="747"/>
      <c r="CQ25" s="748"/>
      <c r="CS25" s="746"/>
      <c r="CT25" s="731"/>
      <c r="CU25" s="729"/>
      <c r="CV25" s="746"/>
      <c r="CW25" s="747"/>
      <c r="CX25" s="748"/>
      <c r="CZ25" s="746"/>
      <c r="DA25" s="731"/>
      <c r="DB25" s="729"/>
      <c r="DC25" s="746"/>
      <c r="DD25" s="747"/>
      <c r="DE25" s="748"/>
      <c r="DG25" s="746"/>
      <c r="DH25" s="731"/>
      <c r="DI25" s="729"/>
      <c r="DJ25" s="746"/>
      <c r="DK25" s="747"/>
      <c r="DL25" s="748"/>
      <c r="DN25" s="746"/>
      <c r="DO25" s="731"/>
      <c r="DP25" s="729"/>
      <c r="DQ25" s="746"/>
      <c r="DR25" s="747"/>
      <c r="DS25" s="748"/>
      <c r="DU25" s="746"/>
      <c r="DV25" s="731"/>
      <c r="DW25" s="729"/>
      <c r="DX25" s="746"/>
      <c r="DY25" s="747"/>
      <c r="DZ25" s="748"/>
      <c r="EB25" s="746"/>
      <c r="EC25" s="731"/>
      <c r="ED25" s="729"/>
      <c r="EE25" s="746"/>
      <c r="EF25" s="747"/>
      <c r="EG25" s="748"/>
      <c r="EI25" s="746"/>
      <c r="EJ25" s="731"/>
      <c r="EK25" s="729"/>
      <c r="EL25" s="746"/>
      <c r="EM25" s="747"/>
      <c r="EN25" s="748"/>
      <c r="EP25" s="746"/>
      <c r="EQ25" s="731"/>
      <c r="ER25" s="729"/>
      <c r="ES25" s="746"/>
      <c r="ET25" s="747"/>
      <c r="EU25" s="748"/>
      <c r="EW25" s="746"/>
      <c r="EX25" s="731"/>
      <c r="EY25" s="729"/>
      <c r="EZ25" s="746"/>
      <c r="FA25" s="747"/>
      <c r="FB25" s="748"/>
      <c r="FD25" s="746"/>
      <c r="FE25" s="731"/>
      <c r="FF25" s="729"/>
      <c r="FG25" s="746"/>
      <c r="FH25" s="747"/>
      <c r="FI25" s="748"/>
      <c r="FK25" s="746"/>
      <c r="FL25" s="731"/>
      <c r="FM25" s="729"/>
      <c r="FN25" s="746"/>
      <c r="FO25" s="747"/>
      <c r="FP25" s="748"/>
      <c r="FR25" s="746"/>
      <c r="FS25" s="731"/>
      <c r="FT25" s="729"/>
      <c r="FU25" s="746"/>
      <c r="FV25" s="747"/>
      <c r="FW25" s="748"/>
      <c r="FY25" s="746"/>
      <c r="FZ25" s="731"/>
      <c r="GA25" s="729"/>
      <c r="GB25" s="746"/>
      <c r="GC25" s="747"/>
      <c r="GD25" s="748"/>
      <c r="GF25" s="746"/>
      <c r="GG25" s="731"/>
      <c r="GH25" s="729"/>
      <c r="GI25" s="746"/>
      <c r="GJ25" s="747"/>
      <c r="GK25" s="748"/>
      <c r="GM25" s="746"/>
      <c r="GN25" s="731"/>
      <c r="GO25" s="729"/>
      <c r="GP25" s="746"/>
      <c r="GQ25" s="747"/>
      <c r="GR25" s="748"/>
      <c r="GT25" s="746"/>
      <c r="GU25" s="731"/>
      <c r="GV25" s="729"/>
      <c r="GW25" s="746"/>
      <c r="GX25" s="747"/>
      <c r="GY25" s="748"/>
      <c r="HA25" s="746"/>
      <c r="HB25" s="731"/>
      <c r="HC25" s="729"/>
      <c r="HD25" s="746"/>
      <c r="HE25" s="747"/>
      <c r="HF25" s="748"/>
      <c r="HH25" s="746"/>
      <c r="HI25" s="731"/>
      <c r="HJ25" s="729"/>
      <c r="HK25" s="746"/>
      <c r="HL25" s="747"/>
      <c r="HM25" s="748"/>
      <c r="HO25" s="746"/>
      <c r="HP25" s="731"/>
      <c r="HQ25" s="729"/>
      <c r="HR25" s="746"/>
      <c r="HS25" s="747"/>
      <c r="HT25" s="748"/>
      <c r="HV25" s="746"/>
      <c r="HW25" s="731"/>
      <c r="HX25" s="729"/>
      <c r="HY25" s="746"/>
      <c r="HZ25" s="747"/>
      <c r="IA25" s="748"/>
      <c r="IC25" s="746"/>
      <c r="ID25" s="731"/>
      <c r="IE25" s="729"/>
    </row>
    <row r="26" spans="2:239" ht="12.75">
      <c r="B26" s="729"/>
      <c r="E26" s="732"/>
      <c r="G26" s="745"/>
      <c r="H26" s="729"/>
      <c r="I26" s="746"/>
      <c r="J26" s="747"/>
      <c r="K26" s="748"/>
      <c r="M26" s="746"/>
      <c r="N26" s="731"/>
      <c r="O26" s="729"/>
      <c r="P26" s="746"/>
      <c r="Q26" s="747"/>
      <c r="R26" s="748"/>
      <c r="T26" s="746"/>
      <c r="U26" s="731"/>
      <c r="V26" s="729"/>
      <c r="W26" s="746"/>
      <c r="X26" s="747"/>
      <c r="Y26" s="748"/>
      <c r="AA26" s="746"/>
      <c r="AB26" s="731"/>
      <c r="AC26" s="729"/>
      <c r="AD26" s="746"/>
      <c r="AE26" s="747"/>
      <c r="AF26" s="748"/>
      <c r="AH26" s="746"/>
      <c r="AI26" s="731"/>
      <c r="AJ26" s="729"/>
      <c r="AK26" s="746"/>
      <c r="AL26" s="747"/>
      <c r="AM26" s="748"/>
      <c r="AO26" s="746"/>
      <c r="AP26" s="731"/>
      <c r="AQ26" s="729"/>
      <c r="AR26" s="746"/>
      <c r="AS26" s="747"/>
      <c r="AT26" s="748"/>
      <c r="AV26" s="746"/>
      <c r="AW26" s="731"/>
      <c r="AX26" s="729"/>
      <c r="AY26" s="746"/>
      <c r="AZ26" s="747"/>
      <c r="BA26" s="748"/>
      <c r="BC26" s="746"/>
      <c r="BD26" s="731"/>
      <c r="BE26" s="729"/>
      <c r="BF26" s="746"/>
      <c r="BG26" s="747"/>
      <c r="BH26" s="748"/>
      <c r="BJ26" s="746"/>
      <c r="BK26" s="731"/>
      <c r="BL26" s="729"/>
      <c r="BM26" s="746"/>
      <c r="BN26" s="747"/>
      <c r="BO26" s="748"/>
      <c r="BQ26" s="746"/>
      <c r="BR26" s="731"/>
      <c r="BS26" s="729"/>
      <c r="BT26" s="746"/>
      <c r="BU26" s="747"/>
      <c r="BV26" s="748"/>
      <c r="BX26" s="746"/>
      <c r="BY26" s="731"/>
      <c r="BZ26" s="729"/>
      <c r="CA26" s="746"/>
      <c r="CB26" s="747"/>
      <c r="CC26" s="748"/>
      <c r="CE26" s="746"/>
      <c r="CF26" s="731"/>
      <c r="CG26" s="729"/>
      <c r="CH26" s="746"/>
      <c r="CI26" s="747"/>
      <c r="CJ26" s="748"/>
      <c r="CL26" s="746"/>
      <c r="CM26" s="731"/>
      <c r="CN26" s="729"/>
      <c r="CO26" s="746"/>
      <c r="CP26" s="747"/>
      <c r="CQ26" s="748"/>
      <c r="CS26" s="746"/>
      <c r="CT26" s="731"/>
      <c r="CU26" s="729"/>
      <c r="CV26" s="746"/>
      <c r="CW26" s="747"/>
      <c r="CX26" s="748"/>
      <c r="CZ26" s="746"/>
      <c r="DA26" s="731"/>
      <c r="DB26" s="729"/>
      <c r="DC26" s="746"/>
      <c r="DD26" s="747"/>
      <c r="DE26" s="748"/>
      <c r="DG26" s="746"/>
      <c r="DH26" s="731"/>
      <c r="DI26" s="729"/>
      <c r="DJ26" s="746"/>
      <c r="DK26" s="747"/>
      <c r="DL26" s="748"/>
      <c r="DN26" s="746"/>
      <c r="DO26" s="731"/>
      <c r="DP26" s="729"/>
      <c r="DQ26" s="746"/>
      <c r="DR26" s="747"/>
      <c r="DS26" s="748"/>
      <c r="DU26" s="746"/>
      <c r="DV26" s="731"/>
      <c r="DW26" s="729"/>
      <c r="DX26" s="746"/>
      <c r="DY26" s="747"/>
      <c r="DZ26" s="748"/>
      <c r="EB26" s="746"/>
      <c r="EC26" s="731"/>
      <c r="ED26" s="729"/>
      <c r="EE26" s="746"/>
      <c r="EF26" s="747"/>
      <c r="EG26" s="748"/>
      <c r="EI26" s="746"/>
      <c r="EJ26" s="731"/>
      <c r="EK26" s="729"/>
      <c r="EL26" s="746"/>
      <c r="EM26" s="747"/>
      <c r="EN26" s="748"/>
      <c r="EP26" s="746"/>
      <c r="EQ26" s="731"/>
      <c r="ER26" s="729"/>
      <c r="ES26" s="746"/>
      <c r="ET26" s="747"/>
      <c r="EU26" s="748"/>
      <c r="EW26" s="746"/>
      <c r="EX26" s="731"/>
      <c r="EY26" s="729"/>
      <c r="EZ26" s="746"/>
      <c r="FA26" s="747"/>
      <c r="FB26" s="748"/>
      <c r="FD26" s="746"/>
      <c r="FE26" s="731"/>
      <c r="FF26" s="729"/>
      <c r="FG26" s="746"/>
      <c r="FH26" s="747"/>
      <c r="FI26" s="748"/>
      <c r="FK26" s="746"/>
      <c r="FL26" s="731"/>
      <c r="FM26" s="729"/>
      <c r="FN26" s="746"/>
      <c r="FO26" s="747"/>
      <c r="FP26" s="748"/>
      <c r="FR26" s="746"/>
      <c r="FS26" s="731"/>
      <c r="FT26" s="729"/>
      <c r="FU26" s="746"/>
      <c r="FV26" s="747"/>
      <c r="FW26" s="748"/>
      <c r="FY26" s="746"/>
      <c r="FZ26" s="731"/>
      <c r="GA26" s="729"/>
      <c r="GB26" s="746"/>
      <c r="GC26" s="747"/>
      <c r="GD26" s="748"/>
      <c r="GF26" s="746"/>
      <c r="GG26" s="731"/>
      <c r="GH26" s="729"/>
      <c r="GI26" s="746"/>
      <c r="GJ26" s="747"/>
      <c r="GK26" s="748"/>
      <c r="GM26" s="746"/>
      <c r="GN26" s="731"/>
      <c r="GO26" s="729"/>
      <c r="GP26" s="746"/>
      <c r="GQ26" s="747"/>
      <c r="GR26" s="748"/>
      <c r="GT26" s="746"/>
      <c r="GU26" s="731"/>
      <c r="GV26" s="729"/>
      <c r="GW26" s="746"/>
      <c r="GX26" s="747"/>
      <c r="GY26" s="748"/>
      <c r="HA26" s="746"/>
      <c r="HB26" s="731"/>
      <c r="HC26" s="729"/>
      <c r="HD26" s="746"/>
      <c r="HE26" s="747"/>
      <c r="HF26" s="748"/>
      <c r="HH26" s="746"/>
      <c r="HI26" s="731"/>
      <c r="HJ26" s="729"/>
      <c r="HK26" s="746"/>
      <c r="HL26" s="747"/>
      <c r="HM26" s="748"/>
      <c r="HO26" s="746"/>
      <c r="HP26" s="731"/>
      <c r="HQ26" s="729"/>
      <c r="HR26" s="746"/>
      <c r="HS26" s="747"/>
      <c r="HT26" s="748"/>
      <c r="HV26" s="746"/>
      <c r="HW26" s="731"/>
      <c r="HX26" s="729"/>
      <c r="HY26" s="746"/>
      <c r="HZ26" s="747"/>
      <c r="IA26" s="748"/>
      <c r="IC26" s="746"/>
      <c r="ID26" s="731"/>
      <c r="IE26" s="729"/>
    </row>
    <row r="27" spans="2:239" ht="12.75">
      <c r="B27" s="729" t="s">
        <v>283</v>
      </c>
      <c r="C27" s="731" t="s">
        <v>377</v>
      </c>
      <c r="E27" s="732"/>
      <c r="G27" s="745">
        <f>+G544</f>
        <v>0</v>
      </c>
      <c r="H27" s="729"/>
      <c r="I27" s="746"/>
      <c r="J27" s="747"/>
      <c r="K27" s="748"/>
      <c r="M27" s="746"/>
      <c r="N27" s="731"/>
      <c r="O27" s="729"/>
      <c r="P27" s="746"/>
      <c r="Q27" s="747"/>
      <c r="R27" s="748"/>
      <c r="T27" s="746"/>
      <c r="U27" s="731"/>
      <c r="V27" s="729"/>
      <c r="W27" s="746"/>
      <c r="X27" s="747"/>
      <c r="Y27" s="748"/>
      <c r="AA27" s="746"/>
      <c r="AB27" s="731"/>
      <c r="AC27" s="729"/>
      <c r="AD27" s="746"/>
      <c r="AE27" s="747"/>
      <c r="AF27" s="748"/>
      <c r="AH27" s="746"/>
      <c r="AI27" s="731"/>
      <c r="AJ27" s="729"/>
      <c r="AK27" s="746"/>
      <c r="AL27" s="747"/>
      <c r="AM27" s="748"/>
      <c r="AO27" s="746"/>
      <c r="AP27" s="731"/>
      <c r="AQ27" s="729"/>
      <c r="AR27" s="746"/>
      <c r="AS27" s="747"/>
      <c r="AT27" s="748"/>
      <c r="AV27" s="746"/>
      <c r="AW27" s="731"/>
      <c r="AX27" s="729"/>
      <c r="AY27" s="746"/>
      <c r="AZ27" s="747"/>
      <c r="BA27" s="748"/>
      <c r="BC27" s="746"/>
      <c r="BD27" s="731"/>
      <c r="BE27" s="729"/>
      <c r="BF27" s="746"/>
      <c r="BG27" s="747"/>
      <c r="BH27" s="748"/>
      <c r="BJ27" s="746"/>
      <c r="BK27" s="731"/>
      <c r="BL27" s="729"/>
      <c r="BM27" s="746"/>
      <c r="BN27" s="747"/>
      <c r="BO27" s="748"/>
      <c r="BQ27" s="746"/>
      <c r="BR27" s="731"/>
      <c r="BS27" s="729"/>
      <c r="BT27" s="746"/>
      <c r="BU27" s="747"/>
      <c r="BV27" s="748"/>
      <c r="BX27" s="746"/>
      <c r="BY27" s="731"/>
      <c r="BZ27" s="729"/>
      <c r="CA27" s="746"/>
      <c r="CB27" s="747"/>
      <c r="CC27" s="748"/>
      <c r="CE27" s="746"/>
      <c r="CF27" s="731"/>
      <c r="CG27" s="729"/>
      <c r="CH27" s="746"/>
      <c r="CI27" s="747"/>
      <c r="CJ27" s="748"/>
      <c r="CL27" s="746"/>
      <c r="CM27" s="731"/>
      <c r="CN27" s="729"/>
      <c r="CO27" s="746"/>
      <c r="CP27" s="747"/>
      <c r="CQ27" s="748"/>
      <c r="CS27" s="746"/>
      <c r="CT27" s="731"/>
      <c r="CU27" s="729"/>
      <c r="CV27" s="746"/>
      <c r="CW27" s="747"/>
      <c r="CX27" s="748"/>
      <c r="CZ27" s="746"/>
      <c r="DA27" s="731"/>
      <c r="DB27" s="729"/>
      <c r="DC27" s="746"/>
      <c r="DD27" s="747"/>
      <c r="DE27" s="748"/>
      <c r="DG27" s="746"/>
      <c r="DH27" s="731"/>
      <c r="DI27" s="729"/>
      <c r="DJ27" s="746"/>
      <c r="DK27" s="747"/>
      <c r="DL27" s="748"/>
      <c r="DN27" s="746"/>
      <c r="DO27" s="731"/>
      <c r="DP27" s="729"/>
      <c r="DQ27" s="746"/>
      <c r="DR27" s="747"/>
      <c r="DS27" s="748"/>
      <c r="DU27" s="746"/>
      <c r="DV27" s="731"/>
      <c r="DW27" s="729"/>
      <c r="DX27" s="746"/>
      <c r="DY27" s="747"/>
      <c r="DZ27" s="748"/>
      <c r="EB27" s="746"/>
      <c r="EC27" s="731"/>
      <c r="ED27" s="729"/>
      <c r="EE27" s="746"/>
      <c r="EF27" s="747"/>
      <c r="EG27" s="748"/>
      <c r="EI27" s="746"/>
      <c r="EJ27" s="731"/>
      <c r="EK27" s="729"/>
      <c r="EL27" s="746"/>
      <c r="EM27" s="747"/>
      <c r="EN27" s="748"/>
      <c r="EP27" s="746"/>
      <c r="EQ27" s="731"/>
      <c r="ER27" s="729"/>
      <c r="ES27" s="746"/>
      <c r="ET27" s="747"/>
      <c r="EU27" s="748"/>
      <c r="EW27" s="746"/>
      <c r="EX27" s="731"/>
      <c r="EY27" s="729"/>
      <c r="EZ27" s="746"/>
      <c r="FA27" s="747"/>
      <c r="FB27" s="748"/>
      <c r="FD27" s="746"/>
      <c r="FE27" s="731"/>
      <c r="FF27" s="729"/>
      <c r="FG27" s="746"/>
      <c r="FH27" s="747"/>
      <c r="FI27" s="748"/>
      <c r="FK27" s="746"/>
      <c r="FL27" s="731"/>
      <c r="FM27" s="729"/>
      <c r="FN27" s="746"/>
      <c r="FO27" s="747"/>
      <c r="FP27" s="748"/>
      <c r="FR27" s="746"/>
      <c r="FS27" s="731"/>
      <c r="FT27" s="729"/>
      <c r="FU27" s="746"/>
      <c r="FV27" s="747"/>
      <c r="FW27" s="748"/>
      <c r="FY27" s="746"/>
      <c r="FZ27" s="731"/>
      <c r="GA27" s="729"/>
      <c r="GB27" s="746"/>
      <c r="GC27" s="747"/>
      <c r="GD27" s="748"/>
      <c r="GF27" s="746"/>
      <c r="GG27" s="731"/>
      <c r="GH27" s="729"/>
      <c r="GI27" s="746"/>
      <c r="GJ27" s="747"/>
      <c r="GK27" s="748"/>
      <c r="GM27" s="746"/>
      <c r="GN27" s="731"/>
      <c r="GO27" s="729"/>
      <c r="GP27" s="746"/>
      <c r="GQ27" s="747"/>
      <c r="GR27" s="748"/>
      <c r="GT27" s="746"/>
      <c r="GU27" s="731"/>
      <c r="GV27" s="729"/>
      <c r="GW27" s="746"/>
      <c r="GX27" s="747"/>
      <c r="GY27" s="748"/>
      <c r="HA27" s="746"/>
      <c r="HB27" s="731"/>
      <c r="HC27" s="729"/>
      <c r="HD27" s="746"/>
      <c r="HE27" s="747"/>
      <c r="HF27" s="748"/>
      <c r="HH27" s="746"/>
      <c r="HI27" s="731"/>
      <c r="HJ27" s="729"/>
      <c r="HK27" s="746"/>
      <c r="HL27" s="747"/>
      <c r="HM27" s="748"/>
      <c r="HO27" s="746"/>
      <c r="HP27" s="731"/>
      <c r="HQ27" s="729"/>
      <c r="HR27" s="746"/>
      <c r="HS27" s="747"/>
      <c r="HT27" s="748"/>
      <c r="HV27" s="746"/>
      <c r="HW27" s="731"/>
      <c r="HX27" s="729"/>
      <c r="HY27" s="746"/>
      <c r="HZ27" s="747"/>
      <c r="IA27" s="748"/>
      <c r="IC27" s="746"/>
      <c r="ID27" s="731"/>
      <c r="IE27" s="729"/>
    </row>
    <row r="28" spans="2:239" ht="12.75">
      <c r="B28" s="729"/>
      <c r="E28" s="732"/>
      <c r="G28" s="745"/>
      <c r="H28" s="729"/>
      <c r="I28" s="746"/>
      <c r="J28" s="747"/>
      <c r="K28" s="748"/>
      <c r="M28" s="746"/>
      <c r="N28" s="731"/>
      <c r="O28" s="729"/>
      <c r="P28" s="746"/>
      <c r="Q28" s="747"/>
      <c r="R28" s="748"/>
      <c r="T28" s="746"/>
      <c r="U28" s="731"/>
      <c r="V28" s="729"/>
      <c r="W28" s="746"/>
      <c r="X28" s="747"/>
      <c r="Y28" s="748"/>
      <c r="AA28" s="746"/>
      <c r="AB28" s="731"/>
      <c r="AC28" s="729"/>
      <c r="AD28" s="746"/>
      <c r="AE28" s="747"/>
      <c r="AF28" s="748"/>
      <c r="AH28" s="746"/>
      <c r="AI28" s="731"/>
      <c r="AJ28" s="729"/>
      <c r="AK28" s="746"/>
      <c r="AL28" s="747"/>
      <c r="AM28" s="748"/>
      <c r="AO28" s="746"/>
      <c r="AP28" s="731"/>
      <c r="AQ28" s="729"/>
      <c r="AR28" s="746"/>
      <c r="AS28" s="747"/>
      <c r="AT28" s="748"/>
      <c r="AV28" s="746"/>
      <c r="AW28" s="731"/>
      <c r="AX28" s="729"/>
      <c r="AY28" s="746"/>
      <c r="AZ28" s="747"/>
      <c r="BA28" s="748"/>
      <c r="BC28" s="746"/>
      <c r="BD28" s="731"/>
      <c r="BE28" s="729"/>
      <c r="BF28" s="746"/>
      <c r="BG28" s="747"/>
      <c r="BH28" s="748"/>
      <c r="BJ28" s="746"/>
      <c r="BK28" s="731"/>
      <c r="BL28" s="729"/>
      <c r="BM28" s="746"/>
      <c r="BN28" s="747"/>
      <c r="BO28" s="748"/>
      <c r="BQ28" s="746"/>
      <c r="BR28" s="731"/>
      <c r="BS28" s="729"/>
      <c r="BT28" s="746"/>
      <c r="BU28" s="747"/>
      <c r="BV28" s="748"/>
      <c r="BX28" s="746"/>
      <c r="BY28" s="731"/>
      <c r="BZ28" s="729"/>
      <c r="CA28" s="746"/>
      <c r="CB28" s="747"/>
      <c r="CC28" s="748"/>
      <c r="CE28" s="746"/>
      <c r="CF28" s="731"/>
      <c r="CG28" s="729"/>
      <c r="CH28" s="746"/>
      <c r="CI28" s="747"/>
      <c r="CJ28" s="748"/>
      <c r="CL28" s="746"/>
      <c r="CM28" s="731"/>
      <c r="CN28" s="729"/>
      <c r="CO28" s="746"/>
      <c r="CP28" s="747"/>
      <c r="CQ28" s="748"/>
      <c r="CS28" s="746"/>
      <c r="CT28" s="731"/>
      <c r="CU28" s="729"/>
      <c r="CV28" s="746"/>
      <c r="CW28" s="747"/>
      <c r="CX28" s="748"/>
      <c r="CZ28" s="746"/>
      <c r="DA28" s="731"/>
      <c r="DB28" s="729"/>
      <c r="DC28" s="746"/>
      <c r="DD28" s="747"/>
      <c r="DE28" s="748"/>
      <c r="DG28" s="746"/>
      <c r="DH28" s="731"/>
      <c r="DI28" s="729"/>
      <c r="DJ28" s="746"/>
      <c r="DK28" s="747"/>
      <c r="DL28" s="748"/>
      <c r="DN28" s="746"/>
      <c r="DO28" s="731"/>
      <c r="DP28" s="729"/>
      <c r="DQ28" s="746"/>
      <c r="DR28" s="747"/>
      <c r="DS28" s="748"/>
      <c r="DU28" s="746"/>
      <c r="DV28" s="731"/>
      <c r="DW28" s="729"/>
      <c r="DX28" s="746"/>
      <c r="DY28" s="747"/>
      <c r="DZ28" s="748"/>
      <c r="EB28" s="746"/>
      <c r="EC28" s="731"/>
      <c r="ED28" s="729"/>
      <c r="EE28" s="746"/>
      <c r="EF28" s="747"/>
      <c r="EG28" s="748"/>
      <c r="EI28" s="746"/>
      <c r="EJ28" s="731"/>
      <c r="EK28" s="729"/>
      <c r="EL28" s="746"/>
      <c r="EM28" s="747"/>
      <c r="EN28" s="748"/>
      <c r="EP28" s="746"/>
      <c r="EQ28" s="731"/>
      <c r="ER28" s="729"/>
      <c r="ES28" s="746"/>
      <c r="ET28" s="747"/>
      <c r="EU28" s="748"/>
      <c r="EW28" s="746"/>
      <c r="EX28" s="731"/>
      <c r="EY28" s="729"/>
      <c r="EZ28" s="746"/>
      <c r="FA28" s="747"/>
      <c r="FB28" s="748"/>
      <c r="FD28" s="746"/>
      <c r="FE28" s="731"/>
      <c r="FF28" s="729"/>
      <c r="FG28" s="746"/>
      <c r="FH28" s="747"/>
      <c r="FI28" s="748"/>
      <c r="FK28" s="746"/>
      <c r="FL28" s="731"/>
      <c r="FM28" s="729"/>
      <c r="FN28" s="746"/>
      <c r="FO28" s="747"/>
      <c r="FP28" s="748"/>
      <c r="FR28" s="746"/>
      <c r="FS28" s="731"/>
      <c r="FT28" s="729"/>
      <c r="FU28" s="746"/>
      <c r="FV28" s="747"/>
      <c r="FW28" s="748"/>
      <c r="FY28" s="746"/>
      <c r="FZ28" s="731"/>
      <c r="GA28" s="729"/>
      <c r="GB28" s="746"/>
      <c r="GC28" s="747"/>
      <c r="GD28" s="748"/>
      <c r="GF28" s="746"/>
      <c r="GG28" s="731"/>
      <c r="GH28" s="729"/>
      <c r="GI28" s="746"/>
      <c r="GJ28" s="747"/>
      <c r="GK28" s="748"/>
      <c r="GM28" s="746"/>
      <c r="GN28" s="731"/>
      <c r="GO28" s="729"/>
      <c r="GP28" s="746"/>
      <c r="GQ28" s="747"/>
      <c r="GR28" s="748"/>
      <c r="GT28" s="746"/>
      <c r="GU28" s="731"/>
      <c r="GV28" s="729"/>
      <c r="GW28" s="746"/>
      <c r="GX28" s="747"/>
      <c r="GY28" s="748"/>
      <c r="HA28" s="746"/>
      <c r="HB28" s="731"/>
      <c r="HC28" s="729"/>
      <c r="HD28" s="746"/>
      <c r="HE28" s="747"/>
      <c r="HF28" s="748"/>
      <c r="HH28" s="746"/>
      <c r="HI28" s="731"/>
      <c r="HJ28" s="729"/>
      <c r="HK28" s="746"/>
      <c r="HL28" s="747"/>
      <c r="HM28" s="748"/>
      <c r="HO28" s="746"/>
      <c r="HP28" s="731"/>
      <c r="HQ28" s="729"/>
      <c r="HR28" s="746"/>
      <c r="HS28" s="747"/>
      <c r="HT28" s="748"/>
      <c r="HV28" s="746"/>
      <c r="HW28" s="731"/>
      <c r="HX28" s="729"/>
      <c r="HY28" s="746"/>
      <c r="HZ28" s="747"/>
      <c r="IA28" s="748"/>
      <c r="IC28" s="746"/>
      <c r="ID28" s="731"/>
      <c r="IE28" s="729"/>
    </row>
    <row r="29" spans="2:239" ht="12.75">
      <c r="B29" s="729" t="s">
        <v>378</v>
      </c>
      <c r="C29" s="731" t="s">
        <v>379</v>
      </c>
      <c r="E29" s="732"/>
      <c r="G29" s="745">
        <f>+G552</f>
        <v>0</v>
      </c>
      <c r="H29" s="729"/>
      <c r="I29" s="746"/>
      <c r="J29" s="747"/>
      <c r="K29" s="748"/>
      <c r="M29" s="746"/>
      <c r="N29" s="731"/>
      <c r="O29" s="729"/>
      <c r="P29" s="746"/>
      <c r="Q29" s="747"/>
      <c r="R29" s="748"/>
      <c r="T29" s="746"/>
      <c r="U29" s="731"/>
      <c r="V29" s="729"/>
      <c r="W29" s="746"/>
      <c r="X29" s="747"/>
      <c r="Y29" s="748"/>
      <c r="AA29" s="746"/>
      <c r="AB29" s="731"/>
      <c r="AC29" s="729"/>
      <c r="AD29" s="746"/>
      <c r="AE29" s="747"/>
      <c r="AF29" s="748"/>
      <c r="AH29" s="746"/>
      <c r="AI29" s="731"/>
      <c r="AJ29" s="729"/>
      <c r="AK29" s="746"/>
      <c r="AL29" s="747"/>
      <c r="AM29" s="748"/>
      <c r="AO29" s="746"/>
      <c r="AP29" s="731"/>
      <c r="AQ29" s="729"/>
      <c r="AR29" s="746"/>
      <c r="AS29" s="747"/>
      <c r="AT29" s="748"/>
      <c r="AV29" s="746"/>
      <c r="AW29" s="731"/>
      <c r="AX29" s="729"/>
      <c r="AY29" s="746"/>
      <c r="AZ29" s="747"/>
      <c r="BA29" s="748"/>
      <c r="BC29" s="746"/>
      <c r="BD29" s="731"/>
      <c r="BE29" s="729"/>
      <c r="BF29" s="746"/>
      <c r="BG29" s="747"/>
      <c r="BH29" s="748"/>
      <c r="BJ29" s="746"/>
      <c r="BK29" s="731"/>
      <c r="BL29" s="729"/>
      <c r="BM29" s="746"/>
      <c r="BN29" s="747"/>
      <c r="BO29" s="748"/>
      <c r="BQ29" s="746"/>
      <c r="BR29" s="731"/>
      <c r="BS29" s="729"/>
      <c r="BT29" s="746"/>
      <c r="BU29" s="747"/>
      <c r="BV29" s="748"/>
      <c r="BX29" s="746"/>
      <c r="BY29" s="731"/>
      <c r="BZ29" s="729"/>
      <c r="CA29" s="746"/>
      <c r="CB29" s="747"/>
      <c r="CC29" s="748"/>
      <c r="CE29" s="746"/>
      <c r="CF29" s="731"/>
      <c r="CG29" s="729"/>
      <c r="CH29" s="746"/>
      <c r="CI29" s="747"/>
      <c r="CJ29" s="748"/>
      <c r="CL29" s="746"/>
      <c r="CM29" s="731"/>
      <c r="CN29" s="729"/>
      <c r="CO29" s="746"/>
      <c r="CP29" s="747"/>
      <c r="CQ29" s="748"/>
      <c r="CS29" s="746"/>
      <c r="CT29" s="731"/>
      <c r="CU29" s="729"/>
      <c r="CV29" s="746"/>
      <c r="CW29" s="747"/>
      <c r="CX29" s="748"/>
      <c r="CZ29" s="746"/>
      <c r="DA29" s="731"/>
      <c r="DB29" s="729"/>
      <c r="DC29" s="746"/>
      <c r="DD29" s="747"/>
      <c r="DE29" s="748"/>
      <c r="DG29" s="746"/>
      <c r="DH29" s="731"/>
      <c r="DI29" s="729"/>
      <c r="DJ29" s="746"/>
      <c r="DK29" s="747"/>
      <c r="DL29" s="748"/>
      <c r="DN29" s="746"/>
      <c r="DO29" s="731"/>
      <c r="DP29" s="729"/>
      <c r="DQ29" s="746"/>
      <c r="DR29" s="747"/>
      <c r="DS29" s="748"/>
      <c r="DU29" s="746"/>
      <c r="DV29" s="731"/>
      <c r="DW29" s="729"/>
      <c r="DX29" s="746"/>
      <c r="DY29" s="747"/>
      <c r="DZ29" s="748"/>
      <c r="EB29" s="746"/>
      <c r="EC29" s="731"/>
      <c r="ED29" s="729"/>
      <c r="EE29" s="746"/>
      <c r="EF29" s="747"/>
      <c r="EG29" s="748"/>
      <c r="EI29" s="746"/>
      <c r="EJ29" s="731"/>
      <c r="EK29" s="729"/>
      <c r="EL29" s="746"/>
      <c r="EM29" s="747"/>
      <c r="EN29" s="748"/>
      <c r="EP29" s="746"/>
      <c r="EQ29" s="731"/>
      <c r="ER29" s="729"/>
      <c r="ES29" s="746"/>
      <c r="ET29" s="747"/>
      <c r="EU29" s="748"/>
      <c r="EW29" s="746"/>
      <c r="EX29" s="731"/>
      <c r="EY29" s="729"/>
      <c r="EZ29" s="746"/>
      <c r="FA29" s="747"/>
      <c r="FB29" s="748"/>
      <c r="FD29" s="746"/>
      <c r="FE29" s="731"/>
      <c r="FF29" s="729"/>
      <c r="FG29" s="746"/>
      <c r="FH29" s="747"/>
      <c r="FI29" s="748"/>
      <c r="FK29" s="746"/>
      <c r="FL29" s="731"/>
      <c r="FM29" s="729"/>
      <c r="FN29" s="746"/>
      <c r="FO29" s="747"/>
      <c r="FP29" s="748"/>
      <c r="FR29" s="746"/>
      <c r="FS29" s="731"/>
      <c r="FT29" s="729"/>
      <c r="FU29" s="746"/>
      <c r="FV29" s="747"/>
      <c r="FW29" s="748"/>
      <c r="FY29" s="746"/>
      <c r="FZ29" s="731"/>
      <c r="GA29" s="729"/>
      <c r="GB29" s="746"/>
      <c r="GC29" s="747"/>
      <c r="GD29" s="748"/>
      <c r="GF29" s="746"/>
      <c r="GG29" s="731"/>
      <c r="GH29" s="729"/>
      <c r="GI29" s="746"/>
      <c r="GJ29" s="747"/>
      <c r="GK29" s="748"/>
      <c r="GM29" s="746"/>
      <c r="GN29" s="731"/>
      <c r="GO29" s="729"/>
      <c r="GP29" s="746"/>
      <c r="GQ29" s="747"/>
      <c r="GR29" s="748"/>
      <c r="GT29" s="746"/>
      <c r="GU29" s="731"/>
      <c r="GV29" s="729"/>
      <c r="GW29" s="746"/>
      <c r="GX29" s="747"/>
      <c r="GY29" s="748"/>
      <c r="HA29" s="746"/>
      <c r="HB29" s="731"/>
      <c r="HC29" s="729"/>
      <c r="HD29" s="746"/>
      <c r="HE29" s="747"/>
      <c r="HF29" s="748"/>
      <c r="HH29" s="746"/>
      <c r="HI29" s="731"/>
      <c r="HJ29" s="729"/>
      <c r="HK29" s="746"/>
      <c r="HL29" s="747"/>
      <c r="HM29" s="748"/>
      <c r="HO29" s="746"/>
      <c r="HP29" s="731"/>
      <c r="HQ29" s="729"/>
      <c r="HR29" s="746"/>
      <c r="HS29" s="747"/>
      <c r="HT29" s="748"/>
      <c r="HV29" s="746"/>
      <c r="HW29" s="731"/>
      <c r="HX29" s="729"/>
      <c r="HY29" s="746"/>
      <c r="HZ29" s="747"/>
      <c r="IA29" s="748"/>
      <c r="IC29" s="746"/>
      <c r="ID29" s="731"/>
      <c r="IE29" s="729"/>
    </row>
    <row r="30" spans="2:5" ht="12.75">
      <c r="B30" s="750"/>
      <c r="E30" s="732"/>
    </row>
    <row r="31" spans="1:7" ht="12.75">
      <c r="A31" s="783"/>
      <c r="B31" s="784"/>
      <c r="C31" s="785" t="s">
        <v>380</v>
      </c>
      <c r="D31" s="786"/>
      <c r="E31" s="787"/>
      <c r="F31" s="788"/>
      <c r="G31" s="789">
        <f>SUM(G11:G30)</f>
        <v>0</v>
      </c>
    </row>
    <row r="32" spans="3:7" ht="12.75">
      <c r="C32" s="240"/>
      <c r="E32" s="751"/>
      <c r="F32" s="752"/>
      <c r="G32" s="749"/>
    </row>
    <row r="33" spans="3:7" ht="12.75">
      <c r="C33" s="1313" t="s">
        <v>381</v>
      </c>
      <c r="D33" s="1314"/>
      <c r="E33" s="1314"/>
      <c r="F33" s="1314"/>
      <c r="G33" s="1314"/>
    </row>
    <row r="34" ht="12.75">
      <c r="E34" s="732"/>
    </row>
    <row r="35" spans="2:239" ht="12.75">
      <c r="B35" s="793" t="s">
        <v>123</v>
      </c>
      <c r="C35" s="794" t="s">
        <v>382</v>
      </c>
      <c r="D35" s="803" t="s">
        <v>383</v>
      </c>
      <c r="E35" s="803" t="s">
        <v>514</v>
      </c>
      <c r="F35" s="807" t="s">
        <v>385</v>
      </c>
      <c r="G35" s="807" t="s">
        <v>370</v>
      </c>
      <c r="H35" s="729"/>
      <c r="I35" s="746"/>
      <c r="J35" s="747"/>
      <c r="K35" s="748"/>
      <c r="M35" s="746"/>
      <c r="N35" s="731"/>
      <c r="O35" s="729"/>
      <c r="P35" s="746"/>
      <c r="Q35" s="747"/>
      <c r="R35" s="748"/>
      <c r="T35" s="746"/>
      <c r="U35" s="731"/>
      <c r="V35" s="729"/>
      <c r="W35" s="746"/>
      <c r="X35" s="747"/>
      <c r="Y35" s="748"/>
      <c r="AA35" s="746"/>
      <c r="AB35" s="731"/>
      <c r="AC35" s="729"/>
      <c r="AD35" s="746"/>
      <c r="AE35" s="747"/>
      <c r="AF35" s="748"/>
      <c r="AH35" s="746"/>
      <c r="AI35" s="731"/>
      <c r="AJ35" s="729"/>
      <c r="AK35" s="746"/>
      <c r="AL35" s="747"/>
      <c r="AM35" s="748"/>
      <c r="AO35" s="746"/>
      <c r="AP35" s="731"/>
      <c r="AQ35" s="729"/>
      <c r="AR35" s="746"/>
      <c r="AS35" s="747"/>
      <c r="AT35" s="748"/>
      <c r="AV35" s="746"/>
      <c r="AW35" s="731"/>
      <c r="AX35" s="729"/>
      <c r="AY35" s="746"/>
      <c r="AZ35" s="747"/>
      <c r="BA35" s="748"/>
      <c r="BC35" s="746"/>
      <c r="BD35" s="731"/>
      <c r="BE35" s="729"/>
      <c r="BF35" s="746"/>
      <c r="BG35" s="747"/>
      <c r="BH35" s="748"/>
      <c r="BJ35" s="746"/>
      <c r="BK35" s="731"/>
      <c r="BL35" s="729"/>
      <c r="BM35" s="746"/>
      <c r="BN35" s="747"/>
      <c r="BO35" s="748"/>
      <c r="BQ35" s="746"/>
      <c r="BR35" s="731"/>
      <c r="BS35" s="729"/>
      <c r="BT35" s="746"/>
      <c r="BU35" s="747"/>
      <c r="BV35" s="748"/>
      <c r="BX35" s="746"/>
      <c r="BY35" s="731"/>
      <c r="BZ35" s="729"/>
      <c r="CA35" s="746"/>
      <c r="CB35" s="747"/>
      <c r="CC35" s="748"/>
      <c r="CE35" s="746"/>
      <c r="CF35" s="731"/>
      <c r="CG35" s="729"/>
      <c r="CH35" s="746"/>
      <c r="CI35" s="747"/>
      <c r="CJ35" s="748"/>
      <c r="CL35" s="746"/>
      <c r="CM35" s="731"/>
      <c r="CN35" s="729"/>
      <c r="CO35" s="746"/>
      <c r="CP35" s="747"/>
      <c r="CQ35" s="748"/>
      <c r="CS35" s="746"/>
      <c r="CT35" s="731"/>
      <c r="CU35" s="729"/>
      <c r="CV35" s="746"/>
      <c r="CW35" s="747"/>
      <c r="CX35" s="748"/>
      <c r="CZ35" s="746"/>
      <c r="DA35" s="731"/>
      <c r="DB35" s="729"/>
      <c r="DC35" s="746"/>
      <c r="DD35" s="747"/>
      <c r="DE35" s="748"/>
      <c r="DG35" s="746"/>
      <c r="DH35" s="731"/>
      <c r="DI35" s="729"/>
      <c r="DJ35" s="746"/>
      <c r="DK35" s="747"/>
      <c r="DL35" s="748"/>
      <c r="DN35" s="746"/>
      <c r="DO35" s="731"/>
      <c r="DP35" s="729"/>
      <c r="DQ35" s="746"/>
      <c r="DR35" s="747"/>
      <c r="DS35" s="748"/>
      <c r="DU35" s="746"/>
      <c r="DV35" s="731"/>
      <c r="DW35" s="729"/>
      <c r="DX35" s="746"/>
      <c r="DY35" s="747"/>
      <c r="DZ35" s="748"/>
      <c r="EB35" s="746"/>
      <c r="EC35" s="731"/>
      <c r="ED35" s="729"/>
      <c r="EE35" s="746"/>
      <c r="EF35" s="747"/>
      <c r="EG35" s="748"/>
      <c r="EI35" s="746"/>
      <c r="EJ35" s="731"/>
      <c r="EK35" s="729"/>
      <c r="EL35" s="746"/>
      <c r="EM35" s="747"/>
      <c r="EN35" s="748"/>
      <c r="EP35" s="746"/>
      <c r="EQ35" s="731"/>
      <c r="ER35" s="729"/>
      <c r="ES35" s="746"/>
      <c r="ET35" s="747"/>
      <c r="EU35" s="748"/>
      <c r="EW35" s="746"/>
      <c r="EX35" s="731"/>
      <c r="EY35" s="729"/>
      <c r="EZ35" s="746"/>
      <c r="FA35" s="747"/>
      <c r="FB35" s="748"/>
      <c r="FD35" s="746"/>
      <c r="FE35" s="731"/>
      <c r="FF35" s="729"/>
      <c r="FG35" s="746"/>
      <c r="FH35" s="747"/>
      <c r="FI35" s="748"/>
      <c r="FK35" s="746"/>
      <c r="FL35" s="731"/>
      <c r="FM35" s="729"/>
      <c r="FN35" s="746"/>
      <c r="FO35" s="747"/>
      <c r="FP35" s="748"/>
      <c r="FR35" s="746"/>
      <c r="FS35" s="731"/>
      <c r="FT35" s="729"/>
      <c r="FU35" s="746"/>
      <c r="FV35" s="747"/>
      <c r="FW35" s="748"/>
      <c r="FY35" s="746"/>
      <c r="FZ35" s="731"/>
      <c r="GA35" s="729"/>
      <c r="GB35" s="746"/>
      <c r="GC35" s="747"/>
      <c r="GD35" s="748"/>
      <c r="GF35" s="746"/>
      <c r="GG35" s="731"/>
      <c r="GH35" s="729"/>
      <c r="GI35" s="746"/>
      <c r="GJ35" s="747"/>
      <c r="GK35" s="748"/>
      <c r="GM35" s="746"/>
      <c r="GN35" s="731"/>
      <c r="GO35" s="729"/>
      <c r="GP35" s="746"/>
      <c r="GQ35" s="747"/>
      <c r="GR35" s="748"/>
      <c r="GT35" s="746"/>
      <c r="GU35" s="731"/>
      <c r="GV35" s="729"/>
      <c r="GW35" s="746"/>
      <c r="GX35" s="747"/>
      <c r="GY35" s="748"/>
      <c r="HA35" s="746"/>
      <c r="HB35" s="731"/>
      <c r="HC35" s="729"/>
      <c r="HD35" s="746"/>
      <c r="HE35" s="747"/>
      <c r="HF35" s="748"/>
      <c r="HH35" s="746"/>
      <c r="HI35" s="731"/>
      <c r="HJ35" s="729"/>
      <c r="HK35" s="746"/>
      <c r="HL35" s="747"/>
      <c r="HM35" s="748"/>
      <c r="HO35" s="746"/>
      <c r="HP35" s="731"/>
      <c r="HQ35" s="729"/>
      <c r="HR35" s="746"/>
      <c r="HS35" s="747"/>
      <c r="HT35" s="748"/>
      <c r="HV35" s="746"/>
      <c r="HW35" s="731"/>
      <c r="HX35" s="729"/>
      <c r="HY35" s="746"/>
      <c r="HZ35" s="747"/>
      <c r="IA35" s="748"/>
      <c r="IC35" s="746"/>
      <c r="ID35" s="731"/>
      <c r="IE35" s="729"/>
    </row>
    <row r="36" spans="5:6" ht="12.75">
      <c r="E36" s="732"/>
      <c r="F36" s="734"/>
    </row>
    <row r="37" spans="3:6" ht="12.75" customHeight="1">
      <c r="C37" s="731" t="s">
        <v>386</v>
      </c>
      <c r="E37" s="732"/>
      <c r="F37" s="734"/>
    </row>
    <row r="38" spans="5:6" ht="12.75">
      <c r="E38" s="732"/>
      <c r="F38" s="734"/>
    </row>
    <row r="39" spans="2:6" ht="25.5">
      <c r="B39" s="730" t="s">
        <v>387</v>
      </c>
      <c r="C39" s="731" t="s">
        <v>583</v>
      </c>
      <c r="E39" s="732"/>
      <c r="F39" s="734"/>
    </row>
    <row r="40" spans="3:7" ht="12.75">
      <c r="C40" s="731" t="s">
        <v>513</v>
      </c>
      <c r="D40" s="732" t="s">
        <v>139</v>
      </c>
      <c r="E40" s="732">
        <v>43</v>
      </c>
      <c r="F40" s="790"/>
      <c r="G40" s="791">
        <f>E40*F40</f>
        <v>0</v>
      </c>
    </row>
    <row r="41" spans="5:7" ht="12.75">
      <c r="E41" s="732"/>
      <c r="F41" s="790"/>
      <c r="G41" s="790"/>
    </row>
    <row r="42" spans="2:7" ht="25.5">
      <c r="B42" s="730" t="s">
        <v>388</v>
      </c>
      <c r="C42" s="731" t="s">
        <v>584</v>
      </c>
      <c r="E42" s="732"/>
      <c r="F42" s="790"/>
      <c r="G42" s="790"/>
    </row>
    <row r="43" spans="3:7" ht="12.75">
      <c r="C43" s="731" t="s">
        <v>513</v>
      </c>
      <c r="D43" s="732" t="s">
        <v>139</v>
      </c>
      <c r="E43" s="732">
        <v>2</v>
      </c>
      <c r="F43" s="790"/>
      <c r="G43" s="791">
        <f>E43*F43</f>
        <v>0</v>
      </c>
    </row>
    <row r="44" spans="5:7" ht="12.75">
      <c r="E44" s="732"/>
      <c r="F44" s="790"/>
      <c r="G44" s="790"/>
    </row>
    <row r="45" spans="2:7" ht="25.5">
      <c r="B45" s="730" t="s">
        <v>389</v>
      </c>
      <c r="C45" s="731" t="s">
        <v>585</v>
      </c>
      <c r="E45" s="732"/>
      <c r="F45" s="790"/>
      <c r="G45" s="790"/>
    </row>
    <row r="46" spans="3:7" ht="12.75">
      <c r="C46" s="731" t="s">
        <v>513</v>
      </c>
      <c r="D46" s="732" t="s">
        <v>139</v>
      </c>
      <c r="E46" s="732">
        <v>3</v>
      </c>
      <c r="F46" s="790"/>
      <c r="G46" s="791">
        <f>E46*F46</f>
        <v>0</v>
      </c>
    </row>
    <row r="47" spans="5:7" ht="12.75">
      <c r="E47" s="732"/>
      <c r="F47" s="790"/>
      <c r="G47" s="790"/>
    </row>
    <row r="48" spans="2:7" ht="25.5">
      <c r="B48" s="730" t="s">
        <v>390</v>
      </c>
      <c r="C48" s="731" t="s">
        <v>515</v>
      </c>
      <c r="E48" s="732"/>
      <c r="F48" s="790"/>
      <c r="G48" s="790"/>
    </row>
    <row r="49" spans="3:7" ht="12.75">
      <c r="C49" s="731" t="s">
        <v>513</v>
      </c>
      <c r="D49" s="732" t="s">
        <v>139</v>
      </c>
      <c r="E49" s="732">
        <v>3</v>
      </c>
      <c r="F49" s="790"/>
      <c r="G49" s="791">
        <f>E49*F49</f>
        <v>0</v>
      </c>
    </row>
    <row r="50" spans="5:7" ht="12.75">
      <c r="E50" s="732"/>
      <c r="F50" s="790"/>
      <c r="G50" s="790"/>
    </row>
    <row r="51" spans="2:7" ht="25.5">
      <c r="B51" s="730">
        <v>5</v>
      </c>
      <c r="C51" s="731" t="s">
        <v>516</v>
      </c>
      <c r="E51" s="732"/>
      <c r="F51" s="790"/>
      <c r="G51" s="790"/>
    </row>
    <row r="52" spans="3:7" ht="12.75">
      <c r="C52" s="731" t="s">
        <v>513</v>
      </c>
      <c r="D52" s="732" t="s">
        <v>139</v>
      </c>
      <c r="E52" s="732">
        <v>8</v>
      </c>
      <c r="F52" s="790"/>
      <c r="G52" s="791">
        <f>E52*F52</f>
        <v>0</v>
      </c>
    </row>
    <row r="53" spans="5:7" ht="12.75">
      <c r="E53" s="732"/>
      <c r="F53" s="790"/>
      <c r="G53" s="790"/>
    </row>
    <row r="54" spans="2:7" ht="25.5">
      <c r="B54" s="730" t="s">
        <v>391</v>
      </c>
      <c r="C54" s="731" t="s">
        <v>517</v>
      </c>
      <c r="E54" s="732"/>
      <c r="F54" s="790"/>
      <c r="G54" s="790"/>
    </row>
    <row r="55" spans="3:7" ht="12.75">
      <c r="C55" s="731" t="s">
        <v>513</v>
      </c>
      <c r="D55" s="732" t="s">
        <v>139</v>
      </c>
      <c r="E55" s="732">
        <v>2</v>
      </c>
      <c r="F55" s="790"/>
      <c r="G55" s="791">
        <f>E55*F55</f>
        <v>0</v>
      </c>
    </row>
    <row r="56" spans="5:7" ht="12.75">
      <c r="E56" s="732"/>
      <c r="F56" s="790"/>
      <c r="G56" s="790"/>
    </row>
    <row r="57" spans="2:7" ht="25.5">
      <c r="B57" s="730" t="s">
        <v>392</v>
      </c>
      <c r="C57" s="731" t="s">
        <v>586</v>
      </c>
      <c r="E57" s="732"/>
      <c r="F57" s="790"/>
      <c r="G57" s="790"/>
    </row>
    <row r="58" spans="3:7" ht="12.75">
      <c r="C58" s="731" t="s">
        <v>513</v>
      </c>
      <c r="D58" s="732" t="s">
        <v>139</v>
      </c>
      <c r="E58" s="732">
        <v>1</v>
      </c>
      <c r="F58" s="790"/>
      <c r="G58" s="791">
        <f>E58*F58</f>
        <v>0</v>
      </c>
    </row>
    <row r="59" spans="5:7" ht="12.75">
      <c r="E59" s="732"/>
      <c r="F59" s="790"/>
      <c r="G59" s="790"/>
    </row>
    <row r="60" spans="2:7" ht="25.5">
      <c r="B60" s="730" t="s">
        <v>393</v>
      </c>
      <c r="C60" s="731" t="s">
        <v>587</v>
      </c>
      <c r="F60" s="790"/>
      <c r="G60" s="790"/>
    </row>
    <row r="61" spans="3:7" ht="12.75">
      <c r="C61" s="731" t="s">
        <v>513</v>
      </c>
      <c r="D61" s="732" t="s">
        <v>139</v>
      </c>
      <c r="E61" s="732">
        <v>20</v>
      </c>
      <c r="F61" s="790"/>
      <c r="G61" s="791">
        <f>E61*F61</f>
        <v>0</v>
      </c>
    </row>
    <row r="62" spans="5:7" ht="12.75">
      <c r="E62" s="732"/>
      <c r="F62" s="790"/>
      <c r="G62" s="790"/>
    </row>
    <row r="63" spans="2:7" ht="25.5">
      <c r="B63" s="730" t="s">
        <v>394</v>
      </c>
      <c r="C63" s="731" t="s">
        <v>518</v>
      </c>
      <c r="F63" s="790"/>
      <c r="G63" s="790"/>
    </row>
    <row r="64" spans="3:7" ht="12.75">
      <c r="C64" s="731" t="s">
        <v>513</v>
      </c>
      <c r="D64" s="732" t="s">
        <v>139</v>
      </c>
      <c r="E64" s="732">
        <v>3</v>
      </c>
      <c r="F64" s="790"/>
      <c r="G64" s="791">
        <f>E64*F64</f>
        <v>0</v>
      </c>
    </row>
    <row r="65" spans="5:7" ht="12.75">
      <c r="E65" s="732"/>
      <c r="F65" s="790"/>
      <c r="G65" s="790"/>
    </row>
    <row r="66" spans="2:7" ht="25.5">
      <c r="B66" s="730" t="s">
        <v>395</v>
      </c>
      <c r="C66" s="731" t="s">
        <v>588</v>
      </c>
      <c r="F66" s="790"/>
      <c r="G66" s="790"/>
    </row>
    <row r="67" spans="3:7" ht="12.75">
      <c r="C67" s="731" t="s">
        <v>513</v>
      </c>
      <c r="D67" s="732" t="s">
        <v>139</v>
      </c>
      <c r="E67" s="732">
        <v>1</v>
      </c>
      <c r="F67" s="790"/>
      <c r="G67" s="791">
        <f>E67*F67</f>
        <v>0</v>
      </c>
    </row>
    <row r="68" spans="5:7" ht="12.75">
      <c r="E68" s="732"/>
      <c r="F68" s="790"/>
      <c r="G68" s="790"/>
    </row>
    <row r="69" spans="2:7" ht="38.25">
      <c r="B69" s="730" t="s">
        <v>396</v>
      </c>
      <c r="C69" s="731" t="s">
        <v>589</v>
      </c>
      <c r="D69" s="732" t="s">
        <v>139</v>
      </c>
      <c r="E69" s="732">
        <v>1</v>
      </c>
      <c r="F69" s="790"/>
      <c r="G69" s="791">
        <f>E69*F69</f>
        <v>0</v>
      </c>
    </row>
    <row r="70" spans="5:7" ht="12.75">
      <c r="E70" s="732"/>
      <c r="F70" s="790"/>
      <c r="G70" s="790"/>
    </row>
    <row r="71" spans="2:7" ht="51">
      <c r="B71" s="730" t="s">
        <v>397</v>
      </c>
      <c r="C71" s="731" t="s">
        <v>590</v>
      </c>
      <c r="D71" s="732" t="s">
        <v>139</v>
      </c>
      <c r="E71" s="732">
        <v>1</v>
      </c>
      <c r="F71" s="790"/>
      <c r="G71" s="791">
        <f>E71*F71</f>
        <v>0</v>
      </c>
    </row>
    <row r="72" spans="5:7" ht="12.75">
      <c r="E72" s="732"/>
      <c r="F72" s="790"/>
      <c r="G72" s="790"/>
    </row>
    <row r="73" spans="2:7" ht="38.25">
      <c r="B73" s="730" t="s">
        <v>398</v>
      </c>
      <c r="C73" s="731" t="s">
        <v>591</v>
      </c>
      <c r="D73" s="732" t="s">
        <v>139</v>
      </c>
      <c r="E73" s="732">
        <v>30</v>
      </c>
      <c r="F73" s="790"/>
      <c r="G73" s="791">
        <f>E73*F73</f>
        <v>0</v>
      </c>
    </row>
    <row r="74" spans="5:7" ht="12.75">
      <c r="E74" s="732"/>
      <c r="F74" s="790"/>
      <c r="G74" s="790"/>
    </row>
    <row r="75" spans="2:7" ht="25.5">
      <c r="B75" s="730" t="s">
        <v>399</v>
      </c>
      <c r="C75" s="731" t="s">
        <v>592</v>
      </c>
      <c r="D75" s="732" t="s">
        <v>139</v>
      </c>
      <c r="E75" s="732">
        <v>2</v>
      </c>
      <c r="F75" s="790"/>
      <c r="G75" s="791">
        <f>E75*F75</f>
        <v>0</v>
      </c>
    </row>
    <row r="76" spans="5:7" ht="12.75">
      <c r="E76" s="732"/>
      <c r="F76" s="790"/>
      <c r="G76" s="790"/>
    </row>
    <row r="77" spans="2:7" ht="25.5">
      <c r="B77" s="730" t="s">
        <v>400</v>
      </c>
      <c r="C77" s="731" t="s">
        <v>401</v>
      </c>
      <c r="E77" s="732"/>
      <c r="F77" s="790"/>
      <c r="G77" s="790"/>
    </row>
    <row r="78" spans="3:7" ht="12.75">
      <c r="C78" s="731" t="s">
        <v>513</v>
      </c>
      <c r="D78" s="732" t="s">
        <v>139</v>
      </c>
      <c r="E78" s="732">
        <v>14</v>
      </c>
      <c r="F78" s="790"/>
      <c r="G78" s="791">
        <f>E78*F78</f>
        <v>0</v>
      </c>
    </row>
    <row r="79" spans="5:7" ht="12.75">
      <c r="E79" s="732"/>
      <c r="F79" s="790"/>
      <c r="G79" s="790"/>
    </row>
    <row r="80" spans="2:7" ht="25.5">
      <c r="B80" s="730" t="s">
        <v>402</v>
      </c>
      <c r="C80" s="731" t="s">
        <v>521</v>
      </c>
      <c r="E80" s="732"/>
      <c r="F80" s="790"/>
      <c r="G80" s="790"/>
    </row>
    <row r="81" spans="3:7" ht="12.75">
      <c r="C81" s="731" t="s">
        <v>513</v>
      </c>
      <c r="D81" s="732" t="s">
        <v>139</v>
      </c>
      <c r="E81" s="732">
        <v>2</v>
      </c>
      <c r="F81" s="790"/>
      <c r="G81" s="791">
        <f>E81*F81</f>
        <v>0</v>
      </c>
    </row>
    <row r="82" spans="5:7" ht="12.75">
      <c r="E82" s="732"/>
      <c r="F82" s="790"/>
      <c r="G82" s="790"/>
    </row>
    <row r="83" spans="2:7" ht="25.5">
      <c r="B83" s="730" t="s">
        <v>403</v>
      </c>
      <c r="C83" s="731" t="s">
        <v>593</v>
      </c>
      <c r="E83" s="732"/>
      <c r="F83" s="790"/>
      <c r="G83" s="790"/>
    </row>
    <row r="84" spans="3:7" ht="12.75">
      <c r="C84" s="731" t="s">
        <v>519</v>
      </c>
      <c r="D84" s="732" t="s">
        <v>139</v>
      </c>
      <c r="E84" s="732">
        <v>0</v>
      </c>
      <c r="F84" s="790"/>
      <c r="G84" s="791">
        <f>E84*F84</f>
        <v>0</v>
      </c>
    </row>
    <row r="85" spans="5:7" ht="12.75">
      <c r="E85" s="732"/>
      <c r="F85" s="790"/>
      <c r="G85" s="790"/>
    </row>
    <row r="86" spans="2:7" ht="38.25">
      <c r="B86" s="730" t="s">
        <v>404</v>
      </c>
      <c r="C86" s="731" t="s">
        <v>520</v>
      </c>
      <c r="D86" s="732" t="s">
        <v>139</v>
      </c>
      <c r="E86" s="732">
        <v>6</v>
      </c>
      <c r="F86" s="790"/>
      <c r="G86" s="791">
        <f>E86*F86</f>
        <v>0</v>
      </c>
    </row>
    <row r="87" spans="5:7" ht="12.75">
      <c r="E87" s="732"/>
      <c r="F87" s="790"/>
      <c r="G87" s="790"/>
    </row>
    <row r="88" spans="2:7" ht="38.25">
      <c r="B88" s="730" t="s">
        <v>405</v>
      </c>
      <c r="C88" s="731" t="s">
        <v>522</v>
      </c>
      <c r="D88" s="732" t="s">
        <v>139</v>
      </c>
      <c r="E88" s="732">
        <v>9</v>
      </c>
      <c r="F88" s="790"/>
      <c r="G88" s="791">
        <f>E88*F88</f>
        <v>0</v>
      </c>
    </row>
    <row r="89" spans="5:7" ht="12.75">
      <c r="E89" s="732"/>
      <c r="F89" s="790"/>
      <c r="G89" s="790"/>
    </row>
    <row r="90" spans="2:7" ht="38.25">
      <c r="B90" s="730" t="s">
        <v>406</v>
      </c>
      <c r="C90" s="731" t="s">
        <v>594</v>
      </c>
      <c r="D90" s="732" t="s">
        <v>139</v>
      </c>
      <c r="E90" s="732">
        <v>1</v>
      </c>
      <c r="F90" s="790"/>
      <c r="G90" s="791">
        <f>E90*F90</f>
        <v>0</v>
      </c>
    </row>
    <row r="91" spans="5:7" ht="12.75">
      <c r="E91" s="732"/>
      <c r="F91" s="790"/>
      <c r="G91" s="790"/>
    </row>
    <row r="92" spans="2:7" ht="25.5">
      <c r="B92" s="730" t="s">
        <v>407</v>
      </c>
      <c r="C92" s="731" t="s">
        <v>1270</v>
      </c>
      <c r="D92" s="732" t="s">
        <v>139</v>
      </c>
      <c r="E92" s="732">
        <v>2</v>
      </c>
      <c r="F92" s="790"/>
      <c r="G92" s="791">
        <f>E92*F92</f>
        <v>0</v>
      </c>
    </row>
    <row r="93" spans="5:7" ht="12.75">
      <c r="E93" s="732"/>
      <c r="F93" s="790"/>
      <c r="G93" s="790"/>
    </row>
    <row r="94" spans="2:7" ht="25.5">
      <c r="B94" s="730" t="s">
        <v>408</v>
      </c>
      <c r="C94" s="731" t="s">
        <v>523</v>
      </c>
      <c r="D94" s="732" t="s">
        <v>139</v>
      </c>
      <c r="E94" s="732">
        <v>25</v>
      </c>
      <c r="F94" s="790"/>
      <c r="G94" s="791">
        <f>E94*F94</f>
        <v>0</v>
      </c>
    </row>
    <row r="95" spans="5:7" ht="12.75">
      <c r="E95" s="732"/>
      <c r="F95" s="790"/>
      <c r="G95" s="790"/>
    </row>
    <row r="96" spans="2:7" ht="25.5">
      <c r="B96" s="730" t="s">
        <v>409</v>
      </c>
      <c r="C96" s="731" t="s">
        <v>524</v>
      </c>
      <c r="D96" s="732" t="s">
        <v>139</v>
      </c>
      <c r="E96" s="732">
        <v>1</v>
      </c>
      <c r="F96" s="790"/>
      <c r="G96" s="791">
        <f>E96*F96</f>
        <v>0</v>
      </c>
    </row>
    <row r="97" spans="5:7" ht="12.75">
      <c r="E97" s="732"/>
      <c r="F97" s="790"/>
      <c r="G97" s="790"/>
    </row>
    <row r="98" spans="2:7" ht="12.75">
      <c r="B98" s="730" t="s">
        <v>410</v>
      </c>
      <c r="C98" s="731" t="s">
        <v>525</v>
      </c>
      <c r="D98" s="732" t="s">
        <v>411</v>
      </c>
      <c r="E98" s="754">
        <v>0.03</v>
      </c>
      <c r="F98" s="790">
        <f>SUM(G36:G96)</f>
        <v>0</v>
      </c>
      <c r="G98" s="790">
        <f>E98*F98</f>
        <v>0</v>
      </c>
    </row>
    <row r="99" spans="5:7" ht="12.75">
      <c r="E99" s="732"/>
      <c r="F99" s="790"/>
      <c r="G99" s="790"/>
    </row>
    <row r="100" spans="2:7" ht="25.5">
      <c r="B100" s="730" t="s">
        <v>412</v>
      </c>
      <c r="C100" s="731" t="s">
        <v>526</v>
      </c>
      <c r="D100" s="732" t="s">
        <v>149</v>
      </c>
      <c r="E100" s="732">
        <v>1</v>
      </c>
      <c r="F100" s="790"/>
      <c r="G100" s="790">
        <f>E100*F100</f>
        <v>0</v>
      </c>
    </row>
    <row r="101" spans="5:7" ht="12.75">
      <c r="E101" s="732"/>
      <c r="F101" s="790"/>
      <c r="G101" s="790"/>
    </row>
    <row r="102" spans="1:239" ht="13.5" thickBot="1">
      <c r="A102" s="755"/>
      <c r="B102" s="756"/>
      <c r="C102" s="757" t="s">
        <v>413</v>
      </c>
      <c r="D102" s="758"/>
      <c r="E102" s="758"/>
      <c r="F102" s="792"/>
      <c r="G102" s="797">
        <f>SUM(G37:G101)</f>
        <v>0</v>
      </c>
      <c r="H102" s="729"/>
      <c r="I102" s="746"/>
      <c r="J102" s="747"/>
      <c r="K102" s="748"/>
      <c r="M102" s="746"/>
      <c r="N102" s="731"/>
      <c r="O102" s="729"/>
      <c r="P102" s="746"/>
      <c r="Q102" s="747"/>
      <c r="R102" s="748"/>
      <c r="T102" s="746"/>
      <c r="U102" s="731"/>
      <c r="V102" s="729"/>
      <c r="W102" s="746"/>
      <c r="X102" s="747"/>
      <c r="Y102" s="748"/>
      <c r="AA102" s="746"/>
      <c r="AB102" s="731"/>
      <c r="AC102" s="729"/>
      <c r="AD102" s="746"/>
      <c r="AE102" s="747"/>
      <c r="AF102" s="748"/>
      <c r="AH102" s="746"/>
      <c r="AI102" s="731"/>
      <c r="AJ102" s="729"/>
      <c r="AK102" s="746"/>
      <c r="AL102" s="747"/>
      <c r="AM102" s="748"/>
      <c r="AO102" s="746"/>
      <c r="AP102" s="731"/>
      <c r="AQ102" s="729"/>
      <c r="AR102" s="746"/>
      <c r="AS102" s="747"/>
      <c r="AT102" s="748"/>
      <c r="AV102" s="746"/>
      <c r="AW102" s="731"/>
      <c r="AX102" s="729"/>
      <c r="AY102" s="746"/>
      <c r="AZ102" s="747"/>
      <c r="BA102" s="748"/>
      <c r="BC102" s="746"/>
      <c r="BD102" s="731"/>
      <c r="BE102" s="729"/>
      <c r="BF102" s="746"/>
      <c r="BG102" s="747"/>
      <c r="BH102" s="748"/>
      <c r="BJ102" s="746"/>
      <c r="BK102" s="731"/>
      <c r="BL102" s="729"/>
      <c r="BM102" s="746"/>
      <c r="BN102" s="747"/>
      <c r="BO102" s="748"/>
      <c r="BQ102" s="746"/>
      <c r="BR102" s="731"/>
      <c r="BS102" s="729"/>
      <c r="BT102" s="746"/>
      <c r="BU102" s="747"/>
      <c r="BV102" s="748"/>
      <c r="BX102" s="746"/>
      <c r="BY102" s="731"/>
      <c r="BZ102" s="729"/>
      <c r="CA102" s="746"/>
      <c r="CB102" s="747"/>
      <c r="CC102" s="748"/>
      <c r="CE102" s="746"/>
      <c r="CF102" s="731"/>
      <c r="CG102" s="729"/>
      <c r="CH102" s="746"/>
      <c r="CI102" s="747"/>
      <c r="CJ102" s="748"/>
      <c r="CL102" s="746"/>
      <c r="CM102" s="731"/>
      <c r="CN102" s="729"/>
      <c r="CO102" s="746"/>
      <c r="CP102" s="747"/>
      <c r="CQ102" s="748"/>
      <c r="CS102" s="746"/>
      <c r="CT102" s="731"/>
      <c r="CU102" s="729"/>
      <c r="CV102" s="746"/>
      <c r="CW102" s="747"/>
      <c r="CX102" s="748"/>
      <c r="CZ102" s="746"/>
      <c r="DA102" s="731"/>
      <c r="DB102" s="729"/>
      <c r="DC102" s="746"/>
      <c r="DD102" s="747"/>
      <c r="DE102" s="748"/>
      <c r="DG102" s="746"/>
      <c r="DH102" s="731"/>
      <c r="DI102" s="729"/>
      <c r="DJ102" s="746"/>
      <c r="DK102" s="747"/>
      <c r="DL102" s="748"/>
      <c r="DN102" s="746"/>
      <c r="DO102" s="731"/>
      <c r="DP102" s="729"/>
      <c r="DQ102" s="746"/>
      <c r="DR102" s="747"/>
      <c r="DS102" s="748"/>
      <c r="DU102" s="746"/>
      <c r="DV102" s="731"/>
      <c r="DW102" s="729"/>
      <c r="DX102" s="746"/>
      <c r="DY102" s="747"/>
      <c r="DZ102" s="748"/>
      <c r="EB102" s="746"/>
      <c r="EC102" s="731"/>
      <c r="ED102" s="729"/>
      <c r="EE102" s="746"/>
      <c r="EF102" s="747"/>
      <c r="EG102" s="748"/>
      <c r="EI102" s="746"/>
      <c r="EJ102" s="731"/>
      <c r="EK102" s="729"/>
      <c r="EL102" s="746"/>
      <c r="EM102" s="747"/>
      <c r="EN102" s="748"/>
      <c r="EP102" s="746"/>
      <c r="EQ102" s="731"/>
      <c r="ER102" s="729"/>
      <c r="ES102" s="746"/>
      <c r="ET102" s="747"/>
      <c r="EU102" s="748"/>
      <c r="EW102" s="746"/>
      <c r="EX102" s="731"/>
      <c r="EY102" s="729"/>
      <c r="EZ102" s="746"/>
      <c r="FA102" s="747"/>
      <c r="FB102" s="748"/>
      <c r="FD102" s="746"/>
      <c r="FE102" s="731"/>
      <c r="FF102" s="729"/>
      <c r="FG102" s="746"/>
      <c r="FH102" s="747"/>
      <c r="FI102" s="748"/>
      <c r="FK102" s="746"/>
      <c r="FL102" s="731"/>
      <c r="FM102" s="729"/>
      <c r="FN102" s="746"/>
      <c r="FO102" s="747"/>
      <c r="FP102" s="748"/>
      <c r="FR102" s="746"/>
      <c r="FS102" s="731"/>
      <c r="FT102" s="729"/>
      <c r="FU102" s="746"/>
      <c r="FV102" s="747"/>
      <c r="FW102" s="748"/>
      <c r="FY102" s="746"/>
      <c r="FZ102" s="731"/>
      <c r="GA102" s="729"/>
      <c r="GB102" s="746"/>
      <c r="GC102" s="747"/>
      <c r="GD102" s="748"/>
      <c r="GF102" s="746"/>
      <c r="GG102" s="731"/>
      <c r="GH102" s="729"/>
      <c r="GI102" s="746"/>
      <c r="GJ102" s="747"/>
      <c r="GK102" s="748"/>
      <c r="GM102" s="746"/>
      <c r="GN102" s="731"/>
      <c r="GO102" s="729"/>
      <c r="GP102" s="746"/>
      <c r="GQ102" s="747"/>
      <c r="GR102" s="748"/>
      <c r="GT102" s="746"/>
      <c r="GU102" s="731"/>
      <c r="GV102" s="729"/>
      <c r="GW102" s="746"/>
      <c r="GX102" s="747"/>
      <c r="GY102" s="748"/>
      <c r="HA102" s="746"/>
      <c r="HB102" s="731"/>
      <c r="HC102" s="729"/>
      <c r="HD102" s="746"/>
      <c r="HE102" s="747"/>
      <c r="HF102" s="748"/>
      <c r="HH102" s="746"/>
      <c r="HI102" s="731"/>
      <c r="HJ102" s="729"/>
      <c r="HK102" s="746"/>
      <c r="HL102" s="747"/>
      <c r="HM102" s="748"/>
      <c r="HO102" s="746"/>
      <c r="HP102" s="731"/>
      <c r="HQ102" s="729"/>
      <c r="HR102" s="746"/>
      <c r="HS102" s="747"/>
      <c r="HT102" s="748"/>
      <c r="HV102" s="746"/>
      <c r="HW102" s="731"/>
      <c r="HX102" s="729"/>
      <c r="HY102" s="746"/>
      <c r="HZ102" s="747"/>
      <c r="IA102" s="748"/>
      <c r="IC102" s="746"/>
      <c r="ID102" s="731"/>
      <c r="IE102" s="729"/>
    </row>
    <row r="103" spans="5:6" ht="12.75">
      <c r="E103" s="732"/>
      <c r="F103" s="734"/>
    </row>
    <row r="104" spans="5:6" ht="12.75">
      <c r="E104" s="732"/>
      <c r="F104" s="734"/>
    </row>
    <row r="105" spans="2:239" ht="12.75">
      <c r="B105" s="793" t="s">
        <v>124</v>
      </c>
      <c r="C105" s="794" t="s">
        <v>371</v>
      </c>
      <c r="D105" s="803" t="s">
        <v>383</v>
      </c>
      <c r="E105" s="803" t="s">
        <v>384</v>
      </c>
      <c r="F105" s="807" t="s">
        <v>385</v>
      </c>
      <c r="G105" s="807" t="s">
        <v>370</v>
      </c>
      <c r="H105" s="729"/>
      <c r="I105" s="746"/>
      <c r="J105" s="747"/>
      <c r="K105" s="748"/>
      <c r="M105" s="746"/>
      <c r="N105" s="731"/>
      <c r="O105" s="729"/>
      <c r="P105" s="746"/>
      <c r="Q105" s="747"/>
      <c r="R105" s="748"/>
      <c r="T105" s="746"/>
      <c r="U105" s="731"/>
      <c r="V105" s="729"/>
      <c r="W105" s="746"/>
      <c r="X105" s="747"/>
      <c r="Y105" s="748"/>
      <c r="AA105" s="746"/>
      <c r="AB105" s="731"/>
      <c r="AC105" s="729"/>
      <c r="AD105" s="746"/>
      <c r="AE105" s="747"/>
      <c r="AF105" s="748"/>
      <c r="AH105" s="746"/>
      <c r="AI105" s="731"/>
      <c r="AJ105" s="729"/>
      <c r="AK105" s="746"/>
      <c r="AL105" s="747"/>
      <c r="AM105" s="748"/>
      <c r="AO105" s="746"/>
      <c r="AP105" s="731"/>
      <c r="AQ105" s="729"/>
      <c r="AR105" s="746"/>
      <c r="AS105" s="747"/>
      <c r="AT105" s="748"/>
      <c r="AV105" s="746"/>
      <c r="AW105" s="731"/>
      <c r="AX105" s="729"/>
      <c r="AY105" s="746"/>
      <c r="AZ105" s="747"/>
      <c r="BA105" s="748"/>
      <c r="BC105" s="746"/>
      <c r="BD105" s="731"/>
      <c r="BE105" s="729"/>
      <c r="BF105" s="746"/>
      <c r="BG105" s="747"/>
      <c r="BH105" s="748"/>
      <c r="BJ105" s="746"/>
      <c r="BK105" s="731"/>
      <c r="BL105" s="729"/>
      <c r="BM105" s="746"/>
      <c r="BN105" s="747"/>
      <c r="BO105" s="748"/>
      <c r="BQ105" s="746"/>
      <c r="BR105" s="731"/>
      <c r="BS105" s="729"/>
      <c r="BT105" s="746"/>
      <c r="BU105" s="747"/>
      <c r="BV105" s="748"/>
      <c r="BX105" s="746"/>
      <c r="BY105" s="731"/>
      <c r="BZ105" s="729"/>
      <c r="CA105" s="746"/>
      <c r="CB105" s="747"/>
      <c r="CC105" s="748"/>
      <c r="CE105" s="746"/>
      <c r="CF105" s="731"/>
      <c r="CG105" s="729"/>
      <c r="CH105" s="746"/>
      <c r="CI105" s="747"/>
      <c r="CJ105" s="748"/>
      <c r="CL105" s="746"/>
      <c r="CM105" s="731"/>
      <c r="CN105" s="729"/>
      <c r="CO105" s="746"/>
      <c r="CP105" s="747"/>
      <c r="CQ105" s="748"/>
      <c r="CS105" s="746"/>
      <c r="CT105" s="731"/>
      <c r="CU105" s="729"/>
      <c r="CV105" s="746"/>
      <c r="CW105" s="747"/>
      <c r="CX105" s="748"/>
      <c r="CZ105" s="746"/>
      <c r="DA105" s="731"/>
      <c r="DB105" s="729"/>
      <c r="DC105" s="746"/>
      <c r="DD105" s="747"/>
      <c r="DE105" s="748"/>
      <c r="DG105" s="746"/>
      <c r="DH105" s="731"/>
      <c r="DI105" s="729"/>
      <c r="DJ105" s="746"/>
      <c r="DK105" s="747"/>
      <c r="DL105" s="748"/>
      <c r="DN105" s="746"/>
      <c r="DO105" s="731"/>
      <c r="DP105" s="729"/>
      <c r="DQ105" s="746"/>
      <c r="DR105" s="747"/>
      <c r="DS105" s="748"/>
      <c r="DU105" s="746"/>
      <c r="DV105" s="731"/>
      <c r="DW105" s="729"/>
      <c r="DX105" s="746"/>
      <c r="DY105" s="747"/>
      <c r="DZ105" s="748"/>
      <c r="EB105" s="746"/>
      <c r="EC105" s="731"/>
      <c r="ED105" s="729"/>
      <c r="EE105" s="746"/>
      <c r="EF105" s="747"/>
      <c r="EG105" s="748"/>
      <c r="EI105" s="746"/>
      <c r="EJ105" s="731"/>
      <c r="EK105" s="729"/>
      <c r="EL105" s="746"/>
      <c r="EM105" s="747"/>
      <c r="EN105" s="748"/>
      <c r="EP105" s="746"/>
      <c r="EQ105" s="731"/>
      <c r="ER105" s="729"/>
      <c r="ES105" s="746"/>
      <c r="ET105" s="747"/>
      <c r="EU105" s="748"/>
      <c r="EW105" s="746"/>
      <c r="EX105" s="731"/>
      <c r="EY105" s="729"/>
      <c r="EZ105" s="746"/>
      <c r="FA105" s="747"/>
      <c r="FB105" s="748"/>
      <c r="FD105" s="746"/>
      <c r="FE105" s="731"/>
      <c r="FF105" s="729"/>
      <c r="FG105" s="746"/>
      <c r="FH105" s="747"/>
      <c r="FI105" s="748"/>
      <c r="FK105" s="746"/>
      <c r="FL105" s="731"/>
      <c r="FM105" s="729"/>
      <c r="FN105" s="746"/>
      <c r="FO105" s="747"/>
      <c r="FP105" s="748"/>
      <c r="FR105" s="746"/>
      <c r="FS105" s="731"/>
      <c r="FT105" s="729"/>
      <c r="FU105" s="746"/>
      <c r="FV105" s="747"/>
      <c r="FW105" s="748"/>
      <c r="FY105" s="746"/>
      <c r="FZ105" s="731"/>
      <c r="GA105" s="729"/>
      <c r="GB105" s="746"/>
      <c r="GC105" s="747"/>
      <c r="GD105" s="748"/>
      <c r="GF105" s="746"/>
      <c r="GG105" s="731"/>
      <c r="GH105" s="729"/>
      <c r="GI105" s="746"/>
      <c r="GJ105" s="747"/>
      <c r="GK105" s="748"/>
      <c r="GM105" s="746"/>
      <c r="GN105" s="731"/>
      <c r="GO105" s="729"/>
      <c r="GP105" s="746"/>
      <c r="GQ105" s="747"/>
      <c r="GR105" s="748"/>
      <c r="GT105" s="746"/>
      <c r="GU105" s="731"/>
      <c r="GV105" s="729"/>
      <c r="GW105" s="746"/>
      <c r="GX105" s="747"/>
      <c r="GY105" s="748"/>
      <c r="HA105" s="746"/>
      <c r="HB105" s="731"/>
      <c r="HC105" s="729"/>
      <c r="HD105" s="746"/>
      <c r="HE105" s="747"/>
      <c r="HF105" s="748"/>
      <c r="HH105" s="746"/>
      <c r="HI105" s="731"/>
      <c r="HJ105" s="729"/>
      <c r="HK105" s="746"/>
      <c r="HL105" s="747"/>
      <c r="HM105" s="748"/>
      <c r="HO105" s="746"/>
      <c r="HP105" s="731"/>
      <c r="HQ105" s="729"/>
      <c r="HR105" s="746"/>
      <c r="HS105" s="747"/>
      <c r="HT105" s="748"/>
      <c r="HV105" s="746"/>
      <c r="HW105" s="731"/>
      <c r="HX105" s="729"/>
      <c r="HY105" s="746"/>
      <c r="HZ105" s="747"/>
      <c r="IA105" s="748"/>
      <c r="IC105" s="746"/>
      <c r="ID105" s="731"/>
      <c r="IE105" s="729"/>
    </row>
    <row r="106" spans="5:6" ht="12.75">
      <c r="E106" s="732"/>
      <c r="F106" s="734"/>
    </row>
    <row r="107" spans="3:6" ht="12.75">
      <c r="C107" s="731" t="s">
        <v>386</v>
      </c>
      <c r="E107" s="732"/>
      <c r="F107" s="734"/>
    </row>
    <row r="108" spans="5:6" ht="12.75">
      <c r="E108" s="732"/>
      <c r="F108" s="734"/>
    </row>
    <row r="109" spans="2:7" ht="15">
      <c r="B109" s="730" t="s">
        <v>387</v>
      </c>
      <c r="C109" s="731" t="s">
        <v>499</v>
      </c>
      <c r="D109" s="732" t="s">
        <v>167</v>
      </c>
      <c r="E109" s="732">
        <v>16</v>
      </c>
      <c r="F109" s="791"/>
      <c r="G109" s="791">
        <f>E109*F109</f>
        <v>0</v>
      </c>
    </row>
    <row r="110" spans="5:7" ht="12.75">
      <c r="E110" s="732"/>
      <c r="F110" s="790"/>
      <c r="G110" s="790"/>
    </row>
    <row r="111" spans="2:7" ht="15">
      <c r="B111" s="730" t="s">
        <v>388</v>
      </c>
      <c r="C111" s="731" t="s">
        <v>500</v>
      </c>
      <c r="D111" s="732" t="s">
        <v>167</v>
      </c>
      <c r="E111" s="732">
        <v>33</v>
      </c>
      <c r="F111" s="1287"/>
      <c r="G111" s="791">
        <f>E111*F111</f>
        <v>0</v>
      </c>
    </row>
    <row r="112" spans="5:7" ht="12.75">
      <c r="E112" s="732"/>
      <c r="F112" s="790"/>
      <c r="G112" s="790"/>
    </row>
    <row r="113" spans="2:7" ht="15">
      <c r="B113" s="730" t="s">
        <v>389</v>
      </c>
      <c r="C113" s="731" t="s">
        <v>501</v>
      </c>
      <c r="D113" s="732" t="s">
        <v>167</v>
      </c>
      <c r="E113" s="732">
        <v>38</v>
      </c>
      <c r="F113" s="790"/>
      <c r="G113" s="791">
        <f>E113*F113</f>
        <v>0</v>
      </c>
    </row>
    <row r="114" spans="5:7" ht="12.75">
      <c r="E114" s="732"/>
      <c r="F114" s="790"/>
      <c r="G114" s="790"/>
    </row>
    <row r="115" spans="2:7" ht="15">
      <c r="B115" s="730" t="s">
        <v>390</v>
      </c>
      <c r="C115" s="731" t="s">
        <v>502</v>
      </c>
      <c r="D115" s="732" t="s">
        <v>167</v>
      </c>
      <c r="E115" s="732">
        <v>23</v>
      </c>
      <c r="F115" s="790"/>
      <c r="G115" s="791">
        <f>E115*F115</f>
        <v>0</v>
      </c>
    </row>
    <row r="116" spans="5:7" ht="12.75">
      <c r="E116" s="732"/>
      <c r="F116" s="790"/>
      <c r="G116" s="790"/>
    </row>
    <row r="117" spans="2:7" ht="15">
      <c r="B117" s="730" t="s">
        <v>414</v>
      </c>
      <c r="C117" s="731" t="s">
        <v>503</v>
      </c>
      <c r="D117" s="732" t="s">
        <v>167</v>
      </c>
      <c r="E117" s="732">
        <v>2240</v>
      </c>
      <c r="F117" s="790"/>
      <c r="G117" s="791">
        <f>E117*F117</f>
        <v>0</v>
      </c>
    </row>
    <row r="118" spans="5:7" ht="12.75">
      <c r="E118" s="732"/>
      <c r="F118" s="790"/>
      <c r="G118" s="790"/>
    </row>
    <row r="119" spans="2:7" ht="15">
      <c r="B119" s="730" t="s">
        <v>391</v>
      </c>
      <c r="C119" s="731" t="s">
        <v>504</v>
      </c>
      <c r="D119" s="732" t="s">
        <v>167</v>
      </c>
      <c r="E119" s="732">
        <v>510</v>
      </c>
      <c r="F119" s="790"/>
      <c r="G119" s="791">
        <f>E119*F119</f>
        <v>0</v>
      </c>
    </row>
    <row r="120" spans="5:7" ht="12.75">
      <c r="E120" s="732"/>
      <c r="F120" s="790"/>
      <c r="G120" s="790"/>
    </row>
    <row r="121" spans="2:7" ht="15">
      <c r="B121" s="730" t="s">
        <v>392</v>
      </c>
      <c r="C121" s="731" t="s">
        <v>505</v>
      </c>
      <c r="D121" s="732" t="s">
        <v>167</v>
      </c>
      <c r="E121" s="732">
        <v>560</v>
      </c>
      <c r="F121" s="790"/>
      <c r="G121" s="791">
        <f>E121*F121</f>
        <v>0</v>
      </c>
    </row>
    <row r="122" spans="5:7" ht="12.75">
      <c r="E122" s="732"/>
      <c r="F122" s="790"/>
      <c r="G122" s="790"/>
    </row>
    <row r="123" spans="2:7" ht="15">
      <c r="B123" s="730" t="s">
        <v>393</v>
      </c>
      <c r="C123" s="731" t="s">
        <v>506</v>
      </c>
      <c r="D123" s="732" t="s">
        <v>167</v>
      </c>
      <c r="E123" s="732">
        <v>225</v>
      </c>
      <c r="F123" s="1287"/>
      <c r="G123" s="791">
        <f>E123*F123</f>
        <v>0</v>
      </c>
    </row>
    <row r="124" spans="5:7" ht="12.75">
      <c r="E124" s="732"/>
      <c r="F124" s="790"/>
      <c r="G124" s="790"/>
    </row>
    <row r="125" spans="2:7" ht="15">
      <c r="B125" s="730" t="s">
        <v>394</v>
      </c>
      <c r="C125" s="731" t="s">
        <v>507</v>
      </c>
      <c r="D125" s="732" t="s">
        <v>167</v>
      </c>
      <c r="E125" s="732">
        <v>1680</v>
      </c>
      <c r="F125" s="790"/>
      <c r="G125" s="791">
        <f>E125*F125</f>
        <v>0</v>
      </c>
    </row>
    <row r="126" spans="5:7" ht="12.75">
      <c r="E126" s="732"/>
      <c r="F126" s="790"/>
      <c r="G126" s="790"/>
    </row>
    <row r="127" spans="2:7" ht="15">
      <c r="B127" s="730" t="s">
        <v>395</v>
      </c>
      <c r="C127" s="731" t="s">
        <v>508</v>
      </c>
      <c r="D127" s="732" t="s">
        <v>167</v>
      </c>
      <c r="E127" s="732">
        <v>75</v>
      </c>
      <c r="F127" s="790"/>
      <c r="G127" s="791">
        <f>E127*F127</f>
        <v>0</v>
      </c>
    </row>
    <row r="128" spans="5:7" ht="12.75">
      <c r="E128" s="732"/>
      <c r="F128" s="790"/>
      <c r="G128" s="790"/>
    </row>
    <row r="129" spans="2:7" ht="15">
      <c r="B129" s="730" t="s">
        <v>396</v>
      </c>
      <c r="C129" s="240" t="s">
        <v>509</v>
      </c>
      <c r="D129" s="732" t="s">
        <v>167</v>
      </c>
      <c r="E129" s="732">
        <v>270</v>
      </c>
      <c r="F129" s="1287"/>
      <c r="G129" s="791">
        <f>E129*F129</f>
        <v>0</v>
      </c>
    </row>
    <row r="130" spans="5:7" ht="12.75">
      <c r="E130" s="732"/>
      <c r="F130" s="790"/>
      <c r="G130" s="790"/>
    </row>
    <row r="131" spans="2:7" ht="12.75">
      <c r="B131" s="730" t="s">
        <v>397</v>
      </c>
      <c r="C131" s="731" t="s">
        <v>415</v>
      </c>
      <c r="D131" s="732" t="s">
        <v>167</v>
      </c>
      <c r="E131" s="732">
        <v>6</v>
      </c>
      <c r="F131" s="1287"/>
      <c r="G131" s="791">
        <f>E131*F131</f>
        <v>0</v>
      </c>
    </row>
    <row r="132" spans="5:7" ht="12.75">
      <c r="E132" s="732"/>
      <c r="F132" s="790"/>
      <c r="G132" s="790"/>
    </row>
    <row r="133" spans="2:7" ht="12.75">
      <c r="B133" s="730" t="s">
        <v>398</v>
      </c>
      <c r="C133" s="731" t="s">
        <v>416</v>
      </c>
      <c r="D133" s="732" t="s">
        <v>167</v>
      </c>
      <c r="E133" s="732">
        <v>30</v>
      </c>
      <c r="F133" s="790"/>
      <c r="G133" s="791">
        <f>E133*F133</f>
        <v>0</v>
      </c>
    </row>
    <row r="134" spans="5:7" ht="12.75">
      <c r="E134" s="732"/>
      <c r="F134" s="790"/>
      <c r="G134" s="790"/>
    </row>
    <row r="135" spans="2:7" ht="12.75">
      <c r="B135" s="730" t="s">
        <v>399</v>
      </c>
      <c r="C135" s="731" t="s">
        <v>417</v>
      </c>
      <c r="D135" s="732" t="s">
        <v>167</v>
      </c>
      <c r="E135" s="732">
        <v>180</v>
      </c>
      <c r="F135" s="790"/>
      <c r="G135" s="791">
        <f>E135*F135</f>
        <v>0</v>
      </c>
    </row>
    <row r="136" spans="5:7" ht="12.75">
      <c r="E136" s="732"/>
      <c r="F136" s="790"/>
      <c r="G136" s="790"/>
    </row>
    <row r="137" spans="2:7" ht="12.75">
      <c r="B137" s="730" t="s">
        <v>400</v>
      </c>
      <c r="C137" s="731" t="s">
        <v>418</v>
      </c>
      <c r="D137" s="732" t="s">
        <v>167</v>
      </c>
      <c r="E137" s="732">
        <v>950</v>
      </c>
      <c r="F137" s="790"/>
      <c r="G137" s="791">
        <f>E137*F137</f>
        <v>0</v>
      </c>
    </row>
    <row r="138" spans="5:7" ht="12.75">
      <c r="E138" s="732"/>
      <c r="F138" s="790"/>
      <c r="G138" s="790"/>
    </row>
    <row r="139" spans="2:7" ht="12.75">
      <c r="B139" s="730" t="s">
        <v>402</v>
      </c>
      <c r="C139" s="731" t="s">
        <v>419</v>
      </c>
      <c r="D139" s="732" t="s">
        <v>167</v>
      </c>
      <c r="E139" s="732">
        <v>245</v>
      </c>
      <c r="F139" s="790"/>
      <c r="G139" s="791">
        <f>E139*F139</f>
        <v>0</v>
      </c>
    </row>
    <row r="140" spans="5:7" ht="12.75">
      <c r="E140" s="732"/>
      <c r="F140" s="790"/>
      <c r="G140" s="790"/>
    </row>
    <row r="141" spans="2:7" ht="12.75">
      <c r="B141" s="730" t="s">
        <v>403</v>
      </c>
      <c r="C141" s="731" t="s">
        <v>420</v>
      </c>
      <c r="D141" s="732" t="s">
        <v>167</v>
      </c>
      <c r="E141" s="732">
        <v>25</v>
      </c>
      <c r="F141" s="790"/>
      <c r="G141" s="791">
        <f>E141*F141</f>
        <v>0</v>
      </c>
    </row>
    <row r="142" spans="5:7" ht="12.75">
      <c r="E142" s="732"/>
      <c r="F142" s="790"/>
      <c r="G142" s="790"/>
    </row>
    <row r="143" spans="2:7" ht="12.75">
      <c r="B143" s="730" t="s">
        <v>404</v>
      </c>
      <c r="C143" s="731" t="s">
        <v>421</v>
      </c>
      <c r="D143" s="732" t="s">
        <v>167</v>
      </c>
      <c r="E143" s="732">
        <v>85</v>
      </c>
      <c r="F143" s="790"/>
      <c r="G143" s="791">
        <f>E143*F143</f>
        <v>0</v>
      </c>
    </row>
    <row r="144" spans="5:7" ht="12.75">
      <c r="E144" s="732"/>
      <c r="F144" s="790"/>
      <c r="G144" s="790"/>
    </row>
    <row r="145" spans="2:7" ht="12.75">
      <c r="B145" s="730" t="s">
        <v>405</v>
      </c>
      <c r="C145" s="731" t="s">
        <v>422</v>
      </c>
      <c r="D145" s="732" t="s">
        <v>167</v>
      </c>
      <c r="E145" s="732">
        <v>145</v>
      </c>
      <c r="F145" s="790"/>
      <c r="G145" s="791">
        <f>E145*F145</f>
        <v>0</v>
      </c>
    </row>
    <row r="146" spans="5:7" ht="12.75">
      <c r="E146" s="732"/>
      <c r="F146" s="790"/>
      <c r="G146" s="790"/>
    </row>
    <row r="147" spans="2:7" ht="12.75">
      <c r="B147" s="730" t="s">
        <v>406</v>
      </c>
      <c r="C147" s="731" t="s">
        <v>423</v>
      </c>
      <c r="D147" s="732" t="s">
        <v>167</v>
      </c>
      <c r="E147" s="732">
        <v>4</v>
      </c>
      <c r="F147" s="790"/>
      <c r="G147" s="791">
        <f>E147*F147</f>
        <v>0</v>
      </c>
    </row>
    <row r="148" spans="5:7" ht="12.75">
      <c r="E148" s="732"/>
      <c r="F148" s="790"/>
      <c r="G148" s="790"/>
    </row>
    <row r="149" spans="2:7" ht="12.75">
      <c r="B149" s="730" t="s">
        <v>407</v>
      </c>
      <c r="C149" s="731" t="s">
        <v>424</v>
      </c>
      <c r="D149" s="732" t="s">
        <v>167</v>
      </c>
      <c r="E149" s="732">
        <v>64</v>
      </c>
      <c r="F149" s="790"/>
      <c r="G149" s="791">
        <f>E149*F149</f>
        <v>0</v>
      </c>
    </row>
    <row r="150" spans="5:7" ht="12.75">
      <c r="E150" s="732"/>
      <c r="F150" s="790"/>
      <c r="G150" s="790"/>
    </row>
    <row r="151" spans="2:7" ht="12.75">
      <c r="B151" s="730" t="s">
        <v>408</v>
      </c>
      <c r="C151" s="731" t="s">
        <v>425</v>
      </c>
      <c r="D151" s="732" t="s">
        <v>167</v>
      </c>
      <c r="E151" s="732">
        <v>40</v>
      </c>
      <c r="F151" s="790"/>
      <c r="G151" s="791">
        <f>E151*F151</f>
        <v>0</v>
      </c>
    </row>
    <row r="152" spans="5:7" ht="12.75">
      <c r="E152" s="732"/>
      <c r="F152" s="790"/>
      <c r="G152" s="790"/>
    </row>
    <row r="153" spans="2:7" ht="12.75">
      <c r="B153" s="730" t="s">
        <v>409</v>
      </c>
      <c r="C153" s="731" t="s">
        <v>426</v>
      </c>
      <c r="D153" s="732" t="s">
        <v>167</v>
      </c>
      <c r="E153" s="732">
        <v>45</v>
      </c>
      <c r="F153" s="790"/>
      <c r="G153" s="791">
        <f>E153*F153</f>
        <v>0</v>
      </c>
    </row>
    <row r="154" spans="5:7" ht="12.75">
      <c r="E154" s="732"/>
      <c r="F154" s="790"/>
      <c r="G154" s="790"/>
    </row>
    <row r="155" spans="2:7" ht="12.75">
      <c r="B155" s="730" t="s">
        <v>410</v>
      </c>
      <c r="C155" s="731" t="s">
        <v>427</v>
      </c>
      <c r="D155" s="732" t="s">
        <v>167</v>
      </c>
      <c r="E155" s="732">
        <v>25</v>
      </c>
      <c r="F155" s="790"/>
      <c r="G155" s="791">
        <f>E155*F155</f>
        <v>0</v>
      </c>
    </row>
    <row r="156" spans="5:7" ht="12.75">
      <c r="E156" s="732"/>
      <c r="F156" s="790"/>
      <c r="G156" s="790"/>
    </row>
    <row r="157" spans="2:7" ht="12.75">
      <c r="B157" s="730" t="s">
        <v>412</v>
      </c>
      <c r="C157" s="731" t="s">
        <v>428</v>
      </c>
      <c r="D157" s="732" t="s">
        <v>167</v>
      </c>
      <c r="E157" s="732">
        <v>14</v>
      </c>
      <c r="F157" s="1287"/>
      <c r="G157" s="791">
        <f>E157*F157</f>
        <v>0</v>
      </c>
    </row>
    <row r="158" spans="5:7" ht="12.75">
      <c r="E158" s="732"/>
      <c r="F158" s="790"/>
      <c r="G158" s="790"/>
    </row>
    <row r="159" spans="2:7" ht="12.75">
      <c r="B159" s="730" t="s">
        <v>429</v>
      </c>
      <c r="C159" s="731" t="s">
        <v>430</v>
      </c>
      <c r="D159" s="732" t="s">
        <v>167</v>
      </c>
      <c r="E159" s="732">
        <v>5</v>
      </c>
      <c r="F159" s="1287"/>
      <c r="G159" s="791">
        <f>E159*F159</f>
        <v>0</v>
      </c>
    </row>
    <row r="160" spans="5:7" ht="12.75">
      <c r="E160" s="732"/>
      <c r="F160" s="790"/>
      <c r="G160" s="790"/>
    </row>
    <row r="161" spans="2:7" ht="12.75">
      <c r="B161" s="730" t="s">
        <v>431</v>
      </c>
      <c r="C161" s="731" t="s">
        <v>432</v>
      </c>
      <c r="D161" s="732" t="s">
        <v>139</v>
      </c>
      <c r="E161" s="732">
        <v>54</v>
      </c>
      <c r="F161" s="790"/>
      <c r="G161" s="791">
        <f>E161*F161</f>
        <v>0</v>
      </c>
    </row>
    <row r="162" spans="5:7" ht="12.75">
      <c r="E162" s="732"/>
      <c r="F162" s="790"/>
      <c r="G162" s="790"/>
    </row>
    <row r="163" spans="2:7" ht="14.25" customHeight="1">
      <c r="B163" s="730" t="s">
        <v>433</v>
      </c>
      <c r="C163" s="731" t="s">
        <v>595</v>
      </c>
      <c r="D163" s="732" t="s">
        <v>167</v>
      </c>
      <c r="E163" s="732">
        <v>140</v>
      </c>
      <c r="F163" s="790"/>
      <c r="G163" s="791">
        <f>E163*F163</f>
        <v>0</v>
      </c>
    </row>
    <row r="164" spans="3:7" ht="12.75">
      <c r="C164" s="240"/>
      <c r="E164" s="732"/>
      <c r="F164" s="790"/>
      <c r="G164" s="790"/>
    </row>
    <row r="165" spans="2:7" ht="12.75">
      <c r="B165" s="730" t="s">
        <v>434</v>
      </c>
      <c r="C165" s="731" t="s">
        <v>596</v>
      </c>
      <c r="D165" s="732" t="s">
        <v>139</v>
      </c>
      <c r="E165" s="732">
        <v>6</v>
      </c>
      <c r="F165" s="790"/>
      <c r="G165" s="791">
        <f>E165*F165</f>
        <v>0</v>
      </c>
    </row>
    <row r="166" spans="5:7" ht="12.75">
      <c r="E166" s="732"/>
      <c r="F166" s="790"/>
      <c r="G166" s="790"/>
    </row>
    <row r="167" spans="2:7" ht="12.75">
      <c r="B167" s="730" t="s">
        <v>435</v>
      </c>
      <c r="C167" s="731" t="s">
        <v>597</v>
      </c>
      <c r="D167" s="732" t="s">
        <v>139</v>
      </c>
      <c r="E167" s="732">
        <v>54</v>
      </c>
      <c r="F167" s="790"/>
      <c r="G167" s="791">
        <f>E167*F167</f>
        <v>0</v>
      </c>
    </row>
    <row r="168" spans="5:7" ht="12.75">
      <c r="E168" s="732"/>
      <c r="F168" s="790"/>
      <c r="G168" s="790"/>
    </row>
    <row r="169" spans="2:7" ht="25.5">
      <c r="B169" s="730" t="s">
        <v>436</v>
      </c>
      <c r="C169" s="731" t="s">
        <v>598</v>
      </c>
      <c r="D169" s="732" t="s">
        <v>139</v>
      </c>
      <c r="E169" s="732">
        <v>5</v>
      </c>
      <c r="F169" s="1287"/>
      <c r="G169" s="791">
        <f>E169*F169</f>
        <v>0</v>
      </c>
    </row>
    <row r="170" spans="5:7" ht="12.75">
      <c r="E170" s="732"/>
      <c r="F170" s="790"/>
      <c r="G170" s="790"/>
    </row>
    <row r="171" spans="2:7" ht="12.75">
      <c r="B171" s="730" t="s">
        <v>437</v>
      </c>
      <c r="C171" s="731" t="s">
        <v>599</v>
      </c>
      <c r="D171" s="732" t="s">
        <v>139</v>
      </c>
      <c r="E171" s="732">
        <v>1</v>
      </c>
      <c r="F171" s="1287"/>
      <c r="G171" s="791">
        <f>E171*F171</f>
        <v>0</v>
      </c>
    </row>
    <row r="172" spans="5:7" ht="12.75">
      <c r="E172" s="732"/>
      <c r="F172" s="790"/>
      <c r="G172" s="790"/>
    </row>
    <row r="173" spans="2:7" ht="12.75">
      <c r="B173" s="730" t="s">
        <v>438</v>
      </c>
      <c r="C173" s="731" t="s">
        <v>600</v>
      </c>
      <c r="D173" s="732" t="s">
        <v>139</v>
      </c>
      <c r="E173" s="732">
        <v>28</v>
      </c>
      <c r="F173" s="790"/>
      <c r="G173" s="791">
        <f>E173*F173</f>
        <v>0</v>
      </c>
    </row>
    <row r="174" spans="5:7" ht="12.75">
      <c r="E174" s="732"/>
      <c r="F174" s="790"/>
      <c r="G174" s="790"/>
    </row>
    <row r="175" spans="2:7" ht="12.75">
      <c r="B175" s="730" t="s">
        <v>439</v>
      </c>
      <c r="C175" s="731" t="s">
        <v>601</v>
      </c>
      <c r="D175" s="732" t="s">
        <v>139</v>
      </c>
      <c r="E175" s="732">
        <v>76</v>
      </c>
      <c r="F175" s="1287"/>
      <c r="G175" s="791">
        <f>E175*F175</f>
        <v>0</v>
      </c>
    </row>
    <row r="176" spans="5:7" ht="12.75">
      <c r="E176" s="732"/>
      <c r="F176" s="790"/>
      <c r="G176" s="790"/>
    </row>
    <row r="177" spans="2:7" ht="12.75">
      <c r="B177" s="730" t="s">
        <v>440</v>
      </c>
      <c r="C177" s="731" t="s">
        <v>602</v>
      </c>
      <c r="D177" s="732" t="s">
        <v>139</v>
      </c>
      <c r="E177" s="732">
        <v>34</v>
      </c>
      <c r="F177" s="1287"/>
      <c r="G177" s="791">
        <f>E177*F177</f>
        <v>0</v>
      </c>
    </row>
    <row r="178" spans="5:7" ht="12.75">
      <c r="E178" s="732"/>
      <c r="F178" s="790"/>
      <c r="G178" s="790"/>
    </row>
    <row r="179" spans="2:7" ht="12.75">
      <c r="B179" s="730" t="s">
        <v>441</v>
      </c>
      <c r="C179" s="731" t="s">
        <v>603</v>
      </c>
      <c r="D179" s="732" t="s">
        <v>139</v>
      </c>
      <c r="E179" s="732">
        <v>2</v>
      </c>
      <c r="F179" s="1287"/>
      <c r="G179" s="791">
        <f>E179*F179</f>
        <v>0</v>
      </c>
    </row>
    <row r="180" spans="5:7" ht="12.75">
      <c r="E180" s="732"/>
      <c r="F180" s="790"/>
      <c r="G180" s="790"/>
    </row>
    <row r="181" spans="2:7" ht="12.75">
      <c r="B181" s="730" t="s">
        <v>442</v>
      </c>
      <c r="C181" s="731" t="s">
        <v>604</v>
      </c>
      <c r="D181" s="732" t="s">
        <v>139</v>
      </c>
      <c r="E181" s="732">
        <v>1</v>
      </c>
      <c r="F181" s="1287"/>
      <c r="G181" s="791">
        <f>E181*F181</f>
        <v>0</v>
      </c>
    </row>
    <row r="182" spans="5:7" ht="12.75">
      <c r="E182" s="732"/>
      <c r="F182" s="790"/>
      <c r="G182" s="790"/>
    </row>
    <row r="183" spans="2:7" ht="12.75">
      <c r="B183" s="730" t="s">
        <v>443</v>
      </c>
      <c r="C183" s="731" t="s">
        <v>685</v>
      </c>
      <c r="D183" s="732" t="s">
        <v>139</v>
      </c>
      <c r="E183" s="732">
        <v>8</v>
      </c>
      <c r="F183" s="1287"/>
      <c r="G183" s="791">
        <f>E183*F183</f>
        <v>0</v>
      </c>
    </row>
    <row r="184" spans="5:7" ht="12.75">
      <c r="E184" s="732"/>
      <c r="F184" s="790"/>
      <c r="G184" s="790"/>
    </row>
    <row r="185" spans="2:7" ht="12.75">
      <c r="B185" s="730" t="s">
        <v>444</v>
      </c>
      <c r="C185" s="731" t="s">
        <v>605</v>
      </c>
      <c r="D185" s="732" t="s">
        <v>139</v>
      </c>
      <c r="E185" s="732">
        <v>2</v>
      </c>
      <c r="F185" s="1287"/>
      <c r="G185" s="791">
        <f>E185*F185</f>
        <v>0</v>
      </c>
    </row>
    <row r="186" spans="5:7" ht="12.75">
      <c r="E186" s="732"/>
      <c r="F186" s="790"/>
      <c r="G186" s="790"/>
    </row>
    <row r="187" spans="2:7" ht="51">
      <c r="B187" s="730" t="s">
        <v>445</v>
      </c>
      <c r="C187" s="731" t="s">
        <v>606</v>
      </c>
      <c r="D187" s="732" t="s">
        <v>167</v>
      </c>
      <c r="E187" s="732">
        <v>22</v>
      </c>
      <c r="F187" s="1287"/>
      <c r="G187" s="791">
        <f>E187*F187</f>
        <v>0</v>
      </c>
    </row>
    <row r="188" spans="5:7" ht="12.75">
      <c r="E188" s="732"/>
      <c r="F188" s="790"/>
      <c r="G188" s="790"/>
    </row>
    <row r="189" spans="2:7" ht="12.75">
      <c r="B189" s="730" t="s">
        <v>446</v>
      </c>
      <c r="C189" s="731" t="s">
        <v>607</v>
      </c>
      <c r="D189" s="732" t="s">
        <v>139</v>
      </c>
      <c r="E189" s="732">
        <v>24</v>
      </c>
      <c r="F189" s="1287"/>
      <c r="G189" s="791">
        <f>E189*F189</f>
        <v>0</v>
      </c>
    </row>
    <row r="190" spans="5:7" ht="12.75">
      <c r="E190" s="732"/>
      <c r="F190" s="790"/>
      <c r="G190" s="790"/>
    </row>
    <row r="191" spans="2:7" ht="12.75">
      <c r="B191" s="730" t="s">
        <v>447</v>
      </c>
      <c r="C191" s="731" t="s">
        <v>608</v>
      </c>
      <c r="D191" s="732" t="s">
        <v>139</v>
      </c>
      <c r="E191" s="732">
        <v>3</v>
      </c>
      <c r="F191" s="1287"/>
      <c r="G191" s="791">
        <f>E191*F191</f>
        <v>0</v>
      </c>
    </row>
    <row r="192" spans="5:7" ht="12.75">
      <c r="E192" s="732"/>
      <c r="F192" s="790"/>
      <c r="G192" s="790"/>
    </row>
    <row r="193" spans="2:7" ht="25.5">
      <c r="B193" s="730" t="s">
        <v>448</v>
      </c>
      <c r="C193" s="731" t="s">
        <v>528</v>
      </c>
      <c r="D193" s="732" t="s">
        <v>139</v>
      </c>
      <c r="E193" s="732">
        <v>51</v>
      </c>
      <c r="F193" s="790"/>
      <c r="G193" s="791">
        <f>E193*F193</f>
        <v>0</v>
      </c>
    </row>
    <row r="194" spans="5:7" ht="12.75">
      <c r="E194" s="732"/>
      <c r="F194" s="790"/>
      <c r="G194" s="790"/>
    </row>
    <row r="195" spans="2:7" ht="12.75">
      <c r="B195" s="730" t="s">
        <v>449</v>
      </c>
      <c r="C195" s="731" t="s">
        <v>527</v>
      </c>
      <c r="D195" s="732" t="s">
        <v>139</v>
      </c>
      <c r="E195" s="732">
        <v>11</v>
      </c>
      <c r="F195" s="790"/>
      <c r="G195" s="791">
        <f>E195*F195</f>
        <v>0</v>
      </c>
    </row>
    <row r="196" spans="5:7" ht="12.75">
      <c r="E196" s="732"/>
      <c r="F196" s="790"/>
      <c r="G196" s="790"/>
    </row>
    <row r="197" spans="2:7" ht="12.75">
      <c r="B197" s="730" t="s">
        <v>450</v>
      </c>
      <c r="C197" s="731" t="s">
        <v>529</v>
      </c>
      <c r="D197" s="732" t="s">
        <v>149</v>
      </c>
      <c r="E197" s="732">
        <v>2</v>
      </c>
      <c r="F197" s="790"/>
      <c r="G197" s="791">
        <f>E197*F197</f>
        <v>0</v>
      </c>
    </row>
    <row r="198" spans="5:7" ht="12.75">
      <c r="E198" s="732"/>
      <c r="F198" s="790"/>
      <c r="G198" s="790"/>
    </row>
    <row r="199" spans="2:7" ht="12.75">
      <c r="B199" s="730" t="s">
        <v>451</v>
      </c>
      <c r="C199" s="731" t="s">
        <v>452</v>
      </c>
      <c r="D199" s="732" t="s">
        <v>139</v>
      </c>
      <c r="E199" s="732">
        <v>1</v>
      </c>
      <c r="F199" s="790"/>
      <c r="G199" s="791">
        <f>E199*F199</f>
        <v>0</v>
      </c>
    </row>
    <row r="200" spans="5:7" ht="12.75">
      <c r="E200" s="732"/>
      <c r="F200" s="790"/>
      <c r="G200" s="790"/>
    </row>
    <row r="201" spans="2:7" ht="25.5">
      <c r="B201" s="730" t="s">
        <v>453</v>
      </c>
      <c r="C201" s="731" t="s">
        <v>530</v>
      </c>
      <c r="D201" s="732" t="s">
        <v>149</v>
      </c>
      <c r="E201" s="732">
        <v>8</v>
      </c>
      <c r="F201" s="790"/>
      <c r="G201" s="791">
        <f>E201*F201</f>
        <v>0</v>
      </c>
    </row>
    <row r="202" spans="5:7" ht="12.75">
      <c r="E202" s="732"/>
      <c r="F202" s="790"/>
      <c r="G202" s="790"/>
    </row>
    <row r="203" spans="2:7" ht="12.75">
      <c r="B203" s="730" t="s">
        <v>454</v>
      </c>
      <c r="C203" s="731" t="s">
        <v>531</v>
      </c>
      <c r="D203" s="732" t="s">
        <v>139</v>
      </c>
      <c r="E203" s="732">
        <v>6</v>
      </c>
      <c r="F203" s="790"/>
      <c r="G203" s="791">
        <f>E203*F203</f>
        <v>0</v>
      </c>
    </row>
    <row r="204" spans="5:7" ht="12.75">
      <c r="E204" s="732"/>
      <c r="F204" s="790"/>
      <c r="G204" s="791"/>
    </row>
    <row r="205" spans="2:7" ht="38.25">
      <c r="B205" s="730" t="s">
        <v>455</v>
      </c>
      <c r="C205" s="731" t="s">
        <v>1272</v>
      </c>
      <c r="D205" s="732" t="s">
        <v>149</v>
      </c>
      <c r="E205" s="732">
        <v>1</v>
      </c>
      <c r="F205" s="790"/>
      <c r="G205" s="1287">
        <f>E205*F205</f>
        <v>0</v>
      </c>
    </row>
    <row r="206" spans="5:7" ht="12.75">
      <c r="E206" s="732"/>
      <c r="F206" s="790"/>
      <c r="G206" s="790"/>
    </row>
    <row r="207" spans="2:7" ht="12.75">
      <c r="B207" s="730" t="s">
        <v>456</v>
      </c>
      <c r="C207" s="731" t="s">
        <v>525</v>
      </c>
      <c r="D207" s="732" t="s">
        <v>411</v>
      </c>
      <c r="E207" s="754">
        <v>0.05</v>
      </c>
      <c r="F207" s="790">
        <f>SUM(G107:G206)</f>
        <v>0</v>
      </c>
      <c r="G207" s="790">
        <f>E207*F207</f>
        <v>0</v>
      </c>
    </row>
    <row r="208" spans="5:7" ht="12.75">
      <c r="E208" s="732"/>
      <c r="F208" s="790"/>
      <c r="G208" s="790"/>
    </row>
    <row r="209" spans="2:7" ht="12.75">
      <c r="B209" s="730" t="s">
        <v>1271</v>
      </c>
      <c r="C209" s="731" t="s">
        <v>532</v>
      </c>
      <c r="D209" s="732" t="s">
        <v>149</v>
      </c>
      <c r="E209" s="732">
        <v>1</v>
      </c>
      <c r="F209" s="790"/>
      <c r="G209" s="790">
        <f>E209*F209</f>
        <v>0</v>
      </c>
    </row>
    <row r="210" spans="1:238" ht="13.5" thickBot="1">
      <c r="A210" s="755"/>
      <c r="B210" s="756"/>
      <c r="C210" s="757" t="s">
        <v>457</v>
      </c>
      <c r="D210" s="758"/>
      <c r="E210" s="758"/>
      <c r="F210" s="792"/>
      <c r="G210" s="797">
        <f>SUM(G106:G209)</f>
        <v>0</v>
      </c>
      <c r="I210" s="746"/>
      <c r="J210" s="731"/>
      <c r="K210" s="729"/>
      <c r="L210" s="729"/>
      <c r="M210" s="730"/>
      <c r="N210" s="731"/>
      <c r="P210" s="746"/>
      <c r="Q210" s="731"/>
      <c r="R210" s="729"/>
      <c r="S210" s="729"/>
      <c r="T210" s="730"/>
      <c r="U210" s="731"/>
      <c r="W210" s="746"/>
      <c r="X210" s="731"/>
      <c r="Y210" s="729"/>
      <c r="Z210" s="729"/>
      <c r="AA210" s="730"/>
      <c r="AB210" s="731"/>
      <c r="AD210" s="746"/>
      <c r="AE210" s="731"/>
      <c r="AF210" s="729"/>
      <c r="AG210" s="729"/>
      <c r="AH210" s="730"/>
      <c r="AI210" s="731"/>
      <c r="AK210" s="746"/>
      <c r="AL210" s="731"/>
      <c r="AM210" s="729"/>
      <c r="AN210" s="729"/>
      <c r="AO210" s="730"/>
      <c r="AP210" s="731"/>
      <c r="AR210" s="746"/>
      <c r="AS210" s="731"/>
      <c r="AT210" s="729"/>
      <c r="AU210" s="729"/>
      <c r="AV210" s="730"/>
      <c r="AW210" s="731"/>
      <c r="AY210" s="746"/>
      <c r="AZ210" s="731"/>
      <c r="BA210" s="729"/>
      <c r="BB210" s="729"/>
      <c r="BC210" s="730"/>
      <c r="BD210" s="731"/>
      <c r="BF210" s="746"/>
      <c r="BG210" s="731"/>
      <c r="BH210" s="729"/>
      <c r="BI210" s="729"/>
      <c r="BJ210" s="730"/>
      <c r="BK210" s="731"/>
      <c r="BM210" s="746"/>
      <c r="BN210" s="731"/>
      <c r="BO210" s="729"/>
      <c r="BP210" s="729"/>
      <c r="BQ210" s="730"/>
      <c r="BR210" s="731"/>
      <c r="BT210" s="746"/>
      <c r="BU210" s="731"/>
      <c r="BV210" s="729"/>
      <c r="BW210" s="729"/>
      <c r="BX210" s="730"/>
      <c r="BY210" s="731"/>
      <c r="CA210" s="746"/>
      <c r="CB210" s="731"/>
      <c r="CC210" s="729"/>
      <c r="CD210" s="729"/>
      <c r="CE210" s="730"/>
      <c r="CF210" s="731"/>
      <c r="CH210" s="746"/>
      <c r="CI210" s="731"/>
      <c r="CJ210" s="729"/>
      <c r="CK210" s="729"/>
      <c r="CL210" s="730"/>
      <c r="CM210" s="731"/>
      <c r="CO210" s="746"/>
      <c r="CP210" s="731"/>
      <c r="CQ210" s="729"/>
      <c r="CR210" s="729"/>
      <c r="CS210" s="730"/>
      <c r="CT210" s="731"/>
      <c r="CV210" s="746"/>
      <c r="CW210" s="731"/>
      <c r="CX210" s="729"/>
      <c r="CY210" s="729"/>
      <c r="CZ210" s="730"/>
      <c r="DA210" s="731"/>
      <c r="DC210" s="746"/>
      <c r="DD210" s="731"/>
      <c r="DE210" s="729"/>
      <c r="DF210" s="729"/>
      <c r="DG210" s="730"/>
      <c r="DH210" s="731"/>
      <c r="DJ210" s="746"/>
      <c r="DK210" s="731"/>
      <c r="DL210" s="729"/>
      <c r="DM210" s="729"/>
      <c r="DN210" s="730"/>
      <c r="DO210" s="731"/>
      <c r="DQ210" s="746"/>
      <c r="DR210" s="731"/>
      <c r="DS210" s="729"/>
      <c r="DT210" s="729"/>
      <c r="DU210" s="730"/>
      <c r="DV210" s="731"/>
      <c r="DX210" s="746"/>
      <c r="DY210" s="731"/>
      <c r="DZ210" s="729"/>
      <c r="EA210" s="729"/>
      <c r="EB210" s="730"/>
      <c r="EC210" s="731"/>
      <c r="EE210" s="746"/>
      <c r="EF210" s="731"/>
      <c r="EG210" s="729"/>
      <c r="EH210" s="729"/>
      <c r="EI210" s="730"/>
      <c r="EJ210" s="731"/>
      <c r="EL210" s="746"/>
      <c r="EM210" s="731"/>
      <c r="EN210" s="729"/>
      <c r="EO210" s="729"/>
      <c r="EP210" s="730"/>
      <c r="EQ210" s="731"/>
      <c r="ES210" s="746"/>
      <c r="ET210" s="731"/>
      <c r="EU210" s="729"/>
      <c r="EV210" s="729"/>
      <c r="EW210" s="730"/>
      <c r="EX210" s="731"/>
      <c r="EZ210" s="746"/>
      <c r="FA210" s="731"/>
      <c r="FB210" s="729"/>
      <c r="FC210" s="729"/>
      <c r="FD210" s="730"/>
      <c r="FE210" s="731"/>
      <c r="FG210" s="746"/>
      <c r="FH210" s="731"/>
      <c r="FI210" s="729"/>
      <c r="FJ210" s="729"/>
      <c r="FK210" s="730"/>
      <c r="FL210" s="731"/>
      <c r="FN210" s="746"/>
      <c r="FO210" s="731"/>
      <c r="FP210" s="729"/>
      <c r="FQ210" s="729"/>
      <c r="FR210" s="730"/>
      <c r="FS210" s="731"/>
      <c r="FU210" s="746"/>
      <c r="FV210" s="731"/>
      <c r="FW210" s="729"/>
      <c r="FX210" s="729"/>
      <c r="FY210" s="730"/>
      <c r="FZ210" s="731"/>
      <c r="GB210" s="746"/>
      <c r="GC210" s="731"/>
      <c r="GD210" s="729"/>
      <c r="GE210" s="729"/>
      <c r="GF210" s="730"/>
      <c r="GG210" s="731"/>
      <c r="GI210" s="746"/>
      <c r="GJ210" s="731"/>
      <c r="GK210" s="729"/>
      <c r="GL210" s="729"/>
      <c r="GM210" s="730"/>
      <c r="GN210" s="731"/>
      <c r="GP210" s="746"/>
      <c r="GQ210" s="731"/>
      <c r="GR210" s="729"/>
      <c r="GS210" s="729"/>
      <c r="GT210" s="730"/>
      <c r="GU210" s="731"/>
      <c r="GW210" s="746"/>
      <c r="GX210" s="731"/>
      <c r="GY210" s="729"/>
      <c r="GZ210" s="729"/>
      <c r="HA210" s="730"/>
      <c r="HB210" s="731"/>
      <c r="HD210" s="746"/>
      <c r="HE210" s="731"/>
      <c r="HF210" s="729"/>
      <c r="HG210" s="729"/>
      <c r="HH210" s="730"/>
      <c r="HI210" s="731"/>
      <c r="HK210" s="746"/>
      <c r="HL210" s="731"/>
      <c r="HM210" s="729"/>
      <c r="HN210" s="729"/>
      <c r="HO210" s="730"/>
      <c r="HP210" s="731"/>
      <c r="HR210" s="746"/>
      <c r="HS210" s="731"/>
      <c r="HT210" s="729"/>
      <c r="HU210" s="729"/>
      <c r="HV210" s="730"/>
      <c r="HW210" s="731"/>
      <c r="HY210" s="746"/>
      <c r="HZ210" s="731"/>
      <c r="IA210" s="729"/>
      <c r="IB210" s="729"/>
      <c r="IC210" s="730"/>
      <c r="ID210" s="731"/>
    </row>
    <row r="211" spans="5:6" ht="12.75">
      <c r="E211" s="732"/>
      <c r="F211" s="734"/>
    </row>
    <row r="212" spans="2:239" ht="12.75">
      <c r="B212" s="793" t="s">
        <v>126</v>
      </c>
      <c r="C212" s="794" t="s">
        <v>372</v>
      </c>
      <c r="D212" s="803" t="s">
        <v>383</v>
      </c>
      <c r="E212" s="803" t="s">
        <v>384</v>
      </c>
      <c r="F212" s="807" t="s">
        <v>385</v>
      </c>
      <c r="G212" s="807" t="s">
        <v>370</v>
      </c>
      <c r="H212" s="729"/>
      <c r="I212" s="746"/>
      <c r="J212" s="747"/>
      <c r="K212" s="748"/>
      <c r="M212" s="746"/>
      <c r="N212" s="731"/>
      <c r="O212" s="729"/>
      <c r="P212" s="746"/>
      <c r="Q212" s="747"/>
      <c r="R212" s="748"/>
      <c r="T212" s="746"/>
      <c r="U212" s="731"/>
      <c r="V212" s="729"/>
      <c r="W212" s="746"/>
      <c r="X212" s="747"/>
      <c r="Y212" s="748"/>
      <c r="AA212" s="746"/>
      <c r="AB212" s="731"/>
      <c r="AC212" s="729"/>
      <c r="AD212" s="746"/>
      <c r="AE212" s="747"/>
      <c r="AF212" s="748"/>
      <c r="AH212" s="746"/>
      <c r="AI212" s="731"/>
      <c r="AJ212" s="729"/>
      <c r="AK212" s="746"/>
      <c r="AL212" s="747"/>
      <c r="AM212" s="748"/>
      <c r="AO212" s="746"/>
      <c r="AP212" s="731"/>
      <c r="AQ212" s="729"/>
      <c r="AR212" s="746"/>
      <c r="AS212" s="747"/>
      <c r="AT212" s="748"/>
      <c r="AV212" s="746"/>
      <c r="AW212" s="731"/>
      <c r="AX212" s="729"/>
      <c r="AY212" s="746"/>
      <c r="AZ212" s="747"/>
      <c r="BA212" s="748"/>
      <c r="BC212" s="746"/>
      <c r="BD212" s="731"/>
      <c r="BE212" s="729"/>
      <c r="BF212" s="746"/>
      <c r="BG212" s="747"/>
      <c r="BH212" s="748"/>
      <c r="BJ212" s="746"/>
      <c r="BK212" s="731"/>
      <c r="BL212" s="729"/>
      <c r="BM212" s="746"/>
      <c r="BN212" s="747"/>
      <c r="BO212" s="748"/>
      <c r="BQ212" s="746"/>
      <c r="BR212" s="731"/>
      <c r="BS212" s="729"/>
      <c r="BT212" s="746"/>
      <c r="BU212" s="747"/>
      <c r="BV212" s="748"/>
      <c r="BX212" s="746"/>
      <c r="BY212" s="731"/>
      <c r="BZ212" s="729"/>
      <c r="CA212" s="746"/>
      <c r="CB212" s="747"/>
      <c r="CC212" s="748"/>
      <c r="CE212" s="746"/>
      <c r="CF212" s="731"/>
      <c r="CG212" s="729"/>
      <c r="CH212" s="746"/>
      <c r="CI212" s="747"/>
      <c r="CJ212" s="748"/>
      <c r="CL212" s="746"/>
      <c r="CM212" s="731"/>
      <c r="CN212" s="729"/>
      <c r="CO212" s="746"/>
      <c r="CP212" s="747"/>
      <c r="CQ212" s="748"/>
      <c r="CS212" s="746"/>
      <c r="CT212" s="731"/>
      <c r="CU212" s="729"/>
      <c r="CV212" s="746"/>
      <c r="CW212" s="747"/>
      <c r="CX212" s="748"/>
      <c r="CZ212" s="746"/>
      <c r="DA212" s="731"/>
      <c r="DB212" s="729"/>
      <c r="DC212" s="746"/>
      <c r="DD212" s="747"/>
      <c r="DE212" s="748"/>
      <c r="DG212" s="746"/>
      <c r="DH212" s="731"/>
      <c r="DI212" s="729"/>
      <c r="DJ212" s="746"/>
      <c r="DK212" s="747"/>
      <c r="DL212" s="748"/>
      <c r="DN212" s="746"/>
      <c r="DO212" s="731"/>
      <c r="DP212" s="729"/>
      <c r="DQ212" s="746"/>
      <c r="DR212" s="747"/>
      <c r="DS212" s="748"/>
      <c r="DU212" s="746"/>
      <c r="DV212" s="731"/>
      <c r="DW212" s="729"/>
      <c r="DX212" s="746"/>
      <c r="DY212" s="747"/>
      <c r="DZ212" s="748"/>
      <c r="EB212" s="746"/>
      <c r="EC212" s="731"/>
      <c r="ED212" s="729"/>
      <c r="EE212" s="746"/>
      <c r="EF212" s="747"/>
      <c r="EG212" s="748"/>
      <c r="EI212" s="746"/>
      <c r="EJ212" s="731"/>
      <c r="EK212" s="729"/>
      <c r="EL212" s="746"/>
      <c r="EM212" s="747"/>
      <c r="EN212" s="748"/>
      <c r="EP212" s="746"/>
      <c r="EQ212" s="731"/>
      <c r="ER212" s="729"/>
      <c r="ES212" s="746"/>
      <c r="ET212" s="747"/>
      <c r="EU212" s="748"/>
      <c r="EW212" s="746"/>
      <c r="EX212" s="731"/>
      <c r="EY212" s="729"/>
      <c r="EZ212" s="746"/>
      <c r="FA212" s="747"/>
      <c r="FB212" s="748"/>
      <c r="FD212" s="746"/>
      <c r="FE212" s="731"/>
      <c r="FF212" s="729"/>
      <c r="FG212" s="746"/>
      <c r="FH212" s="747"/>
      <c r="FI212" s="748"/>
      <c r="FK212" s="746"/>
      <c r="FL212" s="731"/>
      <c r="FM212" s="729"/>
      <c r="FN212" s="746"/>
      <c r="FO212" s="747"/>
      <c r="FP212" s="748"/>
      <c r="FR212" s="746"/>
      <c r="FS212" s="731"/>
      <c r="FT212" s="729"/>
      <c r="FU212" s="746"/>
      <c r="FV212" s="747"/>
      <c r="FW212" s="748"/>
      <c r="FY212" s="746"/>
      <c r="FZ212" s="731"/>
      <c r="GA212" s="729"/>
      <c r="GB212" s="746"/>
      <c r="GC212" s="747"/>
      <c r="GD212" s="748"/>
      <c r="GF212" s="746"/>
      <c r="GG212" s="731"/>
      <c r="GH212" s="729"/>
      <c r="GI212" s="746"/>
      <c r="GJ212" s="747"/>
      <c r="GK212" s="748"/>
      <c r="GM212" s="746"/>
      <c r="GN212" s="731"/>
      <c r="GO212" s="729"/>
      <c r="GP212" s="746"/>
      <c r="GQ212" s="747"/>
      <c r="GR212" s="748"/>
      <c r="GT212" s="746"/>
      <c r="GU212" s="731"/>
      <c r="GV212" s="729"/>
      <c r="GW212" s="746"/>
      <c r="GX212" s="747"/>
      <c r="GY212" s="748"/>
      <c r="HA212" s="746"/>
      <c r="HB212" s="731"/>
      <c r="HC212" s="729"/>
      <c r="HD212" s="746"/>
      <c r="HE212" s="747"/>
      <c r="HF212" s="748"/>
      <c r="HH212" s="746"/>
      <c r="HI212" s="731"/>
      <c r="HJ212" s="729"/>
      <c r="HK212" s="746"/>
      <c r="HL212" s="747"/>
      <c r="HM212" s="748"/>
      <c r="HO212" s="746"/>
      <c r="HP212" s="731"/>
      <c r="HQ212" s="729"/>
      <c r="HR212" s="746"/>
      <c r="HS212" s="747"/>
      <c r="HT212" s="748"/>
      <c r="HV212" s="746"/>
      <c r="HW212" s="731"/>
      <c r="HX212" s="729"/>
      <c r="HY212" s="746"/>
      <c r="HZ212" s="747"/>
      <c r="IA212" s="748"/>
      <c r="IC212" s="746"/>
      <c r="ID212" s="731"/>
      <c r="IE212" s="729"/>
    </row>
    <row r="213" spans="5:7" ht="12.75">
      <c r="E213" s="754"/>
      <c r="G213" s="760"/>
    </row>
    <row r="214" spans="3:7" ht="12.75">
      <c r="C214" s="731" t="s">
        <v>386</v>
      </c>
      <c r="E214" s="754"/>
      <c r="G214" s="760"/>
    </row>
    <row r="215" spans="5:7" ht="12.75">
      <c r="E215" s="754"/>
      <c r="G215" s="760"/>
    </row>
    <row r="216" spans="2:7" ht="12.75">
      <c r="B216" s="730" t="s">
        <v>387</v>
      </c>
      <c r="C216" s="731" t="s">
        <v>609</v>
      </c>
      <c r="E216" s="754"/>
      <c r="G216" s="760"/>
    </row>
    <row r="217" spans="3:7" ht="12.75">
      <c r="C217" s="731" t="s">
        <v>458</v>
      </c>
      <c r="E217" s="754"/>
      <c r="G217" s="760"/>
    </row>
    <row r="218" spans="3:7" ht="25.5">
      <c r="C218" s="731" t="s">
        <v>459</v>
      </c>
      <c r="D218" s="732" t="s">
        <v>139</v>
      </c>
      <c r="E218" s="732">
        <v>1</v>
      </c>
      <c r="F218" s="728"/>
      <c r="G218" s="728"/>
    </row>
    <row r="219" spans="3:7" ht="12.75">
      <c r="C219" s="731" t="s">
        <v>460</v>
      </c>
      <c r="D219" s="754" t="s">
        <v>461</v>
      </c>
      <c r="E219" s="733">
        <v>2</v>
      </c>
      <c r="F219" s="728"/>
      <c r="G219" s="728"/>
    </row>
    <row r="220" spans="3:7" ht="12.75">
      <c r="C220" s="731" t="s">
        <v>610</v>
      </c>
      <c r="D220" s="754" t="s">
        <v>461</v>
      </c>
      <c r="E220" s="733">
        <v>1</v>
      </c>
      <c r="F220" s="728"/>
      <c r="G220" s="728"/>
    </row>
    <row r="221" spans="3:7" ht="12.75">
      <c r="C221" s="731" t="s">
        <v>611</v>
      </c>
      <c r="D221" s="754" t="s">
        <v>461</v>
      </c>
      <c r="E221" s="733">
        <v>1</v>
      </c>
      <c r="F221" s="728"/>
      <c r="G221" s="728"/>
    </row>
    <row r="222" spans="3:7" ht="12.75">
      <c r="C222" s="731" t="s">
        <v>612</v>
      </c>
      <c r="D222" s="754" t="s">
        <v>139</v>
      </c>
      <c r="E222" s="733">
        <v>1</v>
      </c>
      <c r="F222" s="728"/>
      <c r="G222" s="728"/>
    </row>
    <row r="223" spans="3:7" ht="12.75">
      <c r="C223" s="731" t="s">
        <v>462</v>
      </c>
      <c r="D223" s="754" t="s">
        <v>461</v>
      </c>
      <c r="E223" s="733">
        <v>4</v>
      </c>
      <c r="F223" s="728"/>
      <c r="G223" s="728"/>
    </row>
    <row r="224" spans="3:7" ht="12.75">
      <c r="C224" s="731" t="s">
        <v>613</v>
      </c>
      <c r="D224" s="754"/>
      <c r="G224" s="760"/>
    </row>
    <row r="225" spans="3:7" ht="12.75">
      <c r="C225" s="731" t="s">
        <v>614</v>
      </c>
      <c r="D225" s="754" t="s">
        <v>463</v>
      </c>
      <c r="E225" s="733">
        <v>1</v>
      </c>
      <c r="F225" s="791"/>
      <c r="G225" s="791">
        <f>E225*F225</f>
        <v>0</v>
      </c>
    </row>
    <row r="226" spans="5:7" ht="12.75">
      <c r="E226" s="754"/>
      <c r="F226" s="798"/>
      <c r="G226" s="799"/>
    </row>
    <row r="227" spans="2:7" ht="12.75">
      <c r="B227" s="730" t="s">
        <v>388</v>
      </c>
      <c r="C227" s="1309" t="s">
        <v>615</v>
      </c>
      <c r="D227" s="1309"/>
      <c r="E227" s="732"/>
      <c r="F227" s="790"/>
      <c r="G227" s="799"/>
    </row>
    <row r="228" spans="3:7" ht="12.75">
      <c r="C228" s="731" t="s">
        <v>464</v>
      </c>
      <c r="D228" s="732" t="s">
        <v>139</v>
      </c>
      <c r="E228" s="732">
        <v>1</v>
      </c>
      <c r="F228" s="791"/>
      <c r="G228" s="791"/>
    </row>
    <row r="229" spans="3:7" ht="12.75">
      <c r="C229" s="731" t="s">
        <v>616</v>
      </c>
      <c r="D229" s="754" t="s">
        <v>139</v>
      </c>
      <c r="E229" s="732">
        <v>1</v>
      </c>
      <c r="F229" s="791"/>
      <c r="G229" s="791"/>
    </row>
    <row r="230" spans="3:7" ht="12.75">
      <c r="C230" s="731" t="s">
        <v>465</v>
      </c>
      <c r="D230" s="754" t="s">
        <v>139</v>
      </c>
      <c r="E230" s="732">
        <v>2</v>
      </c>
      <c r="F230" s="791"/>
      <c r="G230" s="791"/>
    </row>
    <row r="231" spans="3:7" ht="12.75">
      <c r="C231" s="240" t="s">
        <v>617</v>
      </c>
      <c r="D231" s="751" t="s">
        <v>139</v>
      </c>
      <c r="E231" s="761">
        <v>24</v>
      </c>
      <c r="F231" s="791"/>
      <c r="G231" s="791"/>
    </row>
    <row r="232" spans="3:7" ht="12.75">
      <c r="C232" s="731" t="s">
        <v>618</v>
      </c>
      <c r="D232" s="754" t="s">
        <v>139</v>
      </c>
      <c r="E232" s="732">
        <v>6</v>
      </c>
      <c r="F232" s="791"/>
      <c r="G232" s="791"/>
    </row>
    <row r="233" spans="3:7" ht="12.75">
      <c r="C233" s="731" t="s">
        <v>466</v>
      </c>
      <c r="D233" s="754" t="s">
        <v>139</v>
      </c>
      <c r="E233" s="732">
        <v>1</v>
      </c>
      <c r="F233" s="791"/>
      <c r="G233" s="791"/>
    </row>
    <row r="234" spans="3:7" ht="12.75">
      <c r="C234" s="731" t="s">
        <v>619</v>
      </c>
      <c r="D234" s="754" t="s">
        <v>139</v>
      </c>
      <c r="E234" s="732">
        <v>1</v>
      </c>
      <c r="F234" s="791"/>
      <c r="G234" s="791"/>
    </row>
    <row r="235" spans="3:7" ht="12.75">
      <c r="C235" s="731" t="s">
        <v>620</v>
      </c>
      <c r="D235" s="754" t="s">
        <v>139</v>
      </c>
      <c r="E235" s="732">
        <v>2</v>
      </c>
      <c r="F235" s="791"/>
      <c r="G235" s="791"/>
    </row>
    <row r="236" spans="3:7" ht="12.75">
      <c r="C236" s="731" t="s">
        <v>467</v>
      </c>
      <c r="D236" s="754" t="s">
        <v>139</v>
      </c>
      <c r="E236" s="732">
        <v>1</v>
      </c>
      <c r="F236" s="791"/>
      <c r="G236" s="791"/>
    </row>
    <row r="237" spans="3:7" ht="12.75">
      <c r="C237" s="731" t="s">
        <v>468</v>
      </c>
      <c r="D237" s="754" t="s">
        <v>139</v>
      </c>
      <c r="E237" s="732">
        <v>3</v>
      </c>
      <c r="F237" s="791"/>
      <c r="G237" s="791"/>
    </row>
    <row r="238" spans="3:7" ht="12.75">
      <c r="C238" s="731" t="s">
        <v>469</v>
      </c>
      <c r="D238" s="754" t="s">
        <v>139</v>
      </c>
      <c r="E238" s="732">
        <v>4</v>
      </c>
      <c r="F238" s="791"/>
      <c r="G238" s="791"/>
    </row>
    <row r="239" spans="3:7" ht="12.75">
      <c r="C239" s="731" t="s">
        <v>534</v>
      </c>
      <c r="D239" s="754" t="s">
        <v>139</v>
      </c>
      <c r="E239" s="732">
        <v>1</v>
      </c>
      <c r="F239" s="791"/>
      <c r="G239" s="791"/>
    </row>
    <row r="240" spans="3:7" ht="25.5">
      <c r="C240" s="731" t="s">
        <v>533</v>
      </c>
      <c r="E240" s="754"/>
      <c r="F240" s="798"/>
      <c r="G240" s="799"/>
    </row>
    <row r="241" spans="3:7" ht="12.75">
      <c r="C241" s="731" t="s">
        <v>621</v>
      </c>
      <c r="D241" s="754" t="s">
        <v>149</v>
      </c>
      <c r="E241" s="732">
        <v>1</v>
      </c>
      <c r="F241" s="791"/>
      <c r="G241" s="791">
        <f>E241*F241</f>
        <v>0</v>
      </c>
    </row>
    <row r="242" spans="5:7" ht="12.75">
      <c r="E242" s="754"/>
      <c r="F242" s="798"/>
      <c r="G242" s="799"/>
    </row>
    <row r="243" spans="2:7" ht="25.5">
      <c r="B243" s="730" t="s">
        <v>389</v>
      </c>
      <c r="C243" s="731" t="s">
        <v>622</v>
      </c>
      <c r="D243" s="732" t="s">
        <v>139</v>
      </c>
      <c r="E243" s="732">
        <v>1</v>
      </c>
      <c r="F243" s="791"/>
      <c r="G243" s="791"/>
    </row>
    <row r="244" spans="3:7" ht="12.75">
      <c r="C244" s="731" t="s">
        <v>470</v>
      </c>
      <c r="D244" s="732" t="s">
        <v>139</v>
      </c>
      <c r="E244" s="732">
        <v>1</v>
      </c>
      <c r="F244" s="791"/>
      <c r="G244" s="791"/>
    </row>
    <row r="245" spans="3:7" ht="12.75">
      <c r="C245" s="731" t="s">
        <v>471</v>
      </c>
      <c r="D245" s="732" t="s">
        <v>139</v>
      </c>
      <c r="E245" s="732">
        <v>1</v>
      </c>
      <c r="F245" s="791"/>
      <c r="G245" s="791"/>
    </row>
    <row r="246" spans="3:7" ht="12.75">
      <c r="C246" s="731" t="s">
        <v>623</v>
      </c>
      <c r="D246" s="732" t="s">
        <v>139</v>
      </c>
      <c r="E246" s="732">
        <v>29</v>
      </c>
      <c r="F246" s="791"/>
      <c r="G246" s="791"/>
    </row>
    <row r="247" spans="3:7" ht="12.75">
      <c r="C247" s="731" t="s">
        <v>472</v>
      </c>
      <c r="D247" s="754" t="s">
        <v>139</v>
      </c>
      <c r="E247" s="732">
        <v>1</v>
      </c>
      <c r="F247" s="791"/>
      <c r="G247" s="791"/>
    </row>
    <row r="248" spans="3:7" ht="12.75">
      <c r="C248" s="731" t="s">
        <v>473</v>
      </c>
      <c r="D248" s="754" t="s">
        <v>139</v>
      </c>
      <c r="E248" s="732">
        <v>4</v>
      </c>
      <c r="F248" s="791"/>
      <c r="G248" s="791"/>
    </row>
    <row r="249" spans="3:7" ht="25.5">
      <c r="C249" s="731" t="s">
        <v>533</v>
      </c>
      <c r="E249" s="754"/>
      <c r="F249" s="798"/>
      <c r="G249" s="799"/>
    </row>
    <row r="250" spans="3:7" ht="12.75">
      <c r="C250" s="731" t="s">
        <v>621</v>
      </c>
      <c r="D250" s="754" t="s">
        <v>149</v>
      </c>
      <c r="E250" s="732">
        <v>1</v>
      </c>
      <c r="F250" s="791"/>
      <c r="G250" s="791">
        <f>E250*F250</f>
        <v>0</v>
      </c>
    </row>
    <row r="251" spans="4:7" ht="12.75">
      <c r="D251" s="754"/>
      <c r="E251" s="732"/>
      <c r="F251" s="798"/>
      <c r="G251" s="799"/>
    </row>
    <row r="252" spans="2:7" ht="25.5">
      <c r="B252" s="730" t="s">
        <v>390</v>
      </c>
      <c r="C252" s="731" t="s">
        <v>624</v>
      </c>
      <c r="D252" s="732" t="s">
        <v>139</v>
      </c>
      <c r="E252" s="732">
        <v>1</v>
      </c>
      <c r="F252" s="791"/>
      <c r="G252" s="791"/>
    </row>
    <row r="253" spans="3:7" ht="12.75">
      <c r="C253" s="731" t="s">
        <v>470</v>
      </c>
      <c r="D253" s="732" t="s">
        <v>139</v>
      </c>
      <c r="E253" s="732">
        <v>1</v>
      </c>
      <c r="F253" s="791"/>
      <c r="G253" s="791"/>
    </row>
    <row r="254" spans="3:7" ht="12.75">
      <c r="C254" s="731" t="s">
        <v>471</v>
      </c>
      <c r="D254" s="732" t="s">
        <v>139</v>
      </c>
      <c r="E254" s="732">
        <v>1</v>
      </c>
      <c r="F254" s="791"/>
      <c r="G254" s="791"/>
    </row>
    <row r="255" spans="3:7" ht="12.75">
      <c r="C255" s="731" t="s">
        <v>623</v>
      </c>
      <c r="D255" s="732" t="s">
        <v>139</v>
      </c>
      <c r="E255" s="732">
        <v>20</v>
      </c>
      <c r="F255" s="791"/>
      <c r="G255" s="791"/>
    </row>
    <row r="256" spans="3:7" ht="12.75">
      <c r="C256" s="731" t="s">
        <v>472</v>
      </c>
      <c r="D256" s="754" t="s">
        <v>139</v>
      </c>
      <c r="E256" s="732">
        <v>1</v>
      </c>
      <c r="F256" s="791"/>
      <c r="G256" s="791"/>
    </row>
    <row r="257" spans="3:7" ht="12.75">
      <c r="C257" s="731" t="s">
        <v>473</v>
      </c>
      <c r="D257" s="754" t="s">
        <v>139</v>
      </c>
      <c r="E257" s="732">
        <v>4</v>
      </c>
      <c r="F257" s="791"/>
      <c r="G257" s="791"/>
    </row>
    <row r="258" spans="3:7" ht="25.5">
      <c r="C258" s="731" t="s">
        <v>533</v>
      </c>
      <c r="E258" s="754"/>
      <c r="F258" s="798"/>
      <c r="G258" s="799"/>
    </row>
    <row r="259" spans="3:7" ht="12.75">
      <c r="C259" s="731" t="s">
        <v>621</v>
      </c>
      <c r="D259" s="754" t="s">
        <v>149</v>
      </c>
      <c r="E259" s="732">
        <v>1</v>
      </c>
      <c r="F259" s="791"/>
      <c r="G259" s="791">
        <f>E259*F259</f>
        <v>0</v>
      </c>
    </row>
    <row r="260" spans="4:7" ht="12.75">
      <c r="D260" s="754"/>
      <c r="E260" s="732"/>
      <c r="F260" s="798"/>
      <c r="G260" s="799"/>
    </row>
    <row r="261" spans="2:7" ht="25.5">
      <c r="B261" s="730" t="s">
        <v>414</v>
      </c>
      <c r="C261" s="731" t="s">
        <v>625</v>
      </c>
      <c r="D261" s="732" t="s">
        <v>139</v>
      </c>
      <c r="E261" s="732">
        <v>1</v>
      </c>
      <c r="F261" s="791"/>
      <c r="G261" s="791"/>
    </row>
    <row r="262" spans="3:7" ht="12.75">
      <c r="C262" s="731" t="s">
        <v>474</v>
      </c>
      <c r="D262" s="732" t="s">
        <v>139</v>
      </c>
      <c r="E262" s="732">
        <v>1</v>
      </c>
      <c r="F262" s="791"/>
      <c r="G262" s="791"/>
    </row>
    <row r="263" spans="3:7" ht="12.75">
      <c r="C263" s="731" t="s">
        <v>473</v>
      </c>
      <c r="D263" s="732" t="s">
        <v>139</v>
      </c>
      <c r="E263" s="732">
        <v>4</v>
      </c>
      <c r="F263" s="791"/>
      <c r="G263" s="791"/>
    </row>
    <row r="264" spans="3:7" ht="12.75">
      <c r="C264" s="731" t="s">
        <v>626</v>
      </c>
      <c r="D264" s="732" t="s">
        <v>139</v>
      </c>
      <c r="E264" s="732">
        <v>1</v>
      </c>
      <c r="F264" s="791"/>
      <c r="G264" s="791"/>
    </row>
    <row r="265" spans="3:7" ht="12.75">
      <c r="C265" s="731" t="s">
        <v>627</v>
      </c>
      <c r="D265" s="732" t="s">
        <v>139</v>
      </c>
      <c r="E265" s="732">
        <v>5</v>
      </c>
      <c r="F265" s="791"/>
      <c r="G265" s="791"/>
    </row>
    <row r="266" spans="3:7" ht="12.75">
      <c r="C266" s="731" t="s">
        <v>623</v>
      </c>
      <c r="D266" s="732" t="s">
        <v>139</v>
      </c>
      <c r="E266" s="732">
        <v>7</v>
      </c>
      <c r="F266" s="791"/>
      <c r="G266" s="791"/>
    </row>
    <row r="267" spans="3:7" ht="12.75">
      <c r="C267" s="731" t="s">
        <v>628</v>
      </c>
      <c r="D267" s="732" t="s">
        <v>139</v>
      </c>
      <c r="E267" s="732">
        <v>4</v>
      </c>
      <c r="F267" s="791"/>
      <c r="G267" s="791"/>
    </row>
    <row r="268" spans="3:7" ht="12.75">
      <c r="C268" s="731" t="s">
        <v>629</v>
      </c>
      <c r="D268" s="732" t="s">
        <v>139</v>
      </c>
      <c r="E268" s="732">
        <v>4</v>
      </c>
      <c r="F268" s="791"/>
      <c r="G268" s="791"/>
    </row>
    <row r="269" spans="3:7" ht="12.75">
      <c r="C269" s="731" t="s">
        <v>630</v>
      </c>
      <c r="D269" s="732" t="s">
        <v>139</v>
      </c>
      <c r="E269" s="732">
        <v>4</v>
      </c>
      <c r="F269" s="791"/>
      <c r="G269" s="791"/>
    </row>
    <row r="270" spans="3:7" ht="12.75">
      <c r="C270" s="731" t="s">
        <v>631</v>
      </c>
      <c r="D270" s="732" t="s">
        <v>139</v>
      </c>
      <c r="E270" s="732">
        <v>4</v>
      </c>
      <c r="F270" s="791"/>
      <c r="G270" s="791"/>
    </row>
    <row r="271" spans="3:7" ht="25.5">
      <c r="C271" s="731" t="s">
        <v>533</v>
      </c>
      <c r="E271" s="732"/>
      <c r="F271" s="798"/>
      <c r="G271" s="799"/>
    </row>
    <row r="272" spans="3:7" ht="12.75">
      <c r="C272" s="731" t="s">
        <v>621</v>
      </c>
      <c r="D272" s="732" t="s">
        <v>475</v>
      </c>
      <c r="E272" s="732">
        <v>1</v>
      </c>
      <c r="F272" s="791"/>
      <c r="G272" s="791">
        <f>E272*F272</f>
        <v>0</v>
      </c>
    </row>
    <row r="273" spans="5:7" ht="12.75">
      <c r="E273" s="732"/>
      <c r="F273" s="798"/>
      <c r="G273" s="799"/>
    </row>
    <row r="274" spans="1:239" ht="13.5" thickBot="1">
      <c r="A274" s="755"/>
      <c r="B274" s="756"/>
      <c r="C274" s="757" t="s">
        <v>476</v>
      </c>
      <c r="D274" s="758"/>
      <c r="E274" s="758"/>
      <c r="F274" s="792"/>
      <c r="G274" s="797">
        <f>SUM(G214:G273)</f>
        <v>0</v>
      </c>
      <c r="H274" s="729"/>
      <c r="I274" s="746"/>
      <c r="J274" s="747"/>
      <c r="K274" s="748"/>
      <c r="M274" s="746"/>
      <c r="N274" s="731"/>
      <c r="O274" s="729"/>
      <c r="P274" s="746"/>
      <c r="Q274" s="747"/>
      <c r="R274" s="748"/>
      <c r="T274" s="746"/>
      <c r="U274" s="731"/>
      <c r="V274" s="729"/>
      <c r="W274" s="746"/>
      <c r="X274" s="747"/>
      <c r="Y274" s="748"/>
      <c r="AA274" s="746"/>
      <c r="AB274" s="731"/>
      <c r="AC274" s="729"/>
      <c r="AD274" s="746"/>
      <c r="AE274" s="747"/>
      <c r="AF274" s="748"/>
      <c r="AH274" s="746"/>
      <c r="AI274" s="731"/>
      <c r="AJ274" s="729"/>
      <c r="AK274" s="746"/>
      <c r="AL274" s="747"/>
      <c r="AM274" s="748"/>
      <c r="AO274" s="746"/>
      <c r="AP274" s="731"/>
      <c r="AQ274" s="729"/>
      <c r="AR274" s="746"/>
      <c r="AS274" s="747"/>
      <c r="AT274" s="748"/>
      <c r="AV274" s="746"/>
      <c r="AW274" s="731"/>
      <c r="AX274" s="729"/>
      <c r="AY274" s="746"/>
      <c r="AZ274" s="747"/>
      <c r="BA274" s="748"/>
      <c r="BC274" s="746"/>
      <c r="BD274" s="731"/>
      <c r="BE274" s="729"/>
      <c r="BF274" s="746"/>
      <c r="BG274" s="747"/>
      <c r="BH274" s="748"/>
      <c r="BJ274" s="746"/>
      <c r="BK274" s="731"/>
      <c r="BL274" s="729"/>
      <c r="BM274" s="746"/>
      <c r="BN274" s="747"/>
      <c r="BO274" s="748"/>
      <c r="BQ274" s="746"/>
      <c r="BR274" s="731"/>
      <c r="BS274" s="729"/>
      <c r="BT274" s="746"/>
      <c r="BU274" s="747"/>
      <c r="BV274" s="748"/>
      <c r="BX274" s="746"/>
      <c r="BY274" s="731"/>
      <c r="BZ274" s="729"/>
      <c r="CA274" s="746"/>
      <c r="CB274" s="747"/>
      <c r="CC274" s="748"/>
      <c r="CE274" s="746"/>
      <c r="CF274" s="731"/>
      <c r="CG274" s="729"/>
      <c r="CH274" s="746"/>
      <c r="CI274" s="747"/>
      <c r="CJ274" s="748"/>
      <c r="CL274" s="746"/>
      <c r="CM274" s="731"/>
      <c r="CN274" s="729"/>
      <c r="CO274" s="746"/>
      <c r="CP274" s="747"/>
      <c r="CQ274" s="748"/>
      <c r="CS274" s="746"/>
      <c r="CT274" s="731"/>
      <c r="CU274" s="729"/>
      <c r="CV274" s="746"/>
      <c r="CW274" s="747"/>
      <c r="CX274" s="748"/>
      <c r="CZ274" s="746"/>
      <c r="DA274" s="731"/>
      <c r="DB274" s="729"/>
      <c r="DC274" s="746"/>
      <c r="DD274" s="747"/>
      <c r="DE274" s="748"/>
      <c r="DG274" s="746"/>
      <c r="DH274" s="731"/>
      <c r="DI274" s="729"/>
      <c r="DJ274" s="746"/>
      <c r="DK274" s="747"/>
      <c r="DL274" s="748"/>
      <c r="DN274" s="746"/>
      <c r="DO274" s="731"/>
      <c r="DP274" s="729"/>
      <c r="DQ274" s="746"/>
      <c r="DR274" s="747"/>
      <c r="DS274" s="748"/>
      <c r="DU274" s="746"/>
      <c r="DV274" s="731"/>
      <c r="DW274" s="729"/>
      <c r="DX274" s="746"/>
      <c r="DY274" s="747"/>
      <c r="DZ274" s="748"/>
      <c r="EB274" s="746"/>
      <c r="EC274" s="731"/>
      <c r="ED274" s="729"/>
      <c r="EE274" s="746"/>
      <c r="EF274" s="747"/>
      <c r="EG274" s="748"/>
      <c r="EI274" s="746"/>
      <c r="EJ274" s="731"/>
      <c r="EK274" s="729"/>
      <c r="EL274" s="746"/>
      <c r="EM274" s="747"/>
      <c r="EN274" s="748"/>
      <c r="EP274" s="746"/>
      <c r="EQ274" s="731"/>
      <c r="ER274" s="729"/>
      <c r="ES274" s="746"/>
      <c r="ET274" s="747"/>
      <c r="EU274" s="748"/>
      <c r="EW274" s="746"/>
      <c r="EX274" s="731"/>
      <c r="EY274" s="729"/>
      <c r="EZ274" s="746"/>
      <c r="FA274" s="747"/>
      <c r="FB274" s="748"/>
      <c r="FD274" s="746"/>
      <c r="FE274" s="731"/>
      <c r="FF274" s="729"/>
      <c r="FG274" s="746"/>
      <c r="FH274" s="747"/>
      <c r="FI274" s="748"/>
      <c r="FK274" s="746"/>
      <c r="FL274" s="731"/>
      <c r="FM274" s="729"/>
      <c r="FN274" s="746"/>
      <c r="FO274" s="747"/>
      <c r="FP274" s="748"/>
      <c r="FR274" s="746"/>
      <c r="FS274" s="731"/>
      <c r="FT274" s="729"/>
      <c r="FU274" s="746"/>
      <c r="FV274" s="747"/>
      <c r="FW274" s="748"/>
      <c r="FY274" s="746"/>
      <c r="FZ274" s="731"/>
      <c r="GA274" s="729"/>
      <c r="GB274" s="746"/>
      <c r="GC274" s="747"/>
      <c r="GD274" s="748"/>
      <c r="GF274" s="746"/>
      <c r="GG274" s="731"/>
      <c r="GH274" s="729"/>
      <c r="GI274" s="746"/>
      <c r="GJ274" s="747"/>
      <c r="GK274" s="748"/>
      <c r="GM274" s="746"/>
      <c r="GN274" s="731"/>
      <c r="GO274" s="729"/>
      <c r="GP274" s="746"/>
      <c r="GQ274" s="747"/>
      <c r="GR274" s="748"/>
      <c r="GT274" s="746"/>
      <c r="GU274" s="731"/>
      <c r="GV274" s="729"/>
      <c r="GW274" s="746"/>
      <c r="GX274" s="747"/>
      <c r="GY274" s="748"/>
      <c r="HA274" s="746"/>
      <c r="HB274" s="731"/>
      <c r="HC274" s="729"/>
      <c r="HD274" s="746"/>
      <c r="HE274" s="747"/>
      <c r="HF274" s="748"/>
      <c r="HH274" s="746"/>
      <c r="HI274" s="731"/>
      <c r="HJ274" s="729"/>
      <c r="HK274" s="746"/>
      <c r="HL274" s="747"/>
      <c r="HM274" s="748"/>
      <c r="HO274" s="746"/>
      <c r="HP274" s="731"/>
      <c r="HQ274" s="729"/>
      <c r="HR274" s="746"/>
      <c r="HS274" s="747"/>
      <c r="HT274" s="748"/>
      <c r="HV274" s="746"/>
      <c r="HW274" s="731"/>
      <c r="HX274" s="729"/>
      <c r="HY274" s="746"/>
      <c r="HZ274" s="747"/>
      <c r="IA274" s="748"/>
      <c r="IC274" s="746"/>
      <c r="ID274" s="731"/>
      <c r="IE274" s="729"/>
    </row>
    <row r="275" spans="3:7" ht="12.75">
      <c r="C275" s="240"/>
      <c r="D275" s="751"/>
      <c r="E275" s="751"/>
      <c r="F275" s="762"/>
      <c r="G275" s="760"/>
    </row>
    <row r="276" ht="12.75">
      <c r="C276" s="240"/>
    </row>
    <row r="277" spans="2:239" ht="12.75">
      <c r="B277" s="793" t="s">
        <v>128</v>
      </c>
      <c r="C277" s="794" t="s">
        <v>477</v>
      </c>
      <c r="D277" s="803" t="s">
        <v>383</v>
      </c>
      <c r="E277" s="803" t="s">
        <v>384</v>
      </c>
      <c r="F277" s="804" t="s">
        <v>385</v>
      </c>
      <c r="G277" s="805" t="s">
        <v>370</v>
      </c>
      <c r="H277" s="729"/>
      <c r="I277" s="746"/>
      <c r="J277" s="747"/>
      <c r="K277" s="748"/>
      <c r="M277" s="746"/>
      <c r="N277" s="731"/>
      <c r="O277" s="729"/>
      <c r="P277" s="746"/>
      <c r="Q277" s="747"/>
      <c r="R277" s="748"/>
      <c r="T277" s="746"/>
      <c r="U277" s="731"/>
      <c r="V277" s="729"/>
      <c r="W277" s="746"/>
      <c r="X277" s="747"/>
      <c r="Y277" s="748"/>
      <c r="AA277" s="746"/>
      <c r="AB277" s="731"/>
      <c r="AC277" s="729"/>
      <c r="AD277" s="746"/>
      <c r="AE277" s="747"/>
      <c r="AF277" s="748"/>
      <c r="AH277" s="746"/>
      <c r="AI277" s="731"/>
      <c r="AJ277" s="729"/>
      <c r="AK277" s="746"/>
      <c r="AL277" s="747"/>
      <c r="AM277" s="748"/>
      <c r="AO277" s="746"/>
      <c r="AP277" s="731"/>
      <c r="AQ277" s="729"/>
      <c r="AR277" s="746"/>
      <c r="AS277" s="747"/>
      <c r="AT277" s="748"/>
      <c r="AV277" s="746"/>
      <c r="AW277" s="731"/>
      <c r="AX277" s="729"/>
      <c r="AY277" s="746"/>
      <c r="AZ277" s="747"/>
      <c r="BA277" s="748"/>
      <c r="BC277" s="746"/>
      <c r="BD277" s="731"/>
      <c r="BE277" s="729"/>
      <c r="BF277" s="746"/>
      <c r="BG277" s="747"/>
      <c r="BH277" s="748"/>
      <c r="BJ277" s="746"/>
      <c r="BK277" s="731"/>
      <c r="BL277" s="729"/>
      <c r="BM277" s="746"/>
      <c r="BN277" s="747"/>
      <c r="BO277" s="748"/>
      <c r="BQ277" s="746"/>
      <c r="BR277" s="731"/>
      <c r="BS277" s="729"/>
      <c r="BT277" s="746"/>
      <c r="BU277" s="747"/>
      <c r="BV277" s="748"/>
      <c r="BX277" s="746"/>
      <c r="BY277" s="731"/>
      <c r="BZ277" s="729"/>
      <c r="CA277" s="746"/>
      <c r="CB277" s="747"/>
      <c r="CC277" s="748"/>
      <c r="CE277" s="746"/>
      <c r="CF277" s="731"/>
      <c r="CG277" s="729"/>
      <c r="CH277" s="746"/>
      <c r="CI277" s="747"/>
      <c r="CJ277" s="748"/>
      <c r="CL277" s="746"/>
      <c r="CM277" s="731"/>
      <c r="CN277" s="729"/>
      <c r="CO277" s="746"/>
      <c r="CP277" s="747"/>
      <c r="CQ277" s="748"/>
      <c r="CS277" s="746"/>
      <c r="CT277" s="731"/>
      <c r="CU277" s="729"/>
      <c r="CV277" s="746"/>
      <c r="CW277" s="747"/>
      <c r="CX277" s="748"/>
      <c r="CZ277" s="746"/>
      <c r="DA277" s="731"/>
      <c r="DB277" s="729"/>
      <c r="DC277" s="746"/>
      <c r="DD277" s="747"/>
      <c r="DE277" s="748"/>
      <c r="DG277" s="746"/>
      <c r="DH277" s="731"/>
      <c r="DI277" s="729"/>
      <c r="DJ277" s="746"/>
      <c r="DK277" s="747"/>
      <c r="DL277" s="748"/>
      <c r="DN277" s="746"/>
      <c r="DO277" s="731"/>
      <c r="DP277" s="729"/>
      <c r="DQ277" s="746"/>
      <c r="DR277" s="747"/>
      <c r="DS277" s="748"/>
      <c r="DU277" s="746"/>
      <c r="DV277" s="731"/>
      <c r="DW277" s="729"/>
      <c r="DX277" s="746"/>
      <c r="DY277" s="747"/>
      <c r="DZ277" s="748"/>
      <c r="EB277" s="746"/>
      <c r="EC277" s="731"/>
      <c r="ED277" s="729"/>
      <c r="EE277" s="746"/>
      <c r="EF277" s="747"/>
      <c r="EG277" s="748"/>
      <c r="EI277" s="746"/>
      <c r="EJ277" s="731"/>
      <c r="EK277" s="729"/>
      <c r="EL277" s="746"/>
      <c r="EM277" s="747"/>
      <c r="EN277" s="748"/>
      <c r="EP277" s="746"/>
      <c r="EQ277" s="731"/>
      <c r="ER277" s="729"/>
      <c r="ES277" s="746"/>
      <c r="ET277" s="747"/>
      <c r="EU277" s="748"/>
      <c r="EW277" s="746"/>
      <c r="EX277" s="731"/>
      <c r="EY277" s="729"/>
      <c r="EZ277" s="746"/>
      <c r="FA277" s="747"/>
      <c r="FB277" s="748"/>
      <c r="FD277" s="746"/>
      <c r="FE277" s="731"/>
      <c r="FF277" s="729"/>
      <c r="FG277" s="746"/>
      <c r="FH277" s="747"/>
      <c r="FI277" s="748"/>
      <c r="FK277" s="746"/>
      <c r="FL277" s="731"/>
      <c r="FM277" s="729"/>
      <c r="FN277" s="746"/>
      <c r="FO277" s="747"/>
      <c r="FP277" s="748"/>
      <c r="FR277" s="746"/>
      <c r="FS277" s="731"/>
      <c r="FT277" s="729"/>
      <c r="FU277" s="746"/>
      <c r="FV277" s="747"/>
      <c r="FW277" s="748"/>
      <c r="FY277" s="746"/>
      <c r="FZ277" s="731"/>
      <c r="GA277" s="729"/>
      <c r="GB277" s="746"/>
      <c r="GC277" s="747"/>
      <c r="GD277" s="748"/>
      <c r="GF277" s="746"/>
      <c r="GG277" s="731"/>
      <c r="GH277" s="729"/>
      <c r="GI277" s="746"/>
      <c r="GJ277" s="747"/>
      <c r="GK277" s="748"/>
      <c r="GM277" s="746"/>
      <c r="GN277" s="731"/>
      <c r="GO277" s="729"/>
      <c r="GP277" s="746"/>
      <c r="GQ277" s="747"/>
      <c r="GR277" s="748"/>
      <c r="GT277" s="746"/>
      <c r="GU277" s="731"/>
      <c r="GV277" s="729"/>
      <c r="GW277" s="746"/>
      <c r="GX277" s="747"/>
      <c r="GY277" s="748"/>
      <c r="HA277" s="746"/>
      <c r="HB277" s="731"/>
      <c r="HC277" s="729"/>
      <c r="HD277" s="746"/>
      <c r="HE277" s="747"/>
      <c r="HF277" s="748"/>
      <c r="HH277" s="746"/>
      <c r="HI277" s="731"/>
      <c r="HJ277" s="729"/>
      <c r="HK277" s="746"/>
      <c r="HL277" s="747"/>
      <c r="HM277" s="748"/>
      <c r="HO277" s="746"/>
      <c r="HP277" s="731"/>
      <c r="HQ277" s="729"/>
      <c r="HR277" s="746"/>
      <c r="HS277" s="747"/>
      <c r="HT277" s="748"/>
      <c r="HV277" s="746"/>
      <c r="HW277" s="731"/>
      <c r="HX277" s="729"/>
      <c r="HY277" s="746"/>
      <c r="HZ277" s="747"/>
      <c r="IA277" s="748"/>
      <c r="IC277" s="746"/>
      <c r="ID277" s="731"/>
      <c r="IE277" s="729"/>
    </row>
    <row r="278" spans="5:7" ht="12.75">
      <c r="E278" s="732"/>
      <c r="F278" s="734"/>
      <c r="G278" s="753"/>
    </row>
    <row r="279" spans="3:7" ht="12.75">
      <c r="C279" s="731" t="s">
        <v>386</v>
      </c>
      <c r="E279" s="732"/>
      <c r="G279" s="760"/>
    </row>
    <row r="280" ht="12.75">
      <c r="G280" s="763"/>
    </row>
    <row r="281" spans="2:7" ht="12.75">
      <c r="B281" s="730" t="s">
        <v>387</v>
      </c>
      <c r="C281" s="731" t="s">
        <v>632</v>
      </c>
      <c r="D281" s="732" t="s">
        <v>167</v>
      </c>
      <c r="E281" s="732">
        <v>135</v>
      </c>
      <c r="F281" s="798"/>
      <c r="G281" s="799">
        <f>E281*F281</f>
        <v>0</v>
      </c>
    </row>
    <row r="282" spans="5:7" ht="12.75">
      <c r="E282" s="732"/>
      <c r="F282" s="798"/>
      <c r="G282" s="799"/>
    </row>
    <row r="283" spans="2:7" ht="12.75">
      <c r="B283" s="730" t="s">
        <v>388</v>
      </c>
      <c r="C283" s="731" t="s">
        <v>633</v>
      </c>
      <c r="D283" s="732" t="s">
        <v>167</v>
      </c>
      <c r="E283" s="732">
        <v>150</v>
      </c>
      <c r="F283" s="798"/>
      <c r="G283" s="799">
        <f>E283*F283</f>
        <v>0</v>
      </c>
    </row>
    <row r="284" spans="5:7" ht="12.75">
      <c r="E284" s="732"/>
      <c r="F284" s="798"/>
      <c r="G284" s="799"/>
    </row>
    <row r="285" spans="2:7" ht="12.75">
      <c r="B285" s="730" t="s">
        <v>389</v>
      </c>
      <c r="C285" s="731" t="s">
        <v>634</v>
      </c>
      <c r="D285" s="732" t="s">
        <v>139</v>
      </c>
      <c r="E285" s="732">
        <v>110</v>
      </c>
      <c r="F285" s="798"/>
      <c r="G285" s="799">
        <f>E285*F285</f>
        <v>0</v>
      </c>
    </row>
    <row r="286" spans="5:7" ht="12.75">
      <c r="E286" s="732"/>
      <c r="F286" s="798"/>
      <c r="G286" s="799"/>
    </row>
    <row r="287" spans="2:7" ht="12.75">
      <c r="B287" s="730" t="s">
        <v>390</v>
      </c>
      <c r="C287" s="731" t="s">
        <v>635</v>
      </c>
      <c r="D287" s="732" t="s">
        <v>139</v>
      </c>
      <c r="E287" s="732">
        <v>36</v>
      </c>
      <c r="F287" s="798"/>
      <c r="G287" s="799">
        <f>E287*F287</f>
        <v>0</v>
      </c>
    </row>
    <row r="288" spans="5:7" ht="12.75">
      <c r="E288" s="732"/>
      <c r="F288" s="798"/>
      <c r="G288" s="799"/>
    </row>
    <row r="289" spans="2:7" ht="12.75">
      <c r="B289" s="730" t="s">
        <v>414</v>
      </c>
      <c r="C289" s="731" t="s">
        <v>636</v>
      </c>
      <c r="D289" s="732" t="s">
        <v>139</v>
      </c>
      <c r="E289" s="732">
        <v>6</v>
      </c>
      <c r="F289" s="798"/>
      <c r="G289" s="799">
        <f>E289*F289</f>
        <v>0</v>
      </c>
    </row>
    <row r="290" spans="5:7" ht="12.75">
      <c r="E290" s="732"/>
      <c r="F290" s="798"/>
      <c r="G290" s="799"/>
    </row>
    <row r="291" spans="2:7" ht="12.75">
      <c r="B291" s="730" t="s">
        <v>391</v>
      </c>
      <c r="C291" s="731" t="s">
        <v>637</v>
      </c>
      <c r="D291" s="732" t="s">
        <v>139</v>
      </c>
      <c r="E291" s="732">
        <v>34</v>
      </c>
      <c r="F291" s="798"/>
      <c r="G291" s="799">
        <f>E291*F291</f>
        <v>0</v>
      </c>
    </row>
    <row r="292" spans="5:7" ht="12.75">
      <c r="E292" s="732"/>
      <c r="F292" s="798"/>
      <c r="G292" s="799"/>
    </row>
    <row r="293" spans="2:7" ht="12.75">
      <c r="B293" s="730" t="s">
        <v>392</v>
      </c>
      <c r="C293" s="731" t="s">
        <v>638</v>
      </c>
      <c r="D293" s="732" t="s">
        <v>139</v>
      </c>
      <c r="E293" s="732">
        <v>8</v>
      </c>
      <c r="F293" s="798"/>
      <c r="G293" s="799">
        <f>E293*F293</f>
        <v>0</v>
      </c>
    </row>
    <row r="294" spans="5:7" ht="12.75">
      <c r="E294" s="732"/>
      <c r="F294" s="798"/>
      <c r="G294" s="799"/>
    </row>
    <row r="295" spans="2:7" ht="12.75">
      <c r="B295" s="730" t="s">
        <v>393</v>
      </c>
      <c r="C295" s="731" t="s">
        <v>639</v>
      </c>
      <c r="D295" s="732" t="s">
        <v>139</v>
      </c>
      <c r="E295" s="732">
        <v>10</v>
      </c>
      <c r="F295" s="798"/>
      <c r="G295" s="799">
        <f>E295*F295</f>
        <v>0</v>
      </c>
    </row>
    <row r="296" spans="5:7" ht="12.75">
      <c r="E296" s="732"/>
      <c r="F296" s="798"/>
      <c r="G296" s="799"/>
    </row>
    <row r="297" spans="2:7" ht="12.75">
      <c r="B297" s="730" t="s">
        <v>394</v>
      </c>
      <c r="C297" s="731" t="s">
        <v>640</v>
      </c>
      <c r="D297" s="732" t="s">
        <v>139</v>
      </c>
      <c r="E297" s="732">
        <v>6</v>
      </c>
      <c r="F297" s="798"/>
      <c r="G297" s="799">
        <f>E297*F297</f>
        <v>0</v>
      </c>
    </row>
    <row r="298" spans="5:7" ht="12.75">
      <c r="E298" s="732"/>
      <c r="F298" s="798"/>
      <c r="G298" s="799"/>
    </row>
    <row r="299" spans="2:7" ht="25.5">
      <c r="B299" s="730" t="s">
        <v>395</v>
      </c>
      <c r="C299" s="731" t="s">
        <v>641</v>
      </c>
      <c r="D299" s="732" t="s">
        <v>139</v>
      </c>
      <c r="E299" s="732">
        <v>8</v>
      </c>
      <c r="F299" s="798"/>
      <c r="G299" s="799">
        <f>E299*F299</f>
        <v>0</v>
      </c>
    </row>
    <row r="300" spans="5:7" ht="12.75">
      <c r="E300" s="732"/>
      <c r="F300" s="798"/>
      <c r="G300" s="799"/>
    </row>
    <row r="301" spans="2:7" ht="12.75">
      <c r="B301" s="730" t="s">
        <v>396</v>
      </c>
      <c r="C301" s="731" t="s">
        <v>478</v>
      </c>
      <c r="E301" s="732"/>
      <c r="F301" s="790"/>
      <c r="G301" s="799"/>
    </row>
    <row r="302" spans="3:7" ht="12.75">
      <c r="C302" s="731" t="s">
        <v>642</v>
      </c>
      <c r="D302" s="732" t="s">
        <v>139</v>
      </c>
      <c r="E302" s="732">
        <v>1</v>
      </c>
      <c r="F302" s="798"/>
      <c r="G302" s="799">
        <f>E302*F302</f>
        <v>0</v>
      </c>
    </row>
    <row r="303" spans="5:7" ht="12.75">
      <c r="E303" s="732"/>
      <c r="F303" s="798"/>
      <c r="G303" s="799"/>
    </row>
    <row r="304" spans="2:7" ht="15">
      <c r="B304" s="730" t="s">
        <v>397</v>
      </c>
      <c r="C304" s="731" t="s">
        <v>510</v>
      </c>
      <c r="D304" s="732" t="s">
        <v>167</v>
      </c>
      <c r="E304" s="732">
        <v>15</v>
      </c>
      <c r="F304" s="798"/>
      <c r="G304" s="799">
        <f>E304*F304</f>
        <v>0</v>
      </c>
    </row>
    <row r="305" spans="5:7" ht="12.75">
      <c r="E305" s="732"/>
      <c r="F305" s="798"/>
      <c r="G305" s="799"/>
    </row>
    <row r="306" spans="2:7" ht="15">
      <c r="B306" s="730" t="s">
        <v>398</v>
      </c>
      <c r="C306" s="731" t="s">
        <v>511</v>
      </c>
      <c r="D306" s="732" t="s">
        <v>167</v>
      </c>
      <c r="E306" s="732">
        <v>130</v>
      </c>
      <c r="F306" s="798"/>
      <c r="G306" s="799">
        <f>E306*F306</f>
        <v>0</v>
      </c>
    </row>
    <row r="307" spans="5:7" ht="12.75">
      <c r="E307" s="732"/>
      <c r="F307" s="798"/>
      <c r="G307" s="799"/>
    </row>
    <row r="308" spans="2:7" ht="15">
      <c r="B308" s="730" t="s">
        <v>399</v>
      </c>
      <c r="C308" s="731" t="s">
        <v>512</v>
      </c>
      <c r="D308" s="732" t="s">
        <v>167</v>
      </c>
      <c r="E308" s="732">
        <v>340</v>
      </c>
      <c r="F308" s="798"/>
      <c r="G308" s="799">
        <f>E308*F308</f>
        <v>0</v>
      </c>
    </row>
    <row r="309" spans="5:7" ht="12.75">
      <c r="E309" s="732"/>
      <c r="F309" s="798"/>
      <c r="G309" s="799"/>
    </row>
    <row r="310" spans="2:7" ht="12.75">
      <c r="B310" s="730" t="s">
        <v>400</v>
      </c>
      <c r="C310" s="731" t="s">
        <v>479</v>
      </c>
      <c r="D310" s="732" t="s">
        <v>139</v>
      </c>
      <c r="E310" s="732">
        <v>12</v>
      </c>
      <c r="F310" s="798"/>
      <c r="G310" s="799">
        <f>E310*F310</f>
        <v>0</v>
      </c>
    </row>
    <row r="311" spans="5:7" ht="12.75">
      <c r="E311" s="732"/>
      <c r="F311" s="798"/>
      <c r="G311" s="799"/>
    </row>
    <row r="312" spans="2:7" ht="12.75">
      <c r="B312" s="730" t="s">
        <v>402</v>
      </c>
      <c r="C312" s="731" t="s">
        <v>480</v>
      </c>
      <c r="D312" s="732" t="s">
        <v>139</v>
      </c>
      <c r="E312" s="732">
        <v>8</v>
      </c>
      <c r="F312" s="798"/>
      <c r="G312" s="799">
        <f>E312*F312</f>
        <v>0</v>
      </c>
    </row>
    <row r="313" spans="5:7" ht="12.75">
      <c r="E313" s="732"/>
      <c r="F313" s="798"/>
      <c r="G313" s="799"/>
    </row>
    <row r="314" spans="2:7" ht="12.75">
      <c r="B314" s="730" t="s">
        <v>403</v>
      </c>
      <c r="C314" s="731" t="s">
        <v>643</v>
      </c>
      <c r="D314" s="732" t="s">
        <v>139</v>
      </c>
      <c r="E314" s="732">
        <v>32</v>
      </c>
      <c r="F314" s="798"/>
      <c r="G314" s="799">
        <f>E314*F314</f>
        <v>0</v>
      </c>
    </row>
    <row r="315" spans="5:7" ht="12.75">
      <c r="E315" s="732"/>
      <c r="F315" s="798"/>
      <c r="G315" s="799"/>
    </row>
    <row r="316" spans="2:7" ht="12.75">
      <c r="B316" s="730" t="s">
        <v>404</v>
      </c>
      <c r="C316" s="731" t="s">
        <v>525</v>
      </c>
      <c r="D316" s="764" t="s">
        <v>411</v>
      </c>
      <c r="E316" s="754">
        <v>0.05</v>
      </c>
      <c r="F316" s="800">
        <f>SUM(G279:G315)</f>
        <v>0</v>
      </c>
      <c r="G316" s="799">
        <f>E316*F316</f>
        <v>0</v>
      </c>
    </row>
    <row r="317" spans="5:7" ht="12.75">
      <c r="E317" s="732"/>
      <c r="F317" s="798"/>
      <c r="G317" s="799"/>
    </row>
    <row r="318" spans="2:7" ht="12.75">
      <c r="B318" s="730" t="s">
        <v>405</v>
      </c>
      <c r="C318" s="731" t="s">
        <v>644</v>
      </c>
      <c r="D318" s="732" t="s">
        <v>149</v>
      </c>
      <c r="E318" s="732">
        <v>1</v>
      </c>
      <c r="F318" s="798"/>
      <c r="G318" s="799">
        <f>E318*F318</f>
        <v>0</v>
      </c>
    </row>
    <row r="319" spans="5:7" ht="12.75">
      <c r="E319" s="732"/>
      <c r="F319" s="798"/>
      <c r="G319" s="799"/>
    </row>
    <row r="320" spans="1:239" ht="12.75" customHeight="1" thickBot="1">
      <c r="A320" s="755"/>
      <c r="B320" s="756"/>
      <c r="C320" s="1310" t="s">
        <v>481</v>
      </c>
      <c r="D320" s="1310"/>
      <c r="E320" s="1310"/>
      <c r="F320" s="792"/>
      <c r="G320" s="797">
        <f>SUM(G279:G319)</f>
        <v>0</v>
      </c>
      <c r="H320" s="729"/>
      <c r="I320" s="746"/>
      <c r="J320" s="747"/>
      <c r="K320" s="748"/>
      <c r="M320" s="746"/>
      <c r="N320" s="731"/>
      <c r="O320" s="729"/>
      <c r="P320" s="746"/>
      <c r="Q320" s="747"/>
      <c r="R320" s="748"/>
      <c r="T320" s="746"/>
      <c r="U320" s="731"/>
      <c r="V320" s="729"/>
      <c r="W320" s="746"/>
      <c r="X320" s="747"/>
      <c r="Y320" s="748"/>
      <c r="AA320" s="746"/>
      <c r="AB320" s="731"/>
      <c r="AC320" s="729"/>
      <c r="AD320" s="746"/>
      <c r="AE320" s="747"/>
      <c r="AF320" s="748"/>
      <c r="AH320" s="746"/>
      <c r="AI320" s="731"/>
      <c r="AJ320" s="729"/>
      <c r="AK320" s="746"/>
      <c r="AL320" s="747"/>
      <c r="AM320" s="748"/>
      <c r="AO320" s="746"/>
      <c r="AP320" s="731"/>
      <c r="AQ320" s="729"/>
      <c r="AR320" s="746"/>
      <c r="AS320" s="747"/>
      <c r="AT320" s="748"/>
      <c r="AV320" s="746"/>
      <c r="AW320" s="731"/>
      <c r="AX320" s="729"/>
      <c r="AY320" s="746"/>
      <c r="AZ320" s="747"/>
      <c r="BA320" s="748"/>
      <c r="BC320" s="746"/>
      <c r="BD320" s="731"/>
      <c r="BE320" s="729"/>
      <c r="BF320" s="746"/>
      <c r="BG320" s="747"/>
      <c r="BH320" s="748"/>
      <c r="BJ320" s="746"/>
      <c r="BK320" s="731"/>
      <c r="BL320" s="729"/>
      <c r="BM320" s="746"/>
      <c r="BN320" s="747"/>
      <c r="BO320" s="748"/>
      <c r="BQ320" s="746"/>
      <c r="BR320" s="731"/>
      <c r="BS320" s="729"/>
      <c r="BT320" s="746"/>
      <c r="BU320" s="747"/>
      <c r="BV320" s="748"/>
      <c r="BX320" s="746"/>
      <c r="BY320" s="731"/>
      <c r="BZ320" s="729"/>
      <c r="CA320" s="746"/>
      <c r="CB320" s="747"/>
      <c r="CC320" s="748"/>
      <c r="CE320" s="746"/>
      <c r="CF320" s="731"/>
      <c r="CG320" s="729"/>
      <c r="CH320" s="746"/>
      <c r="CI320" s="747"/>
      <c r="CJ320" s="748"/>
      <c r="CL320" s="746"/>
      <c r="CM320" s="731"/>
      <c r="CN320" s="729"/>
      <c r="CO320" s="746"/>
      <c r="CP320" s="747"/>
      <c r="CQ320" s="748"/>
      <c r="CS320" s="746"/>
      <c r="CT320" s="731"/>
      <c r="CU320" s="729"/>
      <c r="CV320" s="746"/>
      <c r="CW320" s="747"/>
      <c r="CX320" s="748"/>
      <c r="CZ320" s="746"/>
      <c r="DA320" s="731"/>
      <c r="DB320" s="729"/>
      <c r="DC320" s="746"/>
      <c r="DD320" s="747"/>
      <c r="DE320" s="748"/>
      <c r="DG320" s="746"/>
      <c r="DH320" s="731"/>
      <c r="DI320" s="729"/>
      <c r="DJ320" s="746"/>
      <c r="DK320" s="747"/>
      <c r="DL320" s="748"/>
      <c r="DN320" s="746"/>
      <c r="DO320" s="731"/>
      <c r="DP320" s="729"/>
      <c r="DQ320" s="746"/>
      <c r="DR320" s="747"/>
      <c r="DS320" s="748"/>
      <c r="DU320" s="746"/>
      <c r="DV320" s="731"/>
      <c r="DW320" s="729"/>
      <c r="DX320" s="746"/>
      <c r="DY320" s="747"/>
      <c r="DZ320" s="748"/>
      <c r="EB320" s="746"/>
      <c r="EC320" s="731"/>
      <c r="ED320" s="729"/>
      <c r="EE320" s="746"/>
      <c r="EF320" s="747"/>
      <c r="EG320" s="748"/>
      <c r="EI320" s="746"/>
      <c r="EJ320" s="731"/>
      <c r="EK320" s="729"/>
      <c r="EL320" s="746"/>
      <c r="EM320" s="747"/>
      <c r="EN320" s="748"/>
      <c r="EP320" s="746"/>
      <c r="EQ320" s="731"/>
      <c r="ER320" s="729"/>
      <c r="ES320" s="746"/>
      <c r="ET320" s="747"/>
      <c r="EU320" s="748"/>
      <c r="EW320" s="746"/>
      <c r="EX320" s="731"/>
      <c r="EY320" s="729"/>
      <c r="EZ320" s="746"/>
      <c r="FA320" s="747"/>
      <c r="FB320" s="748"/>
      <c r="FD320" s="746"/>
      <c r="FE320" s="731"/>
      <c r="FF320" s="729"/>
      <c r="FG320" s="746"/>
      <c r="FH320" s="747"/>
      <c r="FI320" s="748"/>
      <c r="FK320" s="746"/>
      <c r="FL320" s="731"/>
      <c r="FM320" s="729"/>
      <c r="FN320" s="746"/>
      <c r="FO320" s="747"/>
      <c r="FP320" s="748"/>
      <c r="FR320" s="746"/>
      <c r="FS320" s="731"/>
      <c r="FT320" s="729"/>
      <c r="FU320" s="746"/>
      <c r="FV320" s="747"/>
      <c r="FW320" s="748"/>
      <c r="FY320" s="746"/>
      <c r="FZ320" s="731"/>
      <c r="GA320" s="729"/>
      <c r="GB320" s="746"/>
      <c r="GC320" s="747"/>
      <c r="GD320" s="748"/>
      <c r="GF320" s="746"/>
      <c r="GG320" s="731"/>
      <c r="GH320" s="729"/>
      <c r="GI320" s="746"/>
      <c r="GJ320" s="747"/>
      <c r="GK320" s="748"/>
      <c r="GM320" s="746"/>
      <c r="GN320" s="731"/>
      <c r="GO320" s="729"/>
      <c r="GP320" s="746"/>
      <c r="GQ320" s="747"/>
      <c r="GR320" s="748"/>
      <c r="GT320" s="746"/>
      <c r="GU320" s="731"/>
      <c r="GV320" s="729"/>
      <c r="GW320" s="746"/>
      <c r="GX320" s="747"/>
      <c r="GY320" s="748"/>
      <c r="HA320" s="746"/>
      <c r="HB320" s="731"/>
      <c r="HC320" s="729"/>
      <c r="HD320" s="746"/>
      <c r="HE320" s="747"/>
      <c r="HF320" s="748"/>
      <c r="HH320" s="746"/>
      <c r="HI320" s="731"/>
      <c r="HJ320" s="729"/>
      <c r="HK320" s="746"/>
      <c r="HL320" s="747"/>
      <c r="HM320" s="748"/>
      <c r="HO320" s="746"/>
      <c r="HP320" s="731"/>
      <c r="HQ320" s="729"/>
      <c r="HR320" s="746"/>
      <c r="HS320" s="747"/>
      <c r="HT320" s="748"/>
      <c r="HV320" s="746"/>
      <c r="HW320" s="731"/>
      <c r="HX320" s="729"/>
      <c r="HY320" s="746"/>
      <c r="HZ320" s="747"/>
      <c r="IA320" s="748"/>
      <c r="IC320" s="746"/>
      <c r="ID320" s="731"/>
      <c r="IE320" s="729"/>
    </row>
    <row r="321" spans="5:7" ht="12.75">
      <c r="E321" s="732"/>
      <c r="G321" s="760"/>
    </row>
    <row r="322" spans="5:7" ht="12.75">
      <c r="E322" s="732"/>
      <c r="G322" s="760"/>
    </row>
    <row r="323" spans="2:239" ht="12.75">
      <c r="B323" s="793" t="s">
        <v>129</v>
      </c>
      <c r="C323" s="794" t="s">
        <v>373</v>
      </c>
      <c r="D323" s="803" t="s">
        <v>383</v>
      </c>
      <c r="E323" s="803" t="s">
        <v>514</v>
      </c>
      <c r="F323" s="804" t="s">
        <v>385</v>
      </c>
      <c r="G323" s="805" t="s">
        <v>370</v>
      </c>
      <c r="H323" s="729"/>
      <c r="I323" s="746"/>
      <c r="J323" s="747"/>
      <c r="K323" s="748"/>
      <c r="M323" s="746"/>
      <c r="N323" s="731"/>
      <c r="O323" s="729"/>
      <c r="P323" s="746"/>
      <c r="Q323" s="747"/>
      <c r="R323" s="748"/>
      <c r="T323" s="746"/>
      <c r="U323" s="731"/>
      <c r="V323" s="729"/>
      <c r="W323" s="746"/>
      <c r="X323" s="747"/>
      <c r="Y323" s="748"/>
      <c r="AA323" s="746"/>
      <c r="AB323" s="731"/>
      <c r="AC323" s="729"/>
      <c r="AD323" s="746"/>
      <c r="AE323" s="747"/>
      <c r="AF323" s="748"/>
      <c r="AH323" s="746"/>
      <c r="AI323" s="731"/>
      <c r="AJ323" s="729"/>
      <c r="AK323" s="746"/>
      <c r="AL323" s="747"/>
      <c r="AM323" s="748"/>
      <c r="AO323" s="746"/>
      <c r="AP323" s="731"/>
      <c r="AQ323" s="729"/>
      <c r="AR323" s="746"/>
      <c r="AS323" s="747"/>
      <c r="AT323" s="748"/>
      <c r="AV323" s="746"/>
      <c r="AW323" s="731"/>
      <c r="AX323" s="729"/>
      <c r="AY323" s="746"/>
      <c r="AZ323" s="747"/>
      <c r="BA323" s="748"/>
      <c r="BC323" s="746"/>
      <c r="BD323" s="731"/>
      <c r="BE323" s="729"/>
      <c r="BF323" s="746"/>
      <c r="BG323" s="747"/>
      <c r="BH323" s="748"/>
      <c r="BJ323" s="746"/>
      <c r="BK323" s="731"/>
      <c r="BL323" s="729"/>
      <c r="BM323" s="746"/>
      <c r="BN323" s="747"/>
      <c r="BO323" s="748"/>
      <c r="BQ323" s="746"/>
      <c r="BR323" s="731"/>
      <c r="BS323" s="729"/>
      <c r="BT323" s="746"/>
      <c r="BU323" s="747"/>
      <c r="BV323" s="748"/>
      <c r="BX323" s="746"/>
      <c r="BY323" s="731"/>
      <c r="BZ323" s="729"/>
      <c r="CA323" s="746"/>
      <c r="CB323" s="747"/>
      <c r="CC323" s="748"/>
      <c r="CE323" s="746"/>
      <c r="CF323" s="731"/>
      <c r="CG323" s="729"/>
      <c r="CH323" s="746"/>
      <c r="CI323" s="747"/>
      <c r="CJ323" s="748"/>
      <c r="CL323" s="746"/>
      <c r="CM323" s="731"/>
      <c r="CN323" s="729"/>
      <c r="CO323" s="746"/>
      <c r="CP323" s="747"/>
      <c r="CQ323" s="748"/>
      <c r="CS323" s="746"/>
      <c r="CT323" s="731"/>
      <c r="CU323" s="729"/>
      <c r="CV323" s="746"/>
      <c r="CW323" s="747"/>
      <c r="CX323" s="748"/>
      <c r="CZ323" s="746"/>
      <c r="DA323" s="731"/>
      <c r="DB323" s="729"/>
      <c r="DC323" s="746"/>
      <c r="DD323" s="747"/>
      <c r="DE323" s="748"/>
      <c r="DG323" s="746"/>
      <c r="DH323" s="731"/>
      <c r="DI323" s="729"/>
      <c r="DJ323" s="746"/>
      <c r="DK323" s="747"/>
      <c r="DL323" s="748"/>
      <c r="DN323" s="746"/>
      <c r="DO323" s="731"/>
      <c r="DP323" s="729"/>
      <c r="DQ323" s="746"/>
      <c r="DR323" s="747"/>
      <c r="DS323" s="748"/>
      <c r="DU323" s="746"/>
      <c r="DV323" s="731"/>
      <c r="DW323" s="729"/>
      <c r="DX323" s="746"/>
      <c r="DY323" s="747"/>
      <c r="DZ323" s="748"/>
      <c r="EB323" s="746"/>
      <c r="EC323" s="731"/>
      <c r="ED323" s="729"/>
      <c r="EE323" s="746"/>
      <c r="EF323" s="747"/>
      <c r="EG323" s="748"/>
      <c r="EI323" s="746"/>
      <c r="EJ323" s="731"/>
      <c r="EK323" s="729"/>
      <c r="EL323" s="746"/>
      <c r="EM323" s="747"/>
      <c r="EN323" s="748"/>
      <c r="EP323" s="746"/>
      <c r="EQ323" s="731"/>
      <c r="ER323" s="729"/>
      <c r="ES323" s="746"/>
      <c r="ET323" s="747"/>
      <c r="EU323" s="748"/>
      <c r="EW323" s="746"/>
      <c r="EX323" s="731"/>
      <c r="EY323" s="729"/>
      <c r="EZ323" s="746"/>
      <c r="FA323" s="747"/>
      <c r="FB323" s="748"/>
      <c r="FD323" s="746"/>
      <c r="FE323" s="731"/>
      <c r="FF323" s="729"/>
      <c r="FG323" s="746"/>
      <c r="FH323" s="747"/>
      <c r="FI323" s="748"/>
      <c r="FK323" s="746"/>
      <c r="FL323" s="731"/>
      <c r="FM323" s="729"/>
      <c r="FN323" s="746"/>
      <c r="FO323" s="747"/>
      <c r="FP323" s="748"/>
      <c r="FR323" s="746"/>
      <c r="FS323" s="731"/>
      <c r="FT323" s="729"/>
      <c r="FU323" s="746"/>
      <c r="FV323" s="747"/>
      <c r="FW323" s="748"/>
      <c r="FY323" s="746"/>
      <c r="FZ323" s="731"/>
      <c r="GA323" s="729"/>
      <c r="GB323" s="746"/>
      <c r="GC323" s="747"/>
      <c r="GD323" s="748"/>
      <c r="GF323" s="746"/>
      <c r="GG323" s="731"/>
      <c r="GH323" s="729"/>
      <c r="GI323" s="746"/>
      <c r="GJ323" s="747"/>
      <c r="GK323" s="748"/>
      <c r="GM323" s="746"/>
      <c r="GN323" s="731"/>
      <c r="GO323" s="729"/>
      <c r="GP323" s="746"/>
      <c r="GQ323" s="747"/>
      <c r="GR323" s="748"/>
      <c r="GT323" s="746"/>
      <c r="GU323" s="731"/>
      <c r="GV323" s="729"/>
      <c r="GW323" s="746"/>
      <c r="GX323" s="747"/>
      <c r="GY323" s="748"/>
      <c r="HA323" s="746"/>
      <c r="HB323" s="731"/>
      <c r="HC323" s="729"/>
      <c r="HD323" s="746"/>
      <c r="HE323" s="747"/>
      <c r="HF323" s="748"/>
      <c r="HH323" s="746"/>
      <c r="HI323" s="731"/>
      <c r="HJ323" s="729"/>
      <c r="HK323" s="746"/>
      <c r="HL323" s="747"/>
      <c r="HM323" s="748"/>
      <c r="HO323" s="746"/>
      <c r="HP323" s="731"/>
      <c r="HQ323" s="729"/>
      <c r="HR323" s="746"/>
      <c r="HS323" s="747"/>
      <c r="HT323" s="748"/>
      <c r="HV323" s="746"/>
      <c r="HW323" s="731"/>
      <c r="HX323" s="729"/>
      <c r="HY323" s="746"/>
      <c r="HZ323" s="747"/>
      <c r="IA323" s="748"/>
      <c r="IC323" s="746"/>
      <c r="ID323" s="731"/>
      <c r="IE323" s="729"/>
    </row>
    <row r="324" spans="5:7" ht="12.75">
      <c r="E324" s="732"/>
      <c r="G324" s="760"/>
    </row>
    <row r="325" spans="2:7" ht="12.75">
      <c r="B325" s="730" t="s">
        <v>387</v>
      </c>
      <c r="C325" s="731" t="s">
        <v>645</v>
      </c>
      <c r="D325" s="732" t="s">
        <v>139</v>
      </c>
      <c r="E325" s="732">
        <v>70</v>
      </c>
      <c r="F325" s="1287"/>
      <c r="G325" s="791">
        <f>E325*F325</f>
        <v>0</v>
      </c>
    </row>
    <row r="326" spans="5:7" ht="12.75">
      <c r="E326" s="732"/>
      <c r="F326" s="798"/>
      <c r="G326" s="799"/>
    </row>
    <row r="327" spans="2:7" ht="12.75">
      <c r="B327" s="730" t="s">
        <v>388</v>
      </c>
      <c r="C327" s="731" t="s">
        <v>646</v>
      </c>
      <c r="D327" s="764" t="s">
        <v>167</v>
      </c>
      <c r="E327" s="732">
        <v>1960</v>
      </c>
      <c r="F327" s="1287"/>
      <c r="G327" s="791">
        <f>E327*F327</f>
        <v>0</v>
      </c>
    </row>
    <row r="328" spans="4:7" ht="12.75">
      <c r="D328" s="764"/>
      <c r="E328" s="732"/>
      <c r="F328" s="798"/>
      <c r="G328" s="799"/>
    </row>
    <row r="329" spans="2:7" ht="12.75">
      <c r="B329" s="730" t="s">
        <v>389</v>
      </c>
      <c r="C329" s="731" t="s">
        <v>647</v>
      </c>
      <c r="D329" s="764" t="s">
        <v>167</v>
      </c>
      <c r="E329" s="732">
        <v>28</v>
      </c>
      <c r="F329" s="1287"/>
      <c r="G329" s="791">
        <f>E329*F329</f>
        <v>0</v>
      </c>
    </row>
    <row r="330" spans="4:7" ht="12.75">
      <c r="D330" s="764"/>
      <c r="E330" s="732"/>
      <c r="F330" s="798"/>
      <c r="G330" s="799"/>
    </row>
    <row r="331" spans="2:7" ht="12.75">
      <c r="B331" s="730" t="s">
        <v>390</v>
      </c>
      <c r="C331" s="731" t="s">
        <v>648</v>
      </c>
      <c r="D331" s="764" t="s">
        <v>167</v>
      </c>
      <c r="E331" s="732">
        <v>8</v>
      </c>
      <c r="F331" s="1287"/>
      <c r="G331" s="791">
        <f>E331*F331</f>
        <v>0</v>
      </c>
    </row>
    <row r="332" spans="5:7" ht="12.75">
      <c r="E332" s="732"/>
      <c r="F332" s="798"/>
      <c r="G332" s="799"/>
    </row>
    <row r="333" spans="2:7" ht="12.75">
      <c r="B333" s="730" t="s">
        <v>414</v>
      </c>
      <c r="C333" s="731" t="s">
        <v>649</v>
      </c>
      <c r="D333" s="764" t="s">
        <v>167</v>
      </c>
      <c r="E333" s="732">
        <v>780</v>
      </c>
      <c r="F333" s="798"/>
      <c r="G333" s="791">
        <f>E333*F333</f>
        <v>0</v>
      </c>
    </row>
    <row r="334" spans="4:7" ht="12.75">
      <c r="D334" s="764"/>
      <c r="E334" s="732"/>
      <c r="F334" s="798"/>
      <c r="G334" s="799"/>
    </row>
    <row r="335" spans="2:7" ht="12.75">
      <c r="B335" s="730" t="s">
        <v>391</v>
      </c>
      <c r="C335" s="731" t="s">
        <v>650</v>
      </c>
      <c r="D335" s="764" t="s">
        <v>167</v>
      </c>
      <c r="E335" s="732">
        <v>70</v>
      </c>
      <c r="F335" s="798"/>
      <c r="G335" s="791">
        <f>E335*F335</f>
        <v>0</v>
      </c>
    </row>
    <row r="336" spans="4:7" ht="12.75">
      <c r="D336" s="764"/>
      <c r="E336" s="732"/>
      <c r="F336" s="798"/>
      <c r="G336" s="799"/>
    </row>
    <row r="337" spans="2:7" ht="25.5">
      <c r="B337" s="730" t="s">
        <v>392</v>
      </c>
      <c r="C337" s="731" t="s">
        <v>651</v>
      </c>
      <c r="D337" s="764" t="s">
        <v>139</v>
      </c>
      <c r="E337" s="732">
        <v>1</v>
      </c>
      <c r="F337" s="798"/>
      <c r="G337" s="791">
        <f>E337*F337</f>
        <v>0</v>
      </c>
    </row>
    <row r="338" spans="4:7" ht="12.75">
      <c r="D338" s="764"/>
      <c r="E338" s="732"/>
      <c r="F338" s="798"/>
      <c r="G338" s="799"/>
    </row>
    <row r="339" spans="2:7" ht="25.5">
      <c r="B339" s="730" t="s">
        <v>393</v>
      </c>
      <c r="C339" s="731" t="s">
        <v>652</v>
      </c>
      <c r="D339" s="732" t="s">
        <v>139</v>
      </c>
      <c r="E339" s="732">
        <v>1</v>
      </c>
      <c r="F339" s="798"/>
      <c r="G339" s="791">
        <f>E339*F339</f>
        <v>0</v>
      </c>
    </row>
    <row r="340" spans="5:7" ht="12.75">
      <c r="E340" s="732"/>
      <c r="F340" s="798"/>
      <c r="G340" s="799"/>
    </row>
    <row r="341" spans="2:7" ht="12.75">
      <c r="B341" s="730" t="s">
        <v>394</v>
      </c>
      <c r="C341" s="731" t="s">
        <v>653</v>
      </c>
      <c r="D341" s="732" t="s">
        <v>139</v>
      </c>
      <c r="E341" s="732">
        <v>2</v>
      </c>
      <c r="F341" s="798"/>
      <c r="G341" s="791">
        <f>E341*F341</f>
        <v>0</v>
      </c>
    </row>
    <row r="342" spans="5:7" ht="12.75">
      <c r="E342" s="732"/>
      <c r="F342" s="798"/>
      <c r="G342" s="799"/>
    </row>
    <row r="343" spans="2:7" ht="12.75">
      <c r="B343" s="730" t="s">
        <v>395</v>
      </c>
      <c r="C343" s="731" t="s">
        <v>654</v>
      </c>
      <c r="D343" s="732" t="s">
        <v>139</v>
      </c>
      <c r="E343" s="732">
        <v>1</v>
      </c>
      <c r="F343" s="798"/>
      <c r="G343" s="791">
        <f>E343*F343</f>
        <v>0</v>
      </c>
    </row>
    <row r="344" spans="5:7" ht="12.75">
      <c r="E344" s="732"/>
      <c r="F344" s="798"/>
      <c r="G344" s="799"/>
    </row>
    <row r="345" spans="2:7" ht="12.75">
      <c r="B345" s="730" t="s">
        <v>396</v>
      </c>
      <c r="C345" s="731" t="s">
        <v>655</v>
      </c>
      <c r="D345" s="732" t="s">
        <v>139</v>
      </c>
      <c r="E345" s="732">
        <v>3</v>
      </c>
      <c r="F345" s="798"/>
      <c r="G345" s="791">
        <f>E345*F345</f>
        <v>0</v>
      </c>
    </row>
    <row r="346" spans="5:7" ht="12.75">
      <c r="E346" s="732"/>
      <c r="F346" s="798"/>
      <c r="G346" s="799"/>
    </row>
    <row r="347" spans="2:7" ht="12.75" customHeight="1">
      <c r="B347" s="730" t="s">
        <v>397</v>
      </c>
      <c r="C347" s="731" t="s">
        <v>656</v>
      </c>
      <c r="D347" s="732" t="s">
        <v>139</v>
      </c>
      <c r="E347" s="732">
        <v>1</v>
      </c>
      <c r="F347" s="798"/>
      <c r="G347" s="791">
        <f>E347*F347</f>
        <v>0</v>
      </c>
    </row>
    <row r="348" spans="5:7" ht="12.75" customHeight="1">
      <c r="E348" s="732"/>
      <c r="F348" s="798"/>
      <c r="G348" s="799"/>
    </row>
    <row r="349" spans="2:7" ht="12.75">
      <c r="B349" s="730" t="s">
        <v>398</v>
      </c>
      <c r="C349" s="731" t="s">
        <v>482</v>
      </c>
      <c r="E349" s="732"/>
      <c r="F349" s="798"/>
      <c r="G349" s="799"/>
    </row>
    <row r="350" spans="3:7" ht="12.75">
      <c r="C350" s="731" t="s">
        <v>483</v>
      </c>
      <c r="E350" s="732"/>
      <c r="F350" s="798"/>
      <c r="G350" s="799"/>
    </row>
    <row r="351" spans="3:7" ht="12.75">
      <c r="C351" s="731" t="s">
        <v>484</v>
      </c>
      <c r="E351" s="732"/>
      <c r="F351" s="798"/>
      <c r="G351" s="799"/>
    </row>
    <row r="352" spans="3:7" ht="12.75">
      <c r="C352" s="731" t="s">
        <v>485</v>
      </c>
      <c r="D352" s="732" t="s">
        <v>149</v>
      </c>
      <c r="E352" s="732">
        <v>1</v>
      </c>
      <c r="F352" s="798"/>
      <c r="G352" s="1287">
        <f>E352*F352</f>
        <v>0</v>
      </c>
    </row>
    <row r="353" spans="5:7" ht="12.75">
      <c r="E353" s="732"/>
      <c r="F353" s="798"/>
      <c r="G353" s="799"/>
    </row>
    <row r="354" spans="2:7" ht="12.75">
      <c r="B354" s="730" t="s">
        <v>399</v>
      </c>
      <c r="C354" s="731" t="s">
        <v>657</v>
      </c>
      <c r="D354" s="732" t="s">
        <v>139</v>
      </c>
      <c r="E354" s="732">
        <v>50</v>
      </c>
      <c r="F354" s="798"/>
      <c r="G354" s="791">
        <f>E354*F354</f>
        <v>0</v>
      </c>
    </row>
    <row r="355" spans="5:7" ht="12.75">
      <c r="E355" s="732"/>
      <c r="F355" s="798"/>
      <c r="G355" s="791"/>
    </row>
    <row r="356" spans="2:7" ht="12.75" customHeight="1">
      <c r="B356" s="730" t="s">
        <v>486</v>
      </c>
      <c r="C356" s="731" t="s">
        <v>658</v>
      </c>
      <c r="D356" s="764" t="s">
        <v>139</v>
      </c>
      <c r="E356" s="732">
        <v>1</v>
      </c>
      <c r="F356" s="798"/>
      <c r="G356" s="791">
        <f>E356*F356</f>
        <v>0</v>
      </c>
    </row>
    <row r="357" spans="4:7" ht="12.75">
      <c r="D357" s="764"/>
      <c r="E357" s="732"/>
      <c r="F357" s="798"/>
      <c r="G357" s="799"/>
    </row>
    <row r="358" spans="2:7" ht="25.5">
      <c r="B358" s="730" t="s">
        <v>402</v>
      </c>
      <c r="C358" s="731" t="s">
        <v>659</v>
      </c>
      <c r="D358" s="764" t="s">
        <v>167</v>
      </c>
      <c r="E358" s="732">
        <v>8</v>
      </c>
      <c r="F358" s="798"/>
      <c r="G358" s="791">
        <f>E358*F358</f>
        <v>0</v>
      </c>
    </row>
    <row r="359" spans="4:7" ht="12.75">
      <c r="D359" s="764"/>
      <c r="E359" s="732"/>
      <c r="F359" s="798"/>
      <c r="G359" s="799"/>
    </row>
    <row r="360" spans="2:7" ht="25.5">
      <c r="B360" s="730" t="s">
        <v>403</v>
      </c>
      <c r="C360" s="731" t="s">
        <v>660</v>
      </c>
      <c r="D360" s="764" t="s">
        <v>167</v>
      </c>
      <c r="E360" s="732">
        <v>58</v>
      </c>
      <c r="F360" s="798"/>
      <c r="G360" s="791">
        <f>E360*F360</f>
        <v>0</v>
      </c>
    </row>
    <row r="361" spans="4:7" ht="12.75">
      <c r="D361" s="764"/>
      <c r="E361" s="732"/>
      <c r="F361" s="798"/>
      <c r="G361" s="799"/>
    </row>
    <row r="362" spans="2:7" ht="12.75">
      <c r="B362" s="730" t="s">
        <v>404</v>
      </c>
      <c r="C362" s="731" t="s">
        <v>525</v>
      </c>
      <c r="D362" s="732" t="s">
        <v>411</v>
      </c>
      <c r="E362" s="754">
        <v>0.07</v>
      </c>
      <c r="F362" s="798">
        <f>SUM(G324:G361)</f>
        <v>0</v>
      </c>
      <c r="G362" s="799">
        <f>F362*E362</f>
        <v>0</v>
      </c>
    </row>
    <row r="363" spans="5:7" ht="12.75">
      <c r="E363" s="732"/>
      <c r="F363" s="798"/>
      <c r="G363" s="799"/>
    </row>
    <row r="364" spans="2:7" ht="12.75">
      <c r="B364" s="730" t="s">
        <v>405</v>
      </c>
      <c r="C364" s="731" t="s">
        <v>644</v>
      </c>
      <c r="D364" s="732" t="s">
        <v>149</v>
      </c>
      <c r="E364" s="732">
        <v>1</v>
      </c>
      <c r="F364" s="791"/>
      <c r="G364" s="791">
        <f>E364*F364</f>
        <v>0</v>
      </c>
    </row>
    <row r="365" spans="5:7" ht="12.75">
      <c r="E365" s="732"/>
      <c r="F365" s="798"/>
      <c r="G365" s="799"/>
    </row>
    <row r="366" spans="1:239" ht="13.5" thickBot="1">
      <c r="A366" s="755"/>
      <c r="B366" s="756"/>
      <c r="C366" s="757" t="s">
        <v>487</v>
      </c>
      <c r="D366" s="758"/>
      <c r="E366" s="758"/>
      <c r="F366" s="792"/>
      <c r="G366" s="797">
        <f>SUM(G325:G365)</f>
        <v>0</v>
      </c>
      <c r="H366" s="729"/>
      <c r="I366" s="746"/>
      <c r="J366" s="747"/>
      <c r="K366" s="748"/>
      <c r="M366" s="746"/>
      <c r="N366" s="731"/>
      <c r="O366" s="729"/>
      <c r="P366" s="746"/>
      <c r="Q366" s="747"/>
      <c r="R366" s="748"/>
      <c r="T366" s="746"/>
      <c r="U366" s="731"/>
      <c r="V366" s="729"/>
      <c r="W366" s="746"/>
      <c r="X366" s="747"/>
      <c r="Y366" s="748"/>
      <c r="AA366" s="746"/>
      <c r="AB366" s="731"/>
      <c r="AC366" s="729"/>
      <c r="AD366" s="746"/>
      <c r="AE366" s="747"/>
      <c r="AF366" s="748"/>
      <c r="AH366" s="746"/>
      <c r="AI366" s="731"/>
      <c r="AJ366" s="729"/>
      <c r="AK366" s="746"/>
      <c r="AL366" s="747"/>
      <c r="AM366" s="748"/>
      <c r="AO366" s="746"/>
      <c r="AP366" s="731"/>
      <c r="AQ366" s="729"/>
      <c r="AR366" s="746"/>
      <c r="AS366" s="747"/>
      <c r="AT366" s="748"/>
      <c r="AV366" s="746"/>
      <c r="AW366" s="731"/>
      <c r="AX366" s="729"/>
      <c r="AY366" s="746"/>
      <c r="AZ366" s="747"/>
      <c r="BA366" s="748"/>
      <c r="BC366" s="746"/>
      <c r="BD366" s="731"/>
      <c r="BE366" s="729"/>
      <c r="BF366" s="746"/>
      <c r="BG366" s="747"/>
      <c r="BH366" s="748"/>
      <c r="BJ366" s="746"/>
      <c r="BK366" s="731"/>
      <c r="BL366" s="729"/>
      <c r="BM366" s="746"/>
      <c r="BN366" s="747"/>
      <c r="BO366" s="748"/>
      <c r="BQ366" s="746"/>
      <c r="BR366" s="731"/>
      <c r="BS366" s="729"/>
      <c r="BT366" s="746"/>
      <c r="BU366" s="747"/>
      <c r="BV366" s="748"/>
      <c r="BX366" s="746"/>
      <c r="BY366" s="731"/>
      <c r="BZ366" s="729"/>
      <c r="CA366" s="746"/>
      <c r="CB366" s="747"/>
      <c r="CC366" s="748"/>
      <c r="CE366" s="746"/>
      <c r="CF366" s="731"/>
      <c r="CG366" s="729"/>
      <c r="CH366" s="746"/>
      <c r="CI366" s="747"/>
      <c r="CJ366" s="748"/>
      <c r="CL366" s="746"/>
      <c r="CM366" s="731"/>
      <c r="CN366" s="729"/>
      <c r="CO366" s="746"/>
      <c r="CP366" s="747"/>
      <c r="CQ366" s="748"/>
      <c r="CS366" s="746"/>
      <c r="CT366" s="731"/>
      <c r="CU366" s="729"/>
      <c r="CV366" s="746"/>
      <c r="CW366" s="747"/>
      <c r="CX366" s="748"/>
      <c r="CZ366" s="746"/>
      <c r="DA366" s="731"/>
      <c r="DB366" s="729"/>
      <c r="DC366" s="746"/>
      <c r="DD366" s="747"/>
      <c r="DE366" s="748"/>
      <c r="DG366" s="746"/>
      <c r="DH366" s="731"/>
      <c r="DI366" s="729"/>
      <c r="DJ366" s="746"/>
      <c r="DK366" s="747"/>
      <c r="DL366" s="748"/>
      <c r="DN366" s="746"/>
      <c r="DO366" s="731"/>
      <c r="DP366" s="729"/>
      <c r="DQ366" s="746"/>
      <c r="DR366" s="747"/>
      <c r="DS366" s="748"/>
      <c r="DU366" s="746"/>
      <c r="DV366" s="731"/>
      <c r="DW366" s="729"/>
      <c r="DX366" s="746"/>
      <c r="DY366" s="747"/>
      <c r="DZ366" s="748"/>
      <c r="EB366" s="746"/>
      <c r="EC366" s="731"/>
      <c r="ED366" s="729"/>
      <c r="EE366" s="746"/>
      <c r="EF366" s="747"/>
      <c r="EG366" s="748"/>
      <c r="EI366" s="746"/>
      <c r="EJ366" s="731"/>
      <c r="EK366" s="729"/>
      <c r="EL366" s="746"/>
      <c r="EM366" s="747"/>
      <c r="EN366" s="748"/>
      <c r="EP366" s="746"/>
      <c r="EQ366" s="731"/>
      <c r="ER366" s="729"/>
      <c r="ES366" s="746"/>
      <c r="ET366" s="747"/>
      <c r="EU366" s="748"/>
      <c r="EW366" s="746"/>
      <c r="EX366" s="731"/>
      <c r="EY366" s="729"/>
      <c r="EZ366" s="746"/>
      <c r="FA366" s="747"/>
      <c r="FB366" s="748"/>
      <c r="FD366" s="746"/>
      <c r="FE366" s="731"/>
      <c r="FF366" s="729"/>
      <c r="FG366" s="746"/>
      <c r="FH366" s="747"/>
      <c r="FI366" s="748"/>
      <c r="FK366" s="746"/>
      <c r="FL366" s="731"/>
      <c r="FM366" s="729"/>
      <c r="FN366" s="746"/>
      <c r="FO366" s="747"/>
      <c r="FP366" s="748"/>
      <c r="FR366" s="746"/>
      <c r="FS366" s="731"/>
      <c r="FT366" s="729"/>
      <c r="FU366" s="746"/>
      <c r="FV366" s="747"/>
      <c r="FW366" s="748"/>
      <c r="FY366" s="746"/>
      <c r="FZ366" s="731"/>
      <c r="GA366" s="729"/>
      <c r="GB366" s="746"/>
      <c r="GC366" s="747"/>
      <c r="GD366" s="748"/>
      <c r="GF366" s="746"/>
      <c r="GG366" s="731"/>
      <c r="GH366" s="729"/>
      <c r="GI366" s="746"/>
      <c r="GJ366" s="747"/>
      <c r="GK366" s="748"/>
      <c r="GM366" s="746"/>
      <c r="GN366" s="731"/>
      <c r="GO366" s="729"/>
      <c r="GP366" s="746"/>
      <c r="GQ366" s="747"/>
      <c r="GR366" s="748"/>
      <c r="GT366" s="746"/>
      <c r="GU366" s="731"/>
      <c r="GV366" s="729"/>
      <c r="GW366" s="746"/>
      <c r="GX366" s="747"/>
      <c r="GY366" s="748"/>
      <c r="HA366" s="746"/>
      <c r="HB366" s="731"/>
      <c r="HC366" s="729"/>
      <c r="HD366" s="746"/>
      <c r="HE366" s="747"/>
      <c r="HF366" s="748"/>
      <c r="HH366" s="746"/>
      <c r="HI366" s="731"/>
      <c r="HJ366" s="729"/>
      <c r="HK366" s="746"/>
      <c r="HL366" s="747"/>
      <c r="HM366" s="748"/>
      <c r="HO366" s="746"/>
      <c r="HP366" s="731"/>
      <c r="HQ366" s="729"/>
      <c r="HR366" s="746"/>
      <c r="HS366" s="747"/>
      <c r="HT366" s="748"/>
      <c r="HV366" s="746"/>
      <c r="HW366" s="731"/>
      <c r="HX366" s="729"/>
      <c r="HY366" s="746"/>
      <c r="HZ366" s="747"/>
      <c r="IA366" s="748"/>
      <c r="IC366" s="746"/>
      <c r="ID366" s="731"/>
      <c r="IE366" s="729"/>
    </row>
    <row r="367" spans="3:7" ht="12.75">
      <c r="C367" s="240"/>
      <c r="D367" s="751"/>
      <c r="E367" s="761"/>
      <c r="F367" s="752"/>
      <c r="G367" s="760"/>
    </row>
    <row r="368" spans="3:7" ht="12.75">
      <c r="C368" s="240"/>
      <c r="G368" s="763"/>
    </row>
    <row r="369" spans="2:7" ht="12.75">
      <c r="B369" s="795" t="s">
        <v>131</v>
      </c>
      <c r="C369" s="796" t="s">
        <v>374</v>
      </c>
      <c r="D369" s="803" t="s">
        <v>383</v>
      </c>
      <c r="E369" s="808" t="s">
        <v>514</v>
      </c>
      <c r="F369" s="804" t="s">
        <v>385</v>
      </c>
      <c r="G369" s="809" t="s">
        <v>370</v>
      </c>
    </row>
    <row r="370" spans="2:7" ht="12.75">
      <c r="B370" s="765"/>
      <c r="C370" s="766"/>
      <c r="D370" s="767"/>
      <c r="E370" s="767"/>
      <c r="F370" s="734"/>
      <c r="G370" s="753"/>
    </row>
    <row r="371" spans="2:7" ht="25.5">
      <c r="B371" s="765" t="s">
        <v>387</v>
      </c>
      <c r="C371" s="776" t="s">
        <v>661</v>
      </c>
      <c r="D371" s="769" t="s">
        <v>149</v>
      </c>
      <c r="E371" s="769">
        <v>1</v>
      </c>
      <c r="F371" s="790"/>
      <c r="G371" s="791">
        <f>E371*F371</f>
        <v>0</v>
      </c>
    </row>
    <row r="372" spans="2:7" ht="12.75">
      <c r="B372" s="765"/>
      <c r="C372" s="776"/>
      <c r="D372" s="769"/>
      <c r="E372" s="769"/>
      <c r="F372" s="790"/>
      <c r="G372" s="801"/>
    </row>
    <row r="373" spans="2:7" ht="25.5">
      <c r="B373" s="765" t="s">
        <v>388</v>
      </c>
      <c r="C373" s="777" t="s">
        <v>662</v>
      </c>
      <c r="D373" s="771" t="s">
        <v>139</v>
      </c>
      <c r="E373" s="771">
        <v>1</v>
      </c>
      <c r="F373" s="790"/>
      <c r="G373" s="801"/>
    </row>
    <row r="374" spans="2:7" ht="12.75">
      <c r="B374" s="765"/>
      <c r="C374" s="777"/>
      <c r="D374" s="771"/>
      <c r="E374" s="771"/>
      <c r="F374" s="790"/>
      <c r="G374" s="801"/>
    </row>
    <row r="375" spans="2:7" ht="12.75">
      <c r="B375" s="765" t="s">
        <v>389</v>
      </c>
      <c r="C375" s="1288" t="s">
        <v>663</v>
      </c>
      <c r="D375" s="771" t="s">
        <v>139</v>
      </c>
      <c r="E375" s="771">
        <v>1</v>
      </c>
      <c r="F375" s="790"/>
      <c r="G375" s="801"/>
    </row>
    <row r="376" spans="2:7" ht="12.75">
      <c r="B376" s="765"/>
      <c r="C376" s="772"/>
      <c r="D376" s="771"/>
      <c r="E376" s="771"/>
      <c r="F376" s="790"/>
      <c r="G376" s="801"/>
    </row>
    <row r="377" spans="2:7" ht="30" customHeight="1">
      <c r="B377" s="765" t="s">
        <v>390</v>
      </c>
      <c r="C377" s="772" t="s">
        <v>664</v>
      </c>
      <c r="D377" s="771" t="s">
        <v>139</v>
      </c>
      <c r="E377" s="771">
        <v>1</v>
      </c>
      <c r="F377" s="790"/>
      <c r="G377" s="801"/>
    </row>
    <row r="378" spans="2:7" ht="12.75">
      <c r="B378" s="765"/>
      <c r="C378" s="772"/>
      <c r="D378" s="771"/>
      <c r="E378" s="771"/>
      <c r="F378" s="790"/>
      <c r="G378" s="801"/>
    </row>
    <row r="379" spans="2:7" ht="25.5">
      <c r="B379" s="765" t="s">
        <v>414</v>
      </c>
      <c r="C379" s="772" t="s">
        <v>665</v>
      </c>
      <c r="D379" s="771" t="s">
        <v>139</v>
      </c>
      <c r="E379" s="771">
        <v>1</v>
      </c>
      <c r="F379" s="790"/>
      <c r="G379" s="801"/>
    </row>
    <row r="380" spans="2:7" ht="12.75">
      <c r="B380" s="765"/>
      <c r="C380" s="772"/>
      <c r="D380" s="771"/>
      <c r="E380" s="771"/>
      <c r="F380" s="790"/>
      <c r="G380" s="801"/>
    </row>
    <row r="381" spans="2:7" ht="12.75">
      <c r="B381" s="765" t="s">
        <v>391</v>
      </c>
      <c r="C381" s="773" t="s">
        <v>666</v>
      </c>
      <c r="D381" s="771" t="s">
        <v>139</v>
      </c>
      <c r="E381" s="771">
        <v>1</v>
      </c>
      <c r="F381" s="790"/>
      <c r="G381" s="801"/>
    </row>
    <row r="382" spans="2:7" ht="12.75">
      <c r="B382" s="765"/>
      <c r="C382" s="773"/>
      <c r="D382" s="771"/>
      <c r="E382" s="771"/>
      <c r="F382" s="790"/>
      <c r="G382" s="801"/>
    </row>
    <row r="383" spans="2:7" ht="25.5">
      <c r="B383" s="765" t="s">
        <v>392</v>
      </c>
      <c r="C383" s="770" t="s">
        <v>488</v>
      </c>
      <c r="D383" s="769" t="s">
        <v>139</v>
      </c>
      <c r="E383" s="769">
        <v>1</v>
      </c>
      <c r="F383" s="790"/>
      <c r="G383" s="801"/>
    </row>
    <row r="384" spans="2:7" ht="12.75">
      <c r="B384" s="765"/>
      <c r="C384" s="770"/>
      <c r="D384" s="769"/>
      <c r="E384" s="769"/>
      <c r="F384" s="790"/>
      <c r="G384" s="801"/>
    </row>
    <row r="385" spans="2:7" ht="25.5">
      <c r="B385" s="765" t="s">
        <v>393</v>
      </c>
      <c r="C385" s="770" t="s">
        <v>667</v>
      </c>
      <c r="D385" s="769" t="s">
        <v>139</v>
      </c>
      <c r="E385" s="769">
        <v>1</v>
      </c>
      <c r="F385" s="790"/>
      <c r="G385" s="791">
        <f>E385*F385</f>
        <v>0</v>
      </c>
    </row>
    <row r="386" spans="2:7" ht="12.75">
      <c r="B386" s="765"/>
      <c r="C386" s="770"/>
      <c r="D386" s="769"/>
      <c r="E386" s="769"/>
      <c r="F386" s="790"/>
      <c r="G386" s="801"/>
    </row>
    <row r="387" spans="2:7" ht="25.5">
      <c r="B387" s="765" t="s">
        <v>394</v>
      </c>
      <c r="C387" s="777" t="s">
        <v>668</v>
      </c>
      <c r="D387" s="774" t="s">
        <v>139</v>
      </c>
      <c r="E387" s="774">
        <v>1</v>
      </c>
      <c r="F387" s="790"/>
      <c r="G387" s="791">
        <f>E387*F387</f>
        <v>0</v>
      </c>
    </row>
    <row r="388" spans="2:7" ht="12.75">
      <c r="B388" s="765"/>
      <c r="C388" s="777"/>
      <c r="D388" s="774"/>
      <c r="E388" s="774"/>
      <c r="F388" s="790"/>
      <c r="G388" s="801"/>
    </row>
    <row r="389" spans="2:7" ht="25.5">
      <c r="B389" s="765" t="s">
        <v>395</v>
      </c>
      <c r="C389" s="777" t="s">
        <v>669</v>
      </c>
      <c r="D389" s="774" t="s">
        <v>139</v>
      </c>
      <c r="E389" s="774">
        <v>8</v>
      </c>
      <c r="F389" s="790"/>
      <c r="G389" s="791">
        <f>E389*F389</f>
        <v>0</v>
      </c>
    </row>
    <row r="390" spans="2:7" ht="12.75">
      <c r="B390" s="765"/>
      <c r="C390" s="777"/>
      <c r="D390" s="774"/>
      <c r="E390" s="774"/>
      <c r="F390" s="790"/>
      <c r="G390" s="801"/>
    </row>
    <row r="391" spans="2:7" ht="66.75" customHeight="1">
      <c r="B391" s="765" t="s">
        <v>396</v>
      </c>
      <c r="C391" s="777" t="s">
        <v>535</v>
      </c>
      <c r="D391" s="769" t="s">
        <v>139</v>
      </c>
      <c r="E391" s="769">
        <v>1</v>
      </c>
      <c r="F391" s="790"/>
      <c r="G391" s="791">
        <f>E391*F391</f>
        <v>0</v>
      </c>
    </row>
    <row r="392" spans="2:7" ht="12.75">
      <c r="B392" s="765"/>
      <c r="C392" s="777"/>
      <c r="D392" s="769"/>
      <c r="E392" s="769"/>
      <c r="F392" s="790"/>
      <c r="G392" s="801"/>
    </row>
    <row r="393" spans="2:7" ht="12.75">
      <c r="B393" s="765" t="s">
        <v>397</v>
      </c>
      <c r="C393" s="777" t="s">
        <v>670</v>
      </c>
      <c r="D393" s="769" t="s">
        <v>139</v>
      </c>
      <c r="E393" s="769">
        <v>1</v>
      </c>
      <c r="F393" s="790"/>
      <c r="G393" s="791">
        <f>E393*F393</f>
        <v>0</v>
      </c>
    </row>
    <row r="394" spans="2:7" ht="12.75">
      <c r="B394" s="765"/>
      <c r="C394" s="777"/>
      <c r="D394" s="774"/>
      <c r="E394" s="774"/>
      <c r="F394" s="790"/>
      <c r="G394" s="801"/>
    </row>
    <row r="395" spans="2:7" ht="51">
      <c r="B395" s="765" t="s">
        <v>398</v>
      </c>
      <c r="C395" s="777" t="s">
        <v>536</v>
      </c>
      <c r="D395" s="769" t="s">
        <v>149</v>
      </c>
      <c r="E395" s="769">
        <v>1</v>
      </c>
      <c r="F395" s="790"/>
      <c r="G395" s="791">
        <f>E395*F395</f>
        <v>0</v>
      </c>
    </row>
    <row r="396" spans="2:7" ht="12.75">
      <c r="B396" s="765"/>
      <c r="C396" s="770"/>
      <c r="D396" s="774"/>
      <c r="E396" s="774"/>
      <c r="F396" s="790"/>
      <c r="G396" s="801"/>
    </row>
    <row r="397" spans="2:7" ht="12.75">
      <c r="B397" s="765"/>
      <c r="C397" s="768" t="s">
        <v>489</v>
      </c>
      <c r="D397" s="769"/>
      <c r="E397" s="769"/>
      <c r="F397" s="790"/>
      <c r="G397" s="801"/>
    </row>
    <row r="398" spans="2:7" ht="12.75">
      <c r="B398" s="765" t="s">
        <v>399</v>
      </c>
      <c r="C398" s="768" t="s">
        <v>671</v>
      </c>
      <c r="D398" s="769" t="s">
        <v>167</v>
      </c>
      <c r="E398" s="769">
        <v>15</v>
      </c>
      <c r="F398" s="790"/>
      <c r="G398" s="791">
        <f>E398*F398</f>
        <v>0</v>
      </c>
    </row>
    <row r="399" spans="2:7" ht="12.75">
      <c r="B399" s="765"/>
      <c r="C399" s="768"/>
      <c r="D399" s="769"/>
      <c r="E399" s="769"/>
      <c r="F399" s="790"/>
      <c r="G399" s="801"/>
    </row>
    <row r="400" spans="2:7" ht="12.75">
      <c r="B400" s="765" t="s">
        <v>400</v>
      </c>
      <c r="C400" s="768" t="s">
        <v>672</v>
      </c>
      <c r="D400" s="769" t="s">
        <v>167</v>
      </c>
      <c r="E400" s="769">
        <v>15</v>
      </c>
      <c r="F400" s="790"/>
      <c r="G400" s="791">
        <f>E400*F400</f>
        <v>0</v>
      </c>
    </row>
    <row r="401" spans="2:7" ht="12.75">
      <c r="B401" s="765"/>
      <c r="C401" s="768"/>
      <c r="D401" s="769"/>
      <c r="E401" s="769"/>
      <c r="F401" s="790"/>
      <c r="G401" s="801"/>
    </row>
    <row r="402" spans="2:7" ht="12.75">
      <c r="B402" s="765" t="s">
        <v>402</v>
      </c>
      <c r="C402" s="768" t="s">
        <v>673</v>
      </c>
      <c r="D402" s="769" t="s">
        <v>167</v>
      </c>
      <c r="E402" s="769">
        <v>15</v>
      </c>
      <c r="F402" s="790"/>
      <c r="G402" s="791">
        <f>E402*F402</f>
        <v>0</v>
      </c>
    </row>
    <row r="403" spans="2:7" ht="12.75">
      <c r="B403" s="765"/>
      <c r="C403" s="768"/>
      <c r="D403" s="769"/>
      <c r="E403" s="769"/>
      <c r="F403" s="790"/>
      <c r="G403" s="801"/>
    </row>
    <row r="404" spans="2:7" ht="12.75">
      <c r="B404" s="765" t="s">
        <v>403</v>
      </c>
      <c r="C404" s="768" t="s">
        <v>674</v>
      </c>
      <c r="D404" s="769" t="s">
        <v>149</v>
      </c>
      <c r="E404" s="769">
        <v>1</v>
      </c>
      <c r="F404" s="790"/>
      <c r="G404" s="791">
        <f>E404*F404</f>
        <v>0</v>
      </c>
    </row>
    <row r="405" spans="2:7" ht="12.75">
      <c r="B405" s="765"/>
      <c r="C405" s="768"/>
      <c r="D405" s="769"/>
      <c r="E405" s="769"/>
      <c r="F405" s="790"/>
      <c r="G405" s="801"/>
    </row>
    <row r="406" spans="2:7" ht="12.75">
      <c r="B406" s="765" t="s">
        <v>404</v>
      </c>
      <c r="C406" s="768" t="s">
        <v>675</v>
      </c>
      <c r="D406" s="769" t="s">
        <v>149</v>
      </c>
      <c r="E406" s="769">
        <v>1</v>
      </c>
      <c r="F406" s="790"/>
      <c r="G406" s="791">
        <f>E406*F406</f>
        <v>0</v>
      </c>
    </row>
    <row r="407" spans="2:7" ht="12.75">
      <c r="B407" s="765"/>
      <c r="C407" s="768"/>
      <c r="D407" s="769"/>
      <c r="E407" s="769"/>
      <c r="F407" s="790"/>
      <c r="G407" s="801"/>
    </row>
    <row r="408" spans="2:7" ht="12.75">
      <c r="B408" s="730" t="s">
        <v>405</v>
      </c>
      <c r="C408" s="1232" t="s">
        <v>1239</v>
      </c>
      <c r="D408" s="769" t="s">
        <v>167</v>
      </c>
      <c r="E408" s="769">
        <v>15</v>
      </c>
      <c r="F408" s="790"/>
      <c r="G408" s="791">
        <f>E408*F408</f>
        <v>0</v>
      </c>
    </row>
    <row r="409" spans="3:7" ht="12.75">
      <c r="C409" s="1232" t="s">
        <v>1240</v>
      </c>
      <c r="D409" s="769" t="s">
        <v>167</v>
      </c>
      <c r="E409" s="775">
        <v>10</v>
      </c>
      <c r="F409" s="790"/>
      <c r="G409" s="791">
        <f>E409*F409</f>
        <v>0</v>
      </c>
    </row>
    <row r="410" spans="3:7" ht="12.75">
      <c r="C410" s="1232" t="s">
        <v>1241</v>
      </c>
      <c r="D410" s="769" t="s">
        <v>167</v>
      </c>
      <c r="E410" s="769">
        <v>60</v>
      </c>
      <c r="F410" s="790"/>
      <c r="G410" s="791">
        <f>E410*F410</f>
        <v>0</v>
      </c>
    </row>
    <row r="411" spans="3:7" ht="12.75">
      <c r="C411" s="776" t="s">
        <v>676</v>
      </c>
      <c r="D411" s="769" t="s">
        <v>167</v>
      </c>
      <c r="E411" s="769">
        <v>115</v>
      </c>
      <c r="F411" s="790"/>
      <c r="G411" s="791">
        <f>E411*F411</f>
        <v>0</v>
      </c>
    </row>
    <row r="412" spans="2:7" ht="12.75">
      <c r="B412" s="765"/>
      <c r="C412" s="768"/>
      <c r="D412" s="769"/>
      <c r="E412" s="769"/>
      <c r="F412" s="790"/>
      <c r="G412" s="801"/>
    </row>
    <row r="413" spans="2:7" ht="12.75">
      <c r="B413" s="765" t="s">
        <v>406</v>
      </c>
      <c r="C413" s="768" t="s">
        <v>677</v>
      </c>
      <c r="D413" s="769" t="s">
        <v>139</v>
      </c>
      <c r="E413" s="769">
        <v>1</v>
      </c>
      <c r="F413" s="790"/>
      <c r="G413" s="791">
        <f>E413*F413</f>
        <v>0</v>
      </c>
    </row>
    <row r="414" spans="2:7" ht="12.75">
      <c r="B414" s="765"/>
      <c r="C414" s="768"/>
      <c r="D414" s="769"/>
      <c r="E414" s="769"/>
      <c r="F414" s="790"/>
      <c r="G414" s="801"/>
    </row>
    <row r="415" spans="2:7" ht="25.5">
      <c r="B415" s="765" t="s">
        <v>407</v>
      </c>
      <c r="C415" s="776" t="s">
        <v>537</v>
      </c>
      <c r="D415" s="769" t="s">
        <v>149</v>
      </c>
      <c r="E415" s="769">
        <v>1</v>
      </c>
      <c r="F415" s="790"/>
      <c r="G415" s="791">
        <f>E415*F415</f>
        <v>0</v>
      </c>
    </row>
    <row r="416" spans="2:7" ht="12.75">
      <c r="B416" s="765"/>
      <c r="C416" s="776"/>
      <c r="D416" s="769"/>
      <c r="E416" s="769"/>
      <c r="F416" s="790"/>
      <c r="G416" s="801"/>
    </row>
    <row r="417" spans="2:7" ht="25.5">
      <c r="B417" s="765" t="s">
        <v>408</v>
      </c>
      <c r="C417" s="777" t="s">
        <v>538</v>
      </c>
      <c r="D417" s="769" t="s">
        <v>149</v>
      </c>
      <c r="E417" s="769">
        <v>1</v>
      </c>
      <c r="F417" s="790"/>
      <c r="G417" s="791">
        <f>E417*F417</f>
        <v>0</v>
      </c>
    </row>
    <row r="418" spans="2:7" ht="12.75">
      <c r="B418" s="765"/>
      <c r="C418" s="777"/>
      <c r="D418" s="769"/>
      <c r="E418" s="769"/>
      <c r="F418" s="790"/>
      <c r="G418" s="801"/>
    </row>
    <row r="419" spans="2:7" ht="38.25">
      <c r="B419" s="765" t="s">
        <v>409</v>
      </c>
      <c r="C419" s="777" t="s">
        <v>539</v>
      </c>
      <c r="D419" s="769" t="s">
        <v>149</v>
      </c>
      <c r="E419" s="769">
        <v>2</v>
      </c>
      <c r="F419" s="790"/>
      <c r="G419" s="791">
        <f>E419*F419</f>
        <v>0</v>
      </c>
    </row>
    <row r="420" spans="2:7" ht="12.75">
      <c r="B420" s="765"/>
      <c r="C420" s="777"/>
      <c r="D420" s="769"/>
      <c r="E420" s="769"/>
      <c r="F420" s="790"/>
      <c r="G420" s="801"/>
    </row>
    <row r="421" spans="2:7" ht="15.75" customHeight="1">
      <c r="B421" s="765" t="s">
        <v>410</v>
      </c>
      <c r="C421" s="777" t="s">
        <v>678</v>
      </c>
      <c r="D421" s="769" t="s">
        <v>149</v>
      </c>
      <c r="E421" s="769">
        <v>1</v>
      </c>
      <c r="F421" s="790"/>
      <c r="G421" s="791">
        <f>E421*F421</f>
        <v>0</v>
      </c>
    </row>
    <row r="422" spans="2:7" ht="12.75">
      <c r="B422" s="765"/>
      <c r="C422" s="777"/>
      <c r="D422" s="769"/>
      <c r="E422" s="769"/>
      <c r="F422" s="790"/>
      <c r="G422" s="801"/>
    </row>
    <row r="423" spans="2:7" ht="38.25">
      <c r="B423" s="765" t="s">
        <v>412</v>
      </c>
      <c r="C423" s="770" t="s">
        <v>679</v>
      </c>
      <c r="D423" s="774" t="s">
        <v>149</v>
      </c>
      <c r="E423" s="774">
        <v>1</v>
      </c>
      <c r="F423" s="790"/>
      <c r="G423" s="791">
        <f>E423*F423</f>
        <v>0</v>
      </c>
    </row>
    <row r="424" spans="2:7" ht="12.75">
      <c r="B424" s="765"/>
      <c r="C424" s="766"/>
      <c r="D424" s="767"/>
      <c r="E424" s="767"/>
      <c r="F424" s="790"/>
      <c r="G424" s="801"/>
    </row>
    <row r="425" spans="2:7" ht="12.75">
      <c r="B425" s="765" t="s">
        <v>429</v>
      </c>
      <c r="C425" s="766" t="s">
        <v>680</v>
      </c>
      <c r="D425" s="767" t="s">
        <v>167</v>
      </c>
      <c r="E425" s="767">
        <v>10</v>
      </c>
      <c r="F425" s="790"/>
      <c r="G425" s="791">
        <f>E425*F425</f>
        <v>0</v>
      </c>
    </row>
    <row r="426" spans="2:7" ht="12.75">
      <c r="B426" s="765"/>
      <c r="C426" s="766"/>
      <c r="D426" s="767"/>
      <c r="E426" s="767"/>
      <c r="F426" s="790"/>
      <c r="G426" s="801"/>
    </row>
    <row r="427" spans="2:7" ht="12.75">
      <c r="B427" s="765" t="s">
        <v>431</v>
      </c>
      <c r="C427" s="731" t="s">
        <v>681</v>
      </c>
      <c r="D427" s="732" t="s">
        <v>167</v>
      </c>
      <c r="E427" s="732">
        <v>70</v>
      </c>
      <c r="F427" s="798"/>
      <c r="G427" s="791">
        <f>E427*F427</f>
        <v>0</v>
      </c>
    </row>
    <row r="428" spans="1:239" ht="14.25" customHeight="1" thickBot="1">
      <c r="A428" s="755"/>
      <c r="B428" s="756"/>
      <c r="C428" s="757" t="s">
        <v>490</v>
      </c>
      <c r="D428" s="758"/>
      <c r="E428" s="758"/>
      <c r="F428" s="792"/>
      <c r="G428" s="797">
        <f>SUM(G370:G427)</f>
        <v>0</v>
      </c>
      <c r="H428" s="729"/>
      <c r="I428" s="746"/>
      <c r="J428" s="747"/>
      <c r="K428" s="748"/>
      <c r="M428" s="746"/>
      <c r="N428" s="731"/>
      <c r="O428" s="729"/>
      <c r="P428" s="746"/>
      <c r="Q428" s="747"/>
      <c r="R428" s="748"/>
      <c r="T428" s="746"/>
      <c r="U428" s="731"/>
      <c r="V428" s="729"/>
      <c r="W428" s="746"/>
      <c r="X428" s="747"/>
      <c r="Y428" s="748"/>
      <c r="AA428" s="746"/>
      <c r="AB428" s="731"/>
      <c r="AC428" s="729"/>
      <c r="AD428" s="746"/>
      <c r="AE428" s="747"/>
      <c r="AF428" s="748"/>
      <c r="AH428" s="746"/>
      <c r="AI428" s="731"/>
      <c r="AJ428" s="729"/>
      <c r="AK428" s="746"/>
      <c r="AL428" s="747"/>
      <c r="AM428" s="748"/>
      <c r="AO428" s="746"/>
      <c r="AP428" s="731"/>
      <c r="AQ428" s="729"/>
      <c r="AR428" s="746"/>
      <c r="AS428" s="747"/>
      <c r="AT428" s="748"/>
      <c r="AV428" s="746"/>
      <c r="AW428" s="731"/>
      <c r="AX428" s="729"/>
      <c r="AY428" s="746"/>
      <c r="AZ428" s="747"/>
      <c r="BA428" s="748"/>
      <c r="BC428" s="746"/>
      <c r="BD428" s="731"/>
      <c r="BE428" s="729"/>
      <c r="BF428" s="746"/>
      <c r="BG428" s="747"/>
      <c r="BH428" s="748"/>
      <c r="BJ428" s="746"/>
      <c r="BK428" s="731"/>
      <c r="BL428" s="729"/>
      <c r="BM428" s="746"/>
      <c r="BN428" s="747"/>
      <c r="BO428" s="748"/>
      <c r="BQ428" s="746"/>
      <c r="BR428" s="731"/>
      <c r="BS428" s="729"/>
      <c r="BT428" s="746"/>
      <c r="BU428" s="747"/>
      <c r="BV428" s="748"/>
      <c r="BX428" s="746"/>
      <c r="BY428" s="731"/>
      <c r="BZ428" s="729"/>
      <c r="CA428" s="746"/>
      <c r="CB428" s="747"/>
      <c r="CC428" s="748"/>
      <c r="CE428" s="746"/>
      <c r="CF428" s="731"/>
      <c r="CG428" s="729"/>
      <c r="CH428" s="746"/>
      <c r="CI428" s="747"/>
      <c r="CJ428" s="748"/>
      <c r="CL428" s="746"/>
      <c r="CM428" s="731"/>
      <c r="CN428" s="729"/>
      <c r="CO428" s="746"/>
      <c r="CP428" s="747"/>
      <c r="CQ428" s="748"/>
      <c r="CS428" s="746"/>
      <c r="CT428" s="731"/>
      <c r="CU428" s="729"/>
      <c r="CV428" s="746"/>
      <c r="CW428" s="747"/>
      <c r="CX428" s="748"/>
      <c r="CZ428" s="746"/>
      <c r="DA428" s="731"/>
      <c r="DB428" s="729"/>
      <c r="DC428" s="746"/>
      <c r="DD428" s="747"/>
      <c r="DE428" s="748"/>
      <c r="DG428" s="746"/>
      <c r="DH428" s="731"/>
      <c r="DI428" s="729"/>
      <c r="DJ428" s="746"/>
      <c r="DK428" s="747"/>
      <c r="DL428" s="748"/>
      <c r="DN428" s="746"/>
      <c r="DO428" s="731"/>
      <c r="DP428" s="729"/>
      <c r="DQ428" s="746"/>
      <c r="DR428" s="747"/>
      <c r="DS428" s="748"/>
      <c r="DU428" s="746"/>
      <c r="DV428" s="731"/>
      <c r="DW428" s="729"/>
      <c r="DX428" s="746"/>
      <c r="DY428" s="747"/>
      <c r="DZ428" s="748"/>
      <c r="EB428" s="746"/>
      <c r="EC428" s="731"/>
      <c r="ED428" s="729"/>
      <c r="EE428" s="746"/>
      <c r="EF428" s="747"/>
      <c r="EG428" s="748"/>
      <c r="EI428" s="746"/>
      <c r="EJ428" s="731"/>
      <c r="EK428" s="729"/>
      <c r="EL428" s="746"/>
      <c r="EM428" s="747"/>
      <c r="EN428" s="748"/>
      <c r="EP428" s="746"/>
      <c r="EQ428" s="731"/>
      <c r="ER428" s="729"/>
      <c r="ES428" s="746"/>
      <c r="ET428" s="747"/>
      <c r="EU428" s="748"/>
      <c r="EW428" s="746"/>
      <c r="EX428" s="731"/>
      <c r="EY428" s="729"/>
      <c r="EZ428" s="746"/>
      <c r="FA428" s="747"/>
      <c r="FB428" s="748"/>
      <c r="FD428" s="746"/>
      <c r="FE428" s="731"/>
      <c r="FF428" s="729"/>
      <c r="FG428" s="746"/>
      <c r="FH428" s="747"/>
      <c r="FI428" s="748"/>
      <c r="FK428" s="746"/>
      <c r="FL428" s="731"/>
      <c r="FM428" s="729"/>
      <c r="FN428" s="746"/>
      <c r="FO428" s="747"/>
      <c r="FP428" s="748"/>
      <c r="FR428" s="746"/>
      <c r="FS428" s="731"/>
      <c r="FT428" s="729"/>
      <c r="FU428" s="746"/>
      <c r="FV428" s="747"/>
      <c r="FW428" s="748"/>
      <c r="FY428" s="746"/>
      <c r="FZ428" s="731"/>
      <c r="GA428" s="729"/>
      <c r="GB428" s="746"/>
      <c r="GC428" s="747"/>
      <c r="GD428" s="748"/>
      <c r="GF428" s="746"/>
      <c r="GG428" s="731"/>
      <c r="GH428" s="729"/>
      <c r="GI428" s="746"/>
      <c r="GJ428" s="747"/>
      <c r="GK428" s="748"/>
      <c r="GM428" s="746"/>
      <c r="GN428" s="731"/>
      <c r="GO428" s="729"/>
      <c r="GP428" s="746"/>
      <c r="GQ428" s="747"/>
      <c r="GR428" s="748"/>
      <c r="GT428" s="746"/>
      <c r="GU428" s="731"/>
      <c r="GV428" s="729"/>
      <c r="GW428" s="746"/>
      <c r="GX428" s="747"/>
      <c r="GY428" s="748"/>
      <c r="HA428" s="746"/>
      <c r="HB428" s="731"/>
      <c r="HC428" s="729"/>
      <c r="HD428" s="746"/>
      <c r="HE428" s="747"/>
      <c r="HF428" s="748"/>
      <c r="HH428" s="746"/>
      <c r="HI428" s="731"/>
      <c r="HJ428" s="729"/>
      <c r="HK428" s="746"/>
      <c r="HL428" s="747"/>
      <c r="HM428" s="748"/>
      <c r="HO428" s="746"/>
      <c r="HP428" s="731"/>
      <c r="HQ428" s="729"/>
      <c r="HR428" s="746"/>
      <c r="HS428" s="747"/>
      <c r="HT428" s="748"/>
      <c r="HV428" s="746"/>
      <c r="HW428" s="731"/>
      <c r="HX428" s="729"/>
      <c r="HY428" s="746"/>
      <c r="HZ428" s="747"/>
      <c r="IA428" s="748"/>
      <c r="IC428" s="746"/>
      <c r="ID428" s="731"/>
      <c r="IE428" s="729"/>
    </row>
    <row r="429" spans="5:239" ht="12.75">
      <c r="E429" s="732"/>
      <c r="F429" s="734"/>
      <c r="H429" s="729"/>
      <c r="I429" s="746"/>
      <c r="J429" s="747"/>
      <c r="K429" s="748"/>
      <c r="M429" s="746"/>
      <c r="N429" s="731"/>
      <c r="O429" s="729"/>
      <c r="P429" s="746"/>
      <c r="Q429" s="747"/>
      <c r="R429" s="748"/>
      <c r="T429" s="746"/>
      <c r="U429" s="731"/>
      <c r="V429" s="729"/>
      <c r="W429" s="746"/>
      <c r="X429" s="747"/>
      <c r="Y429" s="748"/>
      <c r="AA429" s="746"/>
      <c r="AB429" s="731"/>
      <c r="AC429" s="729"/>
      <c r="AD429" s="746"/>
      <c r="AE429" s="747"/>
      <c r="AF429" s="748"/>
      <c r="AH429" s="746"/>
      <c r="AI429" s="731"/>
      <c r="AJ429" s="729"/>
      <c r="AK429" s="746"/>
      <c r="AL429" s="747"/>
      <c r="AM429" s="748"/>
      <c r="AO429" s="746"/>
      <c r="AP429" s="731"/>
      <c r="AQ429" s="729"/>
      <c r="AR429" s="746"/>
      <c r="AS429" s="747"/>
      <c r="AT429" s="748"/>
      <c r="AV429" s="746"/>
      <c r="AW429" s="731"/>
      <c r="AX429" s="729"/>
      <c r="AY429" s="746"/>
      <c r="AZ429" s="747"/>
      <c r="BA429" s="748"/>
      <c r="BC429" s="746"/>
      <c r="BD429" s="731"/>
      <c r="BE429" s="729"/>
      <c r="BF429" s="746"/>
      <c r="BG429" s="747"/>
      <c r="BH429" s="748"/>
      <c r="BJ429" s="746"/>
      <c r="BK429" s="731"/>
      <c r="BL429" s="729"/>
      <c r="BM429" s="746"/>
      <c r="BN429" s="747"/>
      <c r="BO429" s="748"/>
      <c r="BQ429" s="746"/>
      <c r="BR429" s="731"/>
      <c r="BS429" s="729"/>
      <c r="BT429" s="746"/>
      <c r="BU429" s="747"/>
      <c r="BV429" s="748"/>
      <c r="BX429" s="746"/>
      <c r="BY429" s="731"/>
      <c r="BZ429" s="729"/>
      <c r="CA429" s="746"/>
      <c r="CB429" s="747"/>
      <c r="CC429" s="748"/>
      <c r="CE429" s="746"/>
      <c r="CF429" s="731"/>
      <c r="CG429" s="729"/>
      <c r="CH429" s="746"/>
      <c r="CI429" s="747"/>
      <c r="CJ429" s="748"/>
      <c r="CL429" s="746"/>
      <c r="CM429" s="731"/>
      <c r="CN429" s="729"/>
      <c r="CO429" s="746"/>
      <c r="CP429" s="747"/>
      <c r="CQ429" s="748"/>
      <c r="CS429" s="746"/>
      <c r="CT429" s="731"/>
      <c r="CU429" s="729"/>
      <c r="CV429" s="746"/>
      <c r="CW429" s="747"/>
      <c r="CX429" s="748"/>
      <c r="CZ429" s="746"/>
      <c r="DA429" s="731"/>
      <c r="DB429" s="729"/>
      <c r="DC429" s="746"/>
      <c r="DD429" s="747"/>
      <c r="DE429" s="748"/>
      <c r="DG429" s="746"/>
      <c r="DH429" s="731"/>
      <c r="DI429" s="729"/>
      <c r="DJ429" s="746"/>
      <c r="DK429" s="747"/>
      <c r="DL429" s="748"/>
      <c r="DN429" s="746"/>
      <c r="DO429" s="731"/>
      <c r="DP429" s="729"/>
      <c r="DQ429" s="746"/>
      <c r="DR429" s="747"/>
      <c r="DS429" s="748"/>
      <c r="DU429" s="746"/>
      <c r="DV429" s="731"/>
      <c r="DW429" s="729"/>
      <c r="DX429" s="746"/>
      <c r="DY429" s="747"/>
      <c r="DZ429" s="748"/>
      <c r="EB429" s="746"/>
      <c r="EC429" s="731"/>
      <c r="ED429" s="729"/>
      <c r="EE429" s="746"/>
      <c r="EF429" s="747"/>
      <c r="EG429" s="748"/>
      <c r="EI429" s="746"/>
      <c r="EJ429" s="731"/>
      <c r="EK429" s="729"/>
      <c r="EL429" s="746"/>
      <c r="EM429" s="747"/>
      <c r="EN429" s="748"/>
      <c r="EP429" s="746"/>
      <c r="EQ429" s="731"/>
      <c r="ER429" s="729"/>
      <c r="ES429" s="746"/>
      <c r="ET429" s="747"/>
      <c r="EU429" s="748"/>
      <c r="EW429" s="746"/>
      <c r="EX429" s="731"/>
      <c r="EY429" s="729"/>
      <c r="EZ429" s="746"/>
      <c r="FA429" s="747"/>
      <c r="FB429" s="748"/>
      <c r="FD429" s="746"/>
      <c r="FE429" s="731"/>
      <c r="FF429" s="729"/>
      <c r="FG429" s="746"/>
      <c r="FH429" s="747"/>
      <c r="FI429" s="748"/>
      <c r="FK429" s="746"/>
      <c r="FL429" s="731"/>
      <c r="FM429" s="729"/>
      <c r="FN429" s="746"/>
      <c r="FO429" s="747"/>
      <c r="FP429" s="748"/>
      <c r="FR429" s="746"/>
      <c r="FS429" s="731"/>
      <c r="FT429" s="729"/>
      <c r="FU429" s="746"/>
      <c r="FV429" s="747"/>
      <c r="FW429" s="748"/>
      <c r="FY429" s="746"/>
      <c r="FZ429" s="731"/>
      <c r="GA429" s="729"/>
      <c r="GB429" s="746"/>
      <c r="GC429" s="747"/>
      <c r="GD429" s="748"/>
      <c r="GF429" s="746"/>
      <c r="GG429" s="731"/>
      <c r="GH429" s="729"/>
      <c r="GI429" s="746"/>
      <c r="GJ429" s="747"/>
      <c r="GK429" s="748"/>
      <c r="GM429" s="746"/>
      <c r="GN429" s="731"/>
      <c r="GO429" s="729"/>
      <c r="GP429" s="746"/>
      <c r="GQ429" s="747"/>
      <c r="GR429" s="748"/>
      <c r="GT429" s="746"/>
      <c r="GU429" s="731"/>
      <c r="GV429" s="729"/>
      <c r="GW429" s="746"/>
      <c r="GX429" s="747"/>
      <c r="GY429" s="748"/>
      <c r="HA429" s="746"/>
      <c r="HB429" s="731"/>
      <c r="HC429" s="729"/>
      <c r="HD429" s="746"/>
      <c r="HE429" s="747"/>
      <c r="HF429" s="748"/>
      <c r="HH429" s="746"/>
      <c r="HI429" s="731"/>
      <c r="HJ429" s="729"/>
      <c r="HK429" s="746"/>
      <c r="HL429" s="747"/>
      <c r="HM429" s="748"/>
      <c r="HO429" s="746"/>
      <c r="HP429" s="731"/>
      <c r="HQ429" s="729"/>
      <c r="HR429" s="746"/>
      <c r="HS429" s="747"/>
      <c r="HT429" s="748"/>
      <c r="HV429" s="746"/>
      <c r="HW429" s="731"/>
      <c r="HX429" s="729"/>
      <c r="HY429" s="746"/>
      <c r="HZ429" s="747"/>
      <c r="IA429" s="748"/>
      <c r="IC429" s="746"/>
      <c r="ID429" s="731"/>
      <c r="IE429" s="729"/>
    </row>
    <row r="430" spans="3:7" ht="12.75">
      <c r="C430" s="240"/>
      <c r="D430" s="751"/>
      <c r="E430" s="751"/>
      <c r="F430" s="752"/>
      <c r="G430" s="778"/>
    </row>
    <row r="431" spans="2:7" ht="12.75">
      <c r="B431" s="793" t="s">
        <v>132</v>
      </c>
      <c r="C431" s="794" t="s">
        <v>375</v>
      </c>
      <c r="D431" s="803" t="s">
        <v>383</v>
      </c>
      <c r="E431" s="808" t="s">
        <v>514</v>
      </c>
      <c r="F431" s="804" t="s">
        <v>385</v>
      </c>
      <c r="G431" s="809" t="s">
        <v>370</v>
      </c>
    </row>
    <row r="432" ht="12.75">
      <c r="G432" s="763"/>
    </row>
    <row r="433" spans="2:7" ht="89.25">
      <c r="B433" s="779" t="s">
        <v>387</v>
      </c>
      <c r="C433" s="240" t="s">
        <v>540</v>
      </c>
      <c r="D433" s="732" t="s">
        <v>139</v>
      </c>
      <c r="E433" s="733">
        <v>1</v>
      </c>
      <c r="F433" s="752"/>
      <c r="G433" s="728">
        <f>E433*F433</f>
        <v>0</v>
      </c>
    </row>
    <row r="434" spans="2:7" ht="12.75">
      <c r="B434" s="779"/>
      <c r="C434" s="240"/>
      <c r="F434" s="752"/>
      <c r="G434" s="760"/>
    </row>
    <row r="435" spans="2:7" ht="29.25" customHeight="1">
      <c r="B435" s="779" t="s">
        <v>388</v>
      </c>
      <c r="C435" s="240" t="s">
        <v>541</v>
      </c>
      <c r="D435" s="732" t="s">
        <v>139</v>
      </c>
      <c r="E435" s="733">
        <v>13</v>
      </c>
      <c r="F435" s="752"/>
      <c r="G435" s="728">
        <f>E435*F435</f>
        <v>0</v>
      </c>
    </row>
    <row r="436" spans="2:7" ht="12.75">
      <c r="B436" s="779"/>
      <c r="C436" s="240"/>
      <c r="F436" s="752"/>
      <c r="G436" s="760"/>
    </row>
    <row r="437" spans="2:7" ht="41.25" customHeight="1">
      <c r="B437" s="779" t="s">
        <v>389</v>
      </c>
      <c r="C437" s="240" t="s">
        <v>542</v>
      </c>
      <c r="D437" s="732" t="s">
        <v>139</v>
      </c>
      <c r="E437" s="733">
        <v>2</v>
      </c>
      <c r="F437" s="752"/>
      <c r="G437" s="728">
        <f>E437*F437</f>
        <v>0</v>
      </c>
    </row>
    <row r="438" spans="2:7" ht="12.75">
      <c r="B438" s="779"/>
      <c r="F438" s="752"/>
      <c r="G438" s="760"/>
    </row>
    <row r="439" spans="2:7" ht="12.75">
      <c r="B439" s="779" t="s">
        <v>390</v>
      </c>
      <c r="C439" s="240" t="s">
        <v>543</v>
      </c>
      <c r="D439" s="732" t="s">
        <v>139</v>
      </c>
      <c r="E439" s="733">
        <v>4</v>
      </c>
      <c r="F439" s="752"/>
      <c r="G439" s="728">
        <f>E439*F439</f>
        <v>0</v>
      </c>
    </row>
    <row r="440" spans="2:7" ht="12.75">
      <c r="B440" s="779"/>
      <c r="C440" s="240"/>
      <c r="F440" s="752"/>
      <c r="G440" s="760"/>
    </row>
    <row r="441" spans="2:7" ht="27.75" customHeight="1">
      <c r="B441" s="779" t="s">
        <v>414</v>
      </c>
      <c r="C441" s="240" t="s">
        <v>544</v>
      </c>
      <c r="D441" s="732" t="s">
        <v>139</v>
      </c>
      <c r="E441" s="733">
        <v>1</v>
      </c>
      <c r="F441" s="752"/>
      <c r="G441" s="728">
        <f>E441*F441</f>
        <v>0</v>
      </c>
    </row>
    <row r="442" spans="2:7" ht="12.75">
      <c r="B442" s="779"/>
      <c r="C442" s="240"/>
      <c r="F442" s="752"/>
      <c r="G442" s="760"/>
    </row>
    <row r="443" spans="2:7" ht="25.5">
      <c r="B443" s="779" t="s">
        <v>391</v>
      </c>
      <c r="C443" s="240" t="s">
        <v>545</v>
      </c>
      <c r="D443" s="732" t="s">
        <v>139</v>
      </c>
      <c r="E443" s="733">
        <v>1</v>
      </c>
      <c r="F443" s="752"/>
      <c r="G443" s="728">
        <f>E443*F443</f>
        <v>0</v>
      </c>
    </row>
    <row r="444" spans="2:7" ht="12.75">
      <c r="B444" s="779"/>
      <c r="C444" s="240"/>
      <c r="F444" s="752"/>
      <c r="G444" s="760"/>
    </row>
    <row r="445" spans="2:7" ht="12.75">
      <c r="B445" s="779" t="s">
        <v>392</v>
      </c>
      <c r="C445" s="240" t="s">
        <v>546</v>
      </c>
      <c r="D445" s="732" t="s">
        <v>139</v>
      </c>
      <c r="E445" s="733">
        <v>1</v>
      </c>
      <c r="F445" s="752"/>
      <c r="G445" s="728">
        <f>E445*F445</f>
        <v>0</v>
      </c>
    </row>
    <row r="446" spans="2:7" ht="12.75">
      <c r="B446" s="779"/>
      <c r="C446" s="240"/>
      <c r="F446" s="752"/>
      <c r="G446" s="760"/>
    </row>
    <row r="447" spans="2:7" ht="25.5">
      <c r="B447" s="779" t="s">
        <v>393</v>
      </c>
      <c r="C447" s="240" t="s">
        <v>547</v>
      </c>
      <c r="D447" s="732" t="s">
        <v>139</v>
      </c>
      <c r="E447" s="733">
        <v>5</v>
      </c>
      <c r="F447" s="752"/>
      <c r="G447" s="728">
        <f>E447*F447</f>
        <v>0</v>
      </c>
    </row>
    <row r="448" spans="2:7" ht="12.75">
      <c r="B448" s="779"/>
      <c r="C448" s="240"/>
      <c r="F448" s="752"/>
      <c r="G448" s="760"/>
    </row>
    <row r="449" spans="2:7" ht="12.75">
      <c r="B449" s="779" t="s">
        <v>394</v>
      </c>
      <c r="C449" s="780" t="s">
        <v>548</v>
      </c>
      <c r="D449" s="732" t="s">
        <v>139</v>
      </c>
      <c r="E449" s="733">
        <f>E447</f>
        <v>5</v>
      </c>
      <c r="F449" s="752"/>
      <c r="G449" s="728">
        <f>E449*F449</f>
        <v>0</v>
      </c>
    </row>
    <row r="450" spans="2:7" ht="12.75">
      <c r="B450" s="779"/>
      <c r="C450" s="240"/>
      <c r="F450" s="752"/>
      <c r="G450" s="760"/>
    </row>
    <row r="451" spans="2:7" ht="38.25">
      <c r="B451" s="779" t="s">
        <v>395</v>
      </c>
      <c r="C451" s="240" t="s">
        <v>549</v>
      </c>
      <c r="D451" s="732" t="s">
        <v>139</v>
      </c>
      <c r="E451" s="733">
        <v>25</v>
      </c>
      <c r="F451" s="752"/>
      <c r="G451" s="728">
        <f>E451*F451</f>
        <v>0</v>
      </c>
    </row>
    <row r="452" spans="2:7" ht="12.75">
      <c r="B452" s="779"/>
      <c r="C452" s="240"/>
      <c r="F452" s="752"/>
      <c r="G452" s="760"/>
    </row>
    <row r="453" spans="2:7" ht="25.5">
      <c r="B453" s="779" t="s">
        <v>396</v>
      </c>
      <c r="C453" s="240" t="s">
        <v>550</v>
      </c>
      <c r="D453" s="732" t="s">
        <v>139</v>
      </c>
      <c r="E453" s="733">
        <v>1</v>
      </c>
      <c r="F453" s="752"/>
      <c r="G453" s="728">
        <f>E453*F453</f>
        <v>0</v>
      </c>
    </row>
    <row r="454" spans="2:7" ht="12.75">
      <c r="B454" s="779"/>
      <c r="C454" s="240"/>
      <c r="F454" s="752"/>
      <c r="G454" s="760"/>
    </row>
    <row r="455" spans="2:7" ht="12.75">
      <c r="B455" s="779" t="s">
        <v>397</v>
      </c>
      <c r="C455" s="240" t="s">
        <v>551</v>
      </c>
      <c r="D455" s="732" t="s">
        <v>139</v>
      </c>
      <c r="E455" s="733">
        <v>26</v>
      </c>
      <c r="F455" s="752"/>
      <c r="G455" s="728">
        <f>E455*F455</f>
        <v>0</v>
      </c>
    </row>
    <row r="456" spans="2:7" ht="12.75">
      <c r="B456" s="779"/>
      <c r="C456" s="240"/>
      <c r="F456" s="752"/>
      <c r="G456" s="760"/>
    </row>
    <row r="457" spans="2:7" ht="12.75">
      <c r="B457" s="779" t="s">
        <v>398</v>
      </c>
      <c r="C457" s="731" t="s">
        <v>552</v>
      </c>
      <c r="D457" s="732" t="s">
        <v>139</v>
      </c>
      <c r="E457" s="733">
        <v>2</v>
      </c>
      <c r="F457" s="752"/>
      <c r="G457" s="728">
        <f>E457*F457</f>
        <v>0</v>
      </c>
    </row>
    <row r="458" spans="2:7" ht="12.75">
      <c r="B458" s="779"/>
      <c r="C458" s="240"/>
      <c r="F458" s="752"/>
      <c r="G458" s="760"/>
    </row>
    <row r="459" spans="2:7" ht="12.75">
      <c r="B459" s="779" t="s">
        <v>399</v>
      </c>
      <c r="C459" s="240" t="s">
        <v>551</v>
      </c>
      <c r="D459" s="732" t="s">
        <v>139</v>
      </c>
      <c r="E459" s="733">
        <f>E457</f>
        <v>2</v>
      </c>
      <c r="F459" s="752"/>
      <c r="G459" s="728">
        <f>E459*F459</f>
        <v>0</v>
      </c>
    </row>
    <row r="460" spans="2:7" ht="12.75">
      <c r="B460" s="779"/>
      <c r="C460" s="240"/>
      <c r="F460" s="752"/>
      <c r="G460" s="760"/>
    </row>
    <row r="461" spans="2:7" ht="25.5">
      <c r="B461" s="779" t="s">
        <v>400</v>
      </c>
      <c r="C461" s="240" t="s">
        <v>553</v>
      </c>
      <c r="D461" s="732" t="s">
        <v>139</v>
      </c>
      <c r="E461" s="733">
        <f>E457</f>
        <v>2</v>
      </c>
      <c r="F461" s="752"/>
      <c r="G461" s="728">
        <f>E461*F461</f>
        <v>0</v>
      </c>
    </row>
    <row r="462" spans="2:7" ht="12.75">
      <c r="B462" s="779"/>
      <c r="C462" s="240"/>
      <c r="E462" s="732"/>
      <c r="F462" s="752"/>
      <c r="G462" s="760"/>
    </row>
    <row r="463" spans="2:7" ht="25.5">
      <c r="B463" s="779" t="s">
        <v>402</v>
      </c>
      <c r="C463" s="240" t="s">
        <v>554</v>
      </c>
      <c r="D463" s="732" t="s">
        <v>139</v>
      </c>
      <c r="E463" s="733">
        <v>1</v>
      </c>
      <c r="F463" s="752"/>
      <c r="G463" s="728">
        <f>E463*F463</f>
        <v>0</v>
      </c>
    </row>
    <row r="464" spans="2:7" ht="12.75">
      <c r="B464" s="779"/>
      <c r="C464" s="240"/>
      <c r="E464" s="732"/>
      <c r="F464" s="752"/>
      <c r="G464" s="760"/>
    </row>
    <row r="465" spans="2:7" ht="25.5">
      <c r="B465" s="779" t="s">
        <v>403</v>
      </c>
      <c r="C465" s="240" t="s">
        <v>555</v>
      </c>
      <c r="D465" s="732" t="s">
        <v>139</v>
      </c>
      <c r="E465" s="733">
        <v>4</v>
      </c>
      <c r="F465" s="752"/>
      <c r="G465" s="728">
        <f>E465*F465</f>
        <v>0</v>
      </c>
    </row>
    <row r="466" spans="2:7" ht="12.75">
      <c r="B466" s="779"/>
      <c r="C466" s="240"/>
      <c r="E466" s="732"/>
      <c r="F466" s="752"/>
      <c r="G466" s="760"/>
    </row>
    <row r="467" spans="2:7" ht="12.75">
      <c r="B467" s="779" t="s">
        <v>404</v>
      </c>
      <c r="C467" s="780" t="s">
        <v>556</v>
      </c>
      <c r="D467" s="732" t="s">
        <v>139</v>
      </c>
      <c r="E467" s="733">
        <f>E465</f>
        <v>4</v>
      </c>
      <c r="F467" s="752"/>
      <c r="G467" s="728">
        <f>E467*F467</f>
        <v>0</v>
      </c>
    </row>
    <row r="468" spans="2:7" ht="12.75">
      <c r="B468" s="779"/>
      <c r="F468" s="752"/>
      <c r="G468" s="760"/>
    </row>
    <row r="469" spans="2:7" ht="12.75">
      <c r="B469" s="779" t="s">
        <v>405</v>
      </c>
      <c r="C469" s="240" t="s">
        <v>557</v>
      </c>
      <c r="D469" s="732" t="s">
        <v>139</v>
      </c>
      <c r="E469" s="733">
        <f>E435+(E437*4)+E447+E451+E453+E461</f>
        <v>54</v>
      </c>
      <c r="F469" s="752"/>
      <c r="G469" s="728">
        <f>E469*F469</f>
        <v>0</v>
      </c>
    </row>
    <row r="470" spans="2:7" ht="12.75">
      <c r="B470" s="779"/>
      <c r="C470" s="240"/>
      <c r="F470" s="752"/>
      <c r="G470" s="760"/>
    </row>
    <row r="471" spans="2:7" ht="12.75">
      <c r="B471" s="779" t="s">
        <v>406</v>
      </c>
      <c r="C471" s="240" t="s">
        <v>558</v>
      </c>
      <c r="D471" s="732" t="s">
        <v>139</v>
      </c>
      <c r="E471" s="733">
        <f>E469</f>
        <v>54</v>
      </c>
      <c r="F471" s="752"/>
      <c r="G471" s="728">
        <f>E471*F471</f>
        <v>0</v>
      </c>
    </row>
    <row r="472" spans="2:7" ht="12.75">
      <c r="B472" s="779"/>
      <c r="C472" s="240"/>
      <c r="F472" s="752"/>
      <c r="G472" s="760"/>
    </row>
    <row r="473" spans="2:7" ht="12.75">
      <c r="B473" s="779" t="s">
        <v>407</v>
      </c>
      <c r="C473" s="240" t="s">
        <v>559</v>
      </c>
      <c r="D473" s="732" t="s">
        <v>139</v>
      </c>
      <c r="E473" s="733">
        <v>1</v>
      </c>
      <c r="F473" s="752"/>
      <c r="G473" s="728">
        <f>E473*F473</f>
        <v>0</v>
      </c>
    </row>
    <row r="474" spans="2:7" ht="12.75">
      <c r="B474" s="779"/>
      <c r="C474" s="240"/>
      <c r="F474" s="752"/>
      <c r="G474" s="760"/>
    </row>
    <row r="475" spans="2:7" ht="25.5">
      <c r="B475" s="779" t="s">
        <v>408</v>
      </c>
      <c r="C475" s="240" t="s">
        <v>560</v>
      </c>
      <c r="D475" s="732" t="s">
        <v>139</v>
      </c>
      <c r="E475" s="733">
        <v>1</v>
      </c>
      <c r="F475" s="752"/>
      <c r="G475" s="728">
        <f>E475*F475</f>
        <v>0</v>
      </c>
    </row>
    <row r="476" spans="2:7" ht="12.75">
      <c r="B476" s="779"/>
      <c r="F476" s="752"/>
      <c r="G476" s="760"/>
    </row>
    <row r="477" spans="2:7" ht="12.75">
      <c r="B477" s="779" t="s">
        <v>409</v>
      </c>
      <c r="C477" s="240" t="s">
        <v>561</v>
      </c>
      <c r="D477" s="732" t="s">
        <v>139</v>
      </c>
      <c r="E477" s="733">
        <v>1</v>
      </c>
      <c r="F477" s="752"/>
      <c r="G477" s="728">
        <f>E477*F477</f>
        <v>0</v>
      </c>
    </row>
    <row r="478" spans="2:7" ht="12.75">
      <c r="B478" s="779"/>
      <c r="C478" s="240"/>
      <c r="F478" s="752"/>
      <c r="G478" s="760"/>
    </row>
    <row r="479" spans="2:7" ht="12.75">
      <c r="B479" s="730">
        <v>24</v>
      </c>
      <c r="C479" s="781" t="s">
        <v>562</v>
      </c>
      <c r="D479" s="751" t="s">
        <v>139</v>
      </c>
      <c r="E479" s="782">
        <v>30</v>
      </c>
      <c r="F479" s="752"/>
      <c r="G479" s="728">
        <f>E479*F479</f>
        <v>0</v>
      </c>
    </row>
    <row r="480" spans="3:7" ht="12.75">
      <c r="C480" s="781"/>
      <c r="D480" s="751"/>
      <c r="E480" s="782"/>
      <c r="F480" s="752"/>
      <c r="G480" s="760"/>
    </row>
    <row r="481" spans="2:7" ht="12.75">
      <c r="B481" s="730" t="s">
        <v>412</v>
      </c>
      <c r="C481" s="781" t="s">
        <v>563</v>
      </c>
      <c r="D481" s="751" t="s">
        <v>139</v>
      </c>
      <c r="E481" s="782">
        <v>755</v>
      </c>
      <c r="F481" s="752"/>
      <c r="G481" s="728">
        <f>E481*F481</f>
        <v>0</v>
      </c>
    </row>
    <row r="482" spans="3:7" ht="12.75">
      <c r="C482" s="781"/>
      <c r="D482" s="751"/>
      <c r="E482" s="782"/>
      <c r="F482" s="752"/>
      <c r="G482" s="760"/>
    </row>
    <row r="483" spans="2:7" ht="12.75">
      <c r="B483" s="730" t="s">
        <v>429</v>
      </c>
      <c r="C483" s="781" t="s">
        <v>564</v>
      </c>
      <c r="D483" s="751" t="s">
        <v>139</v>
      </c>
      <c r="E483" s="782">
        <v>85</v>
      </c>
      <c r="F483" s="752"/>
      <c r="G483" s="728">
        <f>E483*F483</f>
        <v>0</v>
      </c>
    </row>
    <row r="484" spans="2:7" ht="12.75">
      <c r="B484" s="779"/>
      <c r="D484" s="782"/>
      <c r="E484" s="751"/>
      <c r="F484" s="752"/>
      <c r="G484" s="760"/>
    </row>
    <row r="485" spans="2:7" ht="12.75">
      <c r="B485" s="779" t="s">
        <v>431</v>
      </c>
      <c r="C485" s="731" t="s">
        <v>565</v>
      </c>
      <c r="D485" s="782" t="s">
        <v>167</v>
      </c>
      <c r="E485" s="751">
        <v>700</v>
      </c>
      <c r="F485" s="752"/>
      <c r="G485" s="728">
        <f>E485*F485</f>
        <v>0</v>
      </c>
    </row>
    <row r="486" spans="2:7" ht="12.75">
      <c r="B486" s="779"/>
      <c r="D486" s="782"/>
      <c r="E486" s="751"/>
      <c r="F486" s="752"/>
      <c r="G486" s="760"/>
    </row>
    <row r="487" spans="2:7" ht="12.75">
      <c r="B487" s="779" t="s">
        <v>433</v>
      </c>
      <c r="C487" s="731" t="s">
        <v>566</v>
      </c>
      <c r="D487" s="732" t="s">
        <v>411</v>
      </c>
      <c r="E487" s="754">
        <v>0.03</v>
      </c>
      <c r="F487" s="743">
        <f>SUM(G433:G486)</f>
        <v>0</v>
      </c>
      <c r="G487" s="760">
        <f>F487*E487</f>
        <v>0</v>
      </c>
    </row>
    <row r="488" spans="2:7" ht="12.75">
      <c r="B488" s="779"/>
      <c r="C488" s="240"/>
      <c r="F488" s="752"/>
      <c r="G488" s="760"/>
    </row>
    <row r="489" spans="1:239" ht="13.5" thickBot="1">
      <c r="A489" s="755"/>
      <c r="B489" s="756"/>
      <c r="C489" s="757" t="s">
        <v>491</v>
      </c>
      <c r="D489" s="758"/>
      <c r="E489" s="758"/>
      <c r="F489" s="759"/>
      <c r="G489" s="802">
        <f>SUM(G433:G488)</f>
        <v>0</v>
      </c>
      <c r="H489" s="729"/>
      <c r="I489" s="746"/>
      <c r="J489" s="747"/>
      <c r="K489" s="748"/>
      <c r="M489" s="746"/>
      <c r="N489" s="731"/>
      <c r="O489" s="729"/>
      <c r="P489" s="746"/>
      <c r="Q489" s="747"/>
      <c r="R489" s="748"/>
      <c r="T489" s="746"/>
      <c r="U489" s="731"/>
      <c r="V489" s="729"/>
      <c r="W489" s="746"/>
      <c r="X489" s="747"/>
      <c r="Y489" s="748"/>
      <c r="AA489" s="746"/>
      <c r="AB489" s="731"/>
      <c r="AC489" s="729"/>
      <c r="AD489" s="746"/>
      <c r="AE489" s="747"/>
      <c r="AF489" s="748"/>
      <c r="AH489" s="746"/>
      <c r="AI489" s="731"/>
      <c r="AJ489" s="729"/>
      <c r="AK489" s="746"/>
      <c r="AL489" s="747"/>
      <c r="AM489" s="748"/>
      <c r="AO489" s="746"/>
      <c r="AP489" s="731"/>
      <c r="AQ489" s="729"/>
      <c r="AR489" s="746"/>
      <c r="AS489" s="747"/>
      <c r="AT489" s="748"/>
      <c r="AV489" s="746"/>
      <c r="AW489" s="731"/>
      <c r="AX489" s="729"/>
      <c r="AY489" s="746"/>
      <c r="AZ489" s="747"/>
      <c r="BA489" s="748"/>
      <c r="BC489" s="746"/>
      <c r="BD489" s="731"/>
      <c r="BE489" s="729"/>
      <c r="BF489" s="746"/>
      <c r="BG489" s="747"/>
      <c r="BH489" s="748"/>
      <c r="BJ489" s="746"/>
      <c r="BK489" s="731"/>
      <c r="BL489" s="729"/>
      <c r="BM489" s="746"/>
      <c r="BN489" s="747"/>
      <c r="BO489" s="748"/>
      <c r="BQ489" s="746"/>
      <c r="BR489" s="731"/>
      <c r="BS489" s="729"/>
      <c r="BT489" s="746"/>
      <c r="BU489" s="747"/>
      <c r="BV489" s="748"/>
      <c r="BX489" s="746"/>
      <c r="BY489" s="731"/>
      <c r="BZ489" s="729"/>
      <c r="CA489" s="746"/>
      <c r="CB489" s="747"/>
      <c r="CC489" s="748"/>
      <c r="CE489" s="746"/>
      <c r="CF489" s="731"/>
      <c r="CG489" s="729"/>
      <c r="CH489" s="746"/>
      <c r="CI489" s="747"/>
      <c r="CJ489" s="748"/>
      <c r="CL489" s="746"/>
      <c r="CM489" s="731"/>
      <c r="CN489" s="729"/>
      <c r="CO489" s="746"/>
      <c r="CP489" s="747"/>
      <c r="CQ489" s="748"/>
      <c r="CS489" s="746"/>
      <c r="CT489" s="731"/>
      <c r="CU489" s="729"/>
      <c r="CV489" s="746"/>
      <c r="CW489" s="747"/>
      <c r="CX489" s="748"/>
      <c r="CZ489" s="746"/>
      <c r="DA489" s="731"/>
      <c r="DB489" s="729"/>
      <c r="DC489" s="746"/>
      <c r="DD489" s="747"/>
      <c r="DE489" s="748"/>
      <c r="DG489" s="746"/>
      <c r="DH489" s="731"/>
      <c r="DI489" s="729"/>
      <c r="DJ489" s="746"/>
      <c r="DK489" s="747"/>
      <c r="DL489" s="748"/>
      <c r="DN489" s="746"/>
      <c r="DO489" s="731"/>
      <c r="DP489" s="729"/>
      <c r="DQ489" s="746"/>
      <c r="DR489" s="747"/>
      <c r="DS489" s="748"/>
      <c r="DU489" s="746"/>
      <c r="DV489" s="731"/>
      <c r="DW489" s="729"/>
      <c r="DX489" s="746"/>
      <c r="DY489" s="747"/>
      <c r="DZ489" s="748"/>
      <c r="EB489" s="746"/>
      <c r="EC489" s="731"/>
      <c r="ED489" s="729"/>
      <c r="EE489" s="746"/>
      <c r="EF489" s="747"/>
      <c r="EG489" s="748"/>
      <c r="EI489" s="746"/>
      <c r="EJ489" s="731"/>
      <c r="EK489" s="729"/>
      <c r="EL489" s="746"/>
      <c r="EM489" s="747"/>
      <c r="EN489" s="748"/>
      <c r="EP489" s="746"/>
      <c r="EQ489" s="731"/>
      <c r="ER489" s="729"/>
      <c r="ES489" s="746"/>
      <c r="ET489" s="747"/>
      <c r="EU489" s="748"/>
      <c r="EW489" s="746"/>
      <c r="EX489" s="731"/>
      <c r="EY489" s="729"/>
      <c r="EZ489" s="746"/>
      <c r="FA489" s="747"/>
      <c r="FB489" s="748"/>
      <c r="FD489" s="746"/>
      <c r="FE489" s="731"/>
      <c r="FF489" s="729"/>
      <c r="FG489" s="746"/>
      <c r="FH489" s="747"/>
      <c r="FI489" s="748"/>
      <c r="FK489" s="746"/>
      <c r="FL489" s="731"/>
      <c r="FM489" s="729"/>
      <c r="FN489" s="746"/>
      <c r="FO489" s="747"/>
      <c r="FP489" s="748"/>
      <c r="FR489" s="746"/>
      <c r="FS489" s="731"/>
      <c r="FT489" s="729"/>
      <c r="FU489" s="746"/>
      <c r="FV489" s="747"/>
      <c r="FW489" s="748"/>
      <c r="FY489" s="746"/>
      <c r="FZ489" s="731"/>
      <c r="GA489" s="729"/>
      <c r="GB489" s="746"/>
      <c r="GC489" s="747"/>
      <c r="GD489" s="748"/>
      <c r="GF489" s="746"/>
      <c r="GG489" s="731"/>
      <c r="GH489" s="729"/>
      <c r="GI489" s="746"/>
      <c r="GJ489" s="747"/>
      <c r="GK489" s="748"/>
      <c r="GM489" s="746"/>
      <c r="GN489" s="731"/>
      <c r="GO489" s="729"/>
      <c r="GP489" s="746"/>
      <c r="GQ489" s="747"/>
      <c r="GR489" s="748"/>
      <c r="GT489" s="746"/>
      <c r="GU489" s="731"/>
      <c r="GV489" s="729"/>
      <c r="GW489" s="746"/>
      <c r="GX489" s="747"/>
      <c r="GY489" s="748"/>
      <c r="HA489" s="746"/>
      <c r="HB489" s="731"/>
      <c r="HC489" s="729"/>
      <c r="HD489" s="746"/>
      <c r="HE489" s="747"/>
      <c r="HF489" s="748"/>
      <c r="HH489" s="746"/>
      <c r="HI489" s="731"/>
      <c r="HJ489" s="729"/>
      <c r="HK489" s="746"/>
      <c r="HL489" s="747"/>
      <c r="HM489" s="748"/>
      <c r="HO489" s="746"/>
      <c r="HP489" s="731"/>
      <c r="HQ489" s="729"/>
      <c r="HR489" s="746"/>
      <c r="HS489" s="747"/>
      <c r="HT489" s="748"/>
      <c r="HV489" s="746"/>
      <c r="HW489" s="731"/>
      <c r="HX489" s="729"/>
      <c r="HY489" s="746"/>
      <c r="HZ489" s="747"/>
      <c r="IA489" s="748"/>
      <c r="IC489" s="746"/>
      <c r="ID489" s="731"/>
      <c r="IE489" s="729"/>
    </row>
    <row r="490" spans="5:239" ht="12.75">
      <c r="E490" s="732"/>
      <c r="F490" s="734"/>
      <c r="H490" s="729"/>
      <c r="I490" s="746"/>
      <c r="J490" s="747"/>
      <c r="K490" s="748"/>
      <c r="M490" s="746"/>
      <c r="N490" s="731"/>
      <c r="O490" s="729"/>
      <c r="P490" s="746"/>
      <c r="Q490" s="747"/>
      <c r="R490" s="748"/>
      <c r="T490" s="746"/>
      <c r="U490" s="731"/>
      <c r="V490" s="729"/>
      <c r="W490" s="746"/>
      <c r="X490" s="747"/>
      <c r="Y490" s="748"/>
      <c r="AA490" s="746"/>
      <c r="AB490" s="731"/>
      <c r="AC490" s="729"/>
      <c r="AD490" s="746"/>
      <c r="AE490" s="747"/>
      <c r="AF490" s="748"/>
      <c r="AH490" s="746"/>
      <c r="AI490" s="731"/>
      <c r="AJ490" s="729"/>
      <c r="AK490" s="746"/>
      <c r="AL490" s="747"/>
      <c r="AM490" s="748"/>
      <c r="AO490" s="746"/>
      <c r="AP490" s="731"/>
      <c r="AQ490" s="729"/>
      <c r="AR490" s="746"/>
      <c r="AS490" s="747"/>
      <c r="AT490" s="748"/>
      <c r="AV490" s="746"/>
      <c r="AW490" s="731"/>
      <c r="AX490" s="729"/>
      <c r="AY490" s="746"/>
      <c r="AZ490" s="747"/>
      <c r="BA490" s="748"/>
      <c r="BC490" s="746"/>
      <c r="BD490" s="731"/>
      <c r="BE490" s="729"/>
      <c r="BF490" s="746"/>
      <c r="BG490" s="747"/>
      <c r="BH490" s="748"/>
      <c r="BJ490" s="746"/>
      <c r="BK490" s="731"/>
      <c r="BL490" s="729"/>
      <c r="BM490" s="746"/>
      <c r="BN490" s="747"/>
      <c r="BO490" s="748"/>
      <c r="BQ490" s="746"/>
      <c r="BR490" s="731"/>
      <c r="BS490" s="729"/>
      <c r="BT490" s="746"/>
      <c r="BU490" s="747"/>
      <c r="BV490" s="748"/>
      <c r="BX490" s="746"/>
      <c r="BY490" s="731"/>
      <c r="BZ490" s="729"/>
      <c r="CA490" s="746"/>
      <c r="CB490" s="747"/>
      <c r="CC490" s="748"/>
      <c r="CE490" s="746"/>
      <c r="CF490" s="731"/>
      <c r="CG490" s="729"/>
      <c r="CH490" s="746"/>
      <c r="CI490" s="747"/>
      <c r="CJ490" s="748"/>
      <c r="CL490" s="746"/>
      <c r="CM490" s="731"/>
      <c r="CN490" s="729"/>
      <c r="CO490" s="746"/>
      <c r="CP490" s="747"/>
      <c r="CQ490" s="748"/>
      <c r="CS490" s="746"/>
      <c r="CT490" s="731"/>
      <c r="CU490" s="729"/>
      <c r="CV490" s="746"/>
      <c r="CW490" s="747"/>
      <c r="CX490" s="748"/>
      <c r="CZ490" s="746"/>
      <c r="DA490" s="731"/>
      <c r="DB490" s="729"/>
      <c r="DC490" s="746"/>
      <c r="DD490" s="747"/>
      <c r="DE490" s="748"/>
      <c r="DG490" s="746"/>
      <c r="DH490" s="731"/>
      <c r="DI490" s="729"/>
      <c r="DJ490" s="746"/>
      <c r="DK490" s="747"/>
      <c r="DL490" s="748"/>
      <c r="DN490" s="746"/>
      <c r="DO490" s="731"/>
      <c r="DP490" s="729"/>
      <c r="DQ490" s="746"/>
      <c r="DR490" s="747"/>
      <c r="DS490" s="748"/>
      <c r="DU490" s="746"/>
      <c r="DV490" s="731"/>
      <c r="DW490" s="729"/>
      <c r="DX490" s="746"/>
      <c r="DY490" s="747"/>
      <c r="DZ490" s="748"/>
      <c r="EB490" s="746"/>
      <c r="EC490" s="731"/>
      <c r="ED490" s="729"/>
      <c r="EE490" s="746"/>
      <c r="EF490" s="747"/>
      <c r="EG490" s="748"/>
      <c r="EI490" s="746"/>
      <c r="EJ490" s="731"/>
      <c r="EK490" s="729"/>
      <c r="EL490" s="746"/>
      <c r="EM490" s="747"/>
      <c r="EN490" s="748"/>
      <c r="EP490" s="746"/>
      <c r="EQ490" s="731"/>
      <c r="ER490" s="729"/>
      <c r="ES490" s="746"/>
      <c r="ET490" s="747"/>
      <c r="EU490" s="748"/>
      <c r="EW490" s="746"/>
      <c r="EX490" s="731"/>
      <c r="EY490" s="729"/>
      <c r="EZ490" s="746"/>
      <c r="FA490" s="747"/>
      <c r="FB490" s="748"/>
      <c r="FD490" s="746"/>
      <c r="FE490" s="731"/>
      <c r="FF490" s="729"/>
      <c r="FG490" s="746"/>
      <c r="FH490" s="747"/>
      <c r="FI490" s="748"/>
      <c r="FK490" s="746"/>
      <c r="FL490" s="731"/>
      <c r="FM490" s="729"/>
      <c r="FN490" s="746"/>
      <c r="FO490" s="747"/>
      <c r="FP490" s="748"/>
      <c r="FR490" s="746"/>
      <c r="FS490" s="731"/>
      <c r="FT490" s="729"/>
      <c r="FU490" s="746"/>
      <c r="FV490" s="747"/>
      <c r="FW490" s="748"/>
      <c r="FY490" s="746"/>
      <c r="FZ490" s="731"/>
      <c r="GA490" s="729"/>
      <c r="GB490" s="746"/>
      <c r="GC490" s="747"/>
      <c r="GD490" s="748"/>
      <c r="GF490" s="746"/>
      <c r="GG490" s="731"/>
      <c r="GH490" s="729"/>
      <c r="GI490" s="746"/>
      <c r="GJ490" s="747"/>
      <c r="GK490" s="748"/>
      <c r="GM490" s="746"/>
      <c r="GN490" s="731"/>
      <c r="GO490" s="729"/>
      <c r="GP490" s="746"/>
      <c r="GQ490" s="747"/>
      <c r="GR490" s="748"/>
      <c r="GT490" s="746"/>
      <c r="GU490" s="731"/>
      <c r="GV490" s="729"/>
      <c r="GW490" s="746"/>
      <c r="GX490" s="747"/>
      <c r="GY490" s="748"/>
      <c r="HA490" s="746"/>
      <c r="HB490" s="731"/>
      <c r="HC490" s="729"/>
      <c r="HD490" s="746"/>
      <c r="HE490" s="747"/>
      <c r="HF490" s="748"/>
      <c r="HH490" s="746"/>
      <c r="HI490" s="731"/>
      <c r="HJ490" s="729"/>
      <c r="HK490" s="746"/>
      <c r="HL490" s="747"/>
      <c r="HM490" s="748"/>
      <c r="HO490" s="746"/>
      <c r="HP490" s="731"/>
      <c r="HQ490" s="729"/>
      <c r="HR490" s="746"/>
      <c r="HS490" s="747"/>
      <c r="HT490" s="748"/>
      <c r="HV490" s="746"/>
      <c r="HW490" s="731"/>
      <c r="HX490" s="729"/>
      <c r="HY490" s="746"/>
      <c r="HZ490" s="747"/>
      <c r="IA490" s="748"/>
      <c r="IC490" s="746"/>
      <c r="ID490" s="731"/>
      <c r="IE490" s="729"/>
    </row>
    <row r="491" spans="3:7" ht="12.75">
      <c r="C491" s="240"/>
      <c r="E491" s="732"/>
      <c r="G491" s="760"/>
    </row>
    <row r="492" spans="2:239" ht="12.75">
      <c r="B492" s="795" t="s">
        <v>0</v>
      </c>
      <c r="C492" s="794" t="s">
        <v>376</v>
      </c>
      <c r="D492" s="803" t="s">
        <v>383</v>
      </c>
      <c r="E492" s="803" t="s">
        <v>514</v>
      </c>
      <c r="F492" s="804" t="s">
        <v>385</v>
      </c>
      <c r="G492" s="805" t="s">
        <v>370</v>
      </c>
      <c r="H492" s="729"/>
      <c r="I492" s="746"/>
      <c r="J492" s="747"/>
      <c r="K492" s="748"/>
      <c r="M492" s="746"/>
      <c r="N492" s="731"/>
      <c r="O492" s="729"/>
      <c r="P492" s="746"/>
      <c r="Q492" s="747"/>
      <c r="R492" s="748"/>
      <c r="T492" s="746"/>
      <c r="U492" s="731"/>
      <c r="V492" s="729"/>
      <c r="W492" s="746"/>
      <c r="X492" s="747"/>
      <c r="Y492" s="748"/>
      <c r="AA492" s="746"/>
      <c r="AB492" s="731"/>
      <c r="AC492" s="729"/>
      <c r="AD492" s="746"/>
      <c r="AE492" s="747"/>
      <c r="AF492" s="748"/>
      <c r="AH492" s="746"/>
      <c r="AI492" s="731"/>
      <c r="AJ492" s="729"/>
      <c r="AK492" s="746"/>
      <c r="AL492" s="747"/>
      <c r="AM492" s="748"/>
      <c r="AO492" s="746"/>
      <c r="AP492" s="731"/>
      <c r="AQ492" s="729"/>
      <c r="AR492" s="746"/>
      <c r="AS492" s="747"/>
      <c r="AT492" s="748"/>
      <c r="AV492" s="746"/>
      <c r="AW492" s="731"/>
      <c r="AX492" s="729"/>
      <c r="AY492" s="746"/>
      <c r="AZ492" s="747"/>
      <c r="BA492" s="748"/>
      <c r="BC492" s="746"/>
      <c r="BD492" s="731"/>
      <c r="BE492" s="729"/>
      <c r="BF492" s="746"/>
      <c r="BG492" s="747"/>
      <c r="BH492" s="748"/>
      <c r="BJ492" s="746"/>
      <c r="BK492" s="731"/>
      <c r="BL492" s="729"/>
      <c r="BM492" s="746"/>
      <c r="BN492" s="747"/>
      <c r="BO492" s="748"/>
      <c r="BQ492" s="746"/>
      <c r="BR492" s="731"/>
      <c r="BS492" s="729"/>
      <c r="BT492" s="746"/>
      <c r="BU492" s="747"/>
      <c r="BV492" s="748"/>
      <c r="BX492" s="746"/>
      <c r="BY492" s="731"/>
      <c r="BZ492" s="729"/>
      <c r="CA492" s="746"/>
      <c r="CB492" s="747"/>
      <c r="CC492" s="748"/>
      <c r="CE492" s="746"/>
      <c r="CF492" s="731"/>
      <c r="CG492" s="729"/>
      <c r="CH492" s="746"/>
      <c r="CI492" s="747"/>
      <c r="CJ492" s="748"/>
      <c r="CL492" s="746"/>
      <c r="CM492" s="731"/>
      <c r="CN492" s="729"/>
      <c r="CO492" s="746"/>
      <c r="CP492" s="747"/>
      <c r="CQ492" s="748"/>
      <c r="CS492" s="746"/>
      <c r="CT492" s="731"/>
      <c r="CU492" s="729"/>
      <c r="CV492" s="746"/>
      <c r="CW492" s="747"/>
      <c r="CX492" s="748"/>
      <c r="CZ492" s="746"/>
      <c r="DA492" s="731"/>
      <c r="DB492" s="729"/>
      <c r="DC492" s="746"/>
      <c r="DD492" s="747"/>
      <c r="DE492" s="748"/>
      <c r="DG492" s="746"/>
      <c r="DH492" s="731"/>
      <c r="DI492" s="729"/>
      <c r="DJ492" s="746"/>
      <c r="DK492" s="747"/>
      <c r="DL492" s="748"/>
      <c r="DN492" s="746"/>
      <c r="DO492" s="731"/>
      <c r="DP492" s="729"/>
      <c r="DQ492" s="746"/>
      <c r="DR492" s="747"/>
      <c r="DS492" s="748"/>
      <c r="DU492" s="746"/>
      <c r="DV492" s="731"/>
      <c r="DW492" s="729"/>
      <c r="DX492" s="746"/>
      <c r="DY492" s="747"/>
      <c r="DZ492" s="748"/>
      <c r="EB492" s="746"/>
      <c r="EC492" s="731"/>
      <c r="ED492" s="729"/>
      <c r="EE492" s="746"/>
      <c r="EF492" s="747"/>
      <c r="EG492" s="748"/>
      <c r="EI492" s="746"/>
      <c r="EJ492" s="731"/>
      <c r="EK492" s="729"/>
      <c r="EL492" s="746"/>
      <c r="EM492" s="747"/>
      <c r="EN492" s="748"/>
      <c r="EP492" s="746"/>
      <c r="EQ492" s="731"/>
      <c r="ER492" s="729"/>
      <c r="ES492" s="746"/>
      <c r="ET492" s="747"/>
      <c r="EU492" s="748"/>
      <c r="EW492" s="746"/>
      <c r="EX492" s="731"/>
      <c r="EY492" s="729"/>
      <c r="EZ492" s="746"/>
      <c r="FA492" s="747"/>
      <c r="FB492" s="748"/>
      <c r="FD492" s="746"/>
      <c r="FE492" s="731"/>
      <c r="FF492" s="729"/>
      <c r="FG492" s="746"/>
      <c r="FH492" s="747"/>
      <c r="FI492" s="748"/>
      <c r="FK492" s="746"/>
      <c r="FL492" s="731"/>
      <c r="FM492" s="729"/>
      <c r="FN492" s="746"/>
      <c r="FO492" s="747"/>
      <c r="FP492" s="748"/>
      <c r="FR492" s="746"/>
      <c r="FS492" s="731"/>
      <c r="FT492" s="729"/>
      <c r="FU492" s="746"/>
      <c r="FV492" s="747"/>
      <c r="FW492" s="748"/>
      <c r="FY492" s="746"/>
      <c r="FZ492" s="731"/>
      <c r="GA492" s="729"/>
      <c r="GB492" s="746"/>
      <c r="GC492" s="747"/>
      <c r="GD492" s="748"/>
      <c r="GF492" s="746"/>
      <c r="GG492" s="731"/>
      <c r="GH492" s="729"/>
      <c r="GI492" s="746"/>
      <c r="GJ492" s="747"/>
      <c r="GK492" s="748"/>
      <c r="GM492" s="746"/>
      <c r="GN492" s="731"/>
      <c r="GO492" s="729"/>
      <c r="GP492" s="746"/>
      <c r="GQ492" s="747"/>
      <c r="GR492" s="748"/>
      <c r="GT492" s="746"/>
      <c r="GU492" s="731"/>
      <c r="GV492" s="729"/>
      <c r="GW492" s="746"/>
      <c r="GX492" s="747"/>
      <c r="GY492" s="748"/>
      <c r="HA492" s="746"/>
      <c r="HB492" s="731"/>
      <c r="HC492" s="729"/>
      <c r="HD492" s="746"/>
      <c r="HE492" s="747"/>
      <c r="HF492" s="748"/>
      <c r="HH492" s="746"/>
      <c r="HI492" s="731"/>
      <c r="HJ492" s="729"/>
      <c r="HK492" s="746"/>
      <c r="HL492" s="747"/>
      <c r="HM492" s="748"/>
      <c r="HO492" s="746"/>
      <c r="HP492" s="731"/>
      <c r="HQ492" s="729"/>
      <c r="HR492" s="746"/>
      <c r="HS492" s="747"/>
      <c r="HT492" s="748"/>
      <c r="HV492" s="746"/>
      <c r="HW492" s="731"/>
      <c r="HX492" s="729"/>
      <c r="HY492" s="746"/>
      <c r="HZ492" s="747"/>
      <c r="IA492" s="748"/>
      <c r="IC492" s="746"/>
      <c r="ID492" s="731"/>
      <c r="IE492" s="729"/>
    </row>
    <row r="493" spans="3:7" ht="12.75">
      <c r="C493" s="240"/>
      <c r="E493" s="754"/>
      <c r="G493" s="760"/>
    </row>
    <row r="494" spans="2:7" ht="25.5">
      <c r="B494" s="730" t="s">
        <v>387</v>
      </c>
      <c r="C494" s="240" t="s">
        <v>567</v>
      </c>
      <c r="D494" s="732" t="s">
        <v>149</v>
      </c>
      <c r="E494" s="732">
        <v>1</v>
      </c>
      <c r="F494" s="728"/>
      <c r="G494" s="728">
        <f>E494*F494</f>
        <v>0</v>
      </c>
    </row>
    <row r="495" spans="3:7" ht="12.75">
      <c r="C495" s="240"/>
      <c r="E495" s="754"/>
      <c r="G495" s="760"/>
    </row>
    <row r="496" spans="2:7" ht="25.5">
      <c r="B496" s="730" t="s">
        <v>388</v>
      </c>
      <c r="C496" s="240" t="s">
        <v>568</v>
      </c>
      <c r="D496" s="732" t="s">
        <v>149</v>
      </c>
      <c r="E496" s="732">
        <v>1</v>
      </c>
      <c r="F496" s="728"/>
      <c r="G496" s="728">
        <f>E496*F496</f>
        <v>0</v>
      </c>
    </row>
    <row r="497" spans="3:7" ht="12.75">
      <c r="C497" s="240"/>
      <c r="E497" s="754"/>
      <c r="G497" s="760"/>
    </row>
    <row r="498" spans="2:7" ht="25.5">
      <c r="B498" s="730" t="s">
        <v>389</v>
      </c>
      <c r="C498" s="240" t="s">
        <v>569</v>
      </c>
      <c r="D498" s="732" t="s">
        <v>149</v>
      </c>
      <c r="E498" s="732">
        <v>1</v>
      </c>
      <c r="F498" s="728"/>
      <c r="G498" s="728">
        <f>E498*F498</f>
        <v>0</v>
      </c>
    </row>
    <row r="499" spans="3:7" ht="12.75">
      <c r="C499" s="240"/>
      <c r="E499" s="754"/>
      <c r="G499" s="760"/>
    </row>
    <row r="500" spans="2:7" ht="12.75">
      <c r="B500" s="730" t="s">
        <v>390</v>
      </c>
      <c r="C500" s="731" t="s">
        <v>570</v>
      </c>
      <c r="D500" s="732" t="s">
        <v>167</v>
      </c>
      <c r="E500" s="732">
        <v>7</v>
      </c>
      <c r="F500" s="728"/>
      <c r="G500" s="728">
        <f>E500*F500</f>
        <v>0</v>
      </c>
    </row>
    <row r="501" spans="3:7" ht="12.75">
      <c r="C501" s="240"/>
      <c r="E501" s="754"/>
      <c r="G501" s="760"/>
    </row>
    <row r="502" spans="2:7" ht="25.5">
      <c r="B502" s="730" t="s">
        <v>414</v>
      </c>
      <c r="C502" s="731" t="s">
        <v>571</v>
      </c>
      <c r="D502" s="732" t="s">
        <v>167</v>
      </c>
      <c r="E502" s="732">
        <v>6</v>
      </c>
      <c r="F502" s="728"/>
      <c r="G502" s="728">
        <f>E502*F502</f>
        <v>0</v>
      </c>
    </row>
    <row r="503" spans="3:7" ht="12.75">
      <c r="C503" s="240"/>
      <c r="E503" s="754"/>
      <c r="G503" s="760"/>
    </row>
    <row r="504" spans="2:7" ht="12.75">
      <c r="B504" s="730" t="s">
        <v>391</v>
      </c>
      <c r="C504" s="240" t="s">
        <v>572</v>
      </c>
      <c r="D504" s="732" t="s">
        <v>139</v>
      </c>
      <c r="E504" s="732">
        <v>3</v>
      </c>
      <c r="G504" s="760">
        <f>E504*F504</f>
        <v>0</v>
      </c>
    </row>
    <row r="505" spans="3:7" ht="12.75">
      <c r="C505" s="240"/>
      <c r="E505" s="754"/>
      <c r="G505" s="760"/>
    </row>
    <row r="506" spans="2:7" ht="12.75">
      <c r="B506" s="730" t="s">
        <v>392</v>
      </c>
      <c r="C506" s="240" t="s">
        <v>573</v>
      </c>
      <c r="D506" s="732" t="s">
        <v>167</v>
      </c>
      <c r="E506" s="732">
        <v>14</v>
      </c>
      <c r="F506" s="728"/>
      <c r="G506" s="728">
        <f>E506*F506</f>
        <v>0</v>
      </c>
    </row>
    <row r="507" spans="3:7" ht="12.75">
      <c r="C507" s="240"/>
      <c r="E507" s="754"/>
      <c r="G507" s="760"/>
    </row>
    <row r="508" spans="2:7" ht="25.5">
      <c r="B508" s="730" t="s">
        <v>393</v>
      </c>
      <c r="C508" s="240" t="s">
        <v>574</v>
      </c>
      <c r="D508" s="732" t="s">
        <v>149</v>
      </c>
      <c r="E508" s="732">
        <v>2</v>
      </c>
      <c r="F508" s="728"/>
      <c r="G508" s="728">
        <f>E508*F508</f>
        <v>0</v>
      </c>
    </row>
    <row r="509" spans="3:7" ht="12.75">
      <c r="C509" s="240"/>
      <c r="E509" s="754"/>
      <c r="G509" s="760"/>
    </row>
    <row r="510" spans="2:7" ht="12.75">
      <c r="B510" s="730" t="s">
        <v>394</v>
      </c>
      <c r="C510" s="240" t="s">
        <v>575</v>
      </c>
      <c r="D510" s="751" t="s">
        <v>139</v>
      </c>
      <c r="E510" s="732">
        <v>1</v>
      </c>
      <c r="F510" s="728"/>
      <c r="G510" s="728">
        <f>E510*F510</f>
        <v>0</v>
      </c>
    </row>
    <row r="511" spans="3:7" ht="12.75">
      <c r="C511" s="240"/>
      <c r="D511" s="751"/>
      <c r="E511" s="751"/>
      <c r="G511" s="760"/>
    </row>
    <row r="512" spans="2:7" ht="12.75">
      <c r="B512" s="730" t="s">
        <v>395</v>
      </c>
      <c r="C512" s="240" t="s">
        <v>576</v>
      </c>
      <c r="D512" s="751" t="s">
        <v>167</v>
      </c>
      <c r="E512" s="732">
        <v>34</v>
      </c>
      <c r="F512" s="728"/>
      <c r="G512" s="728">
        <f>E512*F512</f>
        <v>0</v>
      </c>
    </row>
    <row r="513" spans="3:7" ht="12.75">
      <c r="C513" s="240"/>
      <c r="D513" s="751"/>
      <c r="E513" s="751"/>
      <c r="G513" s="760"/>
    </row>
    <row r="514" spans="2:7" ht="12.75">
      <c r="B514" s="730" t="s">
        <v>396</v>
      </c>
      <c r="C514" s="240" t="s">
        <v>577</v>
      </c>
      <c r="D514" s="751" t="s">
        <v>139</v>
      </c>
      <c r="E514" s="732">
        <v>1</v>
      </c>
      <c r="F514" s="728"/>
      <c r="G514" s="728">
        <f>E514*F514</f>
        <v>0</v>
      </c>
    </row>
    <row r="515" spans="3:7" ht="12.75">
      <c r="C515" s="240"/>
      <c r="D515" s="751"/>
      <c r="E515" s="751"/>
      <c r="G515" s="760"/>
    </row>
    <row r="516" spans="2:7" ht="12.75">
      <c r="B516" s="730" t="s">
        <v>397</v>
      </c>
      <c r="C516" s="240" t="s">
        <v>578</v>
      </c>
      <c r="D516" s="751" t="s">
        <v>65</v>
      </c>
      <c r="E516" s="732">
        <v>4</v>
      </c>
      <c r="F516" s="728"/>
      <c r="G516" s="728">
        <f>E516*F516</f>
        <v>0</v>
      </c>
    </row>
    <row r="517" spans="3:7" ht="12.75">
      <c r="C517" s="240"/>
      <c r="D517" s="751"/>
      <c r="E517" s="751"/>
      <c r="G517" s="760"/>
    </row>
    <row r="518" spans="2:7" ht="12.75">
      <c r="B518" s="730" t="s">
        <v>398</v>
      </c>
      <c r="C518" s="240" t="s">
        <v>525</v>
      </c>
      <c r="D518" s="732" t="s">
        <v>411</v>
      </c>
      <c r="E518" s="754">
        <v>0.02</v>
      </c>
      <c r="F518" s="743">
        <f>SUM(G494:G517)</f>
        <v>0</v>
      </c>
      <c r="G518" s="760">
        <f>F518*E518</f>
        <v>0</v>
      </c>
    </row>
    <row r="519" spans="3:7" ht="12.75">
      <c r="C519" s="240"/>
      <c r="E519" s="754"/>
      <c r="G519" s="760"/>
    </row>
    <row r="520" spans="2:7" ht="12.75">
      <c r="B520" s="730" t="s">
        <v>399</v>
      </c>
      <c r="C520" s="240" t="s">
        <v>579</v>
      </c>
      <c r="D520" s="732" t="s">
        <v>411</v>
      </c>
      <c r="E520" s="754">
        <v>0.03</v>
      </c>
      <c r="F520" s="743">
        <f>SUM(G494:G517)</f>
        <v>0</v>
      </c>
      <c r="G520" s="760">
        <f>E520*F520</f>
        <v>0</v>
      </c>
    </row>
    <row r="521" spans="3:7" ht="12.75">
      <c r="C521" s="240"/>
      <c r="E521" s="754"/>
      <c r="G521" s="760"/>
    </row>
    <row r="522" spans="2:7" ht="12.75">
      <c r="B522" s="730" t="s">
        <v>400</v>
      </c>
      <c r="C522" s="240" t="s">
        <v>580</v>
      </c>
      <c r="D522" s="751" t="s">
        <v>65</v>
      </c>
      <c r="E522" s="751">
        <v>2</v>
      </c>
      <c r="F522" s="728"/>
      <c r="G522" s="728">
        <f>E522*F522</f>
        <v>0</v>
      </c>
    </row>
    <row r="523" spans="3:7" ht="12.75">
      <c r="C523" s="240"/>
      <c r="D523" s="751"/>
      <c r="E523" s="751"/>
      <c r="G523" s="760"/>
    </row>
    <row r="524" spans="1:239" ht="13.5" thickBot="1">
      <c r="A524" s="755"/>
      <c r="B524" s="756"/>
      <c r="C524" s="757" t="s">
        <v>492</v>
      </c>
      <c r="D524" s="758"/>
      <c r="E524" s="758"/>
      <c r="F524" s="759"/>
      <c r="G524" s="802">
        <f>SUM(G494:G523)</f>
        <v>0</v>
      </c>
      <c r="H524" s="729"/>
      <c r="I524" s="746"/>
      <c r="J524" s="747"/>
      <c r="K524" s="748"/>
      <c r="M524" s="746"/>
      <c r="N524" s="731"/>
      <c r="O524" s="729"/>
      <c r="P524" s="746"/>
      <c r="Q524" s="747"/>
      <c r="R524" s="748"/>
      <c r="T524" s="746"/>
      <c r="U524" s="731"/>
      <c r="V524" s="729"/>
      <c r="W524" s="746"/>
      <c r="X524" s="747"/>
      <c r="Y524" s="748"/>
      <c r="AA524" s="746"/>
      <c r="AB524" s="731"/>
      <c r="AC524" s="729"/>
      <c r="AD524" s="746"/>
      <c r="AE524" s="747"/>
      <c r="AF524" s="748"/>
      <c r="AH524" s="746"/>
      <c r="AI524" s="731"/>
      <c r="AJ524" s="729"/>
      <c r="AK524" s="746"/>
      <c r="AL524" s="747"/>
      <c r="AM524" s="748"/>
      <c r="AO524" s="746"/>
      <c r="AP524" s="731"/>
      <c r="AQ524" s="729"/>
      <c r="AR524" s="746"/>
      <c r="AS524" s="747"/>
      <c r="AT524" s="748"/>
      <c r="AV524" s="746"/>
      <c r="AW524" s="731"/>
      <c r="AX524" s="729"/>
      <c r="AY524" s="746"/>
      <c r="AZ524" s="747"/>
      <c r="BA524" s="748"/>
      <c r="BC524" s="746"/>
      <c r="BD524" s="731"/>
      <c r="BE524" s="729"/>
      <c r="BF524" s="746"/>
      <c r="BG524" s="747"/>
      <c r="BH524" s="748"/>
      <c r="BJ524" s="746"/>
      <c r="BK524" s="731"/>
      <c r="BL524" s="729"/>
      <c r="BM524" s="746"/>
      <c r="BN524" s="747"/>
      <c r="BO524" s="748"/>
      <c r="BQ524" s="746"/>
      <c r="BR524" s="731"/>
      <c r="BS524" s="729"/>
      <c r="BT524" s="746"/>
      <c r="BU524" s="747"/>
      <c r="BV524" s="748"/>
      <c r="BX524" s="746"/>
      <c r="BY524" s="731"/>
      <c r="BZ524" s="729"/>
      <c r="CA524" s="746"/>
      <c r="CB524" s="747"/>
      <c r="CC524" s="748"/>
      <c r="CE524" s="746"/>
      <c r="CF524" s="731"/>
      <c r="CG524" s="729"/>
      <c r="CH524" s="746"/>
      <c r="CI524" s="747"/>
      <c r="CJ524" s="748"/>
      <c r="CL524" s="746"/>
      <c r="CM524" s="731"/>
      <c r="CN524" s="729"/>
      <c r="CO524" s="746"/>
      <c r="CP524" s="747"/>
      <c r="CQ524" s="748"/>
      <c r="CS524" s="746"/>
      <c r="CT524" s="731"/>
      <c r="CU524" s="729"/>
      <c r="CV524" s="746"/>
      <c r="CW524" s="747"/>
      <c r="CX524" s="748"/>
      <c r="CZ524" s="746"/>
      <c r="DA524" s="731"/>
      <c r="DB524" s="729"/>
      <c r="DC524" s="746"/>
      <c r="DD524" s="747"/>
      <c r="DE524" s="748"/>
      <c r="DG524" s="746"/>
      <c r="DH524" s="731"/>
      <c r="DI524" s="729"/>
      <c r="DJ524" s="746"/>
      <c r="DK524" s="747"/>
      <c r="DL524" s="748"/>
      <c r="DN524" s="746"/>
      <c r="DO524" s="731"/>
      <c r="DP524" s="729"/>
      <c r="DQ524" s="746"/>
      <c r="DR524" s="747"/>
      <c r="DS524" s="748"/>
      <c r="DU524" s="746"/>
      <c r="DV524" s="731"/>
      <c r="DW524" s="729"/>
      <c r="DX524" s="746"/>
      <c r="DY524" s="747"/>
      <c r="DZ524" s="748"/>
      <c r="EB524" s="746"/>
      <c r="EC524" s="731"/>
      <c r="ED524" s="729"/>
      <c r="EE524" s="746"/>
      <c r="EF524" s="747"/>
      <c r="EG524" s="748"/>
      <c r="EI524" s="746"/>
      <c r="EJ524" s="731"/>
      <c r="EK524" s="729"/>
      <c r="EL524" s="746"/>
      <c r="EM524" s="747"/>
      <c r="EN524" s="748"/>
      <c r="EP524" s="746"/>
      <c r="EQ524" s="731"/>
      <c r="ER524" s="729"/>
      <c r="ES524" s="746"/>
      <c r="ET524" s="747"/>
      <c r="EU524" s="748"/>
      <c r="EW524" s="746"/>
      <c r="EX524" s="731"/>
      <c r="EY524" s="729"/>
      <c r="EZ524" s="746"/>
      <c r="FA524" s="747"/>
      <c r="FB524" s="748"/>
      <c r="FD524" s="746"/>
      <c r="FE524" s="731"/>
      <c r="FF524" s="729"/>
      <c r="FG524" s="746"/>
      <c r="FH524" s="747"/>
      <c r="FI524" s="748"/>
      <c r="FK524" s="746"/>
      <c r="FL524" s="731"/>
      <c r="FM524" s="729"/>
      <c r="FN524" s="746"/>
      <c r="FO524" s="747"/>
      <c r="FP524" s="748"/>
      <c r="FR524" s="746"/>
      <c r="FS524" s="731"/>
      <c r="FT524" s="729"/>
      <c r="FU524" s="746"/>
      <c r="FV524" s="747"/>
      <c r="FW524" s="748"/>
      <c r="FY524" s="746"/>
      <c r="FZ524" s="731"/>
      <c r="GA524" s="729"/>
      <c r="GB524" s="746"/>
      <c r="GC524" s="747"/>
      <c r="GD524" s="748"/>
      <c r="GF524" s="746"/>
      <c r="GG524" s="731"/>
      <c r="GH524" s="729"/>
      <c r="GI524" s="746"/>
      <c r="GJ524" s="747"/>
      <c r="GK524" s="748"/>
      <c r="GM524" s="746"/>
      <c r="GN524" s="731"/>
      <c r="GO524" s="729"/>
      <c r="GP524" s="746"/>
      <c r="GQ524" s="747"/>
      <c r="GR524" s="748"/>
      <c r="GT524" s="746"/>
      <c r="GU524" s="731"/>
      <c r="GV524" s="729"/>
      <c r="GW524" s="746"/>
      <c r="GX524" s="747"/>
      <c r="GY524" s="748"/>
      <c r="HA524" s="746"/>
      <c r="HB524" s="731"/>
      <c r="HC524" s="729"/>
      <c r="HD524" s="746"/>
      <c r="HE524" s="747"/>
      <c r="HF524" s="748"/>
      <c r="HH524" s="746"/>
      <c r="HI524" s="731"/>
      <c r="HJ524" s="729"/>
      <c r="HK524" s="746"/>
      <c r="HL524" s="747"/>
      <c r="HM524" s="748"/>
      <c r="HO524" s="746"/>
      <c r="HP524" s="731"/>
      <c r="HQ524" s="729"/>
      <c r="HR524" s="746"/>
      <c r="HS524" s="747"/>
      <c r="HT524" s="748"/>
      <c r="HV524" s="746"/>
      <c r="HW524" s="731"/>
      <c r="HX524" s="729"/>
      <c r="HY524" s="746"/>
      <c r="HZ524" s="747"/>
      <c r="IA524" s="748"/>
      <c r="IC524" s="746"/>
      <c r="ID524" s="731"/>
      <c r="IE524" s="729"/>
    </row>
    <row r="525" spans="3:7" ht="12.75">
      <c r="C525" s="240"/>
      <c r="D525" s="751"/>
      <c r="E525" s="761"/>
      <c r="F525" s="752"/>
      <c r="G525" s="760"/>
    </row>
    <row r="526" spans="3:7" ht="12.75">
      <c r="C526" s="240"/>
      <c r="D526" s="751"/>
      <c r="E526" s="761"/>
      <c r="F526" s="752"/>
      <c r="G526" s="760"/>
    </row>
    <row r="527" spans="2:239" ht="12.75">
      <c r="B527" s="793" t="s">
        <v>283</v>
      </c>
      <c r="C527" s="794" t="s">
        <v>377</v>
      </c>
      <c r="D527" s="803" t="s">
        <v>383</v>
      </c>
      <c r="E527" s="803" t="s">
        <v>514</v>
      </c>
      <c r="F527" s="804" t="s">
        <v>385</v>
      </c>
      <c r="G527" s="805" t="s">
        <v>370</v>
      </c>
      <c r="H527" s="729"/>
      <c r="I527" s="746"/>
      <c r="J527" s="747"/>
      <c r="K527" s="748"/>
      <c r="M527" s="746"/>
      <c r="N527" s="731"/>
      <c r="O527" s="729"/>
      <c r="P527" s="746"/>
      <c r="Q527" s="747"/>
      <c r="R527" s="748"/>
      <c r="T527" s="746"/>
      <c r="U527" s="731"/>
      <c r="V527" s="729"/>
      <c r="W527" s="746"/>
      <c r="X527" s="747"/>
      <c r="Y527" s="748"/>
      <c r="AA527" s="746"/>
      <c r="AB527" s="731"/>
      <c r="AC527" s="729"/>
      <c r="AD527" s="746"/>
      <c r="AE527" s="747"/>
      <c r="AF527" s="748"/>
      <c r="AH527" s="746"/>
      <c r="AI527" s="731"/>
      <c r="AJ527" s="729"/>
      <c r="AK527" s="746"/>
      <c r="AL527" s="747"/>
      <c r="AM527" s="748"/>
      <c r="AO527" s="746"/>
      <c r="AP527" s="731"/>
      <c r="AQ527" s="729"/>
      <c r="AR527" s="746"/>
      <c r="AS527" s="747"/>
      <c r="AT527" s="748"/>
      <c r="AV527" s="746"/>
      <c r="AW527" s="731"/>
      <c r="AX527" s="729"/>
      <c r="AY527" s="746"/>
      <c r="AZ527" s="747"/>
      <c r="BA527" s="748"/>
      <c r="BC527" s="746"/>
      <c r="BD527" s="731"/>
      <c r="BE527" s="729"/>
      <c r="BF527" s="746"/>
      <c r="BG527" s="747"/>
      <c r="BH527" s="748"/>
      <c r="BJ527" s="746"/>
      <c r="BK527" s="731"/>
      <c r="BL527" s="729"/>
      <c r="BM527" s="746"/>
      <c r="BN527" s="747"/>
      <c r="BO527" s="748"/>
      <c r="BQ527" s="746"/>
      <c r="BR527" s="731"/>
      <c r="BS527" s="729"/>
      <c r="BT527" s="746"/>
      <c r="BU527" s="747"/>
      <c r="BV527" s="748"/>
      <c r="BX527" s="746"/>
      <c r="BY527" s="731"/>
      <c r="BZ527" s="729"/>
      <c r="CA527" s="746"/>
      <c r="CB527" s="747"/>
      <c r="CC527" s="748"/>
      <c r="CE527" s="746"/>
      <c r="CF527" s="731"/>
      <c r="CG527" s="729"/>
      <c r="CH527" s="746"/>
      <c r="CI527" s="747"/>
      <c r="CJ527" s="748"/>
      <c r="CL527" s="746"/>
      <c r="CM527" s="731"/>
      <c r="CN527" s="729"/>
      <c r="CO527" s="746"/>
      <c r="CP527" s="747"/>
      <c r="CQ527" s="748"/>
      <c r="CS527" s="746"/>
      <c r="CT527" s="731"/>
      <c r="CU527" s="729"/>
      <c r="CV527" s="746"/>
      <c r="CW527" s="747"/>
      <c r="CX527" s="748"/>
      <c r="CZ527" s="746"/>
      <c r="DA527" s="731"/>
      <c r="DB527" s="729"/>
      <c r="DC527" s="746"/>
      <c r="DD527" s="747"/>
      <c r="DE527" s="748"/>
      <c r="DG527" s="746"/>
      <c r="DH527" s="731"/>
      <c r="DI527" s="729"/>
      <c r="DJ527" s="746"/>
      <c r="DK527" s="747"/>
      <c r="DL527" s="748"/>
      <c r="DN527" s="746"/>
      <c r="DO527" s="731"/>
      <c r="DP527" s="729"/>
      <c r="DQ527" s="746"/>
      <c r="DR527" s="747"/>
      <c r="DS527" s="748"/>
      <c r="DU527" s="746"/>
      <c r="DV527" s="731"/>
      <c r="DW527" s="729"/>
      <c r="DX527" s="746"/>
      <c r="DY527" s="747"/>
      <c r="DZ527" s="748"/>
      <c r="EB527" s="746"/>
      <c r="EC527" s="731"/>
      <c r="ED527" s="729"/>
      <c r="EE527" s="746"/>
      <c r="EF527" s="747"/>
      <c r="EG527" s="748"/>
      <c r="EI527" s="746"/>
      <c r="EJ527" s="731"/>
      <c r="EK527" s="729"/>
      <c r="EL527" s="746"/>
      <c r="EM527" s="747"/>
      <c r="EN527" s="748"/>
      <c r="EP527" s="746"/>
      <c r="EQ527" s="731"/>
      <c r="ER527" s="729"/>
      <c r="ES527" s="746"/>
      <c r="ET527" s="747"/>
      <c r="EU527" s="748"/>
      <c r="EW527" s="746"/>
      <c r="EX527" s="731"/>
      <c r="EY527" s="729"/>
      <c r="EZ527" s="746"/>
      <c r="FA527" s="747"/>
      <c r="FB527" s="748"/>
      <c r="FD527" s="746"/>
      <c r="FE527" s="731"/>
      <c r="FF527" s="729"/>
      <c r="FG527" s="746"/>
      <c r="FH527" s="747"/>
      <c r="FI527" s="748"/>
      <c r="FK527" s="746"/>
      <c r="FL527" s="731"/>
      <c r="FM527" s="729"/>
      <c r="FN527" s="746"/>
      <c r="FO527" s="747"/>
      <c r="FP527" s="748"/>
      <c r="FR527" s="746"/>
      <c r="FS527" s="731"/>
      <c r="FT527" s="729"/>
      <c r="FU527" s="746"/>
      <c r="FV527" s="747"/>
      <c r="FW527" s="748"/>
      <c r="FY527" s="746"/>
      <c r="FZ527" s="731"/>
      <c r="GA527" s="729"/>
      <c r="GB527" s="746"/>
      <c r="GC527" s="747"/>
      <c r="GD527" s="748"/>
      <c r="GF527" s="746"/>
      <c r="GG527" s="731"/>
      <c r="GH527" s="729"/>
      <c r="GI527" s="746"/>
      <c r="GJ527" s="747"/>
      <c r="GK527" s="748"/>
      <c r="GM527" s="746"/>
      <c r="GN527" s="731"/>
      <c r="GO527" s="729"/>
      <c r="GP527" s="746"/>
      <c r="GQ527" s="747"/>
      <c r="GR527" s="748"/>
      <c r="GT527" s="746"/>
      <c r="GU527" s="731"/>
      <c r="GV527" s="729"/>
      <c r="GW527" s="746"/>
      <c r="GX527" s="747"/>
      <c r="GY527" s="748"/>
      <c r="HA527" s="746"/>
      <c r="HB527" s="731"/>
      <c r="HC527" s="729"/>
      <c r="HD527" s="746"/>
      <c r="HE527" s="747"/>
      <c r="HF527" s="748"/>
      <c r="HH527" s="746"/>
      <c r="HI527" s="731"/>
      <c r="HJ527" s="729"/>
      <c r="HK527" s="746"/>
      <c r="HL527" s="747"/>
      <c r="HM527" s="748"/>
      <c r="HO527" s="746"/>
      <c r="HP527" s="731"/>
      <c r="HQ527" s="729"/>
      <c r="HR527" s="746"/>
      <c r="HS527" s="747"/>
      <c r="HT527" s="748"/>
      <c r="HV527" s="746"/>
      <c r="HW527" s="731"/>
      <c r="HX527" s="729"/>
      <c r="HY527" s="746"/>
      <c r="HZ527" s="747"/>
      <c r="IA527" s="748"/>
      <c r="IC527" s="746"/>
      <c r="ID527" s="731"/>
      <c r="IE527" s="729"/>
    </row>
    <row r="528" spans="3:7" ht="12.75">
      <c r="C528" s="240"/>
      <c r="E528" s="754"/>
      <c r="G528" s="760"/>
    </row>
    <row r="529" spans="2:7" ht="12.75">
      <c r="B529" s="730" t="s">
        <v>387</v>
      </c>
      <c r="C529" s="731" t="s">
        <v>682</v>
      </c>
      <c r="D529" s="732" t="s">
        <v>139</v>
      </c>
      <c r="E529" s="732">
        <v>1</v>
      </c>
      <c r="G529" s="728">
        <f>E529*F529</f>
        <v>0</v>
      </c>
    </row>
    <row r="530" spans="5:7" ht="12.75">
      <c r="E530" s="732"/>
      <c r="G530" s="760"/>
    </row>
    <row r="531" spans="2:7" ht="25.5">
      <c r="B531" s="730" t="s">
        <v>388</v>
      </c>
      <c r="C531" s="731" t="s">
        <v>683</v>
      </c>
      <c r="D531" s="732" t="s">
        <v>149</v>
      </c>
      <c r="E531" s="732">
        <v>1</v>
      </c>
      <c r="G531" s="728">
        <f>E531*F531</f>
        <v>0</v>
      </c>
    </row>
    <row r="532" spans="5:7" ht="12.75">
      <c r="E532" s="732"/>
      <c r="G532" s="760"/>
    </row>
    <row r="533" spans="2:7" ht="12.75">
      <c r="B533" s="730" t="s">
        <v>389</v>
      </c>
      <c r="C533" s="240" t="s">
        <v>572</v>
      </c>
      <c r="D533" s="732" t="s">
        <v>139</v>
      </c>
      <c r="E533" s="732">
        <v>2</v>
      </c>
      <c r="G533" s="728">
        <f>E533*F533</f>
        <v>0</v>
      </c>
    </row>
    <row r="534" spans="3:7" ht="12.75">
      <c r="C534" s="240"/>
      <c r="E534" s="754"/>
      <c r="G534" s="760"/>
    </row>
    <row r="535" spans="2:7" ht="38.25">
      <c r="B535" s="730" t="s">
        <v>390</v>
      </c>
      <c r="C535" s="731" t="s">
        <v>684</v>
      </c>
      <c r="D535" s="732" t="s">
        <v>149</v>
      </c>
      <c r="E535" s="732">
        <v>1</v>
      </c>
      <c r="G535" s="728">
        <f>E535*F535</f>
        <v>0</v>
      </c>
    </row>
    <row r="536" spans="3:7" ht="12.75">
      <c r="C536" s="240"/>
      <c r="E536" s="754"/>
      <c r="G536" s="760"/>
    </row>
    <row r="537" spans="2:7" ht="12.75">
      <c r="B537" s="730" t="s">
        <v>414</v>
      </c>
      <c r="C537" s="731" t="s">
        <v>581</v>
      </c>
      <c r="D537" s="732" t="s">
        <v>167</v>
      </c>
      <c r="E537" s="732">
        <v>7</v>
      </c>
      <c r="G537" s="728">
        <f>E537*F537</f>
        <v>0</v>
      </c>
    </row>
    <row r="538" spans="3:7" ht="12.75">
      <c r="C538" s="240"/>
      <c r="E538" s="754"/>
      <c r="G538" s="760"/>
    </row>
    <row r="539" spans="2:7" ht="12.75">
      <c r="B539" s="730" t="s">
        <v>391</v>
      </c>
      <c r="C539" s="240" t="s">
        <v>525</v>
      </c>
      <c r="D539" s="732" t="s">
        <v>411</v>
      </c>
      <c r="E539" s="754">
        <v>0.03</v>
      </c>
      <c r="F539" s="743">
        <f>SUM(G529:G538)</f>
        <v>0</v>
      </c>
      <c r="G539" s="728">
        <f>F539*E539</f>
        <v>0</v>
      </c>
    </row>
    <row r="540" spans="3:7" ht="12.75">
      <c r="C540" s="240"/>
      <c r="E540" s="754"/>
      <c r="F540" s="752"/>
      <c r="G540" s="760"/>
    </row>
    <row r="541" spans="2:7" ht="12.75">
      <c r="B541" s="730" t="s">
        <v>392</v>
      </c>
      <c r="C541" s="240" t="s">
        <v>579</v>
      </c>
      <c r="D541" s="732" t="s">
        <v>411</v>
      </c>
      <c r="E541" s="754">
        <v>0.03</v>
      </c>
      <c r="F541" s="743">
        <f>SUM(G528:G538)</f>
        <v>0</v>
      </c>
      <c r="G541" s="760">
        <f>F541*E541</f>
        <v>0</v>
      </c>
    </row>
    <row r="542" spans="3:7" ht="12.75">
      <c r="C542" s="240"/>
      <c r="E542" s="754"/>
      <c r="F542" s="752"/>
      <c r="G542" s="760"/>
    </row>
    <row r="543" spans="2:7" ht="12.75">
      <c r="B543" s="730" t="s">
        <v>393</v>
      </c>
      <c r="C543" s="240" t="s">
        <v>582</v>
      </c>
      <c r="D543" s="751" t="s">
        <v>65</v>
      </c>
      <c r="E543" s="751">
        <v>2</v>
      </c>
      <c r="F543" s="752"/>
      <c r="G543" s="728">
        <f>E543*F543</f>
        <v>0</v>
      </c>
    </row>
    <row r="544" spans="1:239" ht="13.5" thickBot="1">
      <c r="A544" s="755"/>
      <c r="B544" s="756"/>
      <c r="C544" s="757" t="s">
        <v>493</v>
      </c>
      <c r="D544" s="758"/>
      <c r="E544" s="758"/>
      <c r="F544" s="759"/>
      <c r="G544" s="802">
        <f>SUM(G529:G543)</f>
        <v>0</v>
      </c>
      <c r="H544" s="729"/>
      <c r="I544" s="746"/>
      <c r="J544" s="747"/>
      <c r="K544" s="748"/>
      <c r="M544" s="746"/>
      <c r="N544" s="731"/>
      <c r="O544" s="729"/>
      <c r="P544" s="746"/>
      <c r="Q544" s="747"/>
      <c r="R544" s="748"/>
      <c r="T544" s="746"/>
      <c r="U544" s="731"/>
      <c r="V544" s="729"/>
      <c r="W544" s="746"/>
      <c r="X544" s="747"/>
      <c r="Y544" s="748"/>
      <c r="AA544" s="746"/>
      <c r="AB544" s="731"/>
      <c r="AC544" s="729"/>
      <c r="AD544" s="746"/>
      <c r="AE544" s="747"/>
      <c r="AF544" s="748"/>
      <c r="AH544" s="746"/>
      <c r="AI544" s="731"/>
      <c r="AJ544" s="729"/>
      <c r="AK544" s="746"/>
      <c r="AL544" s="747"/>
      <c r="AM544" s="748"/>
      <c r="AO544" s="746"/>
      <c r="AP544" s="731"/>
      <c r="AQ544" s="729"/>
      <c r="AR544" s="746"/>
      <c r="AS544" s="747"/>
      <c r="AT544" s="748"/>
      <c r="AV544" s="746"/>
      <c r="AW544" s="731"/>
      <c r="AX544" s="729"/>
      <c r="AY544" s="746"/>
      <c r="AZ544" s="747"/>
      <c r="BA544" s="748"/>
      <c r="BC544" s="746"/>
      <c r="BD544" s="731"/>
      <c r="BE544" s="729"/>
      <c r="BF544" s="746"/>
      <c r="BG544" s="747"/>
      <c r="BH544" s="748"/>
      <c r="BJ544" s="746"/>
      <c r="BK544" s="731"/>
      <c r="BL544" s="729"/>
      <c r="BM544" s="746"/>
      <c r="BN544" s="747"/>
      <c r="BO544" s="748"/>
      <c r="BQ544" s="746"/>
      <c r="BR544" s="731"/>
      <c r="BS544" s="729"/>
      <c r="BT544" s="746"/>
      <c r="BU544" s="747"/>
      <c r="BV544" s="748"/>
      <c r="BX544" s="746"/>
      <c r="BY544" s="731"/>
      <c r="BZ544" s="729"/>
      <c r="CA544" s="746"/>
      <c r="CB544" s="747"/>
      <c r="CC544" s="748"/>
      <c r="CE544" s="746"/>
      <c r="CF544" s="731"/>
      <c r="CG544" s="729"/>
      <c r="CH544" s="746"/>
      <c r="CI544" s="747"/>
      <c r="CJ544" s="748"/>
      <c r="CL544" s="746"/>
      <c r="CM544" s="731"/>
      <c r="CN544" s="729"/>
      <c r="CO544" s="746"/>
      <c r="CP544" s="747"/>
      <c r="CQ544" s="748"/>
      <c r="CS544" s="746"/>
      <c r="CT544" s="731"/>
      <c r="CU544" s="729"/>
      <c r="CV544" s="746"/>
      <c r="CW544" s="747"/>
      <c r="CX544" s="748"/>
      <c r="CZ544" s="746"/>
      <c r="DA544" s="731"/>
      <c r="DB544" s="729"/>
      <c r="DC544" s="746"/>
      <c r="DD544" s="747"/>
      <c r="DE544" s="748"/>
      <c r="DG544" s="746"/>
      <c r="DH544" s="731"/>
      <c r="DI544" s="729"/>
      <c r="DJ544" s="746"/>
      <c r="DK544" s="747"/>
      <c r="DL544" s="748"/>
      <c r="DN544" s="746"/>
      <c r="DO544" s="731"/>
      <c r="DP544" s="729"/>
      <c r="DQ544" s="746"/>
      <c r="DR544" s="747"/>
      <c r="DS544" s="748"/>
      <c r="DU544" s="746"/>
      <c r="DV544" s="731"/>
      <c r="DW544" s="729"/>
      <c r="DX544" s="746"/>
      <c r="DY544" s="747"/>
      <c r="DZ544" s="748"/>
      <c r="EB544" s="746"/>
      <c r="EC544" s="731"/>
      <c r="ED544" s="729"/>
      <c r="EE544" s="746"/>
      <c r="EF544" s="747"/>
      <c r="EG544" s="748"/>
      <c r="EI544" s="746"/>
      <c r="EJ544" s="731"/>
      <c r="EK544" s="729"/>
      <c r="EL544" s="746"/>
      <c r="EM544" s="747"/>
      <c r="EN544" s="748"/>
      <c r="EP544" s="746"/>
      <c r="EQ544" s="731"/>
      <c r="ER544" s="729"/>
      <c r="ES544" s="746"/>
      <c r="ET544" s="747"/>
      <c r="EU544" s="748"/>
      <c r="EW544" s="746"/>
      <c r="EX544" s="731"/>
      <c r="EY544" s="729"/>
      <c r="EZ544" s="746"/>
      <c r="FA544" s="747"/>
      <c r="FB544" s="748"/>
      <c r="FD544" s="746"/>
      <c r="FE544" s="731"/>
      <c r="FF544" s="729"/>
      <c r="FG544" s="746"/>
      <c r="FH544" s="747"/>
      <c r="FI544" s="748"/>
      <c r="FK544" s="746"/>
      <c r="FL544" s="731"/>
      <c r="FM544" s="729"/>
      <c r="FN544" s="746"/>
      <c r="FO544" s="747"/>
      <c r="FP544" s="748"/>
      <c r="FR544" s="746"/>
      <c r="FS544" s="731"/>
      <c r="FT544" s="729"/>
      <c r="FU544" s="746"/>
      <c r="FV544" s="747"/>
      <c r="FW544" s="748"/>
      <c r="FY544" s="746"/>
      <c r="FZ544" s="731"/>
      <c r="GA544" s="729"/>
      <c r="GB544" s="746"/>
      <c r="GC544" s="747"/>
      <c r="GD544" s="748"/>
      <c r="GF544" s="746"/>
      <c r="GG544" s="731"/>
      <c r="GH544" s="729"/>
      <c r="GI544" s="746"/>
      <c r="GJ544" s="747"/>
      <c r="GK544" s="748"/>
      <c r="GM544" s="746"/>
      <c r="GN544" s="731"/>
      <c r="GO544" s="729"/>
      <c r="GP544" s="746"/>
      <c r="GQ544" s="747"/>
      <c r="GR544" s="748"/>
      <c r="GT544" s="746"/>
      <c r="GU544" s="731"/>
      <c r="GV544" s="729"/>
      <c r="GW544" s="746"/>
      <c r="GX544" s="747"/>
      <c r="GY544" s="748"/>
      <c r="HA544" s="746"/>
      <c r="HB544" s="731"/>
      <c r="HC544" s="729"/>
      <c r="HD544" s="746"/>
      <c r="HE544" s="747"/>
      <c r="HF544" s="748"/>
      <c r="HH544" s="746"/>
      <c r="HI544" s="731"/>
      <c r="HJ544" s="729"/>
      <c r="HK544" s="746"/>
      <c r="HL544" s="747"/>
      <c r="HM544" s="748"/>
      <c r="HO544" s="746"/>
      <c r="HP544" s="731"/>
      <c r="HQ544" s="729"/>
      <c r="HR544" s="746"/>
      <c r="HS544" s="747"/>
      <c r="HT544" s="748"/>
      <c r="HV544" s="746"/>
      <c r="HW544" s="731"/>
      <c r="HX544" s="729"/>
      <c r="HY544" s="746"/>
      <c r="HZ544" s="747"/>
      <c r="IA544" s="748"/>
      <c r="IC544" s="746"/>
      <c r="ID544" s="731"/>
      <c r="IE544" s="729"/>
    </row>
    <row r="545" spans="3:7" ht="12.75">
      <c r="C545" s="240"/>
      <c r="D545" s="751"/>
      <c r="E545" s="761"/>
      <c r="F545" s="752"/>
      <c r="G545" s="760"/>
    </row>
    <row r="546" spans="2:239" ht="12.75">
      <c r="B546" s="793" t="s">
        <v>494</v>
      </c>
      <c r="C546" s="794" t="s">
        <v>495</v>
      </c>
      <c r="D546" s="803" t="s">
        <v>383</v>
      </c>
      <c r="E546" s="803" t="s">
        <v>514</v>
      </c>
      <c r="F546" s="804" t="s">
        <v>385</v>
      </c>
      <c r="G546" s="805" t="s">
        <v>370</v>
      </c>
      <c r="H546" s="729"/>
      <c r="I546" s="746"/>
      <c r="J546" s="747"/>
      <c r="K546" s="748"/>
      <c r="M546" s="746"/>
      <c r="N546" s="731"/>
      <c r="O546" s="729"/>
      <c r="P546" s="746"/>
      <c r="Q546" s="747"/>
      <c r="R546" s="748"/>
      <c r="T546" s="746"/>
      <c r="U546" s="731"/>
      <c r="V546" s="729"/>
      <c r="W546" s="746"/>
      <c r="X546" s="747"/>
      <c r="Y546" s="748"/>
      <c r="AA546" s="746"/>
      <c r="AB546" s="731"/>
      <c r="AC546" s="729"/>
      <c r="AD546" s="746"/>
      <c r="AE546" s="747"/>
      <c r="AF546" s="748"/>
      <c r="AH546" s="746"/>
      <c r="AI546" s="731"/>
      <c r="AJ546" s="729"/>
      <c r="AK546" s="746"/>
      <c r="AL546" s="747"/>
      <c r="AM546" s="748"/>
      <c r="AO546" s="746"/>
      <c r="AP546" s="731"/>
      <c r="AQ546" s="729"/>
      <c r="AR546" s="746"/>
      <c r="AS546" s="747"/>
      <c r="AT546" s="748"/>
      <c r="AV546" s="746"/>
      <c r="AW546" s="731"/>
      <c r="AX546" s="729"/>
      <c r="AY546" s="746"/>
      <c r="AZ546" s="747"/>
      <c r="BA546" s="748"/>
      <c r="BC546" s="746"/>
      <c r="BD546" s="731"/>
      <c r="BE546" s="729"/>
      <c r="BF546" s="746"/>
      <c r="BG546" s="747"/>
      <c r="BH546" s="748"/>
      <c r="BJ546" s="746"/>
      <c r="BK546" s="731"/>
      <c r="BL546" s="729"/>
      <c r="BM546" s="746"/>
      <c r="BN546" s="747"/>
      <c r="BO546" s="748"/>
      <c r="BQ546" s="746"/>
      <c r="BR546" s="731"/>
      <c r="BS546" s="729"/>
      <c r="BT546" s="746"/>
      <c r="BU546" s="747"/>
      <c r="BV546" s="748"/>
      <c r="BX546" s="746"/>
      <c r="BY546" s="731"/>
      <c r="BZ546" s="729"/>
      <c r="CA546" s="746"/>
      <c r="CB546" s="747"/>
      <c r="CC546" s="748"/>
      <c r="CE546" s="746"/>
      <c r="CF546" s="731"/>
      <c r="CG546" s="729"/>
      <c r="CH546" s="746"/>
      <c r="CI546" s="747"/>
      <c r="CJ546" s="748"/>
      <c r="CL546" s="746"/>
      <c r="CM546" s="731"/>
      <c r="CN546" s="729"/>
      <c r="CO546" s="746"/>
      <c r="CP546" s="747"/>
      <c r="CQ546" s="748"/>
      <c r="CS546" s="746"/>
      <c r="CT546" s="731"/>
      <c r="CU546" s="729"/>
      <c r="CV546" s="746"/>
      <c r="CW546" s="747"/>
      <c r="CX546" s="748"/>
      <c r="CZ546" s="746"/>
      <c r="DA546" s="731"/>
      <c r="DB546" s="729"/>
      <c r="DC546" s="746"/>
      <c r="DD546" s="747"/>
      <c r="DE546" s="748"/>
      <c r="DG546" s="746"/>
      <c r="DH546" s="731"/>
      <c r="DI546" s="729"/>
      <c r="DJ546" s="746"/>
      <c r="DK546" s="747"/>
      <c r="DL546" s="748"/>
      <c r="DN546" s="746"/>
      <c r="DO546" s="731"/>
      <c r="DP546" s="729"/>
      <c r="DQ546" s="746"/>
      <c r="DR546" s="747"/>
      <c r="DS546" s="748"/>
      <c r="DU546" s="746"/>
      <c r="DV546" s="731"/>
      <c r="DW546" s="729"/>
      <c r="DX546" s="746"/>
      <c r="DY546" s="747"/>
      <c r="DZ546" s="748"/>
      <c r="EB546" s="746"/>
      <c r="EC546" s="731"/>
      <c r="ED546" s="729"/>
      <c r="EE546" s="746"/>
      <c r="EF546" s="747"/>
      <c r="EG546" s="748"/>
      <c r="EI546" s="746"/>
      <c r="EJ546" s="731"/>
      <c r="EK546" s="729"/>
      <c r="EL546" s="746"/>
      <c r="EM546" s="747"/>
      <c r="EN546" s="748"/>
      <c r="EP546" s="746"/>
      <c r="EQ546" s="731"/>
      <c r="ER546" s="729"/>
      <c r="ES546" s="746"/>
      <c r="ET546" s="747"/>
      <c r="EU546" s="748"/>
      <c r="EW546" s="746"/>
      <c r="EX546" s="731"/>
      <c r="EY546" s="729"/>
      <c r="EZ546" s="746"/>
      <c r="FA546" s="747"/>
      <c r="FB546" s="748"/>
      <c r="FD546" s="746"/>
      <c r="FE546" s="731"/>
      <c r="FF546" s="729"/>
      <c r="FG546" s="746"/>
      <c r="FH546" s="747"/>
      <c r="FI546" s="748"/>
      <c r="FK546" s="746"/>
      <c r="FL546" s="731"/>
      <c r="FM546" s="729"/>
      <c r="FN546" s="746"/>
      <c r="FO546" s="747"/>
      <c r="FP546" s="748"/>
      <c r="FR546" s="746"/>
      <c r="FS546" s="731"/>
      <c r="FT546" s="729"/>
      <c r="FU546" s="746"/>
      <c r="FV546" s="747"/>
      <c r="FW546" s="748"/>
      <c r="FY546" s="746"/>
      <c r="FZ546" s="731"/>
      <c r="GA546" s="729"/>
      <c r="GB546" s="746"/>
      <c r="GC546" s="747"/>
      <c r="GD546" s="748"/>
      <c r="GF546" s="746"/>
      <c r="GG546" s="731"/>
      <c r="GH546" s="729"/>
      <c r="GI546" s="746"/>
      <c r="GJ546" s="747"/>
      <c r="GK546" s="748"/>
      <c r="GM546" s="746"/>
      <c r="GN546" s="731"/>
      <c r="GO546" s="729"/>
      <c r="GP546" s="746"/>
      <c r="GQ546" s="747"/>
      <c r="GR546" s="748"/>
      <c r="GT546" s="746"/>
      <c r="GU546" s="731"/>
      <c r="GV546" s="729"/>
      <c r="GW546" s="746"/>
      <c r="GX546" s="747"/>
      <c r="GY546" s="748"/>
      <c r="HA546" s="746"/>
      <c r="HB546" s="731"/>
      <c r="HC546" s="729"/>
      <c r="HD546" s="746"/>
      <c r="HE546" s="747"/>
      <c r="HF546" s="748"/>
      <c r="HH546" s="746"/>
      <c r="HI546" s="731"/>
      <c r="HJ546" s="729"/>
      <c r="HK546" s="746"/>
      <c r="HL546" s="747"/>
      <c r="HM546" s="748"/>
      <c r="HO546" s="746"/>
      <c r="HP546" s="731"/>
      <c r="HQ546" s="729"/>
      <c r="HR546" s="746"/>
      <c r="HS546" s="747"/>
      <c r="HT546" s="748"/>
      <c r="HV546" s="746"/>
      <c r="HW546" s="731"/>
      <c r="HX546" s="729"/>
      <c r="HY546" s="746"/>
      <c r="HZ546" s="747"/>
      <c r="IA546" s="748"/>
      <c r="IC546" s="746"/>
      <c r="ID546" s="731"/>
      <c r="IE546" s="729"/>
    </row>
    <row r="547" spans="3:7" ht="12.75">
      <c r="C547" s="240"/>
      <c r="D547" s="751"/>
      <c r="E547" s="751"/>
      <c r="F547" s="752"/>
      <c r="G547" s="760"/>
    </row>
    <row r="548" spans="2:7" ht="12.75">
      <c r="B548" s="730" t="s">
        <v>387</v>
      </c>
      <c r="C548" s="240" t="s">
        <v>496</v>
      </c>
      <c r="D548" s="732" t="s">
        <v>149</v>
      </c>
      <c r="E548" s="732">
        <v>1</v>
      </c>
      <c r="G548" s="760">
        <f>E548*F548</f>
        <v>0</v>
      </c>
    </row>
    <row r="549" spans="3:7" ht="12.75">
      <c r="C549" s="240"/>
      <c r="E549" s="732"/>
      <c r="G549" s="760"/>
    </row>
    <row r="550" spans="2:7" ht="12.75">
      <c r="B550" s="730" t="s">
        <v>388</v>
      </c>
      <c r="C550" s="240" t="s">
        <v>497</v>
      </c>
      <c r="D550" s="732" t="s">
        <v>149</v>
      </c>
      <c r="E550" s="732">
        <v>1</v>
      </c>
      <c r="G550" s="728">
        <f>E550*F550</f>
        <v>0</v>
      </c>
    </row>
    <row r="551" spans="3:7" ht="12.75">
      <c r="C551" s="240"/>
      <c r="E551" s="732"/>
      <c r="G551" s="760"/>
    </row>
    <row r="552" spans="1:239" ht="13.5" thickBot="1">
      <c r="A552" s="755"/>
      <c r="B552" s="756"/>
      <c r="C552" s="757" t="s">
        <v>498</v>
      </c>
      <c r="D552" s="758"/>
      <c r="E552" s="758"/>
      <c r="F552" s="759"/>
      <c r="G552" s="802">
        <f>SUM(G548:G551)</f>
        <v>0</v>
      </c>
      <c r="H552" s="729"/>
      <c r="I552" s="746"/>
      <c r="J552" s="747"/>
      <c r="K552" s="748"/>
      <c r="M552" s="746"/>
      <c r="N552" s="731"/>
      <c r="O552" s="729"/>
      <c r="P552" s="746"/>
      <c r="Q552" s="747"/>
      <c r="R552" s="748"/>
      <c r="T552" s="746"/>
      <c r="U552" s="731"/>
      <c r="V552" s="729"/>
      <c r="W552" s="746"/>
      <c r="X552" s="747"/>
      <c r="Y552" s="748"/>
      <c r="AA552" s="746"/>
      <c r="AB552" s="731"/>
      <c r="AC552" s="729"/>
      <c r="AD552" s="746"/>
      <c r="AE552" s="747"/>
      <c r="AF552" s="748"/>
      <c r="AH552" s="746"/>
      <c r="AI552" s="731"/>
      <c r="AJ552" s="729"/>
      <c r="AK552" s="746"/>
      <c r="AL552" s="747"/>
      <c r="AM552" s="748"/>
      <c r="AO552" s="746"/>
      <c r="AP552" s="731"/>
      <c r="AQ552" s="729"/>
      <c r="AR552" s="746"/>
      <c r="AS552" s="747"/>
      <c r="AT552" s="748"/>
      <c r="AV552" s="746"/>
      <c r="AW552" s="731"/>
      <c r="AX552" s="729"/>
      <c r="AY552" s="746"/>
      <c r="AZ552" s="747"/>
      <c r="BA552" s="748"/>
      <c r="BC552" s="746"/>
      <c r="BD552" s="731"/>
      <c r="BE552" s="729"/>
      <c r="BF552" s="746"/>
      <c r="BG552" s="747"/>
      <c r="BH552" s="748"/>
      <c r="BJ552" s="746"/>
      <c r="BK552" s="731"/>
      <c r="BL552" s="729"/>
      <c r="BM552" s="746"/>
      <c r="BN552" s="747"/>
      <c r="BO552" s="748"/>
      <c r="BQ552" s="746"/>
      <c r="BR552" s="731"/>
      <c r="BS552" s="729"/>
      <c r="BT552" s="746"/>
      <c r="BU552" s="747"/>
      <c r="BV552" s="748"/>
      <c r="BX552" s="746"/>
      <c r="BY552" s="731"/>
      <c r="BZ552" s="729"/>
      <c r="CA552" s="746"/>
      <c r="CB552" s="747"/>
      <c r="CC552" s="748"/>
      <c r="CE552" s="746"/>
      <c r="CF552" s="731"/>
      <c r="CG552" s="729"/>
      <c r="CH552" s="746"/>
      <c r="CI552" s="747"/>
      <c r="CJ552" s="748"/>
      <c r="CL552" s="746"/>
      <c r="CM552" s="731"/>
      <c r="CN552" s="729"/>
      <c r="CO552" s="746"/>
      <c r="CP552" s="747"/>
      <c r="CQ552" s="748"/>
      <c r="CS552" s="746"/>
      <c r="CT552" s="731"/>
      <c r="CU552" s="729"/>
      <c r="CV552" s="746"/>
      <c r="CW552" s="747"/>
      <c r="CX552" s="748"/>
      <c r="CZ552" s="746"/>
      <c r="DA552" s="731"/>
      <c r="DB552" s="729"/>
      <c r="DC552" s="746"/>
      <c r="DD552" s="747"/>
      <c r="DE552" s="748"/>
      <c r="DG552" s="746"/>
      <c r="DH552" s="731"/>
      <c r="DI552" s="729"/>
      <c r="DJ552" s="746"/>
      <c r="DK552" s="747"/>
      <c r="DL552" s="748"/>
      <c r="DN552" s="746"/>
      <c r="DO552" s="731"/>
      <c r="DP552" s="729"/>
      <c r="DQ552" s="746"/>
      <c r="DR552" s="747"/>
      <c r="DS552" s="748"/>
      <c r="DU552" s="746"/>
      <c r="DV552" s="731"/>
      <c r="DW552" s="729"/>
      <c r="DX552" s="746"/>
      <c r="DY552" s="747"/>
      <c r="DZ552" s="748"/>
      <c r="EB552" s="746"/>
      <c r="EC552" s="731"/>
      <c r="ED552" s="729"/>
      <c r="EE552" s="746"/>
      <c r="EF552" s="747"/>
      <c r="EG552" s="748"/>
      <c r="EI552" s="746"/>
      <c r="EJ552" s="731"/>
      <c r="EK552" s="729"/>
      <c r="EL552" s="746"/>
      <c r="EM552" s="747"/>
      <c r="EN552" s="748"/>
      <c r="EP552" s="746"/>
      <c r="EQ552" s="731"/>
      <c r="ER552" s="729"/>
      <c r="ES552" s="746"/>
      <c r="ET552" s="747"/>
      <c r="EU552" s="748"/>
      <c r="EW552" s="746"/>
      <c r="EX552" s="731"/>
      <c r="EY552" s="729"/>
      <c r="EZ552" s="746"/>
      <c r="FA552" s="747"/>
      <c r="FB552" s="748"/>
      <c r="FD552" s="746"/>
      <c r="FE552" s="731"/>
      <c r="FF552" s="729"/>
      <c r="FG552" s="746"/>
      <c r="FH552" s="747"/>
      <c r="FI552" s="748"/>
      <c r="FK552" s="746"/>
      <c r="FL552" s="731"/>
      <c r="FM552" s="729"/>
      <c r="FN552" s="746"/>
      <c r="FO552" s="747"/>
      <c r="FP552" s="748"/>
      <c r="FR552" s="746"/>
      <c r="FS552" s="731"/>
      <c r="FT552" s="729"/>
      <c r="FU552" s="746"/>
      <c r="FV552" s="747"/>
      <c r="FW552" s="748"/>
      <c r="FY552" s="746"/>
      <c r="FZ552" s="731"/>
      <c r="GA552" s="729"/>
      <c r="GB552" s="746"/>
      <c r="GC552" s="747"/>
      <c r="GD552" s="748"/>
      <c r="GF552" s="746"/>
      <c r="GG552" s="731"/>
      <c r="GH552" s="729"/>
      <c r="GI552" s="746"/>
      <c r="GJ552" s="747"/>
      <c r="GK552" s="748"/>
      <c r="GM552" s="746"/>
      <c r="GN552" s="731"/>
      <c r="GO552" s="729"/>
      <c r="GP552" s="746"/>
      <c r="GQ552" s="747"/>
      <c r="GR552" s="748"/>
      <c r="GT552" s="746"/>
      <c r="GU552" s="731"/>
      <c r="GV552" s="729"/>
      <c r="GW552" s="746"/>
      <c r="GX552" s="747"/>
      <c r="GY552" s="748"/>
      <c r="HA552" s="746"/>
      <c r="HB552" s="731"/>
      <c r="HC552" s="729"/>
      <c r="HD552" s="746"/>
      <c r="HE552" s="747"/>
      <c r="HF552" s="748"/>
      <c r="HH552" s="746"/>
      <c r="HI552" s="731"/>
      <c r="HJ552" s="729"/>
      <c r="HK552" s="746"/>
      <c r="HL552" s="747"/>
      <c r="HM552" s="748"/>
      <c r="HO552" s="746"/>
      <c r="HP552" s="731"/>
      <c r="HQ552" s="729"/>
      <c r="HR552" s="746"/>
      <c r="HS552" s="747"/>
      <c r="HT552" s="748"/>
      <c r="HV552" s="746"/>
      <c r="HW552" s="731"/>
      <c r="HX552" s="729"/>
      <c r="HY552" s="746"/>
      <c r="HZ552" s="747"/>
      <c r="IA552" s="748"/>
      <c r="IC552" s="746"/>
      <c r="ID552" s="731"/>
      <c r="IE552" s="729"/>
    </row>
    <row r="553" spans="3:6" ht="12.75">
      <c r="C553" s="240"/>
      <c r="D553" s="751"/>
      <c r="E553" s="751"/>
      <c r="F553" s="752"/>
    </row>
    <row r="554" spans="3:6" ht="12.75">
      <c r="C554" s="240"/>
      <c r="D554" s="751"/>
      <c r="E554" s="751"/>
      <c r="F554" s="752"/>
    </row>
    <row r="555" spans="3:6" ht="12.75">
      <c r="C555" s="240"/>
      <c r="D555" s="751"/>
      <c r="E555" s="751"/>
      <c r="F555" s="752"/>
    </row>
  </sheetData>
  <sheetProtection/>
  <mergeCells count="5">
    <mergeCell ref="C3:F3"/>
    <mergeCell ref="C227:D227"/>
    <mergeCell ref="C320:E320"/>
    <mergeCell ref="B8:G8"/>
    <mergeCell ref="C33:G33"/>
  </mergeCells>
  <printOptions/>
  <pageMargins left="0.7" right="0.7" top="0.75" bottom="0.75" header="0.3" footer="0.3"/>
  <pageSetup horizontalDpi="600" verticalDpi="600" orientation="portrait" paperSize="9" r:id="rId1"/>
  <rowBreaks count="1" manualBreakCount="1">
    <brk id="32" max="255" man="1"/>
  </rowBreaks>
</worksheet>
</file>

<file path=xl/worksheets/sheet23.xml><?xml version="1.0" encoding="utf-8"?>
<worksheet xmlns="http://schemas.openxmlformats.org/spreadsheetml/2006/main" xmlns:r="http://schemas.openxmlformats.org/officeDocument/2006/relationships">
  <dimension ref="A1:E41"/>
  <sheetViews>
    <sheetView view="pageBreakPreview" zoomScaleSheetLayoutView="100" zoomScalePageLayoutView="0" workbookViewId="0" topLeftCell="A1">
      <selection activeCell="C41" sqref="C41"/>
    </sheetView>
  </sheetViews>
  <sheetFormatPr defaultColWidth="9.140625" defaultRowHeight="12.75"/>
  <cols>
    <col min="1" max="1" width="10.8515625" style="815" customWidth="1"/>
    <col min="2" max="2" width="53.28125" style="816" customWidth="1"/>
    <col min="3" max="3" width="13.421875" style="817" customWidth="1"/>
    <col min="4" max="4" width="11.00390625" style="818" customWidth="1"/>
    <col min="5" max="5" width="0" style="819" hidden="1" customWidth="1"/>
    <col min="6" max="6" width="9.140625" style="819" hidden="1" customWidth="1"/>
    <col min="7" max="16384" width="9.140625" style="819" customWidth="1"/>
  </cols>
  <sheetData>
    <row r="1" spans="1:4" s="814" customFormat="1" ht="12.75">
      <c r="A1" s="810"/>
      <c r="B1" s="811" t="s">
        <v>687</v>
      </c>
      <c r="C1" s="812"/>
      <c r="D1" s="813"/>
    </row>
    <row r="3" spans="1:2" ht="12.75">
      <c r="A3" s="815" t="s">
        <v>688</v>
      </c>
      <c r="B3" s="828" t="s">
        <v>102</v>
      </c>
    </row>
    <row r="4" ht="12.75">
      <c r="B4" s="828" t="s">
        <v>689</v>
      </c>
    </row>
    <row r="5" ht="12.75">
      <c r="B5" s="828" t="s">
        <v>690</v>
      </c>
    </row>
    <row r="6" ht="12.75">
      <c r="B6" s="828"/>
    </row>
    <row r="7" ht="12.75">
      <c r="B7" s="832" t="s">
        <v>180</v>
      </c>
    </row>
    <row r="8" ht="12.75">
      <c r="B8" s="820"/>
    </row>
    <row r="9" ht="12.75">
      <c r="B9" s="820"/>
    </row>
    <row r="10" ht="12.75">
      <c r="B10" s="820"/>
    </row>
    <row r="11" ht="12.75">
      <c r="B11" s="829"/>
    </row>
    <row r="13" spans="1:4" ht="12.75">
      <c r="A13" s="830" t="s">
        <v>691</v>
      </c>
      <c r="B13" s="1315" t="s">
        <v>692</v>
      </c>
      <c r="C13" s="1314"/>
      <c r="D13" s="1314"/>
    </row>
    <row r="14" spans="1:4" ht="12.75">
      <c r="A14" s="830" t="s">
        <v>691</v>
      </c>
      <c r="B14" s="1315" t="s">
        <v>693</v>
      </c>
      <c r="C14" s="1314"/>
      <c r="D14" s="1314"/>
    </row>
    <row r="15" spans="1:4" ht="12.75">
      <c r="A15" s="830" t="s">
        <v>691</v>
      </c>
      <c r="B15" s="1315" t="s">
        <v>694</v>
      </c>
      <c r="C15" s="1314"/>
      <c r="D15" s="1314"/>
    </row>
    <row r="16" spans="1:4" ht="12.75">
      <c r="A16" s="830" t="s">
        <v>691</v>
      </c>
      <c r="B16" s="1315" t="s">
        <v>696</v>
      </c>
      <c r="C16" s="1314"/>
      <c r="D16" s="1314"/>
    </row>
    <row r="17" spans="1:2" ht="12.75">
      <c r="A17" s="830"/>
      <c r="B17" s="831"/>
    </row>
    <row r="18" ht="13.5">
      <c r="B18" s="821"/>
    </row>
    <row r="19" ht="12.75">
      <c r="D19" s="822"/>
    </row>
    <row r="21" spans="1:5" ht="12.75">
      <c r="A21" s="815" t="str">
        <f>+'[2]0.1'!A1</f>
        <v>0.1</v>
      </c>
      <c r="B21" s="815" t="str">
        <f>+'[2]0.1'!B1</f>
        <v>SPLOŠNO</v>
      </c>
      <c r="C21" s="817">
        <f>'0.1'!F1</f>
        <v>0</v>
      </c>
      <c r="E21" s="815">
        <f>+'[2]0.1'!F1</f>
        <v>8121.517708333335</v>
      </c>
    </row>
    <row r="23" spans="1:5" ht="12.75">
      <c r="A23" s="815" t="str">
        <f>+'[2]1.'!A1</f>
        <v>1.</v>
      </c>
      <c r="B23" s="815" t="str">
        <f>+'[2]1.'!B1</f>
        <v>NOTRANJI VODOVOD</v>
      </c>
      <c r="C23" s="817">
        <f>'1.0'!F1</f>
        <v>0</v>
      </c>
      <c r="E23" s="815">
        <f>+'[2]1.'!F1</f>
        <v>16427.45</v>
      </c>
    </row>
    <row r="24" ht="12.75">
      <c r="B24" s="815"/>
    </row>
    <row r="25" ht="12.75">
      <c r="B25" s="815"/>
    </row>
    <row r="26" spans="1:5" ht="12.75">
      <c r="A26" s="815" t="str">
        <f>+'[2]2.1'!A2</f>
        <v>2.1</v>
      </c>
      <c r="B26" s="815" t="str">
        <f>+'[2]2.1'!B2</f>
        <v>KOTLARNA, TOPLOTNA ČRPALKA</v>
      </c>
      <c r="C26" s="817">
        <f>'2.1'!F2</f>
        <v>0</v>
      </c>
      <c r="E26" s="815">
        <f>+'[2]2.1'!F2</f>
        <v>24002.45</v>
      </c>
    </row>
    <row r="27" spans="1:5" ht="12.75">
      <c r="A27" s="815" t="str">
        <f>+'[2]2.2'!A1</f>
        <v>2.2</v>
      </c>
      <c r="B27" s="815" t="str">
        <f>+'[2]2.2'!B1</f>
        <v>TALNO GRETJE/HLAJENJE</v>
      </c>
      <c r="C27" s="817">
        <f>'2.2'!F1</f>
        <v>0</v>
      </c>
      <c r="E27" s="815">
        <f>+'[2]2.2'!F1</f>
        <v>15906.316666666666</v>
      </c>
    </row>
    <row r="28" spans="1:5" ht="12.75">
      <c r="A28" s="815" t="str">
        <f>+'[2]2.3'!A1</f>
        <v>2.3</v>
      </c>
      <c r="B28" s="815" t="str">
        <f>+'[2]2.3'!B1</f>
        <v>KONVEKTORJI</v>
      </c>
      <c r="C28" s="817">
        <f>'2.3'!F1</f>
        <v>0</v>
      </c>
      <c r="E28" s="815">
        <f>+'[2]2.3'!F1</f>
        <v>11628.3125</v>
      </c>
    </row>
    <row r="29" spans="1:5" ht="12.75">
      <c r="A29" s="1240" t="s">
        <v>946</v>
      </c>
      <c r="B29" s="815" t="s">
        <v>947</v>
      </c>
      <c r="C29" s="817">
        <f>'2.4'!F1</f>
        <v>0</v>
      </c>
      <c r="E29" s="815"/>
    </row>
    <row r="30" ht="12.75">
      <c r="B30" s="815"/>
    </row>
    <row r="31" spans="1:2" ht="12.75">
      <c r="A31" s="815" t="str">
        <f>'[2]3.1'!A1</f>
        <v>3</v>
      </c>
      <c r="B31" s="815" t="str">
        <f>'[2]3.1'!B1</f>
        <v>VENTILACIJA</v>
      </c>
    </row>
    <row r="32" spans="1:5" ht="12.75">
      <c r="A32" s="815" t="str">
        <f>'[2]3.1'!A2</f>
        <v>3.1</v>
      </c>
      <c r="B32" s="815" t="str">
        <f>'[2]3.1'!B2</f>
        <v>VENTILACIJA DVORANE - Klimat KN.01</v>
      </c>
      <c r="C32" s="817">
        <f>'3.1'!F2</f>
        <v>0</v>
      </c>
      <c r="E32" s="815">
        <f>'[2]3.1'!F2</f>
        <v>14213.75</v>
      </c>
    </row>
    <row r="33" spans="1:5" ht="12.75">
      <c r="A33" s="815" t="str">
        <f>+'[2]3.2'!A1</f>
        <v>3.2</v>
      </c>
      <c r="B33" s="815" t="str">
        <f>+'[2]3.2'!B1</f>
        <v>VENTILACIJA PISARN - Klimat KN.2</v>
      </c>
      <c r="C33" s="817">
        <f>'3.2'!F1</f>
        <v>0</v>
      </c>
      <c r="E33" s="815">
        <f>+'[2]3.2'!F1</f>
        <v>19584.53</v>
      </c>
    </row>
    <row r="34" spans="1:5" ht="12.75">
      <c r="A34" s="815" t="str">
        <f>+'[2]3.3'!A1</f>
        <v>3.3</v>
      </c>
      <c r="B34" s="815" t="str">
        <f>+'[2]3.3'!B1</f>
        <v>VENTILACIJA SANITARNIH PROSTOROV</v>
      </c>
      <c r="C34" s="817">
        <f>'3.3'!F1</f>
        <v>0</v>
      </c>
      <c r="E34" s="815">
        <f>+'[2]3.3'!F1</f>
        <v>2347.52</v>
      </c>
    </row>
    <row r="35" spans="2:5" ht="12.75">
      <c r="B35" s="815"/>
      <c r="E35" s="815"/>
    </row>
    <row r="36" spans="1:5" ht="12.75">
      <c r="A36" s="815" t="str">
        <f>+'[2]4.1'!A1</f>
        <v>4.</v>
      </c>
      <c r="B36" s="815" t="str">
        <f>+'[2]4.1'!B1</f>
        <v>ZUNANJI VODOVOD</v>
      </c>
      <c r="E36" s="815" t="str">
        <f>+'[2]4.1'!F1</f>
        <v> </v>
      </c>
    </row>
    <row r="37" spans="1:5" ht="12.75">
      <c r="A37" s="815" t="str">
        <f>+'[2]4.1'!A2</f>
        <v>4.1</v>
      </c>
      <c r="B37" s="815" t="str">
        <f>+'[2]4.1'!B2</f>
        <v>INSTALACIJSKA DELA</v>
      </c>
      <c r="C37" s="817">
        <f>'4.1'!F2</f>
        <v>0</v>
      </c>
      <c r="E37" s="815">
        <f>+'[2]4.1'!F2</f>
        <v>4334.566666666667</v>
      </c>
    </row>
    <row r="38" spans="1:5" ht="12.75">
      <c r="A38" s="815" t="str">
        <f>+'[2]4.2'!A1</f>
        <v>4.2</v>
      </c>
      <c r="B38" s="815" t="str">
        <f>+'[2]4.2'!B1</f>
        <v>GRADBENA DELA ZUNANJEGA VODOVODA</v>
      </c>
      <c r="C38" s="817">
        <f>'4.2'!F1</f>
        <v>0</v>
      </c>
      <c r="E38" s="815">
        <f>+'[2]4.2'!F1</f>
        <v>1862.5</v>
      </c>
    </row>
    <row r="39" spans="2:5" ht="12.75">
      <c r="B39" s="815"/>
      <c r="E39" s="815"/>
    </row>
    <row r="41" spans="1:4" s="826" customFormat="1" ht="12.75">
      <c r="A41" s="823"/>
      <c r="B41" s="824" t="s">
        <v>695</v>
      </c>
      <c r="C41" s="827">
        <f>SUM(C21:C40)</f>
        <v>0</v>
      </c>
      <c r="D41" s="825"/>
    </row>
  </sheetData>
  <sheetProtection/>
  <mergeCells count="4">
    <mergeCell ref="B15:D15"/>
    <mergeCell ref="B13:D13"/>
    <mergeCell ref="B14:D14"/>
    <mergeCell ref="B16:D1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F39"/>
  <sheetViews>
    <sheetView view="pageBreakPreview" zoomScaleSheetLayoutView="100" zoomScalePageLayoutView="0" workbookViewId="0" topLeftCell="A1">
      <selection activeCell="E12" sqref="E12"/>
    </sheetView>
  </sheetViews>
  <sheetFormatPr defaultColWidth="9.140625" defaultRowHeight="12.75"/>
  <cols>
    <col min="1" max="1" width="5.8515625" style="815" customWidth="1"/>
    <col min="2" max="2" width="47.00390625" style="816" customWidth="1"/>
    <col min="3" max="3" width="5.00390625" style="835" customWidth="1"/>
    <col min="4" max="4" width="5.8515625" style="836" customWidth="1"/>
    <col min="5" max="5" width="8.421875" style="822" customWidth="1"/>
    <col min="6" max="6" width="9.28125" style="847" customWidth="1"/>
    <col min="7" max="16384" width="9.140625" style="819" customWidth="1"/>
  </cols>
  <sheetData>
    <row r="1" spans="1:6" s="814" customFormat="1" ht="12.75">
      <c r="A1" s="810" t="s">
        <v>697</v>
      </c>
      <c r="B1" s="811" t="s">
        <v>698</v>
      </c>
      <c r="C1" s="833"/>
      <c r="D1" s="834"/>
      <c r="E1" s="848"/>
      <c r="F1" s="907">
        <f>+F14</f>
        <v>0</v>
      </c>
    </row>
    <row r="2" ht="12.75">
      <c r="F2" s="822" t="str">
        <f>IF(D2&lt;&gt;0,D2*E2," ")</f>
        <v> </v>
      </c>
    </row>
    <row r="3" spans="1:6" s="841" customFormat="1" ht="12.75">
      <c r="A3" s="842">
        <f>1+COUNT(A$2:A2)</f>
        <v>1</v>
      </c>
      <c r="B3" s="838" t="s">
        <v>699</v>
      </c>
      <c r="C3" s="839" t="s">
        <v>149</v>
      </c>
      <c r="D3" s="1289">
        <v>1</v>
      </c>
      <c r="E3" s="1290"/>
      <c r="F3" s="849">
        <f>D3*E3</f>
        <v>0</v>
      </c>
    </row>
    <row r="4" spans="1:6" s="841" customFormat="1" ht="12.75">
      <c r="A4" s="842"/>
      <c r="B4" s="838"/>
      <c r="C4" s="839"/>
      <c r="D4" s="1289"/>
      <c r="E4" s="1290"/>
      <c r="F4" s="849"/>
    </row>
    <row r="5" spans="1:6" s="841" customFormat="1" ht="25.5">
      <c r="A5" s="842">
        <f>1+COUNT(A$2:A4)</f>
        <v>2</v>
      </c>
      <c r="B5" s="838" t="s">
        <v>700</v>
      </c>
      <c r="C5" s="839" t="s">
        <v>149</v>
      </c>
      <c r="D5" s="1289">
        <v>1</v>
      </c>
      <c r="E5" s="1290"/>
      <c r="F5" s="849">
        <f>D5*E5</f>
        <v>0</v>
      </c>
    </row>
    <row r="6" spans="1:6" s="841" customFormat="1" ht="12.75">
      <c r="A6" s="842"/>
      <c r="B6" s="838"/>
      <c r="C6" s="839"/>
      <c r="D6" s="1289"/>
      <c r="E6" s="1290"/>
      <c r="F6" s="849"/>
    </row>
    <row r="7" spans="1:6" s="841" customFormat="1" ht="25.5">
      <c r="A7" s="842">
        <f>1+COUNT(A$2:A6)</f>
        <v>3</v>
      </c>
      <c r="B7" s="838" t="s">
        <v>701</v>
      </c>
      <c r="C7" s="839" t="s">
        <v>149</v>
      </c>
      <c r="D7" s="1289">
        <v>1</v>
      </c>
      <c r="E7" s="1290"/>
      <c r="F7" s="849">
        <f>D7*E7</f>
        <v>0</v>
      </c>
    </row>
    <row r="8" spans="1:6" s="841" customFormat="1" ht="12.75">
      <c r="A8" s="842"/>
      <c r="B8" s="838"/>
      <c r="C8" s="839"/>
      <c r="D8" s="1289"/>
      <c r="E8" s="1290"/>
      <c r="F8" s="849"/>
    </row>
    <row r="9" spans="1:6" s="841" customFormat="1" ht="51">
      <c r="A9" s="842">
        <f>1+COUNT(A$2:A8)</f>
        <v>4</v>
      </c>
      <c r="B9" s="838" t="s">
        <v>702</v>
      </c>
      <c r="C9" s="839" t="s">
        <v>149</v>
      </c>
      <c r="D9" s="1291">
        <v>1</v>
      </c>
      <c r="E9" s="1290"/>
      <c r="F9" s="849">
        <f>D9*E9</f>
        <v>0</v>
      </c>
    </row>
    <row r="10" spans="1:6" s="841" customFormat="1" ht="12.75">
      <c r="A10" s="842"/>
      <c r="B10" s="838"/>
      <c r="C10" s="839"/>
      <c r="D10" s="840"/>
      <c r="E10" s="849"/>
      <c r="F10" s="849"/>
    </row>
    <row r="11" spans="1:6" ht="25.5">
      <c r="A11" s="842">
        <f>1+COUNT(A$2:A10)</f>
        <v>5</v>
      </c>
      <c r="B11" s="816" t="s">
        <v>1093</v>
      </c>
      <c r="D11" s="843"/>
      <c r="F11" s="849"/>
    </row>
    <row r="12" spans="1:6" ht="12.75">
      <c r="A12" s="844" t="s">
        <v>703</v>
      </c>
      <c r="B12" s="831" t="s">
        <v>704</v>
      </c>
      <c r="C12" s="835" t="s">
        <v>139</v>
      </c>
      <c r="D12" s="843">
        <v>1</v>
      </c>
      <c r="F12" s="849">
        <f>D12*E12</f>
        <v>0</v>
      </c>
    </row>
    <row r="13" spans="1:6" s="841" customFormat="1" ht="12.75">
      <c r="A13" s="815"/>
      <c r="B13" s="838"/>
      <c r="C13" s="839"/>
      <c r="D13" s="840"/>
      <c r="E13" s="849"/>
      <c r="F13" s="849"/>
    </row>
    <row r="14" spans="1:6" s="826" customFormat="1" ht="12.75">
      <c r="A14" s="823"/>
      <c r="B14" s="1184" t="str">
        <f>B1</f>
        <v>SPLOŠNO</v>
      </c>
      <c r="C14" s="845" t="s">
        <v>705</v>
      </c>
      <c r="D14" s="846"/>
      <c r="E14" s="850"/>
      <c r="F14" s="851">
        <f>SUM(F2:F13)</f>
        <v>0</v>
      </c>
    </row>
    <row r="15" ht="12.75">
      <c r="F15" s="822" t="str">
        <f aca="true" t="shared" si="0" ref="F15:F39">IF(D15&lt;&gt;0,D15*E15," ")</f>
        <v> </v>
      </c>
    </row>
    <row r="16" ht="12.75">
      <c r="F16" s="847" t="str">
        <f t="shared" si="0"/>
        <v> </v>
      </c>
    </row>
    <row r="17" ht="12.75">
      <c r="F17" s="847" t="str">
        <f t="shared" si="0"/>
        <v> </v>
      </c>
    </row>
    <row r="18" ht="12.75">
      <c r="F18" s="847" t="str">
        <f t="shared" si="0"/>
        <v> </v>
      </c>
    </row>
    <row r="19" ht="12.75">
      <c r="F19" s="847" t="str">
        <f t="shared" si="0"/>
        <v> </v>
      </c>
    </row>
    <row r="20" ht="12.75">
      <c r="F20" s="847" t="str">
        <f t="shared" si="0"/>
        <v> </v>
      </c>
    </row>
    <row r="21" ht="12.75">
      <c r="F21" s="847" t="str">
        <f t="shared" si="0"/>
        <v> </v>
      </c>
    </row>
    <row r="22" ht="12.75">
      <c r="F22" s="847" t="str">
        <f t="shared" si="0"/>
        <v> </v>
      </c>
    </row>
    <row r="23" ht="12.75">
      <c r="F23" s="847" t="str">
        <f t="shared" si="0"/>
        <v> </v>
      </c>
    </row>
    <row r="24" ht="12.75">
      <c r="F24" s="847" t="str">
        <f t="shared" si="0"/>
        <v> </v>
      </c>
    </row>
    <row r="25" ht="12.75">
      <c r="F25" s="847" t="str">
        <f t="shared" si="0"/>
        <v> </v>
      </c>
    </row>
    <row r="26" ht="12.75">
      <c r="F26" s="847" t="str">
        <f t="shared" si="0"/>
        <v> </v>
      </c>
    </row>
    <row r="27" ht="12.75">
      <c r="F27" s="847" t="str">
        <f t="shared" si="0"/>
        <v> </v>
      </c>
    </row>
    <row r="28" ht="12.75">
      <c r="F28" s="847" t="str">
        <f t="shared" si="0"/>
        <v> </v>
      </c>
    </row>
    <row r="29" ht="12.75">
      <c r="F29" s="847" t="str">
        <f t="shared" si="0"/>
        <v> </v>
      </c>
    </row>
    <row r="30" ht="12.75">
      <c r="F30" s="847" t="str">
        <f t="shared" si="0"/>
        <v> </v>
      </c>
    </row>
    <row r="31" ht="12.75">
      <c r="F31" s="847" t="str">
        <f t="shared" si="0"/>
        <v> </v>
      </c>
    </row>
    <row r="32" ht="12.75">
      <c r="F32" s="847" t="str">
        <f t="shared" si="0"/>
        <v> </v>
      </c>
    </row>
    <row r="33" ht="12.75">
      <c r="F33" s="847" t="str">
        <f t="shared" si="0"/>
        <v> </v>
      </c>
    </row>
    <row r="34" ht="12.75">
      <c r="F34" s="847" t="str">
        <f t="shared" si="0"/>
        <v> </v>
      </c>
    </row>
    <row r="35" ht="12.75">
      <c r="F35" s="847" t="str">
        <f t="shared" si="0"/>
        <v> </v>
      </c>
    </row>
    <row r="36" ht="12.75">
      <c r="F36" s="847" t="str">
        <f t="shared" si="0"/>
        <v> </v>
      </c>
    </row>
    <row r="37" ht="12.75">
      <c r="F37" s="847" t="str">
        <f t="shared" si="0"/>
        <v> </v>
      </c>
    </row>
    <row r="38" ht="12.75">
      <c r="F38" s="847" t="str">
        <f t="shared" si="0"/>
        <v> </v>
      </c>
    </row>
    <row r="39" ht="12.75">
      <c r="F39" s="847" t="str">
        <f t="shared" si="0"/>
        <v> </v>
      </c>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221"/>
  <sheetViews>
    <sheetView view="pageBreakPreview" zoomScaleSheetLayoutView="100" zoomScalePageLayoutView="0" workbookViewId="0" topLeftCell="A186">
      <selection activeCell="E222" sqref="E222"/>
    </sheetView>
  </sheetViews>
  <sheetFormatPr defaultColWidth="9.140625" defaultRowHeight="12.75"/>
  <cols>
    <col min="1" max="1" width="6.7109375" style="815" customWidth="1"/>
    <col min="2" max="2" width="47.00390625" style="816" customWidth="1"/>
    <col min="3" max="3" width="5.00390625" style="835" customWidth="1"/>
    <col min="4" max="4" width="5.8515625" style="854" customWidth="1"/>
    <col min="5" max="5" width="8.421875" style="822" customWidth="1"/>
    <col min="6" max="6" width="9.28125" style="822" customWidth="1"/>
    <col min="7" max="7" width="1.421875" style="819" customWidth="1"/>
    <col min="8" max="21" width="9.140625" style="819" hidden="1" customWidth="1"/>
    <col min="22" max="16384" width="9.140625" style="819" customWidth="1"/>
  </cols>
  <sheetData>
    <row r="1" spans="1:6" s="814" customFormat="1" ht="12.75">
      <c r="A1" s="810" t="s">
        <v>387</v>
      </c>
      <c r="B1" s="852" t="s">
        <v>706</v>
      </c>
      <c r="C1" s="833"/>
      <c r="D1" s="853"/>
      <c r="E1" s="848"/>
      <c r="F1" s="907">
        <f>+F221</f>
        <v>0</v>
      </c>
    </row>
    <row r="2" spans="1:2" ht="12.75">
      <c r="A2" s="830"/>
      <c r="B2" s="1185"/>
    </row>
    <row r="3" spans="1:2" ht="76.5">
      <c r="A3" s="842">
        <f>1+COUNT(A$2:A2)</f>
        <v>1</v>
      </c>
      <c r="B3" s="855" t="s">
        <v>707</v>
      </c>
    </row>
    <row r="4" spans="1:2" ht="12.75">
      <c r="A4" s="844" t="s">
        <v>708</v>
      </c>
      <c r="B4" s="816" t="s">
        <v>709</v>
      </c>
    </row>
    <row r="5" spans="1:2" ht="12.75">
      <c r="A5" s="844" t="s">
        <v>703</v>
      </c>
      <c r="B5" s="816" t="s">
        <v>710</v>
      </c>
    </row>
    <row r="6" ht="12.75">
      <c r="B6" s="816" t="s">
        <v>711</v>
      </c>
    </row>
    <row r="7" spans="2:6" ht="12.75">
      <c r="B7" s="816" t="s">
        <v>712</v>
      </c>
      <c r="C7" s="835" t="s">
        <v>139</v>
      </c>
      <c r="D7" s="854">
        <v>6</v>
      </c>
      <c r="F7" s="898">
        <f>IF(D7&lt;&gt;0,D7*E7," ")</f>
        <v>0</v>
      </c>
    </row>
    <row r="8" ht="12.75">
      <c r="F8" s="822" t="str">
        <f>IF(D8&lt;&gt;0,D8*E8," ")</f>
        <v> </v>
      </c>
    </row>
    <row r="9" spans="1:6" ht="51">
      <c r="A9" s="842">
        <f>1+COUNT(A$2:A8)</f>
        <v>2</v>
      </c>
      <c r="B9" s="855" t="s">
        <v>713</v>
      </c>
      <c r="F9" s="822" t="str">
        <f>IF(D9&lt;&gt;0,D9*E9," ")</f>
        <v> </v>
      </c>
    </row>
    <row r="10" spans="1:6" ht="12.75">
      <c r="A10" s="844" t="s">
        <v>708</v>
      </c>
      <c r="B10" s="816" t="s">
        <v>714</v>
      </c>
      <c r="F10" s="822" t="str">
        <f>IF(D10&lt;&gt;0,D10*E10," ")</f>
        <v> </v>
      </c>
    </row>
    <row r="11" spans="1:6" ht="12.75">
      <c r="A11" s="844" t="s">
        <v>703</v>
      </c>
      <c r="B11" s="816" t="s">
        <v>715</v>
      </c>
      <c r="C11" s="835" t="s">
        <v>139</v>
      </c>
      <c r="D11" s="854">
        <v>7</v>
      </c>
      <c r="E11" s="871"/>
      <c r="F11" s="822">
        <f>IF(D11&lt;&gt;0,D11*E11," ")</f>
        <v>0</v>
      </c>
    </row>
    <row r="12" ht="12.75">
      <c r="A12" s="844"/>
    </row>
    <row r="13" spans="1:6" ht="63.75">
      <c r="A13" s="842">
        <f>1+COUNT(A$2:A12)</f>
        <v>3</v>
      </c>
      <c r="B13" s="855" t="s">
        <v>1094</v>
      </c>
      <c r="D13" s="863"/>
      <c r="F13" s="822" t="str">
        <f>IF(D13&lt;&gt;0,D13*E13," ")</f>
        <v> </v>
      </c>
    </row>
    <row r="14" spans="1:6" ht="12.75">
      <c r="A14" s="844" t="s">
        <v>708</v>
      </c>
      <c r="B14" s="816" t="s">
        <v>716</v>
      </c>
      <c r="D14" s="863"/>
      <c r="F14" s="822" t="str">
        <f>IF(D14&lt;&gt;0,D14*E14," ")</f>
        <v> </v>
      </c>
    </row>
    <row r="15" spans="1:6" ht="12.75">
      <c r="A15" s="844" t="s">
        <v>703</v>
      </c>
      <c r="B15" s="816" t="s">
        <v>717</v>
      </c>
      <c r="D15" s="863"/>
      <c r="F15" s="822" t="str">
        <f>IF(D15&lt;&gt;0,D15*E15," ")</f>
        <v> </v>
      </c>
    </row>
    <row r="16" spans="2:6" ht="12.75">
      <c r="B16" s="816" t="s">
        <v>718</v>
      </c>
      <c r="C16" s="835" t="s">
        <v>139</v>
      </c>
      <c r="D16" s="854">
        <v>2</v>
      </c>
      <c r="E16" s="871"/>
      <c r="F16" s="822">
        <f>IF(D16&lt;&gt;0,D16*E16," ")</f>
        <v>0</v>
      </c>
    </row>
    <row r="17" spans="2:4" ht="12.75">
      <c r="B17" s="857"/>
      <c r="D17" s="863"/>
    </row>
    <row r="18" spans="1:4" ht="165.75">
      <c r="A18" s="842">
        <f>1+COUNT(A$2:A17)</f>
        <v>4</v>
      </c>
      <c r="B18" s="855" t="s">
        <v>1095</v>
      </c>
      <c r="D18" s="863"/>
    </row>
    <row r="19" spans="1:6" ht="12.75">
      <c r="A19" s="844" t="s">
        <v>708</v>
      </c>
      <c r="B19" s="857" t="s">
        <v>719</v>
      </c>
      <c r="D19" s="863"/>
      <c r="F19" s="822" t="str">
        <f>IF(D19&lt;&gt;0,D19*E19," ")</f>
        <v> </v>
      </c>
    </row>
    <row r="20" spans="1:6" ht="12.75">
      <c r="A20" s="844" t="s">
        <v>703</v>
      </c>
      <c r="B20" s="857" t="s">
        <v>720</v>
      </c>
      <c r="C20" s="835" t="s">
        <v>139</v>
      </c>
      <c r="D20" s="863">
        <v>6</v>
      </c>
      <c r="E20" s="871"/>
      <c r="F20" s="822">
        <f>IF(D20&lt;&gt;0,D20*E20," ")</f>
        <v>0</v>
      </c>
    </row>
    <row r="21" spans="4:6" ht="12.75">
      <c r="D21" s="863"/>
      <c r="E21" s="899"/>
      <c r="F21" s="899"/>
    </row>
    <row r="22" spans="1:6" ht="140.25">
      <c r="A22" s="842">
        <f>1+COUNT(A$2:A21)</f>
        <v>5</v>
      </c>
      <c r="B22" s="855" t="s">
        <v>1096</v>
      </c>
      <c r="D22" s="863"/>
      <c r="E22" s="899"/>
      <c r="F22" s="899"/>
    </row>
    <row r="23" spans="1:6" ht="12.75">
      <c r="A23" s="844" t="s">
        <v>708</v>
      </c>
      <c r="B23" s="816" t="s">
        <v>719</v>
      </c>
      <c r="D23" s="863"/>
      <c r="E23" s="899"/>
      <c r="F23" s="899" t="str">
        <f>IF(D23&lt;&gt;0,D23*E23," ")</f>
        <v> </v>
      </c>
    </row>
    <row r="24" spans="1:6" ht="12.75">
      <c r="A24" s="844" t="s">
        <v>703</v>
      </c>
      <c r="B24" s="816" t="s">
        <v>721</v>
      </c>
      <c r="D24" s="863"/>
      <c r="E24" s="899"/>
      <c r="F24" s="899"/>
    </row>
    <row r="25" spans="1:6" ht="12.75">
      <c r="A25" s="819"/>
      <c r="B25" s="816" t="s">
        <v>722</v>
      </c>
      <c r="C25" s="835" t="s">
        <v>139</v>
      </c>
      <c r="D25" s="863">
        <v>2</v>
      </c>
      <c r="E25" s="899"/>
      <c r="F25" s="899">
        <f>IF(D25&lt;&gt;0,D25*E25," ")</f>
        <v>0</v>
      </c>
    </row>
    <row r="26" spans="2:4" ht="12.75">
      <c r="B26" s="857"/>
      <c r="D26" s="863"/>
    </row>
    <row r="27" spans="1:6" ht="38.25">
      <c r="A27" s="842">
        <f>1+COUNT(A$2:A26)</f>
        <v>6</v>
      </c>
      <c r="B27" s="857" t="s">
        <v>1097</v>
      </c>
      <c r="D27" s="863"/>
      <c r="F27" s="822" t="str">
        <f aca="true" t="shared" si="0" ref="F27:F35">IF(D27&lt;&gt;0,D27*E27," ")</f>
        <v> </v>
      </c>
    </row>
    <row r="28" spans="1:6" ht="12.75">
      <c r="A28" s="844" t="s">
        <v>708</v>
      </c>
      <c r="B28" s="857"/>
      <c r="D28" s="863"/>
      <c r="F28" s="822" t="str">
        <f t="shared" si="0"/>
        <v> </v>
      </c>
    </row>
    <row r="29" spans="1:6" ht="12.75">
      <c r="A29" s="844" t="s">
        <v>703</v>
      </c>
      <c r="B29" s="857"/>
      <c r="D29" s="863"/>
      <c r="F29" s="822" t="str">
        <f t="shared" si="0"/>
        <v> </v>
      </c>
    </row>
    <row r="30" spans="2:6" ht="12.75">
      <c r="B30" s="857" t="s">
        <v>723</v>
      </c>
      <c r="C30" s="835" t="s">
        <v>139</v>
      </c>
      <c r="D30" s="863">
        <v>1</v>
      </c>
      <c r="E30" s="871"/>
      <c r="F30" s="822">
        <f t="shared" si="0"/>
        <v>0</v>
      </c>
    </row>
    <row r="31" spans="2:6" ht="12.75">
      <c r="B31" s="857"/>
      <c r="D31" s="863"/>
      <c r="E31" s="871"/>
      <c r="F31" s="822" t="str">
        <f t="shared" si="0"/>
        <v> </v>
      </c>
    </row>
    <row r="32" spans="1:6" ht="25.5">
      <c r="A32" s="842">
        <f>1+COUNT(A$2:A31)</f>
        <v>7</v>
      </c>
      <c r="B32" s="857" t="s">
        <v>1098</v>
      </c>
      <c r="D32" s="863"/>
      <c r="E32" s="871"/>
      <c r="F32" s="822" t="str">
        <f t="shared" si="0"/>
        <v> </v>
      </c>
    </row>
    <row r="33" spans="1:6" ht="12.75">
      <c r="A33" s="844" t="s">
        <v>708</v>
      </c>
      <c r="B33" s="857" t="s">
        <v>724</v>
      </c>
      <c r="D33" s="863"/>
      <c r="E33" s="871"/>
      <c r="F33" s="822" t="str">
        <f t="shared" si="0"/>
        <v> </v>
      </c>
    </row>
    <row r="34" spans="1:6" ht="12.75">
      <c r="A34" s="844" t="s">
        <v>703</v>
      </c>
      <c r="B34" s="857" t="s">
        <v>725</v>
      </c>
      <c r="D34" s="863"/>
      <c r="E34" s="871"/>
      <c r="F34" s="822" t="str">
        <f t="shared" si="0"/>
        <v> </v>
      </c>
    </row>
    <row r="35" spans="2:6" ht="12.75">
      <c r="B35" s="857" t="s">
        <v>726</v>
      </c>
      <c r="C35" s="835" t="s">
        <v>139</v>
      </c>
      <c r="D35" s="863">
        <v>1</v>
      </c>
      <c r="E35" s="871"/>
      <c r="F35" s="822">
        <f t="shared" si="0"/>
        <v>0</v>
      </c>
    </row>
    <row r="36" spans="2:5" ht="12.75">
      <c r="B36" s="857"/>
      <c r="D36" s="863"/>
      <c r="E36" s="871"/>
    </row>
    <row r="37" spans="1:6" ht="38.25">
      <c r="A37" s="842">
        <f>1+COUNT(A$2:A36)</f>
        <v>8</v>
      </c>
      <c r="B37" s="855" t="s">
        <v>1099</v>
      </c>
      <c r="D37" s="863"/>
      <c r="E37" s="871"/>
      <c r="F37" s="822" t="str">
        <f aca="true" t="shared" si="1" ref="F37:F92">IF(D37&lt;&gt;0,D37*E37," ")</f>
        <v> </v>
      </c>
    </row>
    <row r="38" spans="1:6" ht="12.75">
      <c r="A38" s="844" t="s">
        <v>708</v>
      </c>
      <c r="B38" s="857" t="s">
        <v>727</v>
      </c>
      <c r="D38" s="863"/>
      <c r="E38" s="871"/>
      <c r="F38" s="822" t="str">
        <f t="shared" si="1"/>
        <v> </v>
      </c>
    </row>
    <row r="39" spans="1:6" ht="12.75">
      <c r="A39" s="844" t="s">
        <v>703</v>
      </c>
      <c r="B39" s="857" t="s">
        <v>728</v>
      </c>
      <c r="D39" s="863"/>
      <c r="E39" s="871"/>
      <c r="F39" s="822" t="str">
        <f t="shared" si="1"/>
        <v> </v>
      </c>
    </row>
    <row r="40" spans="2:6" ht="12.75">
      <c r="B40" s="857" t="s">
        <v>729</v>
      </c>
      <c r="C40" s="835" t="s">
        <v>139</v>
      </c>
      <c r="D40" s="863">
        <v>1</v>
      </c>
      <c r="E40" s="871"/>
      <c r="F40" s="822">
        <f t="shared" si="1"/>
        <v>0</v>
      </c>
    </row>
    <row r="41" spans="2:6" ht="12.75">
      <c r="B41" s="857"/>
      <c r="D41" s="863"/>
      <c r="E41" s="871"/>
      <c r="F41" s="822" t="str">
        <f>IF(D41&lt;&gt;0,D41*E41," ")</f>
        <v> </v>
      </c>
    </row>
    <row r="42" spans="1:6" ht="38.25">
      <c r="A42" s="842">
        <f>1+COUNT(A$2:A41)</f>
        <v>9</v>
      </c>
      <c r="B42" s="855" t="s">
        <v>1082</v>
      </c>
      <c r="D42" s="863"/>
      <c r="E42" s="871"/>
      <c r="F42" s="822" t="str">
        <f>IF(D42&lt;&gt;0,D42*E42," ")</f>
        <v> </v>
      </c>
    </row>
    <row r="43" spans="1:6" ht="12.75">
      <c r="A43" s="844" t="s">
        <v>708</v>
      </c>
      <c r="B43" s="857" t="s">
        <v>730</v>
      </c>
      <c r="D43" s="863"/>
      <c r="E43" s="871"/>
      <c r="F43" s="822" t="str">
        <f>IF(D43&lt;&gt;0,D43*E43," ")</f>
        <v> </v>
      </c>
    </row>
    <row r="44" spans="1:6" ht="12.75">
      <c r="A44" s="844" t="s">
        <v>703</v>
      </c>
      <c r="B44" s="857" t="s">
        <v>731</v>
      </c>
      <c r="D44" s="863"/>
      <c r="E44" s="871"/>
      <c r="F44" s="822" t="str">
        <f>IF(D44&lt;&gt;0,D44*E44," ")</f>
        <v> </v>
      </c>
    </row>
    <row r="45" spans="2:6" ht="12.75">
      <c r="B45" s="857" t="s">
        <v>732</v>
      </c>
      <c r="C45" s="835" t="s">
        <v>139</v>
      </c>
      <c r="D45" s="863">
        <v>4</v>
      </c>
      <c r="E45" s="871"/>
      <c r="F45" s="822">
        <f>IF(D45&lt;&gt;0,D45*E45," ")</f>
        <v>0</v>
      </c>
    </row>
    <row r="46" spans="2:5" ht="12.75">
      <c r="B46" s="857"/>
      <c r="D46" s="863"/>
      <c r="E46" s="871"/>
    </row>
    <row r="47" spans="1:6" ht="51">
      <c r="A47" s="842">
        <f>1+COUNT(A$2:A45)</f>
        <v>10</v>
      </c>
      <c r="B47" s="855" t="s">
        <v>1100</v>
      </c>
      <c r="D47" s="863"/>
      <c r="E47" s="871"/>
      <c r="F47" s="822" t="str">
        <f t="shared" si="1"/>
        <v> </v>
      </c>
    </row>
    <row r="48" spans="1:6" ht="12.75">
      <c r="A48" s="844" t="s">
        <v>708</v>
      </c>
      <c r="B48" s="857" t="s">
        <v>730</v>
      </c>
      <c r="D48" s="863"/>
      <c r="E48" s="871"/>
      <c r="F48" s="822" t="str">
        <f t="shared" si="1"/>
        <v> </v>
      </c>
    </row>
    <row r="49" spans="1:6" ht="12.75">
      <c r="A49" s="844" t="s">
        <v>703</v>
      </c>
      <c r="B49" s="857" t="s">
        <v>733</v>
      </c>
      <c r="D49" s="863"/>
      <c r="E49" s="871"/>
      <c r="F49" s="822" t="str">
        <f t="shared" si="1"/>
        <v> </v>
      </c>
    </row>
    <row r="50" spans="2:6" ht="12.75">
      <c r="B50" s="857" t="s">
        <v>734</v>
      </c>
      <c r="C50" s="835" t="s">
        <v>139</v>
      </c>
      <c r="D50" s="863">
        <v>1</v>
      </c>
      <c r="E50" s="871"/>
      <c r="F50" s="822">
        <f t="shared" si="1"/>
        <v>0</v>
      </c>
    </row>
    <row r="51" spans="2:6" ht="12.75">
      <c r="B51" s="857"/>
      <c r="D51" s="863"/>
      <c r="F51" s="822" t="str">
        <f t="shared" si="1"/>
        <v> </v>
      </c>
    </row>
    <row r="52" spans="1:6" ht="63.75">
      <c r="A52" s="842">
        <f>1+COUNT(A$2:A51)</f>
        <v>11</v>
      </c>
      <c r="B52" s="857" t="s">
        <v>1101</v>
      </c>
      <c r="D52" s="863"/>
      <c r="F52" s="822" t="str">
        <f t="shared" si="1"/>
        <v> </v>
      </c>
    </row>
    <row r="53" spans="1:6" ht="12.75">
      <c r="A53" s="844" t="s">
        <v>708</v>
      </c>
      <c r="B53" s="857" t="s">
        <v>724</v>
      </c>
      <c r="D53" s="863"/>
      <c r="F53" s="822" t="str">
        <f t="shared" si="1"/>
        <v> </v>
      </c>
    </row>
    <row r="54" spans="1:6" ht="12.75">
      <c r="A54" s="844" t="s">
        <v>703</v>
      </c>
      <c r="B54" s="857" t="s">
        <v>735</v>
      </c>
      <c r="C54" s="835" t="s">
        <v>139</v>
      </c>
      <c r="D54" s="863">
        <v>7</v>
      </c>
      <c r="F54" s="822">
        <f t="shared" si="1"/>
        <v>0</v>
      </c>
    </row>
    <row r="55" spans="1:6" ht="12.75">
      <c r="A55" s="844"/>
      <c r="B55" s="857"/>
      <c r="D55" s="863"/>
      <c r="F55" s="822" t="str">
        <f t="shared" si="1"/>
        <v> </v>
      </c>
    </row>
    <row r="56" spans="1:6" ht="51">
      <c r="A56" s="842">
        <f>1+COUNT(A$2:A55)</f>
        <v>12</v>
      </c>
      <c r="B56" s="857" t="s">
        <v>1102</v>
      </c>
      <c r="D56" s="863"/>
      <c r="F56" s="822" t="str">
        <f t="shared" si="1"/>
        <v> </v>
      </c>
    </row>
    <row r="57" spans="1:6" ht="12.75">
      <c r="A57" s="844" t="s">
        <v>708</v>
      </c>
      <c r="B57" s="857" t="s">
        <v>730</v>
      </c>
      <c r="D57" s="863"/>
      <c r="F57" s="822" t="str">
        <f t="shared" si="1"/>
        <v> </v>
      </c>
    </row>
    <row r="58" spans="1:6" ht="12.75">
      <c r="A58" s="844" t="s">
        <v>703</v>
      </c>
      <c r="B58" s="857" t="s">
        <v>736</v>
      </c>
      <c r="D58" s="863"/>
      <c r="F58" s="822" t="str">
        <f t="shared" si="1"/>
        <v> </v>
      </c>
    </row>
    <row r="59" spans="2:6" ht="12.75">
      <c r="B59" s="857" t="s">
        <v>737</v>
      </c>
      <c r="C59" s="835" t="s">
        <v>139</v>
      </c>
      <c r="D59" s="863">
        <v>4</v>
      </c>
      <c r="F59" s="822">
        <f t="shared" si="1"/>
        <v>0</v>
      </c>
    </row>
    <row r="60" spans="2:6" ht="12.75">
      <c r="B60" s="857"/>
      <c r="D60" s="863"/>
      <c r="F60" s="822" t="str">
        <f t="shared" si="1"/>
        <v> </v>
      </c>
    </row>
    <row r="61" spans="1:6" ht="51">
      <c r="A61" s="842">
        <f>1+COUNT(A$2:A60)</f>
        <v>13</v>
      </c>
      <c r="B61" s="855" t="s">
        <v>1103</v>
      </c>
      <c r="D61" s="863"/>
      <c r="F61" s="822" t="str">
        <f>IF(D61&lt;&gt;0,D61*E61," ")</f>
        <v> </v>
      </c>
    </row>
    <row r="62" spans="1:6" ht="12.75">
      <c r="A62" s="844" t="s">
        <v>708</v>
      </c>
      <c r="B62" s="857" t="s">
        <v>730</v>
      </c>
      <c r="D62" s="863"/>
      <c r="F62" s="822" t="str">
        <f>IF(D62&lt;&gt;0,D62*E62," ")</f>
        <v> </v>
      </c>
    </row>
    <row r="63" spans="1:6" ht="12.75">
      <c r="A63" s="844" t="s">
        <v>703</v>
      </c>
      <c r="B63" s="857" t="s">
        <v>738</v>
      </c>
      <c r="D63" s="863"/>
      <c r="F63" s="822" t="str">
        <f>IF(D63&lt;&gt;0,D63*E63," ")</f>
        <v> </v>
      </c>
    </row>
    <row r="64" spans="2:6" ht="12.75">
      <c r="B64" s="857" t="s">
        <v>739</v>
      </c>
      <c r="C64" s="835" t="s">
        <v>139</v>
      </c>
      <c r="D64" s="863">
        <v>1</v>
      </c>
      <c r="E64" s="871"/>
      <c r="F64" s="822">
        <f>IF(D64&lt;&gt;0,D64*E64," ")</f>
        <v>0</v>
      </c>
    </row>
    <row r="65" spans="1:6" s="894" customFormat="1" ht="12.75">
      <c r="A65" s="866"/>
      <c r="B65" s="880"/>
      <c r="C65" s="881"/>
      <c r="D65" s="893"/>
      <c r="E65" s="1292"/>
      <c r="F65" s="900"/>
    </row>
    <row r="66" spans="1:6" ht="51">
      <c r="A66" s="842">
        <f>1+COUNT(A$2:A64)</f>
        <v>14</v>
      </c>
      <c r="B66" s="857" t="s">
        <v>740</v>
      </c>
      <c r="D66" s="863"/>
      <c r="E66" s="871"/>
      <c r="F66" s="822" t="str">
        <f t="shared" si="1"/>
        <v> </v>
      </c>
    </row>
    <row r="67" spans="1:6" ht="12.75">
      <c r="A67" s="844" t="s">
        <v>708</v>
      </c>
      <c r="B67" s="857" t="s">
        <v>724</v>
      </c>
      <c r="D67" s="863"/>
      <c r="E67" s="871"/>
      <c r="F67" s="822" t="str">
        <f t="shared" si="1"/>
        <v> </v>
      </c>
    </row>
    <row r="68" spans="1:6" ht="12.75">
      <c r="A68" s="844" t="s">
        <v>703</v>
      </c>
      <c r="B68" s="857" t="s">
        <v>741</v>
      </c>
      <c r="C68" s="835" t="s">
        <v>139</v>
      </c>
      <c r="D68" s="863">
        <v>1</v>
      </c>
      <c r="E68" s="871"/>
      <c r="F68" s="822">
        <f t="shared" si="1"/>
        <v>0</v>
      </c>
    </row>
    <row r="69" spans="2:6" ht="12.75">
      <c r="B69" s="857"/>
      <c r="D69" s="863"/>
      <c r="E69" s="871"/>
      <c r="F69" s="822" t="str">
        <f t="shared" si="1"/>
        <v> </v>
      </c>
    </row>
    <row r="70" spans="1:6" ht="38.25">
      <c r="A70" s="842">
        <f>1+COUNT(A$2:A69)</f>
        <v>15</v>
      </c>
      <c r="B70" s="857" t="s">
        <v>1104</v>
      </c>
      <c r="D70" s="863"/>
      <c r="E70" s="871"/>
      <c r="F70" s="822" t="str">
        <f t="shared" si="1"/>
        <v> </v>
      </c>
    </row>
    <row r="71" spans="1:6" ht="12.75">
      <c r="A71" s="844" t="s">
        <v>708</v>
      </c>
      <c r="B71" s="857" t="s">
        <v>730</v>
      </c>
      <c r="D71" s="863"/>
      <c r="E71" s="871"/>
      <c r="F71" s="822" t="str">
        <f t="shared" si="1"/>
        <v> </v>
      </c>
    </row>
    <row r="72" spans="1:6" ht="12.75">
      <c r="A72" s="844" t="s">
        <v>703</v>
      </c>
      <c r="B72" s="857" t="s">
        <v>742</v>
      </c>
      <c r="C72" s="835" t="s">
        <v>139</v>
      </c>
      <c r="D72" s="863">
        <v>2</v>
      </c>
      <c r="E72" s="871"/>
      <c r="F72" s="822">
        <f t="shared" si="1"/>
        <v>0</v>
      </c>
    </row>
    <row r="73" spans="2:6" ht="12.75">
      <c r="B73" s="857"/>
      <c r="D73" s="863"/>
      <c r="E73" s="871"/>
      <c r="F73" s="822" t="str">
        <f>IF(D73&lt;&gt;0,D73*E73," ")</f>
        <v> </v>
      </c>
    </row>
    <row r="74" spans="1:6" s="872" customFormat="1" ht="38.25">
      <c r="A74" s="842">
        <f>1+COUNT(A$2:A73)</f>
        <v>16</v>
      </c>
      <c r="B74" s="869" t="s">
        <v>1105</v>
      </c>
      <c r="C74" s="870"/>
      <c r="D74" s="886"/>
      <c r="E74" s="871"/>
      <c r="F74" s="871" t="str">
        <f t="shared" si="1"/>
        <v> </v>
      </c>
    </row>
    <row r="75" spans="1:6" s="872" customFormat="1" ht="12.75">
      <c r="A75" s="873" t="s">
        <v>708</v>
      </c>
      <c r="B75" s="869" t="s">
        <v>724</v>
      </c>
      <c r="C75" s="870"/>
      <c r="D75" s="886"/>
      <c r="E75" s="871"/>
      <c r="F75" s="871" t="str">
        <f t="shared" si="1"/>
        <v> </v>
      </c>
    </row>
    <row r="76" spans="1:6" ht="12.75">
      <c r="A76" s="844" t="s">
        <v>703</v>
      </c>
      <c r="B76" s="857" t="s">
        <v>743</v>
      </c>
      <c r="C76" s="835" t="s">
        <v>139</v>
      </c>
      <c r="D76" s="863">
        <v>2</v>
      </c>
      <c r="E76" s="871"/>
      <c r="F76" s="822">
        <f t="shared" si="1"/>
        <v>0</v>
      </c>
    </row>
    <row r="77" spans="2:6" ht="12.75">
      <c r="B77" s="857"/>
      <c r="D77" s="863"/>
      <c r="F77" s="822" t="str">
        <f t="shared" si="1"/>
        <v> </v>
      </c>
    </row>
    <row r="78" spans="2:4" ht="13.5">
      <c r="B78" s="875" t="s">
        <v>744</v>
      </c>
      <c r="D78" s="863"/>
    </row>
    <row r="79" spans="1:6" ht="76.5">
      <c r="A79" s="842">
        <f>1+COUNT(A$2:A78)</f>
        <v>17</v>
      </c>
      <c r="B79" s="855" t="s">
        <v>1106</v>
      </c>
      <c r="D79" s="863"/>
      <c r="E79" s="899"/>
      <c r="F79" s="899" t="str">
        <f t="shared" si="1"/>
        <v> </v>
      </c>
    </row>
    <row r="80" spans="1:6" ht="12.75">
      <c r="A80" s="844" t="s">
        <v>708</v>
      </c>
      <c r="B80" s="816" t="s">
        <v>730</v>
      </c>
      <c r="D80" s="863"/>
      <c r="E80" s="899"/>
      <c r="F80" s="899" t="str">
        <f t="shared" si="1"/>
        <v> </v>
      </c>
    </row>
    <row r="81" spans="1:6" ht="12.75">
      <c r="A81" s="844" t="s">
        <v>703</v>
      </c>
      <c r="B81" s="816" t="s">
        <v>745</v>
      </c>
      <c r="D81" s="863"/>
      <c r="E81" s="899"/>
      <c r="F81" s="899" t="str">
        <f t="shared" si="1"/>
        <v> </v>
      </c>
    </row>
    <row r="82" spans="2:6" ht="12.75">
      <c r="B82" s="816" t="s">
        <v>746</v>
      </c>
      <c r="C82" s="835" t="s">
        <v>139</v>
      </c>
      <c r="D82" s="863">
        <v>1</v>
      </c>
      <c r="E82" s="899"/>
      <c r="F82" s="899">
        <f t="shared" si="1"/>
        <v>0</v>
      </c>
    </row>
    <row r="83" spans="4:6" ht="12.75">
      <c r="D83" s="863"/>
      <c r="E83" s="899"/>
      <c r="F83" s="899" t="str">
        <f t="shared" si="1"/>
        <v> </v>
      </c>
    </row>
    <row r="84" spans="1:6" ht="38.25">
      <c r="A84" s="842">
        <f>1+COUNT(A$2:A83)</f>
        <v>18</v>
      </c>
      <c r="B84" s="816" t="s">
        <v>1107</v>
      </c>
      <c r="D84" s="863"/>
      <c r="E84" s="899"/>
      <c r="F84" s="899" t="str">
        <f t="shared" si="1"/>
        <v> </v>
      </c>
    </row>
    <row r="85" spans="1:6" ht="12.75">
      <c r="A85" s="844" t="s">
        <v>708</v>
      </c>
      <c r="B85" s="816" t="s">
        <v>730</v>
      </c>
      <c r="D85" s="863"/>
      <c r="E85" s="899"/>
      <c r="F85" s="899" t="str">
        <f t="shared" si="1"/>
        <v> </v>
      </c>
    </row>
    <row r="86" spans="1:6" ht="12.75">
      <c r="A86" s="844" t="s">
        <v>703</v>
      </c>
      <c r="B86" s="816" t="s">
        <v>747</v>
      </c>
      <c r="D86" s="863"/>
      <c r="E86" s="899"/>
      <c r="F86" s="899" t="str">
        <f t="shared" si="1"/>
        <v> </v>
      </c>
    </row>
    <row r="87" spans="2:6" ht="12.75">
      <c r="B87" s="816" t="s">
        <v>748</v>
      </c>
      <c r="C87" s="835" t="s">
        <v>139</v>
      </c>
      <c r="D87" s="863">
        <v>1</v>
      </c>
      <c r="E87" s="1293"/>
      <c r="F87" s="899">
        <f t="shared" si="1"/>
        <v>0</v>
      </c>
    </row>
    <row r="88" spans="4:6" ht="12.75">
      <c r="D88" s="863"/>
      <c r="E88" s="1293"/>
      <c r="F88" s="899" t="str">
        <f t="shared" si="1"/>
        <v> </v>
      </c>
    </row>
    <row r="89" spans="1:6" ht="38.25">
      <c r="A89" s="842">
        <f>1+COUNT(A$2:A88)</f>
        <v>19</v>
      </c>
      <c r="B89" s="816" t="s">
        <v>1108</v>
      </c>
      <c r="D89" s="863"/>
      <c r="E89" s="1293"/>
      <c r="F89" s="899" t="str">
        <f t="shared" si="1"/>
        <v> </v>
      </c>
    </row>
    <row r="90" spans="1:6" ht="12.75">
      <c r="A90" s="844" t="s">
        <v>708</v>
      </c>
      <c r="B90" s="816" t="s">
        <v>730</v>
      </c>
      <c r="D90" s="863"/>
      <c r="E90" s="1293"/>
      <c r="F90" s="899" t="str">
        <f t="shared" si="1"/>
        <v> </v>
      </c>
    </row>
    <row r="91" spans="1:6" ht="12.75">
      <c r="A91" s="844" t="s">
        <v>703</v>
      </c>
      <c r="B91" s="816" t="s">
        <v>749</v>
      </c>
      <c r="D91" s="863"/>
      <c r="E91" s="1293"/>
      <c r="F91" s="899" t="str">
        <f t="shared" si="1"/>
        <v> </v>
      </c>
    </row>
    <row r="92" spans="2:6" ht="12.75">
      <c r="B92" s="816" t="s">
        <v>750</v>
      </c>
      <c r="C92" s="835" t="s">
        <v>139</v>
      </c>
      <c r="D92" s="863">
        <v>1</v>
      </c>
      <c r="E92" s="1293"/>
      <c r="F92" s="899">
        <f t="shared" si="1"/>
        <v>0</v>
      </c>
    </row>
    <row r="93" spans="4:6" ht="12.75">
      <c r="D93" s="863"/>
      <c r="E93" s="899"/>
      <c r="F93" s="899"/>
    </row>
    <row r="94" spans="1:6" ht="89.25">
      <c r="A94" s="842">
        <f>1+COUNT(A$2:A93)</f>
        <v>20</v>
      </c>
      <c r="B94" s="816" t="s">
        <v>1109</v>
      </c>
      <c r="D94" s="863"/>
      <c r="E94" s="899"/>
      <c r="F94" s="899" t="str">
        <f aca="true" t="shared" si="2" ref="F94:F108">IF(D94&lt;&gt;0,D94*E94," ")</f>
        <v> </v>
      </c>
    </row>
    <row r="95" spans="1:6" ht="12.75">
      <c r="A95" s="844" t="s">
        <v>708</v>
      </c>
      <c r="B95" s="816" t="s">
        <v>730</v>
      </c>
      <c r="D95" s="863"/>
      <c r="E95" s="899"/>
      <c r="F95" s="899" t="str">
        <f t="shared" si="2"/>
        <v> </v>
      </c>
    </row>
    <row r="96" spans="1:6" ht="12.75">
      <c r="A96" s="844" t="s">
        <v>703</v>
      </c>
      <c r="B96" s="816" t="s">
        <v>751</v>
      </c>
      <c r="D96" s="863"/>
      <c r="E96" s="899"/>
      <c r="F96" s="899" t="str">
        <f t="shared" si="2"/>
        <v> </v>
      </c>
    </row>
    <row r="97" spans="2:6" ht="12.75">
      <c r="B97" s="816" t="s">
        <v>752</v>
      </c>
      <c r="C97" s="835" t="s">
        <v>139</v>
      </c>
      <c r="D97" s="863">
        <v>1</v>
      </c>
      <c r="E97" s="899"/>
      <c r="F97" s="899">
        <f t="shared" si="2"/>
        <v>0</v>
      </c>
    </row>
    <row r="98" spans="4:6" ht="12.75">
      <c r="D98" s="863"/>
      <c r="E98" s="899"/>
      <c r="F98" s="899"/>
    </row>
    <row r="99" spans="4:6" ht="12.75">
      <c r="D99" s="863"/>
      <c r="E99" s="899"/>
      <c r="F99" s="899"/>
    </row>
    <row r="100" spans="1:6" ht="38.25">
      <c r="A100" s="842">
        <f>1+COUNT(A$2:A97)</f>
        <v>21</v>
      </c>
      <c r="B100" s="816" t="s">
        <v>1110</v>
      </c>
      <c r="D100" s="863"/>
      <c r="E100" s="899"/>
      <c r="F100" s="899" t="str">
        <f t="shared" si="2"/>
        <v> </v>
      </c>
    </row>
    <row r="101" spans="1:6" ht="12.75">
      <c r="A101" s="844" t="s">
        <v>708</v>
      </c>
      <c r="B101" s="816" t="s">
        <v>730</v>
      </c>
      <c r="D101" s="863"/>
      <c r="E101" s="899"/>
      <c r="F101" s="899" t="str">
        <f t="shared" si="2"/>
        <v> </v>
      </c>
    </row>
    <row r="102" spans="1:6" ht="12.75">
      <c r="A102" s="844" t="s">
        <v>703</v>
      </c>
      <c r="B102" s="816" t="s">
        <v>753</v>
      </c>
      <c r="C102" s="835" t="s">
        <v>139</v>
      </c>
      <c r="D102" s="863">
        <v>1</v>
      </c>
      <c r="E102" s="899"/>
      <c r="F102" s="899">
        <f t="shared" si="2"/>
        <v>0</v>
      </c>
    </row>
    <row r="103" spans="4:6" ht="12.75">
      <c r="D103" s="863"/>
      <c r="E103" s="899"/>
      <c r="F103" s="899" t="str">
        <f t="shared" si="2"/>
        <v> </v>
      </c>
    </row>
    <row r="104" spans="1:6" ht="38.25">
      <c r="A104" s="842">
        <f>1+COUNT(A$2:A102)</f>
        <v>22</v>
      </c>
      <c r="B104" s="816" t="s">
        <v>1111</v>
      </c>
      <c r="D104" s="863"/>
      <c r="E104" s="899"/>
      <c r="F104" s="899" t="str">
        <f t="shared" si="2"/>
        <v> </v>
      </c>
    </row>
    <row r="105" spans="1:6" ht="12.75">
      <c r="A105" s="844" t="s">
        <v>708</v>
      </c>
      <c r="B105" s="816" t="s">
        <v>730</v>
      </c>
      <c r="D105" s="863"/>
      <c r="E105" s="899"/>
      <c r="F105" s="899" t="str">
        <f t="shared" si="2"/>
        <v> </v>
      </c>
    </row>
    <row r="106" spans="1:6" ht="12.75">
      <c r="A106" s="844" t="s">
        <v>703</v>
      </c>
      <c r="B106" s="816" t="s">
        <v>754</v>
      </c>
      <c r="D106" s="863"/>
      <c r="E106" s="899"/>
      <c r="F106" s="899" t="str">
        <f t="shared" si="2"/>
        <v> </v>
      </c>
    </row>
    <row r="107" spans="2:6" ht="12.75">
      <c r="B107" s="816" t="s">
        <v>755</v>
      </c>
      <c r="C107" s="835" t="s">
        <v>139</v>
      </c>
      <c r="D107" s="863">
        <v>1</v>
      </c>
      <c r="E107" s="899"/>
      <c r="F107" s="899">
        <f t="shared" si="2"/>
        <v>0</v>
      </c>
    </row>
    <row r="108" spans="4:6" ht="12.75">
      <c r="D108" s="863"/>
      <c r="E108" s="899"/>
      <c r="F108" s="899" t="str">
        <f t="shared" si="2"/>
        <v> </v>
      </c>
    </row>
    <row r="109" spans="1:6" ht="25.5">
      <c r="A109" s="842">
        <f>1+COUNT(A$2:A108)</f>
        <v>23</v>
      </c>
      <c r="B109" s="816" t="s">
        <v>1112</v>
      </c>
      <c r="D109" s="863"/>
      <c r="E109" s="899"/>
      <c r="F109" s="899" t="str">
        <f>IF(D109&lt;&gt;0,D109*E109," ")</f>
        <v> </v>
      </c>
    </row>
    <row r="110" spans="1:6" ht="12.75">
      <c r="A110" s="844" t="s">
        <v>708</v>
      </c>
      <c r="B110" s="816" t="s">
        <v>730</v>
      </c>
      <c r="D110" s="863"/>
      <c r="E110" s="899"/>
      <c r="F110" s="899" t="str">
        <f>IF(D110&lt;&gt;0,D110*E110," ")</f>
        <v> </v>
      </c>
    </row>
    <row r="111" spans="1:6" ht="12.75">
      <c r="A111" s="844" t="s">
        <v>703</v>
      </c>
      <c r="B111" s="816" t="s">
        <v>756</v>
      </c>
      <c r="D111" s="863"/>
      <c r="E111" s="899"/>
      <c r="F111" s="899" t="str">
        <f>IF(D111&lt;&gt;0,D111*E111," ")</f>
        <v> </v>
      </c>
    </row>
    <row r="112" spans="2:6" ht="12.75">
      <c r="B112" s="816" t="s">
        <v>757</v>
      </c>
      <c r="C112" s="835" t="s">
        <v>139</v>
      </c>
      <c r="D112" s="863">
        <v>1</v>
      </c>
      <c r="E112" s="899"/>
      <c r="F112" s="899">
        <f>IF(D112&lt;&gt;0,D112*E112," ")</f>
        <v>0</v>
      </c>
    </row>
    <row r="113" spans="4:6" ht="12.75">
      <c r="D113" s="863"/>
      <c r="E113" s="899"/>
      <c r="F113" s="899"/>
    </row>
    <row r="114" spans="1:6" s="894" customFormat="1" ht="25.5">
      <c r="A114" s="842">
        <f>1+COUNT(A$2:A113)</f>
        <v>24</v>
      </c>
      <c r="B114" s="980" t="s">
        <v>1113</v>
      </c>
      <c r="C114" s="881"/>
      <c r="D114" s="893"/>
      <c r="E114" s="900"/>
      <c r="F114" s="900" t="str">
        <f>IF(D114&lt;&gt;0,D114*E114," ")</f>
        <v> </v>
      </c>
    </row>
    <row r="115" spans="1:6" s="894" customFormat="1" ht="12.75">
      <c r="A115" s="882"/>
      <c r="B115" s="880"/>
      <c r="C115" s="881" t="s">
        <v>139</v>
      </c>
      <c r="D115" s="893">
        <v>1</v>
      </c>
      <c r="E115" s="900"/>
      <c r="F115" s="900">
        <f>IF(D115&lt;&gt;0,D115*E115," ")</f>
        <v>0</v>
      </c>
    </row>
    <row r="116" spans="1:6" s="894" customFormat="1" ht="12.75">
      <c r="A116" s="882"/>
      <c r="B116" s="880"/>
      <c r="C116" s="881"/>
      <c r="D116" s="893"/>
      <c r="E116" s="900"/>
      <c r="F116" s="900"/>
    </row>
    <row r="117" spans="1:6" ht="38.25">
      <c r="A117" s="842">
        <f>1+COUNT(A$2:A116)</f>
        <v>25</v>
      </c>
      <c r="B117" s="857" t="s">
        <v>1114</v>
      </c>
      <c r="D117" s="863"/>
      <c r="F117" s="822" t="str">
        <f aca="true" t="shared" si="3" ref="F117:F139">IF(D117&lt;&gt;0,D117*E117," ")</f>
        <v> </v>
      </c>
    </row>
    <row r="118" spans="1:6" ht="12.75">
      <c r="A118" s="844" t="s">
        <v>708</v>
      </c>
      <c r="B118" s="857" t="s">
        <v>724</v>
      </c>
      <c r="D118" s="863"/>
      <c r="F118" s="822" t="str">
        <f t="shared" si="3"/>
        <v> </v>
      </c>
    </row>
    <row r="119" spans="1:6" ht="12.75">
      <c r="A119" s="844" t="s">
        <v>703</v>
      </c>
      <c r="B119" s="857" t="s">
        <v>758</v>
      </c>
      <c r="C119" s="835" t="s">
        <v>139</v>
      </c>
      <c r="D119" s="863">
        <v>6</v>
      </c>
      <c r="F119" s="822">
        <f t="shared" si="3"/>
        <v>0</v>
      </c>
    </row>
    <row r="120" spans="2:6" ht="12.75">
      <c r="B120" s="857"/>
      <c r="D120" s="863"/>
      <c r="F120" s="822" t="str">
        <f t="shared" si="3"/>
        <v> </v>
      </c>
    </row>
    <row r="121" spans="1:6" ht="38.25">
      <c r="A121" s="842">
        <f>1+COUNT(A$2:A120)</f>
        <v>26</v>
      </c>
      <c r="B121" s="855" t="s">
        <v>1115</v>
      </c>
      <c r="C121" s="883"/>
      <c r="D121" s="863"/>
      <c r="F121" s="822" t="str">
        <f t="shared" si="3"/>
        <v> </v>
      </c>
    </row>
    <row r="122" spans="1:6" ht="12.75">
      <c r="A122" s="844" t="s">
        <v>708</v>
      </c>
      <c r="B122" s="855" t="s">
        <v>724</v>
      </c>
      <c r="C122" s="883"/>
      <c r="D122" s="863"/>
      <c r="F122" s="822" t="str">
        <f t="shared" si="3"/>
        <v> </v>
      </c>
    </row>
    <row r="123" spans="1:6" ht="12.75">
      <c r="A123" s="844" t="s">
        <v>703</v>
      </c>
      <c r="B123" s="816" t="s">
        <v>759</v>
      </c>
      <c r="C123" s="835" t="s">
        <v>139</v>
      </c>
      <c r="D123" s="863">
        <v>4</v>
      </c>
      <c r="F123" s="822">
        <f t="shared" si="3"/>
        <v>0</v>
      </c>
    </row>
    <row r="124" spans="4:6" ht="12.75">
      <c r="D124" s="863"/>
      <c r="E124" s="865"/>
      <c r="F124" s="865" t="str">
        <f t="shared" si="3"/>
        <v> </v>
      </c>
    </row>
    <row r="125" spans="1:6" ht="25.5">
      <c r="A125" s="842">
        <f>1+COUNT(A$2:A124)</f>
        <v>27</v>
      </c>
      <c r="B125" s="855" t="s">
        <v>760</v>
      </c>
      <c r="D125" s="863"/>
      <c r="E125" s="865"/>
      <c r="F125" s="865" t="str">
        <f t="shared" si="3"/>
        <v> </v>
      </c>
    </row>
    <row r="126" spans="1:6" ht="12.75">
      <c r="A126" s="844" t="s">
        <v>708</v>
      </c>
      <c r="B126" s="855"/>
      <c r="D126" s="863"/>
      <c r="E126" s="865"/>
      <c r="F126" s="865" t="str">
        <f t="shared" si="3"/>
        <v> </v>
      </c>
    </row>
    <row r="127" spans="1:6" ht="12.75">
      <c r="A127" s="844" t="s">
        <v>703</v>
      </c>
      <c r="B127" s="816" t="s">
        <v>761</v>
      </c>
      <c r="C127" s="835" t="s">
        <v>139</v>
      </c>
      <c r="D127" s="863">
        <v>4</v>
      </c>
      <c r="E127" s="865"/>
      <c r="F127" s="865">
        <f t="shared" si="3"/>
        <v>0</v>
      </c>
    </row>
    <row r="128" spans="4:6" ht="12.75">
      <c r="D128" s="863"/>
      <c r="E128" s="865"/>
      <c r="F128" s="865" t="str">
        <f t="shared" si="3"/>
        <v> </v>
      </c>
    </row>
    <row r="129" spans="1:6" ht="38.25">
      <c r="A129" s="842">
        <f>1+COUNT(A$2:A128)</f>
        <v>28</v>
      </c>
      <c r="B129" s="855" t="s">
        <v>1116</v>
      </c>
      <c r="C129" s="883"/>
      <c r="D129" s="863"/>
      <c r="E129" s="865"/>
      <c r="F129" s="865" t="str">
        <f t="shared" si="3"/>
        <v> </v>
      </c>
    </row>
    <row r="130" spans="1:6" ht="12.75">
      <c r="A130" s="844" t="s">
        <v>708</v>
      </c>
      <c r="B130" s="855" t="s">
        <v>724</v>
      </c>
      <c r="C130" s="883"/>
      <c r="D130" s="863"/>
      <c r="E130" s="865"/>
      <c r="F130" s="865" t="str">
        <f t="shared" si="3"/>
        <v> </v>
      </c>
    </row>
    <row r="131" spans="1:6" ht="12.75">
      <c r="A131" s="844" t="s">
        <v>703</v>
      </c>
      <c r="B131" s="816" t="s">
        <v>762</v>
      </c>
      <c r="C131" s="835" t="s">
        <v>139</v>
      </c>
      <c r="D131" s="863">
        <v>7</v>
      </c>
      <c r="E131" s="865"/>
      <c r="F131" s="865">
        <f t="shared" si="3"/>
        <v>0</v>
      </c>
    </row>
    <row r="132" spans="2:6" ht="12.75">
      <c r="B132" s="857"/>
      <c r="D132" s="863"/>
      <c r="F132" s="822" t="str">
        <f t="shared" si="3"/>
        <v> </v>
      </c>
    </row>
    <row r="133" spans="1:6" ht="38.25">
      <c r="A133" s="842">
        <f>1+COUNT(A$2:A132)</f>
        <v>29</v>
      </c>
      <c r="B133" s="855" t="s">
        <v>1117</v>
      </c>
      <c r="D133" s="863"/>
      <c r="F133" s="822" t="str">
        <f t="shared" si="3"/>
        <v> </v>
      </c>
    </row>
    <row r="134" spans="1:6" ht="12.75">
      <c r="A134" s="844" t="s">
        <v>708</v>
      </c>
      <c r="B134" s="855" t="s">
        <v>724</v>
      </c>
      <c r="D134" s="863"/>
      <c r="F134" s="822" t="str">
        <f t="shared" si="3"/>
        <v> </v>
      </c>
    </row>
    <row r="135" spans="1:6" ht="12.75">
      <c r="A135" s="844" t="s">
        <v>703</v>
      </c>
      <c r="B135" s="816" t="s">
        <v>763</v>
      </c>
      <c r="C135" s="835" t="s">
        <v>139</v>
      </c>
      <c r="D135" s="863">
        <v>4</v>
      </c>
      <c r="F135" s="822">
        <f t="shared" si="3"/>
        <v>0</v>
      </c>
    </row>
    <row r="136" spans="2:6" ht="12.75">
      <c r="B136" s="857"/>
      <c r="D136" s="863"/>
      <c r="F136" s="822" t="str">
        <f t="shared" si="3"/>
        <v> </v>
      </c>
    </row>
    <row r="137" spans="1:6" ht="25.5">
      <c r="A137" s="842">
        <f>1+COUNT(A$2:A136)</f>
        <v>30</v>
      </c>
      <c r="B137" s="855" t="s">
        <v>1118</v>
      </c>
      <c r="D137" s="863"/>
      <c r="F137" s="822" t="str">
        <f t="shared" si="3"/>
        <v> </v>
      </c>
    </row>
    <row r="138" spans="1:6" ht="12.75">
      <c r="A138" s="844" t="s">
        <v>708</v>
      </c>
      <c r="B138" s="855" t="s">
        <v>724</v>
      </c>
      <c r="D138" s="863"/>
      <c r="F138" s="822" t="str">
        <f t="shared" si="3"/>
        <v> </v>
      </c>
    </row>
    <row r="139" spans="1:6" ht="12.75">
      <c r="A139" s="844" t="s">
        <v>703</v>
      </c>
      <c r="B139" s="816" t="s">
        <v>764</v>
      </c>
      <c r="C139" s="835" t="s">
        <v>139</v>
      </c>
      <c r="D139" s="863">
        <v>5</v>
      </c>
      <c r="E139" s="871"/>
      <c r="F139" s="822">
        <f t="shared" si="3"/>
        <v>0</v>
      </c>
    </row>
    <row r="140" spans="2:6" ht="12.75">
      <c r="B140" s="857"/>
      <c r="D140" s="863"/>
      <c r="E140" s="871"/>
      <c r="F140" s="822" t="str">
        <f>IF(D140&lt;&gt;0,D140*E140," ")</f>
        <v> </v>
      </c>
    </row>
    <row r="141" spans="1:6" ht="25.5">
      <c r="A141" s="842">
        <f>1+COUNT(A$2:A140)</f>
        <v>31</v>
      </c>
      <c r="B141" s="855" t="s">
        <v>765</v>
      </c>
      <c r="D141" s="863"/>
      <c r="E141" s="871"/>
      <c r="F141" s="822" t="str">
        <f>IF(D141&lt;&gt;0,D141*E141," ")</f>
        <v> </v>
      </c>
    </row>
    <row r="142" spans="1:6" ht="12.75">
      <c r="A142" s="844" t="s">
        <v>708</v>
      </c>
      <c r="B142" s="855"/>
      <c r="D142" s="863"/>
      <c r="E142" s="871"/>
      <c r="F142" s="822" t="str">
        <f>IF(D142&lt;&gt;0,D142*E142," ")</f>
        <v> </v>
      </c>
    </row>
    <row r="143" spans="1:6" ht="12.75">
      <c r="A143" s="844" t="s">
        <v>703</v>
      </c>
      <c r="B143" s="857"/>
      <c r="C143" s="835" t="s">
        <v>139</v>
      </c>
      <c r="D143" s="863">
        <v>5</v>
      </c>
      <c r="E143" s="871"/>
      <c r="F143" s="822">
        <f>IF(D143&lt;&gt;0,D143*E143," ")</f>
        <v>0</v>
      </c>
    </row>
    <row r="144" spans="2:4" ht="12.75">
      <c r="B144" s="857"/>
      <c r="D144" s="863"/>
    </row>
    <row r="145" spans="1:6" ht="38.25">
      <c r="A145" s="842">
        <f>1+COUNT(A$2:A144)</f>
        <v>32</v>
      </c>
      <c r="B145" s="855" t="s">
        <v>766</v>
      </c>
      <c r="C145" s="830"/>
      <c r="D145" s="863"/>
      <c r="F145" s="822" t="str">
        <f aca="true" t="shared" si="4" ref="F145:F162">IF(D145&lt;&gt;0,D145*E145," ")</f>
        <v> </v>
      </c>
    </row>
    <row r="146" spans="1:6" ht="12.75">
      <c r="A146" s="844" t="s">
        <v>708</v>
      </c>
      <c r="B146" s="855"/>
      <c r="C146" s="830"/>
      <c r="D146" s="863"/>
      <c r="F146" s="822" t="str">
        <f t="shared" si="4"/>
        <v> </v>
      </c>
    </row>
    <row r="147" spans="1:6" ht="12.75">
      <c r="A147" s="844" t="s">
        <v>703</v>
      </c>
      <c r="B147" s="857" t="s">
        <v>767</v>
      </c>
      <c r="C147" s="835" t="s">
        <v>139</v>
      </c>
      <c r="D147" s="863">
        <v>6</v>
      </c>
      <c r="F147" s="822">
        <f t="shared" si="4"/>
        <v>0</v>
      </c>
    </row>
    <row r="148" spans="2:4" ht="12.75">
      <c r="B148" s="857"/>
      <c r="D148" s="863"/>
    </row>
    <row r="149" spans="1:6" ht="38.25">
      <c r="A149" s="842">
        <f>1+COUNT(A$2:A147)</f>
        <v>33</v>
      </c>
      <c r="B149" s="855" t="s">
        <v>768</v>
      </c>
      <c r="C149" s="830"/>
      <c r="D149" s="863"/>
      <c r="F149" s="822" t="str">
        <f t="shared" si="4"/>
        <v> </v>
      </c>
    </row>
    <row r="150" spans="1:6" ht="12.75">
      <c r="A150" s="844" t="s">
        <v>708</v>
      </c>
      <c r="B150" s="855"/>
      <c r="C150" s="830"/>
      <c r="D150" s="863"/>
      <c r="F150" s="822" t="str">
        <f t="shared" si="4"/>
        <v> </v>
      </c>
    </row>
    <row r="151" spans="1:6" ht="12.75">
      <c r="A151" s="844" t="s">
        <v>703</v>
      </c>
      <c r="B151" s="855"/>
      <c r="C151" s="830"/>
      <c r="D151" s="863"/>
      <c r="F151" s="822" t="str">
        <f t="shared" si="4"/>
        <v> </v>
      </c>
    </row>
    <row r="152" spans="2:6" ht="12.75">
      <c r="B152" s="857" t="s">
        <v>769</v>
      </c>
      <c r="C152" s="835" t="s">
        <v>139</v>
      </c>
      <c r="D152" s="863">
        <v>6</v>
      </c>
      <c r="E152" s="871"/>
      <c r="F152" s="822">
        <f t="shared" si="4"/>
        <v>0</v>
      </c>
    </row>
    <row r="153" spans="4:6" ht="12.75">
      <c r="D153" s="863"/>
      <c r="E153" s="865"/>
      <c r="F153" s="865" t="str">
        <f t="shared" si="4"/>
        <v> </v>
      </c>
    </row>
    <row r="154" spans="1:6" ht="63.75">
      <c r="A154" s="842">
        <f>1+COUNT(A$2:A151)</f>
        <v>34</v>
      </c>
      <c r="B154" s="816" t="s">
        <v>770</v>
      </c>
      <c r="D154" s="863"/>
      <c r="E154" s="865"/>
      <c r="F154" s="865" t="str">
        <f t="shared" si="4"/>
        <v> </v>
      </c>
    </row>
    <row r="155" spans="1:6" ht="12.75">
      <c r="A155" s="844" t="s">
        <v>708</v>
      </c>
      <c r="B155" s="816" t="s">
        <v>771</v>
      </c>
      <c r="D155" s="863"/>
      <c r="E155" s="865"/>
      <c r="F155" s="865" t="str">
        <f t="shared" si="4"/>
        <v> </v>
      </c>
    </row>
    <row r="156" spans="1:6" ht="12.75">
      <c r="A156" s="844" t="s">
        <v>703</v>
      </c>
      <c r="B156" s="816" t="s">
        <v>772</v>
      </c>
      <c r="D156" s="863"/>
      <c r="E156" s="865"/>
      <c r="F156" s="865" t="str">
        <f t="shared" si="4"/>
        <v> </v>
      </c>
    </row>
    <row r="157" spans="2:6" ht="12.75">
      <c r="B157" s="816" t="s">
        <v>773</v>
      </c>
      <c r="D157" s="863"/>
      <c r="E157" s="865"/>
      <c r="F157" s="865" t="str">
        <f t="shared" si="4"/>
        <v> </v>
      </c>
    </row>
    <row r="158" spans="2:6" ht="12.75">
      <c r="B158" s="816" t="s">
        <v>774</v>
      </c>
      <c r="C158" s="835" t="s">
        <v>139</v>
      </c>
      <c r="D158" s="863">
        <v>4</v>
      </c>
      <c r="E158" s="865"/>
      <c r="F158" s="865">
        <f t="shared" si="4"/>
        <v>0</v>
      </c>
    </row>
    <row r="159" spans="4:6" ht="12.75">
      <c r="D159" s="863"/>
      <c r="E159" s="865"/>
      <c r="F159" s="865" t="str">
        <f t="shared" si="4"/>
        <v> </v>
      </c>
    </row>
    <row r="160" spans="1:6" ht="51">
      <c r="A160" s="842">
        <f>1+COUNT(A$2:A157)</f>
        <v>35</v>
      </c>
      <c r="B160" s="816" t="s">
        <v>1119</v>
      </c>
      <c r="D160" s="863"/>
      <c r="E160" s="865"/>
      <c r="F160" s="865" t="str">
        <f t="shared" si="4"/>
        <v> </v>
      </c>
    </row>
    <row r="161" spans="1:6" ht="12.75">
      <c r="A161" s="844" t="s">
        <v>708</v>
      </c>
      <c r="B161" s="816" t="s">
        <v>775</v>
      </c>
      <c r="D161" s="863"/>
      <c r="E161" s="865"/>
      <c r="F161" s="865" t="str">
        <f t="shared" si="4"/>
        <v> </v>
      </c>
    </row>
    <row r="162" spans="1:6" ht="12.75">
      <c r="A162" s="844" t="s">
        <v>703</v>
      </c>
      <c r="B162" s="816" t="s">
        <v>726</v>
      </c>
      <c r="C162" s="835" t="s">
        <v>139</v>
      </c>
      <c r="D162" s="863">
        <v>4</v>
      </c>
      <c r="E162" s="865"/>
      <c r="F162" s="865">
        <f t="shared" si="4"/>
        <v>0</v>
      </c>
    </row>
    <row r="163" spans="1:6" s="872" customFormat="1" ht="12.75">
      <c r="A163" s="885"/>
      <c r="B163" s="869"/>
      <c r="C163" s="870"/>
      <c r="D163" s="886"/>
      <c r="E163" s="871"/>
      <c r="F163" s="871" t="str">
        <f>IF(D163&lt;&gt;0,D163*E163," ")</f>
        <v> </v>
      </c>
    </row>
    <row r="164" spans="1:6" s="1187" customFormat="1" ht="38.25">
      <c r="A164" s="906">
        <f>1+COUNT(A$2:A163)</f>
        <v>36</v>
      </c>
      <c r="B164" s="1186" t="s">
        <v>1120</v>
      </c>
      <c r="C164" s="887"/>
      <c r="D164" s="888"/>
      <c r="E164" s="904" t="str">
        <f>IF(D164&lt;&gt;0,D164*#REF!," ")</f>
        <v> </v>
      </c>
      <c r="F164" s="901"/>
    </row>
    <row r="165" spans="1:6" s="1187" customFormat="1" ht="12.75">
      <c r="A165" s="889" t="s">
        <v>708</v>
      </c>
      <c r="B165" s="1186"/>
      <c r="C165" s="887"/>
      <c r="D165" s="888"/>
      <c r="E165" s="904" t="str">
        <f>IF(D165&lt;&gt;0,D165*#REF!," ")</f>
        <v> </v>
      </c>
      <c r="F165" s="901"/>
    </row>
    <row r="166" spans="1:6" s="1187" customFormat="1" ht="12.75">
      <c r="A166" s="890" t="s">
        <v>703</v>
      </c>
      <c r="B166" s="1186" t="s">
        <v>776</v>
      </c>
      <c r="C166" s="887" t="s">
        <v>139</v>
      </c>
      <c r="D166" s="888">
        <v>2</v>
      </c>
      <c r="E166" s="904"/>
      <c r="F166" s="901">
        <f>IF(D166&lt;&gt;0,D166*E166," ")</f>
        <v>0</v>
      </c>
    </row>
    <row r="167" spans="1:6" s="1187" customFormat="1" ht="12.75">
      <c r="A167" s="890" t="s">
        <v>703</v>
      </c>
      <c r="B167" s="1186" t="s">
        <v>777</v>
      </c>
      <c r="C167" s="887" t="s">
        <v>139</v>
      </c>
      <c r="D167" s="888">
        <v>2</v>
      </c>
      <c r="E167" s="904"/>
      <c r="F167" s="901">
        <f>IF(D167&lt;&gt;0,D167*E167," ")</f>
        <v>0</v>
      </c>
    </row>
    <row r="168" spans="1:6" s="1187" customFormat="1" ht="12.75">
      <c r="A168" s="890" t="s">
        <v>703</v>
      </c>
      <c r="B168" s="1186" t="s">
        <v>778</v>
      </c>
      <c r="C168" s="887" t="s">
        <v>139</v>
      </c>
      <c r="D168" s="888">
        <v>2</v>
      </c>
      <c r="E168" s="904"/>
      <c r="F168" s="901">
        <f>IF(D168&lt;&gt;0,D168*E168," ")</f>
        <v>0</v>
      </c>
    </row>
    <row r="169" spans="4:6" ht="12.75">
      <c r="D169" s="863"/>
      <c r="E169" s="865"/>
      <c r="F169" s="865" t="str">
        <f aca="true" t="shared" si="5" ref="F169:F177">IF(D169&lt;&gt;0,D169*E169," ")</f>
        <v> </v>
      </c>
    </row>
    <row r="170" spans="1:6" ht="25.5">
      <c r="A170" s="906">
        <f>1+COUNT(A$2:A169)</f>
        <v>37</v>
      </c>
      <c r="B170" s="816" t="s">
        <v>1121</v>
      </c>
      <c r="D170" s="863"/>
      <c r="E170" s="865"/>
      <c r="F170" s="865" t="str">
        <f t="shared" si="5"/>
        <v> </v>
      </c>
    </row>
    <row r="171" spans="1:6" ht="12.75">
      <c r="A171" s="844" t="s">
        <v>708</v>
      </c>
      <c r="D171" s="863"/>
      <c r="E171" s="865"/>
      <c r="F171" s="865" t="str">
        <f t="shared" si="5"/>
        <v> </v>
      </c>
    </row>
    <row r="172" spans="1:6" ht="12.75">
      <c r="A172" s="844" t="s">
        <v>703</v>
      </c>
      <c r="B172" s="816" t="s">
        <v>726</v>
      </c>
      <c r="C172" s="835" t="s">
        <v>139</v>
      </c>
      <c r="D172" s="863">
        <v>13</v>
      </c>
      <c r="E172" s="865"/>
      <c r="F172" s="865">
        <f t="shared" si="5"/>
        <v>0</v>
      </c>
    </row>
    <row r="173" spans="1:6" ht="12.75">
      <c r="A173" s="844" t="s">
        <v>703</v>
      </c>
      <c r="B173" s="816" t="s">
        <v>779</v>
      </c>
      <c r="C173" s="835" t="s">
        <v>139</v>
      </c>
      <c r="D173" s="863">
        <v>4</v>
      </c>
      <c r="E173" s="865"/>
      <c r="F173" s="865">
        <f t="shared" si="5"/>
        <v>0</v>
      </c>
    </row>
    <row r="174" spans="4:6" ht="12.75">
      <c r="D174" s="863"/>
      <c r="E174" s="865"/>
      <c r="F174" s="865" t="str">
        <f t="shared" si="5"/>
        <v> </v>
      </c>
    </row>
    <row r="175" spans="1:6" ht="38.25">
      <c r="A175" s="906">
        <f>1+COUNT(A$2:A174)</f>
        <v>38</v>
      </c>
      <c r="B175" s="816" t="s">
        <v>1122</v>
      </c>
      <c r="D175" s="863"/>
      <c r="E175" s="865"/>
      <c r="F175" s="865" t="str">
        <f t="shared" si="5"/>
        <v> </v>
      </c>
    </row>
    <row r="176" spans="1:6" ht="12.75">
      <c r="A176" s="844" t="s">
        <v>708</v>
      </c>
      <c r="D176" s="863"/>
      <c r="E176" s="865"/>
      <c r="F176" s="865" t="str">
        <f t="shared" si="5"/>
        <v> </v>
      </c>
    </row>
    <row r="177" spans="1:6" ht="12.75">
      <c r="A177" s="844" t="s">
        <v>703</v>
      </c>
      <c r="B177" s="816" t="s">
        <v>726</v>
      </c>
      <c r="C177" s="835" t="s">
        <v>139</v>
      </c>
      <c r="D177" s="863">
        <v>2</v>
      </c>
      <c r="E177" s="865"/>
      <c r="F177" s="865">
        <f t="shared" si="5"/>
        <v>0</v>
      </c>
    </row>
    <row r="178" spans="1:6" s="894" customFormat="1" ht="12.75">
      <c r="A178" s="882"/>
      <c r="B178" s="880"/>
      <c r="C178" s="881"/>
      <c r="D178" s="945"/>
      <c r="E178" s="905"/>
      <c r="F178" s="902"/>
    </row>
    <row r="179" spans="1:6" ht="38.25">
      <c r="A179" s="906">
        <f>1+COUNT(A$2:A178)</f>
        <v>39</v>
      </c>
      <c r="B179" s="857" t="s">
        <v>1083</v>
      </c>
      <c r="D179" s="863"/>
      <c r="F179" s="822" t="str">
        <f>IF(D179&lt;&gt;0,D179*E179," ")</f>
        <v> </v>
      </c>
    </row>
    <row r="180" spans="1:6" ht="12.75">
      <c r="A180" s="830" t="s">
        <v>780</v>
      </c>
      <c r="B180" s="816" t="s">
        <v>781</v>
      </c>
      <c r="C180" s="835" t="s">
        <v>167</v>
      </c>
      <c r="D180" s="863">
        <v>120</v>
      </c>
      <c r="E180" s="1293"/>
      <c r="F180" s="899">
        <f>IF(D180&lt;&gt;0,D180*E180," ")</f>
        <v>0</v>
      </c>
    </row>
    <row r="181" spans="1:6" ht="12.75">
      <c r="A181" s="830" t="s">
        <v>780</v>
      </c>
      <c r="B181" s="816" t="s">
        <v>782</v>
      </c>
      <c r="C181" s="835" t="s">
        <v>167</v>
      </c>
      <c r="D181" s="863">
        <v>24</v>
      </c>
      <c r="E181" s="1293"/>
      <c r="F181" s="899">
        <f>IF(D181&lt;&gt;0,D181*E181," ")</f>
        <v>0</v>
      </c>
    </row>
    <row r="182" spans="1:6" ht="12.75">
      <c r="A182" s="830" t="s">
        <v>780</v>
      </c>
      <c r="B182" s="816" t="s">
        <v>783</v>
      </c>
      <c r="C182" s="835" t="s">
        <v>167</v>
      </c>
      <c r="D182" s="863">
        <v>30</v>
      </c>
      <c r="E182" s="1293"/>
      <c r="F182" s="899">
        <f>IF(D182&lt;&gt;0,D182*E182," ")</f>
        <v>0</v>
      </c>
    </row>
    <row r="183" spans="1:6" ht="12.75">
      <c r="A183" s="830" t="s">
        <v>780</v>
      </c>
      <c r="B183" s="816" t="s">
        <v>784</v>
      </c>
      <c r="C183" s="835" t="s">
        <v>167</v>
      </c>
      <c r="D183" s="863">
        <v>24</v>
      </c>
      <c r="E183" s="1293"/>
      <c r="F183" s="899">
        <f>IF(D183&lt;&gt;0,D183*E183," ")</f>
        <v>0</v>
      </c>
    </row>
    <row r="184" spans="2:6" ht="12.75">
      <c r="B184" s="857"/>
      <c r="D184" s="863"/>
      <c r="F184" s="822" t="str">
        <f>IF(D184&lt;&gt;0,D184*#REF!," ")</f>
        <v> </v>
      </c>
    </row>
    <row r="185" spans="1:6" ht="51">
      <c r="A185" s="842">
        <f>1+COUNT(A$2:A184)</f>
        <v>40</v>
      </c>
      <c r="B185" s="869" t="s">
        <v>1123</v>
      </c>
      <c r="D185" s="863"/>
      <c r="F185" s="822" t="str">
        <f aca="true" t="shared" si="6" ref="F185:F219">IF(D185&lt;&gt;0,D185*E185," ")</f>
        <v> </v>
      </c>
    </row>
    <row r="186" spans="1:6" ht="12.75">
      <c r="A186" s="844" t="s">
        <v>708</v>
      </c>
      <c r="B186" s="857" t="s">
        <v>785</v>
      </c>
      <c r="D186" s="863"/>
      <c r="F186" s="822" t="str">
        <f t="shared" si="6"/>
        <v> </v>
      </c>
    </row>
    <row r="187" spans="1:6" ht="12.75">
      <c r="A187" s="844" t="s">
        <v>703</v>
      </c>
      <c r="B187" s="857" t="s">
        <v>786</v>
      </c>
      <c r="C187" s="835" t="s">
        <v>167</v>
      </c>
      <c r="D187" s="863">
        <v>120</v>
      </c>
      <c r="E187" s="1293"/>
      <c r="F187" s="822">
        <f t="shared" si="6"/>
        <v>0</v>
      </c>
    </row>
    <row r="188" spans="1:6" ht="12.75">
      <c r="A188" s="844" t="s">
        <v>703</v>
      </c>
      <c r="B188" s="857" t="s">
        <v>787</v>
      </c>
      <c r="C188" s="835" t="s">
        <v>167</v>
      </c>
      <c r="D188" s="863">
        <v>24</v>
      </c>
      <c r="E188" s="1293"/>
      <c r="F188" s="822">
        <f t="shared" si="6"/>
        <v>0</v>
      </c>
    </row>
    <row r="189" spans="1:6" ht="12.75">
      <c r="A189" s="844" t="s">
        <v>703</v>
      </c>
      <c r="B189" s="857" t="s">
        <v>788</v>
      </c>
      <c r="C189" s="835" t="s">
        <v>167</v>
      </c>
      <c r="D189" s="863">
        <v>30</v>
      </c>
      <c r="E189" s="1293"/>
      <c r="F189" s="822">
        <f t="shared" si="6"/>
        <v>0</v>
      </c>
    </row>
    <row r="190" spans="1:6" ht="12.75">
      <c r="A190" s="844" t="s">
        <v>703</v>
      </c>
      <c r="B190" s="857" t="s">
        <v>789</v>
      </c>
      <c r="C190" s="835" t="s">
        <v>167</v>
      </c>
      <c r="D190" s="863">
        <v>24</v>
      </c>
      <c r="E190" s="1293"/>
      <c r="F190" s="822">
        <f t="shared" si="6"/>
        <v>0</v>
      </c>
    </row>
    <row r="191" spans="2:6" ht="12.75">
      <c r="B191" s="857"/>
      <c r="D191" s="863"/>
      <c r="F191" s="822" t="str">
        <f t="shared" si="6"/>
        <v> </v>
      </c>
    </row>
    <row r="192" spans="1:6" ht="51">
      <c r="A192" s="842">
        <f>1+COUNT(A$2:A191)</f>
        <v>41</v>
      </c>
      <c r="B192" s="855" t="s">
        <v>1124</v>
      </c>
      <c r="D192" s="863"/>
      <c r="F192" s="822" t="str">
        <f t="shared" si="6"/>
        <v> </v>
      </c>
    </row>
    <row r="193" spans="1:6" ht="12.75">
      <c r="A193" s="844" t="s">
        <v>708</v>
      </c>
      <c r="B193" s="855" t="s">
        <v>790</v>
      </c>
      <c r="D193" s="863"/>
      <c r="E193" s="822" t="str">
        <f>IF(D193&lt;&gt;0,D193*#REF!," ")</f>
        <v> </v>
      </c>
      <c r="F193" s="903" t="str">
        <f t="shared" si="6"/>
        <v> </v>
      </c>
    </row>
    <row r="194" spans="1:6" ht="12.75">
      <c r="A194" s="844" t="s">
        <v>703</v>
      </c>
      <c r="B194" s="855" t="s">
        <v>791</v>
      </c>
      <c r="D194" s="863"/>
      <c r="E194" s="822" t="str">
        <f>IF(D194&lt;&gt;0,D194*#REF!," ")</f>
        <v> </v>
      </c>
      <c r="F194" s="903" t="str">
        <f t="shared" si="6"/>
        <v> </v>
      </c>
    </row>
    <row r="195" spans="1:6" ht="12.75">
      <c r="A195" s="844"/>
      <c r="B195" s="857" t="s">
        <v>792</v>
      </c>
      <c r="C195" s="835" t="s">
        <v>167</v>
      </c>
      <c r="D195" s="863">
        <v>20</v>
      </c>
      <c r="E195" s="871"/>
      <c r="F195" s="822">
        <f t="shared" si="6"/>
        <v>0</v>
      </c>
    </row>
    <row r="196" spans="1:6" ht="12.75">
      <c r="A196" s="844"/>
      <c r="B196" s="857" t="s">
        <v>793</v>
      </c>
      <c r="C196" s="835" t="s">
        <v>167</v>
      </c>
      <c r="D196" s="863">
        <v>20</v>
      </c>
      <c r="E196" s="871"/>
      <c r="F196" s="822">
        <f>IF(D196&lt;&gt;0,D196*E196," ")</f>
        <v>0</v>
      </c>
    </row>
    <row r="197" spans="1:6" ht="12.75">
      <c r="A197" s="844"/>
      <c r="B197" s="857" t="s">
        <v>794</v>
      </c>
      <c r="C197" s="835" t="s">
        <v>167</v>
      </c>
      <c r="D197" s="863">
        <v>52</v>
      </c>
      <c r="E197" s="871"/>
      <c r="F197" s="822">
        <f t="shared" si="6"/>
        <v>0</v>
      </c>
    </row>
    <row r="198" spans="1:6" s="894" customFormat="1" ht="12.75">
      <c r="A198" s="866"/>
      <c r="B198" s="880"/>
      <c r="C198" s="881"/>
      <c r="D198" s="893"/>
      <c r="E198" s="1294"/>
      <c r="F198" s="902" t="str">
        <f t="shared" si="6"/>
        <v> </v>
      </c>
    </row>
    <row r="199" spans="1:6" s="894" customFormat="1" ht="12.75">
      <c r="A199" s="842">
        <f>1+COUNT(A$2:A198)</f>
        <v>42</v>
      </c>
      <c r="B199" s="880" t="s">
        <v>1125</v>
      </c>
      <c r="C199" s="881"/>
      <c r="D199" s="893"/>
      <c r="E199" s="1292"/>
      <c r="F199" s="900" t="str">
        <f t="shared" si="6"/>
        <v> </v>
      </c>
    </row>
    <row r="200" spans="1:6" s="894" customFormat="1" ht="12.75">
      <c r="A200" s="882" t="s">
        <v>708</v>
      </c>
      <c r="B200" s="895" t="s">
        <v>795</v>
      </c>
      <c r="C200" s="881"/>
      <c r="D200" s="893"/>
      <c r="E200" s="1292"/>
      <c r="F200" s="900" t="str">
        <f t="shared" si="6"/>
        <v> </v>
      </c>
    </row>
    <row r="201" spans="1:6" s="894" customFormat="1" ht="12.75">
      <c r="A201" s="882" t="s">
        <v>703</v>
      </c>
      <c r="B201" s="880" t="s">
        <v>796</v>
      </c>
      <c r="C201" s="881" t="s">
        <v>139</v>
      </c>
      <c r="D201" s="893">
        <v>5</v>
      </c>
      <c r="E201" s="1292"/>
      <c r="F201" s="900">
        <f t="shared" si="6"/>
        <v>0</v>
      </c>
    </row>
    <row r="202" spans="1:6" s="894" customFormat="1" ht="12.75">
      <c r="A202" s="866"/>
      <c r="B202" s="880"/>
      <c r="C202" s="881"/>
      <c r="D202" s="893"/>
      <c r="E202" s="1292"/>
      <c r="F202" s="900" t="str">
        <f t="shared" si="6"/>
        <v> </v>
      </c>
    </row>
    <row r="203" spans="1:6" s="894" customFormat="1" ht="12.75">
      <c r="A203" s="842">
        <f>1+COUNT(A$2:A202)</f>
        <v>43</v>
      </c>
      <c r="B203" s="880" t="s">
        <v>1126</v>
      </c>
      <c r="C203" s="881"/>
      <c r="D203" s="893"/>
      <c r="E203" s="1292"/>
      <c r="F203" s="900" t="str">
        <f>IF(D203&lt;&gt;0,D203*E203," ")</f>
        <v> </v>
      </c>
    </row>
    <row r="204" spans="1:6" s="894" customFormat="1" ht="12.75">
      <c r="A204" s="882" t="s">
        <v>708</v>
      </c>
      <c r="B204" s="895" t="s">
        <v>795</v>
      </c>
      <c r="C204" s="881"/>
      <c r="D204" s="893"/>
      <c r="E204" s="1292"/>
      <c r="F204" s="900" t="str">
        <f t="shared" si="6"/>
        <v> </v>
      </c>
    </row>
    <row r="205" spans="1:6" s="894" customFormat="1" ht="12.75">
      <c r="A205" s="882" t="s">
        <v>703</v>
      </c>
      <c r="B205" s="880" t="s">
        <v>797</v>
      </c>
      <c r="C205" s="881" t="s">
        <v>139</v>
      </c>
      <c r="D205" s="893">
        <v>3</v>
      </c>
      <c r="E205" s="1292"/>
      <c r="F205" s="900">
        <f>IF(D205&lt;&gt;0,D205*E205," ")</f>
        <v>0</v>
      </c>
    </row>
    <row r="206" spans="1:6" s="894" customFormat="1" ht="12.75">
      <c r="A206" s="866"/>
      <c r="B206" s="880"/>
      <c r="C206" s="881"/>
      <c r="D206" s="893"/>
      <c r="E206" s="900"/>
      <c r="F206" s="900" t="str">
        <f t="shared" si="6"/>
        <v> </v>
      </c>
    </row>
    <row r="207" spans="1:6" s="894" customFormat="1" ht="12.75">
      <c r="A207" s="842">
        <f>1+COUNT(A$2:A206)</f>
        <v>44</v>
      </c>
      <c r="B207" s="880" t="s">
        <v>1127</v>
      </c>
      <c r="C207" s="881"/>
      <c r="D207" s="893"/>
      <c r="E207" s="900"/>
      <c r="F207" s="900" t="str">
        <f t="shared" si="6"/>
        <v> </v>
      </c>
    </row>
    <row r="208" spans="1:6" s="894" customFormat="1" ht="12.75">
      <c r="A208" s="882" t="s">
        <v>708</v>
      </c>
      <c r="B208" s="895" t="s">
        <v>795</v>
      </c>
      <c r="C208" s="881"/>
      <c r="D208" s="893"/>
      <c r="E208" s="900"/>
      <c r="F208" s="900" t="str">
        <f t="shared" si="6"/>
        <v> </v>
      </c>
    </row>
    <row r="209" spans="1:6" s="894" customFormat="1" ht="12.75">
      <c r="A209" s="882" t="s">
        <v>703</v>
      </c>
      <c r="B209" s="880" t="s">
        <v>798</v>
      </c>
      <c r="C209" s="881" t="s">
        <v>139</v>
      </c>
      <c r="D209" s="893">
        <v>2</v>
      </c>
      <c r="E209" s="900"/>
      <c r="F209" s="900">
        <f t="shared" si="6"/>
        <v>0</v>
      </c>
    </row>
    <row r="210" spans="1:6" s="894" customFormat="1" ht="12.75">
      <c r="A210" s="866"/>
      <c r="B210" s="880"/>
      <c r="C210" s="881"/>
      <c r="D210" s="893"/>
      <c r="E210" s="900"/>
      <c r="F210" s="900" t="str">
        <f t="shared" si="6"/>
        <v> </v>
      </c>
    </row>
    <row r="211" spans="1:6" ht="38.25">
      <c r="A211" s="842">
        <f>1+COUNT(A$2:A210)</f>
        <v>45</v>
      </c>
      <c r="B211" s="880" t="s">
        <v>1128</v>
      </c>
      <c r="C211" s="870" t="s">
        <v>172</v>
      </c>
      <c r="D211" s="863">
        <v>50</v>
      </c>
      <c r="F211" s="822">
        <f t="shared" si="6"/>
        <v>0</v>
      </c>
    </row>
    <row r="212" spans="4:6" ht="12.75">
      <c r="D212" s="863"/>
      <c r="E212" s="865"/>
      <c r="F212" s="865" t="str">
        <f t="shared" si="6"/>
        <v> </v>
      </c>
    </row>
    <row r="213" spans="1:6" ht="38.25">
      <c r="A213" s="842">
        <f>1+COUNT(A$2:A212)</f>
        <v>46</v>
      </c>
      <c r="B213" s="855" t="s">
        <v>1129</v>
      </c>
      <c r="D213" s="863"/>
      <c r="E213" s="865"/>
      <c r="F213" s="865" t="str">
        <f t="shared" si="6"/>
        <v> </v>
      </c>
    </row>
    <row r="214" spans="1:6" ht="12.75">
      <c r="A214" s="844" t="s">
        <v>708</v>
      </c>
      <c r="D214" s="863"/>
      <c r="E214" s="865"/>
      <c r="F214" s="865" t="str">
        <f t="shared" si="6"/>
        <v> </v>
      </c>
    </row>
    <row r="215" spans="1:6" ht="12.75">
      <c r="A215" s="844" t="s">
        <v>703</v>
      </c>
      <c r="D215" s="863"/>
      <c r="E215" s="865"/>
      <c r="F215" s="865" t="str">
        <f t="shared" si="6"/>
        <v> </v>
      </c>
    </row>
    <row r="216" spans="2:6" ht="12.75">
      <c r="B216" s="816" t="s">
        <v>799</v>
      </c>
      <c r="C216" s="835" t="s">
        <v>139</v>
      </c>
      <c r="D216" s="863">
        <v>1</v>
      </c>
      <c r="E216" s="865"/>
      <c r="F216" s="865">
        <f t="shared" si="6"/>
        <v>0</v>
      </c>
    </row>
    <row r="217" spans="2:6" ht="12.75">
      <c r="B217" s="816" t="s">
        <v>800</v>
      </c>
      <c r="C217" s="835" t="s">
        <v>139</v>
      </c>
      <c r="D217" s="863">
        <v>1</v>
      </c>
      <c r="E217" s="865"/>
      <c r="F217" s="865">
        <f>IF(D217&lt;&gt;0,D217*E217," ")</f>
        <v>0</v>
      </c>
    </row>
    <row r="218" spans="2:6" ht="12.75">
      <c r="B218" s="857"/>
      <c r="D218" s="863"/>
      <c r="F218" s="822" t="str">
        <f t="shared" si="6"/>
        <v> </v>
      </c>
    </row>
    <row r="219" spans="1:6" ht="12.75">
      <c r="A219" s="842">
        <f>1+COUNT(A$2:A218)</f>
        <v>47</v>
      </c>
      <c r="B219" s="855" t="s">
        <v>1090</v>
      </c>
      <c r="C219" s="835" t="s">
        <v>139</v>
      </c>
      <c r="D219" s="863">
        <v>1</v>
      </c>
      <c r="F219" s="822">
        <f t="shared" si="6"/>
        <v>0</v>
      </c>
    </row>
    <row r="220" spans="1:6" s="841" customFormat="1" ht="12.75">
      <c r="A220" s="842"/>
      <c r="B220" s="838"/>
      <c r="C220" s="839"/>
      <c r="D220" s="896"/>
      <c r="E220" s="849"/>
      <c r="F220" s="822" t="str">
        <f>IF(D220&lt;&gt;0,D220*E220," ")</f>
        <v> </v>
      </c>
    </row>
    <row r="221" spans="1:6" s="826" customFormat="1" ht="12.75">
      <c r="A221" s="823"/>
      <c r="B221" s="824" t="str">
        <f>B1</f>
        <v>NOTRANJI VODOVOD</v>
      </c>
      <c r="C221" s="845"/>
      <c r="D221" s="897"/>
      <c r="E221" s="850"/>
      <c r="F221" s="851">
        <f>SUM(F2:F220)</f>
        <v>0</v>
      </c>
    </row>
  </sheetData>
  <sheetProtection/>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BA178"/>
  <sheetViews>
    <sheetView view="pageBreakPreview" zoomScaleSheetLayoutView="100" zoomScalePageLayoutView="0" workbookViewId="0" topLeftCell="A155">
      <selection activeCell="E178" sqref="E178"/>
    </sheetView>
  </sheetViews>
  <sheetFormatPr defaultColWidth="9.140625" defaultRowHeight="12.75"/>
  <cols>
    <col min="1" max="1" width="6.7109375" style="941" customWidth="1"/>
    <col min="2" max="2" width="47.00390625" style="935" customWidth="1"/>
    <col min="3" max="3" width="5.00390625" style="924" customWidth="1"/>
    <col min="4" max="4" width="5.8515625" style="925" customWidth="1"/>
    <col min="5" max="5" width="8.421875" style="936" customWidth="1"/>
    <col min="6" max="6" width="9.28125" style="937" customWidth="1"/>
    <col min="7" max="7" width="11.00390625" style="926" customWidth="1"/>
    <col min="8" max="12" width="9.140625" style="926" customWidth="1"/>
    <col min="13" max="13" width="9.00390625" style="926" bestFit="1" customWidth="1"/>
    <col min="14" max="16384" width="9.140625" style="926" customWidth="1"/>
  </cols>
  <sheetData>
    <row r="1" spans="1:6" s="912" customFormat="1" ht="12.75">
      <c r="A1" s="908" t="s">
        <v>388</v>
      </c>
      <c r="B1" s="909" t="s">
        <v>801</v>
      </c>
      <c r="C1" s="910"/>
      <c r="D1" s="911"/>
      <c r="E1" s="990"/>
      <c r="F1" s="990"/>
    </row>
    <row r="2" spans="1:6" s="912" customFormat="1" ht="12.75">
      <c r="A2" s="908" t="s">
        <v>802</v>
      </c>
      <c r="B2" s="909" t="s">
        <v>803</v>
      </c>
      <c r="C2" s="910"/>
      <c r="D2" s="911"/>
      <c r="E2" s="990"/>
      <c r="F2" s="1009">
        <f>+F178</f>
        <v>0</v>
      </c>
    </row>
    <row r="3" spans="1:6" s="917" customFormat="1" ht="12.75">
      <c r="A3" s="913"/>
      <c r="B3" s="914"/>
      <c r="C3" s="915"/>
      <c r="D3" s="916"/>
      <c r="E3" s="991"/>
      <c r="F3" s="991"/>
    </row>
    <row r="4" spans="1:6" s="819" customFormat="1" ht="127.5">
      <c r="A4" s="815">
        <f>1+COUNT(A$3:A3)</f>
        <v>1</v>
      </c>
      <c r="B4" s="857" t="s">
        <v>804</v>
      </c>
      <c r="C4" s="835"/>
      <c r="D4" s="854"/>
      <c r="E4" s="822"/>
      <c r="F4" s="822"/>
    </row>
    <row r="5" spans="1:6" s="819" customFormat="1" ht="12.75">
      <c r="A5" s="844" t="s">
        <v>708</v>
      </c>
      <c r="B5" s="857" t="s">
        <v>805</v>
      </c>
      <c r="C5" s="835"/>
      <c r="D5" s="854"/>
      <c r="E5" s="822"/>
      <c r="F5" s="822"/>
    </row>
    <row r="6" spans="1:6" s="819" customFormat="1" ht="12.75">
      <c r="A6" s="844" t="s">
        <v>703</v>
      </c>
      <c r="B6" s="857" t="s">
        <v>806</v>
      </c>
      <c r="C6" s="835"/>
      <c r="D6" s="854"/>
      <c r="E6" s="822"/>
      <c r="F6" s="822"/>
    </row>
    <row r="7" spans="1:6" s="819" customFormat="1" ht="12.75">
      <c r="A7" s="815"/>
      <c r="B7" s="857" t="s">
        <v>807</v>
      </c>
      <c r="C7" s="835"/>
      <c r="D7" s="854"/>
      <c r="E7" s="822"/>
      <c r="F7" s="822"/>
    </row>
    <row r="8" spans="1:6" s="819" customFormat="1" ht="12.75">
      <c r="A8" s="815"/>
      <c r="B8" s="857" t="s">
        <v>808</v>
      </c>
      <c r="C8" s="835"/>
      <c r="D8" s="854"/>
      <c r="E8" s="822"/>
      <c r="F8" s="822"/>
    </row>
    <row r="9" spans="1:6" s="819" customFormat="1" ht="12.75">
      <c r="A9" s="815"/>
      <c r="B9" s="857" t="s">
        <v>809</v>
      </c>
      <c r="D9" s="918"/>
      <c r="E9" s="822"/>
      <c r="F9" s="822"/>
    </row>
    <row r="10" spans="1:6" s="819" customFormat="1" ht="12.75">
      <c r="A10" s="815"/>
      <c r="B10" s="857" t="s">
        <v>810</v>
      </c>
      <c r="C10" s="835" t="s">
        <v>139</v>
      </c>
      <c r="D10" s="854">
        <v>1</v>
      </c>
      <c r="E10" s="822"/>
      <c r="F10" s="898">
        <f>IF(D10&lt;&gt;0,D10*E10," ")</f>
        <v>0</v>
      </c>
    </row>
    <row r="11" spans="1:6" s="819" customFormat="1" ht="12.75">
      <c r="A11" s="815"/>
      <c r="B11" s="857"/>
      <c r="C11" s="835"/>
      <c r="D11" s="854"/>
      <c r="E11" s="822"/>
      <c r="F11" s="822"/>
    </row>
    <row r="12" spans="1:52" s="920" customFormat="1" ht="38.25">
      <c r="A12" s="815">
        <f>1+COUNT(A$3:A11)</f>
        <v>2</v>
      </c>
      <c r="B12" s="969" t="s">
        <v>1130</v>
      </c>
      <c r="C12" s="970"/>
      <c r="D12" s="931"/>
      <c r="E12" s="992"/>
      <c r="F12" s="1004"/>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19"/>
      <c r="AO12" s="919"/>
      <c r="AP12" s="919"/>
      <c r="AQ12" s="919"/>
      <c r="AR12" s="919"/>
      <c r="AS12" s="919"/>
      <c r="AT12" s="919"/>
      <c r="AU12" s="919"/>
      <c r="AV12" s="919"/>
      <c r="AW12" s="919"/>
      <c r="AX12" s="919"/>
      <c r="AY12" s="919"/>
      <c r="AZ12" s="919"/>
    </row>
    <row r="13" spans="1:52" s="920" customFormat="1" ht="12.75">
      <c r="A13" s="921" t="s">
        <v>708</v>
      </c>
      <c r="B13" s="971" t="s">
        <v>811</v>
      </c>
      <c r="C13" s="972"/>
      <c r="D13" s="931"/>
      <c r="E13" s="992"/>
      <c r="F13" s="1004"/>
      <c r="G13" s="919"/>
      <c r="H13" s="919"/>
      <c r="I13" s="919"/>
      <c r="J13" s="919"/>
      <c r="K13" s="919"/>
      <c r="L13" s="919"/>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c r="AP13" s="919"/>
      <c r="AQ13" s="919"/>
      <c r="AR13" s="919"/>
      <c r="AS13" s="919"/>
      <c r="AT13" s="919"/>
      <c r="AU13" s="919"/>
      <c r="AV13" s="919"/>
      <c r="AW13" s="919"/>
      <c r="AX13" s="919"/>
      <c r="AY13" s="919"/>
      <c r="AZ13" s="919"/>
    </row>
    <row r="14" spans="1:52" s="920" customFormat="1" ht="12.75">
      <c r="A14" s="921" t="s">
        <v>703</v>
      </c>
      <c r="B14" s="971" t="s">
        <v>812</v>
      </c>
      <c r="C14" s="972"/>
      <c r="D14" s="931"/>
      <c r="E14" s="992"/>
      <c r="F14" s="1004"/>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19"/>
      <c r="AY14" s="919"/>
      <c r="AZ14" s="919"/>
    </row>
    <row r="15" spans="1:52" s="920" customFormat="1" ht="12.75">
      <c r="A15" s="921"/>
      <c r="B15" s="971" t="s">
        <v>813</v>
      </c>
      <c r="C15" s="972"/>
      <c r="D15" s="931"/>
      <c r="E15" s="992"/>
      <c r="F15" s="1004"/>
      <c r="G15" s="919"/>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19"/>
      <c r="AY15" s="919"/>
      <c r="AZ15" s="919"/>
    </row>
    <row r="16" spans="1:52" s="920" customFormat="1" ht="12.75">
      <c r="A16" s="921"/>
      <c r="B16" s="971" t="s">
        <v>814</v>
      </c>
      <c r="C16" s="972"/>
      <c r="D16" s="931"/>
      <c r="E16" s="992"/>
      <c r="F16" s="1004"/>
      <c r="G16" s="919"/>
      <c r="H16" s="919"/>
      <c r="I16" s="919"/>
      <c r="J16" s="919"/>
      <c r="K16" s="919"/>
      <c r="L16" s="919"/>
      <c r="M16" s="919"/>
      <c r="N16" s="919"/>
      <c r="O16" s="919"/>
      <c r="P16" s="919"/>
      <c r="Q16" s="919"/>
      <c r="R16" s="919"/>
      <c r="S16" s="919"/>
      <c r="T16" s="919"/>
      <c r="U16" s="919"/>
      <c r="V16" s="919"/>
      <c r="W16" s="919"/>
      <c r="X16" s="919"/>
      <c r="Y16" s="919"/>
      <c r="Z16" s="919"/>
      <c r="AA16" s="919"/>
      <c r="AB16" s="919"/>
      <c r="AC16" s="919"/>
      <c r="AD16" s="919"/>
      <c r="AE16" s="919"/>
      <c r="AF16" s="919"/>
      <c r="AG16" s="919"/>
      <c r="AH16" s="919"/>
      <c r="AI16" s="919"/>
      <c r="AJ16" s="919"/>
      <c r="AK16" s="919"/>
      <c r="AL16" s="919"/>
      <c r="AM16" s="919"/>
      <c r="AN16" s="919"/>
      <c r="AO16" s="919"/>
      <c r="AP16" s="919"/>
      <c r="AQ16" s="919"/>
      <c r="AR16" s="919"/>
      <c r="AS16" s="919"/>
      <c r="AT16" s="919"/>
      <c r="AU16" s="919"/>
      <c r="AV16" s="919"/>
      <c r="AW16" s="919"/>
      <c r="AX16" s="919"/>
      <c r="AY16" s="919"/>
      <c r="AZ16" s="919"/>
    </row>
    <row r="17" spans="1:52" s="920" customFormat="1" ht="12.75">
      <c r="A17" s="921"/>
      <c r="B17" s="971" t="s">
        <v>815</v>
      </c>
      <c r="C17" s="972"/>
      <c r="D17" s="931"/>
      <c r="E17" s="992"/>
      <c r="F17" s="1004"/>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919"/>
      <c r="AE17" s="919"/>
      <c r="AF17" s="919"/>
      <c r="AG17" s="919"/>
      <c r="AH17" s="919"/>
      <c r="AI17" s="919"/>
      <c r="AJ17" s="919"/>
      <c r="AK17" s="919"/>
      <c r="AL17" s="919"/>
      <c r="AM17" s="919"/>
      <c r="AN17" s="919"/>
      <c r="AO17" s="919"/>
      <c r="AP17" s="919"/>
      <c r="AQ17" s="919"/>
      <c r="AR17" s="919"/>
      <c r="AS17" s="919"/>
      <c r="AT17" s="919"/>
      <c r="AU17" s="919"/>
      <c r="AV17" s="919"/>
      <c r="AW17" s="919"/>
      <c r="AX17" s="919"/>
      <c r="AY17" s="919"/>
      <c r="AZ17" s="919"/>
    </row>
    <row r="18" spans="1:52" s="920" customFormat="1" ht="12.75">
      <c r="A18" s="921"/>
      <c r="B18" s="971" t="s">
        <v>816</v>
      </c>
      <c r="C18" s="972"/>
      <c r="D18" s="931"/>
      <c r="E18" s="992"/>
      <c r="F18" s="1004"/>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919"/>
      <c r="AM18" s="919"/>
      <c r="AN18" s="919"/>
      <c r="AO18" s="919"/>
      <c r="AP18" s="919"/>
      <c r="AQ18" s="919"/>
      <c r="AR18" s="919"/>
      <c r="AS18" s="919"/>
      <c r="AT18" s="919"/>
      <c r="AU18" s="919"/>
      <c r="AV18" s="919"/>
      <c r="AW18" s="919"/>
      <c r="AX18" s="919"/>
      <c r="AY18" s="919"/>
      <c r="AZ18" s="919"/>
    </row>
    <row r="19" spans="1:52" s="920" customFormat="1" ht="12.75">
      <c r="A19" s="921"/>
      <c r="B19" s="971" t="s">
        <v>817</v>
      </c>
      <c r="C19" s="972"/>
      <c r="D19" s="931"/>
      <c r="E19" s="992"/>
      <c r="F19" s="1004"/>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c r="AJ19" s="919"/>
      <c r="AK19" s="919"/>
      <c r="AL19" s="919"/>
      <c r="AM19" s="919"/>
      <c r="AN19" s="919"/>
      <c r="AO19" s="919"/>
      <c r="AP19" s="919"/>
      <c r="AQ19" s="919"/>
      <c r="AR19" s="919"/>
      <c r="AS19" s="919"/>
      <c r="AT19" s="919"/>
      <c r="AU19" s="919"/>
      <c r="AV19" s="919"/>
      <c r="AW19" s="919"/>
      <c r="AX19" s="919"/>
      <c r="AY19" s="919"/>
      <c r="AZ19" s="919"/>
    </row>
    <row r="20" spans="1:52" s="920" customFormat="1" ht="12.75">
      <c r="A20" s="921"/>
      <c r="B20" s="971" t="s">
        <v>818</v>
      </c>
      <c r="C20" s="972"/>
      <c r="D20" s="931"/>
      <c r="E20" s="992"/>
      <c r="F20" s="1004"/>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919"/>
      <c r="AN20" s="919"/>
      <c r="AO20" s="919"/>
      <c r="AP20" s="919"/>
      <c r="AQ20" s="919"/>
      <c r="AR20" s="919"/>
      <c r="AS20" s="919"/>
      <c r="AT20" s="919"/>
      <c r="AU20" s="919"/>
      <c r="AV20" s="919"/>
      <c r="AW20" s="919"/>
      <c r="AX20" s="919"/>
      <c r="AY20" s="919"/>
      <c r="AZ20" s="919"/>
    </row>
    <row r="21" spans="1:52" s="920" customFormat="1" ht="12.75">
      <c r="A21" s="921"/>
      <c r="B21" s="971" t="s">
        <v>819</v>
      </c>
      <c r="C21" s="972"/>
      <c r="D21" s="931"/>
      <c r="E21" s="992"/>
      <c r="F21" s="1004"/>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19"/>
      <c r="AY21" s="919"/>
      <c r="AZ21" s="919"/>
    </row>
    <row r="22" spans="1:52" s="920" customFormat="1" ht="12.75">
      <c r="A22" s="921"/>
      <c r="B22" s="971" t="s">
        <v>820</v>
      </c>
      <c r="C22" s="972"/>
      <c r="D22" s="931"/>
      <c r="E22" s="992"/>
      <c r="F22" s="1004"/>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19"/>
      <c r="AY22" s="919"/>
      <c r="AZ22" s="919"/>
    </row>
    <row r="23" spans="1:52" s="920" customFormat="1" ht="12.75">
      <c r="A23" s="921"/>
      <c r="B23" s="971" t="s">
        <v>821</v>
      </c>
      <c r="C23" s="972" t="s">
        <v>139</v>
      </c>
      <c r="D23" s="931">
        <v>1</v>
      </c>
      <c r="E23" s="992"/>
      <c r="F23" s="998">
        <f>+D23*E23</f>
        <v>0</v>
      </c>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919"/>
      <c r="AX23" s="919"/>
      <c r="AY23" s="919"/>
      <c r="AZ23" s="919"/>
    </row>
    <row r="24" spans="1:6" ht="12.75">
      <c r="A24" s="922"/>
      <c r="B24" s="923"/>
      <c r="E24" s="898"/>
      <c r="F24" s="898" t="str">
        <f>IF(D24&lt;&gt;0,D24*E24," ")</f>
        <v> </v>
      </c>
    </row>
    <row r="25" spans="1:6" s="872" customFormat="1" ht="63.75">
      <c r="A25" s="815">
        <f>1+COUNT(A$3:A24)</f>
        <v>3</v>
      </c>
      <c r="B25" s="869" t="s">
        <v>1131</v>
      </c>
      <c r="C25" s="870"/>
      <c r="D25" s="927"/>
      <c r="E25" s="871"/>
      <c r="F25" s="871"/>
    </row>
    <row r="26" spans="1:6" s="872" customFormat="1" ht="12.75">
      <c r="A26" s="928" t="s">
        <v>822</v>
      </c>
      <c r="B26" s="973" t="s">
        <v>823</v>
      </c>
      <c r="C26" s="870"/>
      <c r="D26" s="927"/>
      <c r="E26" s="871"/>
      <c r="F26" s="871"/>
    </row>
    <row r="27" spans="1:6" s="872" customFormat="1" ht="12.75">
      <c r="A27" s="928" t="s">
        <v>780</v>
      </c>
      <c r="B27" s="973" t="s">
        <v>824</v>
      </c>
      <c r="C27" s="870"/>
      <c r="D27" s="927"/>
      <c r="E27" s="871"/>
      <c r="F27" s="871"/>
    </row>
    <row r="28" spans="1:6" s="872" customFormat="1" ht="12.75">
      <c r="A28" s="885"/>
      <c r="B28" s="973" t="s">
        <v>825</v>
      </c>
      <c r="C28" s="870" t="s">
        <v>139</v>
      </c>
      <c r="D28" s="927">
        <v>1</v>
      </c>
      <c r="E28" s="871"/>
      <c r="F28" s="871">
        <f>+D28*E28</f>
        <v>0</v>
      </c>
    </row>
    <row r="29" spans="1:53" s="933" customFormat="1" ht="12.75">
      <c r="A29" s="1005"/>
      <c r="B29" s="929"/>
      <c r="C29" s="930"/>
      <c r="D29" s="931"/>
      <c r="E29" s="993"/>
      <c r="F29" s="899" t="str">
        <f>IF(D29&lt;&gt;0,D29*E29," ")</f>
        <v> </v>
      </c>
      <c r="G29" s="919"/>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19"/>
      <c r="AY29" s="919"/>
      <c r="AZ29" s="919"/>
      <c r="BA29" s="919"/>
    </row>
    <row r="30" spans="1:6" s="861" customFormat="1" ht="25.5">
      <c r="A30" s="815">
        <f>1+COUNT(A$3:A29)</f>
        <v>4</v>
      </c>
      <c r="B30" s="974" t="s">
        <v>1132</v>
      </c>
      <c r="C30" s="822"/>
      <c r="D30" s="975"/>
      <c r="E30" s="899"/>
      <c r="F30" s="899"/>
    </row>
    <row r="31" spans="1:6" s="861" customFormat="1" ht="12.75">
      <c r="A31" s="976" t="s">
        <v>708</v>
      </c>
      <c r="B31" s="974" t="s">
        <v>811</v>
      </c>
      <c r="C31" s="822"/>
      <c r="D31" s="975"/>
      <c r="E31" s="899"/>
      <c r="F31" s="899" t="str">
        <f>IF(D31&lt;&gt;0,D31*E31," ")</f>
        <v> </v>
      </c>
    </row>
    <row r="32" spans="1:6" s="861" customFormat="1" ht="12.75">
      <c r="A32" s="976" t="s">
        <v>703</v>
      </c>
      <c r="B32" s="974"/>
      <c r="C32" s="822" t="s">
        <v>139</v>
      </c>
      <c r="D32" s="975">
        <v>2</v>
      </c>
      <c r="E32" s="899"/>
      <c r="F32" s="899">
        <f>IF(D32&lt;&gt;0,D32*E32," ")</f>
        <v>0</v>
      </c>
    </row>
    <row r="33" spans="1:6" s="861" customFormat="1" ht="12.75">
      <c r="A33" s="815"/>
      <c r="B33" s="974"/>
      <c r="C33" s="822"/>
      <c r="D33" s="975"/>
      <c r="E33" s="899"/>
      <c r="F33" s="899"/>
    </row>
    <row r="34" spans="1:6" s="861" customFormat="1" ht="25.5">
      <c r="A34" s="815">
        <f>1+COUNT(A$3:A33)</f>
        <v>5</v>
      </c>
      <c r="B34" s="974" t="s">
        <v>1133</v>
      </c>
      <c r="C34" s="822"/>
      <c r="D34" s="975"/>
      <c r="E34" s="899"/>
      <c r="F34" s="899"/>
    </row>
    <row r="35" spans="1:6" s="861" customFormat="1" ht="12.75">
      <c r="A35" s="976" t="s">
        <v>708</v>
      </c>
      <c r="B35" s="974" t="s">
        <v>811</v>
      </c>
      <c r="C35" s="822"/>
      <c r="D35" s="975"/>
      <c r="E35" s="899"/>
      <c r="F35" s="899" t="str">
        <f>IF(D35&lt;&gt;0,D35*E35," ")</f>
        <v> </v>
      </c>
    </row>
    <row r="36" spans="1:6" s="861" customFormat="1" ht="12.75">
      <c r="A36" s="976" t="s">
        <v>703</v>
      </c>
      <c r="B36" s="974"/>
      <c r="C36" s="822" t="s">
        <v>139</v>
      </c>
      <c r="D36" s="975">
        <v>1</v>
      </c>
      <c r="E36" s="899"/>
      <c r="F36" s="899">
        <f>IF(D36&lt;&gt;0,D36*E36," ")</f>
        <v>0</v>
      </c>
    </row>
    <row r="37" spans="1:6" s="861" customFormat="1" ht="12.75">
      <c r="A37" s="815"/>
      <c r="B37" s="974"/>
      <c r="C37" s="822"/>
      <c r="D37" s="975"/>
      <c r="E37" s="899"/>
      <c r="F37" s="899"/>
    </row>
    <row r="38" spans="1:6" s="861" customFormat="1" ht="25.5">
      <c r="A38" s="815">
        <f>1+COUNT(A$3:A37)</f>
        <v>6</v>
      </c>
      <c r="B38" s="974" t="s">
        <v>1134</v>
      </c>
      <c r="C38" s="822"/>
      <c r="D38" s="975"/>
      <c r="E38" s="899"/>
      <c r="F38" s="899"/>
    </row>
    <row r="39" spans="1:6" s="861" customFormat="1" ht="12.75">
      <c r="A39" s="976" t="s">
        <v>708</v>
      </c>
      <c r="B39" s="974" t="s">
        <v>811</v>
      </c>
      <c r="C39" s="822"/>
      <c r="D39" s="975"/>
      <c r="E39" s="899"/>
      <c r="F39" s="899" t="str">
        <f>IF(D39&lt;&gt;0,D39*E39," ")</f>
        <v> </v>
      </c>
    </row>
    <row r="40" spans="1:6" s="861" customFormat="1" ht="12.75">
      <c r="A40" s="976" t="s">
        <v>703</v>
      </c>
      <c r="B40" s="974" t="s">
        <v>826</v>
      </c>
      <c r="C40" s="822" t="s">
        <v>139</v>
      </c>
      <c r="D40" s="975">
        <v>2</v>
      </c>
      <c r="E40" s="899"/>
      <c r="F40" s="899">
        <f>IF(D40&lt;&gt;0,D40*E40," ")</f>
        <v>0</v>
      </c>
    </row>
    <row r="41" spans="1:7" s="872" customFormat="1" ht="12.75">
      <c r="A41" s="885"/>
      <c r="B41" s="869"/>
      <c r="C41" s="870"/>
      <c r="D41" s="927"/>
      <c r="E41" s="871"/>
      <c r="F41" s="871"/>
      <c r="G41" s="874"/>
    </row>
    <row r="42" spans="1:6" s="867" customFormat="1" ht="25.5">
      <c r="A42" s="815">
        <f>1+COUNT(A$3:A41)</f>
        <v>7</v>
      </c>
      <c r="B42" s="880" t="s">
        <v>1135</v>
      </c>
      <c r="C42" s="944"/>
      <c r="D42" s="945"/>
      <c r="E42" s="994"/>
      <c r="F42" s="994"/>
    </row>
    <row r="43" spans="1:6" s="867" customFormat="1" ht="12.75">
      <c r="A43" s="882" t="s">
        <v>708</v>
      </c>
      <c r="B43" s="880" t="s">
        <v>827</v>
      </c>
      <c r="C43" s="944"/>
      <c r="D43" s="945"/>
      <c r="E43" s="994"/>
      <c r="F43" s="994"/>
    </row>
    <row r="44" spans="1:6" s="867" customFormat="1" ht="12.75">
      <c r="A44" s="882" t="s">
        <v>703</v>
      </c>
      <c r="B44" s="880" t="s">
        <v>828</v>
      </c>
      <c r="C44" s="944"/>
      <c r="D44" s="945"/>
      <c r="E44" s="994"/>
      <c r="F44" s="994"/>
    </row>
    <row r="45" spans="1:6" s="867" customFormat="1" ht="12.75">
      <c r="A45" s="866"/>
      <c r="B45" s="880" t="s">
        <v>829</v>
      </c>
      <c r="C45" s="944" t="s">
        <v>139</v>
      </c>
      <c r="D45" s="945">
        <v>1</v>
      </c>
      <c r="E45" s="822"/>
      <c r="F45" s="822">
        <f>+D45*E45</f>
        <v>0</v>
      </c>
    </row>
    <row r="46" spans="1:6" s="867" customFormat="1" ht="12.75">
      <c r="A46" s="866"/>
      <c r="B46" s="880"/>
      <c r="C46" s="944"/>
      <c r="D46" s="945"/>
      <c r="E46" s="994"/>
      <c r="F46" s="994"/>
    </row>
    <row r="47" spans="1:21" s="938" customFormat="1" ht="25.5">
      <c r="A47" s="815">
        <f>1+COUNT(A$3:A46)</f>
        <v>8</v>
      </c>
      <c r="B47" s="935" t="s">
        <v>830</v>
      </c>
      <c r="C47" s="924"/>
      <c r="D47" s="925"/>
      <c r="E47" s="995"/>
      <c r="F47" s="995"/>
      <c r="U47" s="939"/>
    </row>
    <row r="48" spans="1:21" s="938" customFormat="1" ht="12.75">
      <c r="A48" s="940" t="s">
        <v>708</v>
      </c>
      <c r="B48" s="935" t="s">
        <v>775</v>
      </c>
      <c r="C48" s="924"/>
      <c r="D48" s="925"/>
      <c r="E48" s="995"/>
      <c r="F48" s="995"/>
      <c r="U48" s="939"/>
    </row>
    <row r="49" spans="1:21" s="938" customFormat="1" ht="12.75">
      <c r="A49" s="940" t="s">
        <v>703</v>
      </c>
      <c r="B49" s="935" t="s">
        <v>831</v>
      </c>
      <c r="C49" s="924"/>
      <c r="D49" s="925"/>
      <c r="E49" s="995"/>
      <c r="F49" s="995"/>
      <c r="U49" s="939"/>
    </row>
    <row r="50" spans="1:21" s="938" customFormat="1" ht="12.75">
      <c r="A50" s="941"/>
      <c r="B50" s="935" t="s">
        <v>832</v>
      </c>
      <c r="C50" s="924" t="s">
        <v>139</v>
      </c>
      <c r="D50" s="925">
        <v>1</v>
      </c>
      <c r="E50" s="995"/>
      <c r="F50" s="995">
        <f>D50*E50</f>
        <v>0</v>
      </c>
      <c r="U50" s="939"/>
    </row>
    <row r="51" spans="1:21" s="938" customFormat="1" ht="12.75">
      <c r="A51" s="941"/>
      <c r="B51" s="935"/>
      <c r="C51" s="924"/>
      <c r="D51" s="925"/>
      <c r="E51" s="995"/>
      <c r="F51" s="995"/>
      <c r="U51" s="939"/>
    </row>
    <row r="52" spans="1:7" s="867" customFormat="1" ht="25.5">
      <c r="A52" s="815">
        <f>1+COUNT(A$3:A50)</f>
        <v>9</v>
      </c>
      <c r="B52" s="880" t="s">
        <v>833</v>
      </c>
      <c r="C52" s="944"/>
      <c r="D52" s="945"/>
      <c r="E52" s="945"/>
      <c r="F52" s="994"/>
      <c r="G52" s="942"/>
    </row>
    <row r="53" spans="1:7" s="867" customFormat="1" ht="12.75">
      <c r="A53" s="882" t="s">
        <v>708</v>
      </c>
      <c r="B53" s="880" t="s">
        <v>811</v>
      </c>
      <c r="C53" s="944"/>
      <c r="D53" s="945"/>
      <c r="E53" s="945"/>
      <c r="F53" s="994"/>
      <c r="G53" s="942"/>
    </row>
    <row r="54" spans="1:7" s="867" customFormat="1" ht="12.75">
      <c r="A54" s="882" t="s">
        <v>703</v>
      </c>
      <c r="B54" s="880" t="s">
        <v>834</v>
      </c>
      <c r="C54" s="944"/>
      <c r="D54" s="945"/>
      <c r="E54" s="945"/>
      <c r="F54" s="994"/>
      <c r="G54" s="942"/>
    </row>
    <row r="55" spans="1:7" s="867" customFormat="1" ht="12.75">
      <c r="A55" s="866"/>
      <c r="B55" s="880" t="s">
        <v>835</v>
      </c>
      <c r="C55" s="944"/>
      <c r="D55" s="945"/>
      <c r="E55" s="945"/>
      <c r="F55" s="994"/>
      <c r="G55" s="942"/>
    </row>
    <row r="56" spans="1:6" s="867" customFormat="1" ht="12.75">
      <c r="A56" s="866"/>
      <c r="B56" s="880" t="s">
        <v>836</v>
      </c>
      <c r="C56" s="944" t="s">
        <v>139</v>
      </c>
      <c r="D56" s="945">
        <v>2</v>
      </c>
      <c r="E56" s="994"/>
      <c r="F56" s="994">
        <f>+D56*E56</f>
        <v>0</v>
      </c>
    </row>
    <row r="57" spans="1:7" s="867" customFormat="1" ht="12.75">
      <c r="A57" s="866"/>
      <c r="B57" s="880"/>
      <c r="C57" s="944"/>
      <c r="D57" s="945"/>
      <c r="E57" s="945"/>
      <c r="F57" s="994"/>
      <c r="G57" s="942"/>
    </row>
    <row r="58" spans="1:7" s="867" customFormat="1" ht="12.75">
      <c r="A58" s="882" t="s">
        <v>703</v>
      </c>
      <c r="B58" s="880" t="s">
        <v>837</v>
      </c>
      <c r="C58" s="944"/>
      <c r="D58" s="945"/>
      <c r="E58" s="945"/>
      <c r="F58" s="994"/>
      <c r="G58" s="942"/>
    </row>
    <row r="59" spans="1:7" s="867" customFormat="1" ht="12.75">
      <c r="A59" s="866"/>
      <c r="B59" s="880" t="s">
        <v>838</v>
      </c>
      <c r="C59" s="944"/>
      <c r="D59" s="945"/>
      <c r="E59" s="945"/>
      <c r="F59" s="994"/>
      <c r="G59" s="942"/>
    </row>
    <row r="60" spans="1:6" s="867" customFormat="1" ht="12.75">
      <c r="A60" s="866"/>
      <c r="B60" s="880" t="s">
        <v>839</v>
      </c>
      <c r="C60" s="944" t="s">
        <v>139</v>
      </c>
      <c r="D60" s="945">
        <v>1</v>
      </c>
      <c r="E60" s="994"/>
      <c r="F60" s="994">
        <f>+D60*E60</f>
        <v>0</v>
      </c>
    </row>
    <row r="61" spans="1:7" s="867" customFormat="1" ht="12.75">
      <c r="A61" s="866"/>
      <c r="B61" s="880"/>
      <c r="C61" s="944"/>
      <c r="D61" s="945"/>
      <c r="E61" s="945"/>
      <c r="F61" s="994"/>
      <c r="G61" s="942"/>
    </row>
    <row r="62" spans="1:7" s="867" customFormat="1" ht="25.5">
      <c r="A62" s="815">
        <f>1+COUNT(A$3:A61)</f>
        <v>10</v>
      </c>
      <c r="B62" s="880" t="s">
        <v>1136</v>
      </c>
      <c r="C62" s="944"/>
      <c r="D62" s="945"/>
      <c r="E62" s="945"/>
      <c r="F62" s="994"/>
      <c r="G62" s="942"/>
    </row>
    <row r="63" spans="1:7" s="867" customFormat="1" ht="12.75">
      <c r="A63" s="882" t="s">
        <v>708</v>
      </c>
      <c r="B63" s="880" t="s">
        <v>811</v>
      </c>
      <c r="C63" s="944"/>
      <c r="D63" s="945"/>
      <c r="E63" s="945"/>
      <c r="F63" s="994"/>
      <c r="G63" s="942"/>
    </row>
    <row r="64" spans="1:7" s="867" customFormat="1" ht="12.75">
      <c r="A64" s="882" t="s">
        <v>703</v>
      </c>
      <c r="B64" s="880" t="s">
        <v>840</v>
      </c>
      <c r="C64" s="944"/>
      <c r="D64" s="945"/>
      <c r="E64" s="945"/>
      <c r="F64" s="994"/>
      <c r="G64" s="942"/>
    </row>
    <row r="65" spans="1:7" s="867" customFormat="1" ht="12.75">
      <c r="A65" s="866"/>
      <c r="B65" s="880" t="s">
        <v>841</v>
      </c>
      <c r="C65" s="944"/>
      <c r="D65" s="945"/>
      <c r="E65" s="945"/>
      <c r="F65" s="994"/>
      <c r="G65" s="942"/>
    </row>
    <row r="66" spans="1:6" s="867" customFormat="1" ht="12.75">
      <c r="A66" s="866"/>
      <c r="B66" s="880" t="s">
        <v>842</v>
      </c>
      <c r="C66" s="944" t="s">
        <v>139</v>
      </c>
      <c r="D66" s="945">
        <v>3</v>
      </c>
      <c r="E66" s="994"/>
      <c r="F66" s="994">
        <f>+D66*E66</f>
        <v>0</v>
      </c>
    </row>
    <row r="67" spans="1:7" s="867" customFormat="1" ht="12.75">
      <c r="A67" s="882"/>
      <c r="B67" s="880"/>
      <c r="C67" s="944"/>
      <c r="D67" s="945"/>
      <c r="E67" s="945"/>
      <c r="F67" s="994"/>
      <c r="G67" s="942"/>
    </row>
    <row r="68" spans="1:6" s="867" customFormat="1" ht="25.5">
      <c r="A68" s="815">
        <f>1+COUNT(A$3:A67)</f>
        <v>11</v>
      </c>
      <c r="B68" s="980" t="s">
        <v>1137</v>
      </c>
      <c r="C68" s="944"/>
      <c r="D68" s="945"/>
      <c r="E68" s="994"/>
      <c r="F68" s="994"/>
    </row>
    <row r="69" spans="1:6" s="867" customFormat="1" ht="12.75">
      <c r="A69" s="882" t="s">
        <v>708</v>
      </c>
      <c r="B69" s="880" t="s">
        <v>843</v>
      </c>
      <c r="C69" s="944"/>
      <c r="D69" s="945"/>
      <c r="E69" s="994"/>
      <c r="F69" s="994"/>
    </row>
    <row r="70" spans="1:6" s="867" customFormat="1" ht="12.75">
      <c r="A70" s="882" t="s">
        <v>703</v>
      </c>
      <c r="B70" s="880" t="s">
        <v>844</v>
      </c>
      <c r="C70" s="944"/>
      <c r="D70" s="945"/>
      <c r="E70" s="994"/>
      <c r="F70" s="994"/>
    </row>
    <row r="71" spans="1:6" s="867" customFormat="1" ht="12.75">
      <c r="A71" s="866"/>
      <c r="B71" s="880" t="s">
        <v>845</v>
      </c>
      <c r="C71" s="944"/>
      <c r="D71" s="945"/>
      <c r="E71" s="994"/>
      <c r="F71" s="994"/>
    </row>
    <row r="72" spans="1:6" s="867" customFormat="1" ht="12.75">
      <c r="A72" s="866"/>
      <c r="B72" s="880" t="s">
        <v>846</v>
      </c>
      <c r="C72" s="944"/>
      <c r="D72" s="945"/>
      <c r="E72" s="994"/>
      <c r="F72" s="994"/>
    </row>
    <row r="73" spans="1:6" s="867" customFormat="1" ht="12.75">
      <c r="A73" s="866"/>
      <c r="B73" s="880" t="s">
        <v>847</v>
      </c>
      <c r="C73" s="944"/>
      <c r="D73" s="945"/>
      <c r="E73" s="994"/>
      <c r="F73" s="994"/>
    </row>
    <row r="74" spans="1:6" s="867" customFormat="1" ht="12.75">
      <c r="A74" s="866"/>
      <c r="B74" s="880" t="s">
        <v>836</v>
      </c>
      <c r="C74" s="944" t="s">
        <v>139</v>
      </c>
      <c r="D74" s="945">
        <v>1</v>
      </c>
      <c r="E74" s="994"/>
      <c r="F74" s="994">
        <f>+D74*E74</f>
        <v>0</v>
      </c>
    </row>
    <row r="75" spans="1:6" s="867" customFormat="1" ht="12.75">
      <c r="A75" s="866"/>
      <c r="B75" s="880"/>
      <c r="C75" s="944"/>
      <c r="D75" s="945"/>
      <c r="E75" s="994"/>
      <c r="F75" s="994"/>
    </row>
    <row r="76" spans="1:6" s="867" customFormat="1" ht="38.25">
      <c r="A76" s="815">
        <f>1+COUNT(A$3:A75)</f>
        <v>12</v>
      </c>
      <c r="B76" s="880" t="s">
        <v>1138</v>
      </c>
      <c r="C76" s="944"/>
      <c r="D76" s="945"/>
      <c r="E76" s="994"/>
      <c r="F76" s="994"/>
    </row>
    <row r="77" spans="1:6" s="867" customFormat="1" ht="12.75">
      <c r="A77" s="882" t="s">
        <v>708</v>
      </c>
      <c r="B77" s="880" t="s">
        <v>843</v>
      </c>
      <c r="C77" s="944"/>
      <c r="D77" s="945"/>
      <c r="E77" s="994"/>
      <c r="F77" s="994"/>
    </row>
    <row r="78" spans="1:6" s="867" customFormat="1" ht="12.75">
      <c r="A78" s="882" t="s">
        <v>703</v>
      </c>
      <c r="B78" s="880" t="s">
        <v>848</v>
      </c>
      <c r="C78" s="944"/>
      <c r="D78" s="945"/>
      <c r="E78" s="994"/>
      <c r="F78" s="994"/>
    </row>
    <row r="79" spans="1:6" s="867" customFormat="1" ht="12.75">
      <c r="A79" s="866"/>
      <c r="B79" s="880" t="s">
        <v>849</v>
      </c>
      <c r="C79" s="944"/>
      <c r="D79" s="945"/>
      <c r="E79" s="994"/>
      <c r="F79" s="994"/>
    </row>
    <row r="80" spans="1:6" s="867" customFormat="1" ht="12.75">
      <c r="A80" s="866"/>
      <c r="B80" s="880" t="s">
        <v>850</v>
      </c>
      <c r="C80" s="944"/>
      <c r="D80" s="945"/>
      <c r="E80" s="994"/>
      <c r="F80" s="994"/>
    </row>
    <row r="81" spans="1:6" s="867" customFormat="1" ht="12.75">
      <c r="A81" s="866"/>
      <c r="B81" s="880" t="s">
        <v>851</v>
      </c>
      <c r="C81" s="944"/>
      <c r="D81" s="945"/>
      <c r="E81" s="994"/>
      <c r="F81" s="994"/>
    </row>
    <row r="82" spans="1:6" s="867" customFormat="1" ht="12.75">
      <c r="A82" s="866"/>
      <c r="B82" s="880" t="s">
        <v>852</v>
      </c>
      <c r="C82" s="944" t="s">
        <v>139</v>
      </c>
      <c r="D82" s="945">
        <v>3</v>
      </c>
      <c r="E82" s="994"/>
      <c r="F82" s="994">
        <f>+D82*E82</f>
        <v>0</v>
      </c>
    </row>
    <row r="83" spans="1:6" s="867" customFormat="1" ht="12.75">
      <c r="A83" s="866"/>
      <c r="B83" s="880"/>
      <c r="C83" s="944"/>
      <c r="D83" s="945"/>
      <c r="E83" s="994"/>
      <c r="F83" s="994"/>
    </row>
    <row r="84" spans="1:6" s="819" customFormat="1" ht="25.5">
      <c r="A84" s="815">
        <f>1+COUNT(A$3:A83)</f>
        <v>13</v>
      </c>
      <c r="B84" s="857" t="s">
        <v>1139</v>
      </c>
      <c r="C84" s="835"/>
      <c r="D84" s="854"/>
      <c r="E84" s="822"/>
      <c r="F84" s="822" t="str">
        <f>IF(D84&lt;&gt;0,D84*E84," ")</f>
        <v> </v>
      </c>
    </row>
    <row r="85" spans="1:6" s="819" customFormat="1" ht="12.75">
      <c r="A85" s="940" t="s">
        <v>708</v>
      </c>
      <c r="B85" s="857"/>
      <c r="C85" s="835"/>
      <c r="D85" s="854"/>
      <c r="E85" s="822"/>
      <c r="F85" s="822" t="str">
        <f>IF(D85&lt;&gt;0,D85*E85," ")</f>
        <v> </v>
      </c>
    </row>
    <row r="86" spans="1:6" s="819" customFormat="1" ht="12.75">
      <c r="A86" s="844" t="s">
        <v>703</v>
      </c>
      <c r="B86" s="857" t="s">
        <v>852</v>
      </c>
      <c r="C86" s="835" t="s">
        <v>139</v>
      </c>
      <c r="D86" s="854">
        <v>3</v>
      </c>
      <c r="E86" s="822"/>
      <c r="F86" s="822">
        <f>IF(D86&lt;&gt;0,D86*E86," ")</f>
        <v>0</v>
      </c>
    </row>
    <row r="87" spans="1:6" s="867" customFormat="1" ht="12.75">
      <c r="A87" s="866"/>
      <c r="B87" s="880"/>
      <c r="C87" s="944"/>
      <c r="D87" s="945"/>
      <c r="E87" s="994"/>
      <c r="F87" s="994"/>
    </row>
    <row r="88" spans="1:6" s="867" customFormat="1" ht="51">
      <c r="A88" s="815">
        <f>1+COUNT(A$3:A87)</f>
        <v>14</v>
      </c>
      <c r="B88" s="880" t="s">
        <v>1140</v>
      </c>
      <c r="C88" s="944"/>
      <c r="D88" s="945"/>
      <c r="E88" s="994"/>
      <c r="F88" s="994"/>
    </row>
    <row r="89" spans="1:6" s="867" customFormat="1" ht="12.75">
      <c r="A89" s="866"/>
      <c r="B89" s="880" t="s">
        <v>853</v>
      </c>
      <c r="C89" s="944" t="s">
        <v>139</v>
      </c>
      <c r="D89" s="945">
        <v>1</v>
      </c>
      <c r="E89" s="994"/>
      <c r="F89" s="994">
        <f>+D89*E89</f>
        <v>0</v>
      </c>
    </row>
    <row r="90" spans="1:6" s="867" customFormat="1" ht="12.75">
      <c r="A90" s="866"/>
      <c r="B90" s="880"/>
      <c r="C90" s="944"/>
      <c r="D90" s="945"/>
      <c r="E90" s="994"/>
      <c r="F90" s="994"/>
    </row>
    <row r="91" spans="1:6" s="867" customFormat="1" ht="25.5">
      <c r="A91" s="815">
        <f>1+COUNT(A$3:A90)</f>
        <v>15</v>
      </c>
      <c r="B91" s="880" t="s">
        <v>1141</v>
      </c>
      <c r="C91" s="944"/>
      <c r="D91" s="945"/>
      <c r="E91" s="994"/>
      <c r="F91" s="994"/>
    </row>
    <row r="92" spans="1:6" s="867" customFormat="1" ht="12.75">
      <c r="A92" s="882" t="s">
        <v>708</v>
      </c>
      <c r="B92" s="880"/>
      <c r="C92" s="944"/>
      <c r="D92" s="945"/>
      <c r="E92" s="994"/>
      <c r="F92" s="994"/>
    </row>
    <row r="93" spans="1:6" s="867" customFormat="1" ht="12.75">
      <c r="A93" s="882" t="s">
        <v>703</v>
      </c>
      <c r="B93" s="880" t="s">
        <v>854</v>
      </c>
      <c r="C93" s="944" t="s">
        <v>139</v>
      </c>
      <c r="D93" s="945">
        <v>11</v>
      </c>
      <c r="E93" s="994"/>
      <c r="F93" s="994">
        <f>+D93*E93</f>
        <v>0</v>
      </c>
    </row>
    <row r="94" spans="1:6" s="867" customFormat="1" ht="12.75">
      <c r="A94" s="882" t="s">
        <v>703</v>
      </c>
      <c r="B94" s="880" t="s">
        <v>855</v>
      </c>
      <c r="C94" s="944" t="s">
        <v>139</v>
      </c>
      <c r="D94" s="945">
        <v>16</v>
      </c>
      <c r="E94" s="994"/>
      <c r="F94" s="994">
        <f>+D94*E94</f>
        <v>0</v>
      </c>
    </row>
    <row r="95" spans="1:6" s="867" customFormat="1" ht="12.75">
      <c r="A95" s="866"/>
      <c r="B95" s="880"/>
      <c r="C95" s="944"/>
      <c r="D95" s="945"/>
      <c r="E95" s="994"/>
      <c r="F95" s="994"/>
    </row>
    <row r="96" spans="1:6" s="867" customFormat="1" ht="25.5">
      <c r="A96" s="815">
        <f>1+COUNT(A$3:A94)</f>
        <v>16</v>
      </c>
      <c r="B96" s="880" t="s">
        <v>1142</v>
      </c>
      <c r="C96" s="944"/>
      <c r="D96" s="945"/>
      <c r="E96" s="994"/>
      <c r="F96" s="994"/>
    </row>
    <row r="97" spans="1:6" s="867" customFormat="1" ht="12.75">
      <c r="A97" s="882" t="s">
        <v>708</v>
      </c>
      <c r="B97" s="880"/>
      <c r="C97" s="944"/>
      <c r="D97" s="945"/>
      <c r="E97" s="994"/>
      <c r="F97" s="994"/>
    </row>
    <row r="98" spans="1:6" s="867" customFormat="1" ht="12.75">
      <c r="A98" s="882" t="s">
        <v>703</v>
      </c>
      <c r="B98" s="880" t="s">
        <v>856</v>
      </c>
      <c r="C98" s="944" t="s">
        <v>139</v>
      </c>
      <c r="D98" s="945">
        <v>1</v>
      </c>
      <c r="E98" s="994"/>
      <c r="F98" s="994">
        <f>+D98*E98</f>
        <v>0</v>
      </c>
    </row>
    <row r="99" spans="1:6" s="867" customFormat="1" ht="12.75">
      <c r="A99" s="882" t="s">
        <v>703</v>
      </c>
      <c r="B99" s="880" t="s">
        <v>854</v>
      </c>
      <c r="C99" s="944" t="s">
        <v>139</v>
      </c>
      <c r="D99" s="945">
        <v>3</v>
      </c>
      <c r="E99" s="994"/>
      <c r="F99" s="994">
        <f>+D99*E99</f>
        <v>0</v>
      </c>
    </row>
    <row r="100" spans="1:6" s="867" customFormat="1" ht="12.75">
      <c r="A100" s="866"/>
      <c r="B100" s="880"/>
      <c r="C100" s="944"/>
      <c r="D100" s="945"/>
      <c r="E100" s="994"/>
      <c r="F100" s="994"/>
    </row>
    <row r="101" spans="1:6" s="867" customFormat="1" ht="25.5">
      <c r="A101" s="815">
        <f>1+COUNT(A$3:A100)</f>
        <v>17</v>
      </c>
      <c r="B101" s="880" t="s">
        <v>1143</v>
      </c>
      <c r="C101" s="944"/>
      <c r="D101" s="945"/>
      <c r="E101" s="994"/>
      <c r="F101" s="994"/>
    </row>
    <row r="102" spans="1:6" s="867" customFormat="1" ht="12.75">
      <c r="A102" s="882" t="s">
        <v>708</v>
      </c>
      <c r="B102" s="880"/>
      <c r="C102" s="944"/>
      <c r="D102" s="945"/>
      <c r="E102" s="994"/>
      <c r="F102" s="994"/>
    </row>
    <row r="103" spans="1:6" s="867" customFormat="1" ht="12.75">
      <c r="A103" s="882" t="s">
        <v>703</v>
      </c>
      <c r="B103" s="880" t="s">
        <v>854</v>
      </c>
      <c r="C103" s="944" t="s">
        <v>139</v>
      </c>
      <c r="D103" s="945">
        <v>2</v>
      </c>
      <c r="E103" s="994"/>
      <c r="F103" s="994">
        <f>+D103*E103</f>
        <v>0</v>
      </c>
    </row>
    <row r="104" spans="1:6" s="867" customFormat="1" ht="12.75">
      <c r="A104" s="882" t="s">
        <v>703</v>
      </c>
      <c r="B104" s="880" t="s">
        <v>855</v>
      </c>
      <c r="C104" s="944" t="s">
        <v>139</v>
      </c>
      <c r="D104" s="945">
        <v>2</v>
      </c>
      <c r="E104" s="994"/>
      <c r="F104" s="994">
        <f>+D104*E104</f>
        <v>0</v>
      </c>
    </row>
    <row r="105" spans="1:6" s="867" customFormat="1" ht="12.75">
      <c r="A105" s="882"/>
      <c r="B105" s="880"/>
      <c r="C105" s="944"/>
      <c r="D105" s="945"/>
      <c r="E105" s="994"/>
      <c r="F105" s="994"/>
    </row>
    <row r="106" spans="1:6" s="806" customFormat="1" ht="38.25">
      <c r="A106" s="815">
        <f>1+COUNT(A$3:A105)</f>
        <v>18</v>
      </c>
      <c r="B106" s="857" t="s">
        <v>1144</v>
      </c>
      <c r="C106" s="835"/>
      <c r="D106" s="863"/>
      <c r="E106" s="996"/>
      <c r="F106" s="996" t="str">
        <f>IF(D106&lt;&gt;0,D106*E106," ")</f>
        <v> </v>
      </c>
    </row>
    <row r="107" spans="1:6" s="806" customFormat="1" ht="12.75">
      <c r="A107" s="844" t="s">
        <v>708</v>
      </c>
      <c r="B107" s="857"/>
      <c r="C107" s="835"/>
      <c r="D107" s="863"/>
      <c r="E107" s="996"/>
      <c r="F107" s="996" t="str">
        <f>IF(D107&lt;&gt;0,D107*E107," ")</f>
        <v> </v>
      </c>
    </row>
    <row r="108" spans="1:6" s="806" customFormat="1" ht="12.75">
      <c r="A108" s="844" t="s">
        <v>703</v>
      </c>
      <c r="B108" s="857" t="s">
        <v>855</v>
      </c>
      <c r="C108" s="835" t="s">
        <v>139</v>
      </c>
      <c r="D108" s="863">
        <v>1</v>
      </c>
      <c r="E108" s="996"/>
      <c r="F108" s="996">
        <f>IF(D108&lt;&gt;0,D108*E108," ")</f>
        <v>0</v>
      </c>
    </row>
    <row r="109" spans="1:6" s="806" customFormat="1" ht="12.75">
      <c r="A109" s="815"/>
      <c r="B109" s="857"/>
      <c r="C109" s="835"/>
      <c r="D109" s="863"/>
      <c r="E109" s="996"/>
      <c r="F109" s="996"/>
    </row>
    <row r="110" spans="1:6" s="867" customFormat="1" ht="38.25">
      <c r="A110" s="815">
        <f>1+COUNT(A$3:A109)</f>
        <v>19</v>
      </c>
      <c r="B110" s="880" t="s">
        <v>1145</v>
      </c>
      <c r="C110" s="944"/>
      <c r="D110" s="945"/>
      <c r="E110" s="994"/>
      <c r="F110" s="994"/>
    </row>
    <row r="111" spans="1:6" s="867" customFormat="1" ht="12.75">
      <c r="A111" s="882" t="s">
        <v>708</v>
      </c>
      <c r="B111" s="880"/>
      <c r="C111" s="944"/>
      <c r="D111" s="945"/>
      <c r="E111" s="994"/>
      <c r="F111" s="994"/>
    </row>
    <row r="112" spans="1:6" s="867" customFormat="1" ht="12.75">
      <c r="A112" s="882" t="s">
        <v>703</v>
      </c>
      <c r="B112" s="880" t="s">
        <v>857</v>
      </c>
      <c r="C112" s="944" t="s">
        <v>139</v>
      </c>
      <c r="D112" s="945">
        <v>3</v>
      </c>
      <c r="E112" s="994"/>
      <c r="F112" s="994">
        <f>+D112*E112</f>
        <v>0</v>
      </c>
    </row>
    <row r="113" spans="1:6" s="867" customFormat="1" ht="12.75">
      <c r="A113" s="882" t="s">
        <v>703</v>
      </c>
      <c r="B113" s="880" t="s">
        <v>726</v>
      </c>
      <c r="C113" s="944" t="s">
        <v>139</v>
      </c>
      <c r="D113" s="945">
        <v>8</v>
      </c>
      <c r="E113" s="994"/>
      <c r="F113" s="994">
        <f>+D113*E113</f>
        <v>0</v>
      </c>
    </row>
    <row r="114" spans="1:6" s="867" customFormat="1" ht="12.75">
      <c r="A114" s="866"/>
      <c r="B114" s="880"/>
      <c r="C114" s="944"/>
      <c r="D114" s="945"/>
      <c r="E114" s="994"/>
      <c r="F114" s="994"/>
    </row>
    <row r="115" spans="1:6" s="867" customFormat="1" ht="25.5">
      <c r="A115" s="815">
        <f>1+COUNT(A$3:A114)</f>
        <v>20</v>
      </c>
      <c r="B115" s="977" t="s">
        <v>1146</v>
      </c>
      <c r="C115" s="944"/>
      <c r="D115" s="945"/>
      <c r="E115" s="994"/>
      <c r="F115" s="994"/>
    </row>
    <row r="116" spans="1:6" s="867" customFormat="1" ht="12.75">
      <c r="A116" s="882" t="s">
        <v>703</v>
      </c>
      <c r="B116" s="880" t="s">
        <v>748</v>
      </c>
      <c r="C116" s="944"/>
      <c r="D116" s="945"/>
      <c r="E116" s="994"/>
      <c r="F116" s="994"/>
    </row>
    <row r="117" spans="1:6" s="867" customFormat="1" ht="12.75">
      <c r="A117" s="894"/>
      <c r="B117" s="880" t="s">
        <v>858</v>
      </c>
      <c r="C117" s="944" t="s">
        <v>139</v>
      </c>
      <c r="D117" s="945">
        <v>1</v>
      </c>
      <c r="E117" s="994"/>
      <c r="F117" s="994">
        <f>+D117*E117</f>
        <v>0</v>
      </c>
    </row>
    <row r="118" spans="1:6" s="867" customFormat="1" ht="12.75">
      <c r="A118" s="866"/>
      <c r="B118" s="880"/>
      <c r="C118" s="944"/>
      <c r="D118" s="945"/>
      <c r="E118" s="994"/>
      <c r="F118" s="994"/>
    </row>
    <row r="119" spans="1:7" s="867" customFormat="1" ht="38.25">
      <c r="A119" s="815">
        <f>1+COUNT(A$3:A118)</f>
        <v>21</v>
      </c>
      <c r="B119" s="880" t="s">
        <v>1147</v>
      </c>
      <c r="C119" s="944"/>
      <c r="D119" s="945"/>
      <c r="E119" s="997"/>
      <c r="F119" s="997"/>
      <c r="G119" s="868"/>
    </row>
    <row r="120" spans="1:7" s="867" customFormat="1" ht="12.75">
      <c r="A120" s="946" t="s">
        <v>822</v>
      </c>
      <c r="B120" s="978"/>
      <c r="C120" s="944"/>
      <c r="D120" s="945"/>
      <c r="E120" s="997"/>
      <c r="F120" s="997"/>
      <c r="G120" s="868"/>
    </row>
    <row r="121" spans="1:7" s="867" customFormat="1" ht="12.75">
      <c r="A121" s="946" t="s">
        <v>780</v>
      </c>
      <c r="B121" s="880" t="s">
        <v>859</v>
      </c>
      <c r="C121" s="944" t="s">
        <v>139</v>
      </c>
      <c r="D121" s="945">
        <v>1</v>
      </c>
      <c r="E121" s="997"/>
      <c r="F121" s="997">
        <f>D121*E121</f>
        <v>0</v>
      </c>
      <c r="G121" s="868"/>
    </row>
    <row r="122" spans="1:7" s="867" customFormat="1" ht="12.75">
      <c r="A122" s="866"/>
      <c r="B122" s="880"/>
      <c r="C122" s="944"/>
      <c r="D122" s="945"/>
      <c r="E122" s="997"/>
      <c r="F122" s="997"/>
      <c r="G122" s="868"/>
    </row>
    <row r="123" spans="1:6" s="867" customFormat="1" ht="25.5">
      <c r="A123" s="815">
        <f>1+COUNT(A$3:A122)</f>
        <v>22</v>
      </c>
      <c r="B123" s="880" t="s">
        <v>1148</v>
      </c>
      <c r="C123" s="944"/>
      <c r="D123" s="945"/>
      <c r="E123" s="994"/>
      <c r="F123" s="994"/>
    </row>
    <row r="124" spans="1:6" s="867" customFormat="1" ht="12.75">
      <c r="A124" s="882"/>
      <c r="B124" s="880" t="s">
        <v>860</v>
      </c>
      <c r="C124" s="944"/>
      <c r="D124" s="945"/>
      <c r="E124" s="994"/>
      <c r="F124" s="994"/>
    </row>
    <row r="125" spans="1:6" s="867" customFormat="1" ht="12.75">
      <c r="A125" s="882" t="s">
        <v>703</v>
      </c>
      <c r="B125" s="979" t="s">
        <v>861</v>
      </c>
      <c r="C125" s="944"/>
      <c r="D125" s="945"/>
      <c r="E125" s="994"/>
      <c r="F125" s="994"/>
    </row>
    <row r="126" spans="1:6" s="867" customFormat="1" ht="12.75">
      <c r="A126" s="866"/>
      <c r="B126" s="880" t="s">
        <v>862</v>
      </c>
      <c r="C126" s="944"/>
      <c r="D126" s="945"/>
      <c r="E126" s="994"/>
      <c r="F126" s="994"/>
    </row>
    <row r="127" spans="1:6" s="867" customFormat="1" ht="12.75">
      <c r="A127" s="866"/>
      <c r="B127" s="880" t="s">
        <v>748</v>
      </c>
      <c r="C127" s="944" t="s">
        <v>139</v>
      </c>
      <c r="D127" s="945">
        <v>10</v>
      </c>
      <c r="E127" s="994"/>
      <c r="F127" s="994">
        <f>+D127*E127</f>
        <v>0</v>
      </c>
    </row>
    <row r="128" spans="1:6" s="867" customFormat="1" ht="12.75">
      <c r="A128" s="866"/>
      <c r="B128" s="880"/>
      <c r="C128" s="944"/>
      <c r="D128" s="945"/>
      <c r="E128" s="994"/>
      <c r="F128" s="994"/>
    </row>
    <row r="129" spans="1:21" s="867" customFormat="1" ht="25.5">
      <c r="A129" s="866">
        <f>1+A123</f>
        <v>23</v>
      </c>
      <c r="B129" s="880" t="s">
        <v>1149</v>
      </c>
      <c r="C129" s="881"/>
      <c r="D129" s="893"/>
      <c r="E129" s="998"/>
      <c r="F129" s="998"/>
      <c r="G129" s="947"/>
      <c r="H129" s="947"/>
      <c r="I129" s="947"/>
      <c r="J129" s="947"/>
      <c r="K129" s="947"/>
      <c r="L129" s="947"/>
      <c r="M129" s="947"/>
      <c r="N129" s="947"/>
      <c r="O129" s="947"/>
      <c r="P129" s="947"/>
      <c r="Q129" s="947"/>
      <c r="R129" s="947"/>
      <c r="S129" s="947"/>
      <c r="T129" s="947"/>
      <c r="U129" s="948"/>
    </row>
    <row r="130" spans="1:21" s="867" customFormat="1" ht="12.75">
      <c r="A130" s="882" t="s">
        <v>708</v>
      </c>
      <c r="B130" s="880" t="s">
        <v>860</v>
      </c>
      <c r="C130" s="881"/>
      <c r="D130" s="893"/>
      <c r="E130" s="998"/>
      <c r="F130" s="998"/>
      <c r="G130" s="947"/>
      <c r="H130" s="947"/>
      <c r="I130" s="947"/>
      <c r="J130" s="947"/>
      <c r="K130" s="947"/>
      <c r="L130" s="947"/>
      <c r="M130" s="947"/>
      <c r="N130" s="947"/>
      <c r="O130" s="947"/>
      <c r="P130" s="947"/>
      <c r="Q130" s="947"/>
      <c r="R130" s="947"/>
      <c r="S130" s="947"/>
      <c r="T130" s="947"/>
      <c r="U130" s="948"/>
    </row>
    <row r="131" spans="1:21" s="867" customFormat="1" ht="12.75">
      <c r="A131" s="882" t="s">
        <v>703</v>
      </c>
      <c r="B131" s="979" t="s">
        <v>863</v>
      </c>
      <c r="C131" s="881"/>
      <c r="D131" s="893"/>
      <c r="E131" s="998"/>
      <c r="F131" s="998"/>
      <c r="G131" s="947"/>
      <c r="H131" s="947"/>
      <c r="I131" s="947"/>
      <c r="J131" s="947"/>
      <c r="K131" s="947"/>
      <c r="L131" s="947"/>
      <c r="M131" s="947"/>
      <c r="N131" s="947"/>
      <c r="O131" s="947"/>
      <c r="P131" s="947"/>
      <c r="Q131" s="947"/>
      <c r="R131" s="947"/>
      <c r="S131" s="947"/>
      <c r="T131" s="947"/>
      <c r="U131" s="948"/>
    </row>
    <row r="132" spans="1:21" s="867" customFormat="1" ht="12.75">
      <c r="A132" s="946"/>
      <c r="B132" s="880" t="s">
        <v>864</v>
      </c>
      <c r="C132" s="881"/>
      <c r="D132" s="893"/>
      <c r="E132" s="998"/>
      <c r="F132" s="998"/>
      <c r="G132" s="947"/>
      <c r="H132" s="947"/>
      <c r="I132" s="947"/>
      <c r="J132" s="947"/>
      <c r="K132" s="947"/>
      <c r="L132" s="947"/>
      <c r="M132" s="947"/>
      <c r="N132" s="947"/>
      <c r="O132" s="947"/>
      <c r="P132" s="947"/>
      <c r="Q132" s="947"/>
      <c r="R132" s="947"/>
      <c r="S132" s="947"/>
      <c r="T132" s="947"/>
      <c r="U132" s="948"/>
    </row>
    <row r="133" spans="1:21" s="867" customFormat="1" ht="12.75">
      <c r="A133" s="866"/>
      <c r="B133" s="880" t="s">
        <v>748</v>
      </c>
      <c r="C133" s="881" t="s">
        <v>139</v>
      </c>
      <c r="D133" s="893">
        <v>2</v>
      </c>
      <c r="E133" s="998"/>
      <c r="F133" s="998">
        <f>D133*E133</f>
        <v>0</v>
      </c>
      <c r="G133" s="947"/>
      <c r="H133" s="947"/>
      <c r="I133" s="947"/>
      <c r="J133" s="947"/>
      <c r="K133" s="947"/>
      <c r="L133" s="947"/>
      <c r="M133" s="947"/>
      <c r="N133" s="947"/>
      <c r="O133" s="947"/>
      <c r="P133" s="947"/>
      <c r="Q133" s="947"/>
      <c r="R133" s="947"/>
      <c r="S133" s="947"/>
      <c r="T133" s="947"/>
      <c r="U133" s="948"/>
    </row>
    <row r="134" spans="1:21" s="867" customFormat="1" ht="12.75">
      <c r="A134" s="866"/>
      <c r="B134" s="880"/>
      <c r="C134" s="881"/>
      <c r="D134" s="893"/>
      <c r="E134" s="998"/>
      <c r="F134" s="998"/>
      <c r="G134" s="947"/>
      <c r="H134" s="947"/>
      <c r="I134" s="947"/>
      <c r="J134" s="947"/>
      <c r="K134" s="947"/>
      <c r="L134" s="947"/>
      <c r="M134" s="947"/>
      <c r="N134" s="947"/>
      <c r="O134" s="947"/>
      <c r="P134" s="947"/>
      <c r="Q134" s="947"/>
      <c r="R134" s="947"/>
      <c r="S134" s="947"/>
      <c r="T134" s="947"/>
      <c r="U134" s="948"/>
    </row>
    <row r="135" spans="1:6" s="867" customFormat="1" ht="25.5">
      <c r="A135" s="815">
        <f>1+COUNT(A$3:A127)</f>
        <v>23</v>
      </c>
      <c r="B135" s="880" t="s">
        <v>1150</v>
      </c>
      <c r="C135" s="944"/>
      <c r="D135" s="945"/>
      <c r="E135" s="994"/>
      <c r="F135" s="994"/>
    </row>
    <row r="136" spans="1:6" s="867" customFormat="1" ht="12.75">
      <c r="A136" s="882" t="s">
        <v>708</v>
      </c>
      <c r="B136" s="880" t="s">
        <v>775</v>
      </c>
      <c r="C136" s="944"/>
      <c r="D136" s="945"/>
      <c r="E136" s="994"/>
      <c r="F136" s="994"/>
    </row>
    <row r="137" spans="1:6" s="867" customFormat="1" ht="12.75">
      <c r="A137" s="866"/>
      <c r="B137" s="880" t="s">
        <v>865</v>
      </c>
      <c r="C137" s="944" t="s">
        <v>139</v>
      </c>
      <c r="D137" s="945">
        <v>5</v>
      </c>
      <c r="E137" s="994"/>
      <c r="F137" s="994">
        <f>+D137*E137</f>
        <v>0</v>
      </c>
    </row>
    <row r="138" spans="1:6" s="949" customFormat="1" ht="12.75">
      <c r="A138" s="1006"/>
      <c r="B138" s="980"/>
      <c r="C138" s="981"/>
      <c r="D138" s="982"/>
      <c r="E138" s="999"/>
      <c r="F138" s="999"/>
    </row>
    <row r="139" spans="1:6" s="949" customFormat="1" ht="25.5">
      <c r="A139" s="815">
        <f>1+COUNT(A$3:A138)</f>
        <v>25</v>
      </c>
      <c r="B139" s="983" t="s">
        <v>1151</v>
      </c>
      <c r="C139" s="984"/>
      <c r="D139" s="931"/>
      <c r="E139" s="1000"/>
      <c r="F139" s="1007" t="str">
        <f>IF(D139&lt;&gt;0,D139*E139," ")</f>
        <v> </v>
      </c>
    </row>
    <row r="140" spans="1:6" s="949" customFormat="1" ht="12.75">
      <c r="A140" s="985" t="s">
        <v>708</v>
      </c>
      <c r="B140" s="983" t="s">
        <v>866</v>
      </c>
      <c r="C140" s="984"/>
      <c r="D140" s="931"/>
      <c r="E140" s="1000"/>
      <c r="F140" s="1007" t="str">
        <f>IF(D140&lt;&gt;0,D140*E140," ")</f>
        <v> </v>
      </c>
    </row>
    <row r="141" spans="1:6" s="949" customFormat="1" ht="12.75">
      <c r="A141" s="985" t="s">
        <v>703</v>
      </c>
      <c r="B141" s="983" t="s">
        <v>867</v>
      </c>
      <c r="C141" s="984"/>
      <c r="D141" s="931"/>
      <c r="E141" s="1000"/>
      <c r="F141" s="1007" t="str">
        <f>IF(D141&lt;&gt;0,D141*E141," ")</f>
        <v> </v>
      </c>
    </row>
    <row r="142" spans="1:6" s="949" customFormat="1" ht="12.75">
      <c r="A142" s="1008"/>
      <c r="B142" s="983" t="s">
        <v>868</v>
      </c>
      <c r="C142" s="984"/>
      <c r="D142" s="931"/>
      <c r="E142" s="1000"/>
      <c r="F142" s="1007" t="str">
        <f>IF(D142&lt;&gt;0,D142*E142," ")</f>
        <v> </v>
      </c>
    </row>
    <row r="143" spans="1:6" s="949" customFormat="1" ht="12.75">
      <c r="A143" s="1008"/>
      <c r="B143" s="983" t="s">
        <v>869</v>
      </c>
      <c r="C143" s="984" t="s">
        <v>139</v>
      </c>
      <c r="D143" s="931">
        <v>3</v>
      </c>
      <c r="E143" s="994"/>
      <c r="F143" s="994">
        <f>+D143*E143</f>
        <v>0</v>
      </c>
    </row>
    <row r="144" spans="1:6" s="949" customFormat="1" ht="12.75">
      <c r="A144" s="1006"/>
      <c r="B144" s="980"/>
      <c r="C144" s="981"/>
      <c r="D144" s="982"/>
      <c r="E144" s="999"/>
      <c r="F144" s="999"/>
    </row>
    <row r="145" spans="1:21" s="949" customFormat="1" ht="38.25">
      <c r="A145" s="815">
        <f>1+COUNT(A$3:A144)</f>
        <v>26</v>
      </c>
      <c r="B145" s="980" t="s">
        <v>1152</v>
      </c>
      <c r="C145" s="981"/>
      <c r="D145" s="982"/>
      <c r="E145" s="1001"/>
      <c r="F145" s="1001" t="str">
        <f>IF(D145&lt;&gt;0,D145*E145," ")</f>
        <v> </v>
      </c>
      <c r="G145" s="950"/>
      <c r="H145" s="950"/>
      <c r="I145" s="951"/>
      <c r="J145" s="950"/>
      <c r="K145" s="950"/>
      <c r="L145" s="951"/>
      <c r="M145" s="950"/>
      <c r="N145" s="952"/>
      <c r="O145" s="951"/>
      <c r="P145" s="953"/>
      <c r="Q145" s="953"/>
      <c r="R145" s="953"/>
      <c r="S145" s="953"/>
      <c r="T145" s="953"/>
      <c r="U145" s="953"/>
    </row>
    <row r="146" spans="1:21" s="867" customFormat="1" ht="12.75">
      <c r="A146" s="946" t="s">
        <v>780</v>
      </c>
      <c r="B146" s="880" t="s">
        <v>870</v>
      </c>
      <c r="C146" s="944" t="s">
        <v>167</v>
      </c>
      <c r="D146" s="945">
        <v>6</v>
      </c>
      <c r="E146" s="998"/>
      <c r="F146" s="998">
        <f>IF(D146&lt;&gt;0,D146*E146," ")</f>
        <v>0</v>
      </c>
      <c r="G146" s="954"/>
      <c r="H146" s="954"/>
      <c r="I146" s="955"/>
      <c r="J146" s="954"/>
      <c r="K146" s="954"/>
      <c r="L146" s="955"/>
      <c r="M146" s="954"/>
      <c r="N146" s="956"/>
      <c r="O146" s="955"/>
      <c r="P146" s="954"/>
      <c r="Q146" s="954"/>
      <c r="R146" s="954"/>
      <c r="S146" s="954"/>
      <c r="T146" s="954"/>
      <c r="U146" s="954"/>
    </row>
    <row r="147" spans="1:21" s="806" customFormat="1" ht="12.75">
      <c r="A147" s="830" t="s">
        <v>780</v>
      </c>
      <c r="B147" s="857" t="s">
        <v>871</v>
      </c>
      <c r="C147" s="986" t="s">
        <v>167</v>
      </c>
      <c r="D147" s="945">
        <v>30</v>
      </c>
      <c r="E147" s="1002"/>
      <c r="F147" s="998">
        <f>IF(D147&lt;&gt;0,D147*E147," ")</f>
        <v>0</v>
      </c>
      <c r="G147" s="879"/>
      <c r="H147" s="879"/>
      <c r="I147" s="878"/>
      <c r="J147" s="879"/>
      <c r="K147" s="879"/>
      <c r="L147" s="878"/>
      <c r="M147" s="879"/>
      <c r="N147" s="957"/>
      <c r="O147" s="878"/>
      <c r="P147" s="879"/>
      <c r="Q147" s="879"/>
      <c r="R147" s="879"/>
      <c r="S147" s="879"/>
      <c r="T147" s="879"/>
      <c r="U147" s="879"/>
    </row>
    <row r="148" spans="1:21" s="867" customFormat="1" ht="12.75">
      <c r="A148" s="946"/>
      <c r="B148" s="880"/>
      <c r="C148" s="944"/>
      <c r="D148" s="945"/>
      <c r="E148" s="998"/>
      <c r="F148" s="998"/>
      <c r="G148" s="954"/>
      <c r="H148" s="954"/>
      <c r="I148" s="955"/>
      <c r="J148" s="954"/>
      <c r="K148" s="954"/>
      <c r="L148" s="955"/>
      <c r="M148" s="954"/>
      <c r="N148" s="956"/>
      <c r="O148" s="955"/>
      <c r="P148" s="954"/>
      <c r="Q148" s="954"/>
      <c r="R148" s="954"/>
      <c r="S148" s="954"/>
      <c r="T148" s="954"/>
      <c r="U148" s="954"/>
    </row>
    <row r="149" spans="1:21" s="867" customFormat="1" ht="51">
      <c r="A149" s="815">
        <f>1+COUNT(A$3:A148)</f>
        <v>27</v>
      </c>
      <c r="B149" s="880" t="s">
        <v>1153</v>
      </c>
      <c r="C149" s="944"/>
      <c r="D149" s="945"/>
      <c r="E149" s="998"/>
      <c r="F149" s="998" t="str">
        <f>IF(D149&lt;&gt;0,D149*E149," ")</f>
        <v> </v>
      </c>
      <c r="G149" s="958"/>
      <c r="H149" s="958"/>
      <c r="I149" s="959"/>
      <c r="J149" s="954"/>
      <c r="K149" s="954"/>
      <c r="L149" s="954"/>
      <c r="M149" s="954"/>
      <c r="N149" s="954"/>
      <c r="O149" s="954"/>
      <c r="P149" s="954"/>
      <c r="Q149" s="954"/>
      <c r="R149" s="954"/>
      <c r="S149" s="954"/>
      <c r="T149" s="954"/>
      <c r="U149" s="954"/>
    </row>
    <row r="150" spans="1:21" s="867" customFormat="1" ht="12.75">
      <c r="A150" s="882" t="s">
        <v>708</v>
      </c>
      <c r="B150" s="880" t="s">
        <v>785</v>
      </c>
      <c r="C150" s="944"/>
      <c r="D150" s="945"/>
      <c r="E150" s="998"/>
      <c r="F150" s="998" t="str">
        <f>IF(D150&lt;&gt;0,D150*E150," ")</f>
        <v> </v>
      </c>
      <c r="G150" s="958"/>
      <c r="H150" s="958"/>
      <c r="I150" s="959"/>
      <c r="J150" s="954"/>
      <c r="K150" s="954"/>
      <c r="L150" s="954"/>
      <c r="M150" s="954"/>
      <c r="N150" s="954"/>
      <c r="O150" s="954"/>
      <c r="P150" s="954"/>
      <c r="Q150" s="954"/>
      <c r="R150" s="954"/>
      <c r="S150" s="954"/>
      <c r="T150" s="954"/>
      <c r="U150" s="954"/>
    </row>
    <row r="151" spans="1:21" s="806" customFormat="1" ht="12.75">
      <c r="A151" s="844" t="s">
        <v>703</v>
      </c>
      <c r="B151" s="857" t="s">
        <v>872</v>
      </c>
      <c r="C151" s="944" t="s">
        <v>167</v>
      </c>
      <c r="D151" s="945">
        <v>6</v>
      </c>
      <c r="E151" s="899"/>
      <c r="F151" s="998">
        <f>IF(D151&lt;&gt;0,D151*E151," ")</f>
        <v>0</v>
      </c>
      <c r="G151" s="879"/>
      <c r="H151" s="879"/>
      <c r="I151" s="878"/>
      <c r="J151" s="879"/>
      <c r="K151" s="879"/>
      <c r="L151" s="879"/>
      <c r="M151" s="879"/>
      <c r="N151" s="879"/>
      <c r="O151" s="879"/>
      <c r="P151" s="879"/>
      <c r="Q151" s="879"/>
      <c r="R151" s="879"/>
      <c r="S151" s="879"/>
      <c r="T151" s="879"/>
      <c r="U151" s="879"/>
    </row>
    <row r="152" spans="1:21" s="806" customFormat="1" ht="12.75">
      <c r="A152" s="844" t="s">
        <v>703</v>
      </c>
      <c r="B152" s="857" t="s">
        <v>873</v>
      </c>
      <c r="C152" s="944" t="s">
        <v>167</v>
      </c>
      <c r="D152" s="945">
        <v>18</v>
      </c>
      <c r="E152" s="899"/>
      <c r="F152" s="998">
        <f>IF(D152&lt;&gt;0,D152*E152," ")</f>
        <v>0</v>
      </c>
      <c r="G152" s="879"/>
      <c r="H152" s="879"/>
      <c r="I152" s="878"/>
      <c r="J152" s="879"/>
      <c r="K152" s="879"/>
      <c r="L152" s="879"/>
      <c r="M152" s="879"/>
      <c r="N152" s="879"/>
      <c r="O152" s="879"/>
      <c r="P152" s="879"/>
      <c r="Q152" s="879"/>
      <c r="R152" s="879"/>
      <c r="S152" s="879"/>
      <c r="T152" s="879"/>
      <c r="U152" s="879"/>
    </row>
    <row r="153" spans="1:21" s="867" customFormat="1" ht="12.75">
      <c r="A153" s="882"/>
      <c r="B153" s="880"/>
      <c r="C153" s="944"/>
      <c r="D153" s="945"/>
      <c r="E153" s="998"/>
      <c r="F153" s="998"/>
      <c r="G153" s="954"/>
      <c r="H153" s="954"/>
      <c r="I153" s="955"/>
      <c r="J153" s="954"/>
      <c r="K153" s="954"/>
      <c r="L153" s="954"/>
      <c r="M153" s="954"/>
      <c r="N153" s="954"/>
      <c r="O153" s="954"/>
      <c r="P153" s="954"/>
      <c r="Q153" s="954"/>
      <c r="R153" s="954"/>
      <c r="S153" s="954"/>
      <c r="T153" s="954"/>
      <c r="U153" s="954"/>
    </row>
    <row r="154" spans="1:21" s="867" customFormat="1" ht="63.75">
      <c r="A154" s="815">
        <f>1+COUNT(A$3:A153)</f>
        <v>28</v>
      </c>
      <c r="B154" s="880" t="s">
        <v>1154</v>
      </c>
      <c r="C154" s="944"/>
      <c r="D154" s="945"/>
      <c r="E154" s="998"/>
      <c r="F154" s="998" t="str">
        <f>IF(D154&lt;&gt;0,D154*E154," ")</f>
        <v> </v>
      </c>
      <c r="G154" s="954"/>
      <c r="H154" s="954"/>
      <c r="I154" s="954"/>
      <c r="J154" s="954"/>
      <c r="K154" s="954"/>
      <c r="L154" s="954"/>
      <c r="M154" s="954"/>
      <c r="N154" s="954"/>
      <c r="O154" s="954"/>
      <c r="P154" s="954"/>
      <c r="Q154" s="954"/>
      <c r="R154" s="954"/>
      <c r="S154" s="954"/>
      <c r="T154" s="954"/>
      <c r="U154" s="954"/>
    </row>
    <row r="155" spans="1:21" s="867" customFormat="1" ht="12.75">
      <c r="A155" s="882" t="s">
        <v>703</v>
      </c>
      <c r="B155" s="880" t="s">
        <v>874</v>
      </c>
      <c r="C155" s="944" t="s">
        <v>120</v>
      </c>
      <c r="D155" s="945">
        <v>5</v>
      </c>
      <c r="E155" s="998"/>
      <c r="F155" s="998">
        <f>IF(D155&lt;&gt;0,D155*E155," ")</f>
        <v>0</v>
      </c>
      <c r="G155" s="954"/>
      <c r="H155" s="954"/>
      <c r="I155" s="954"/>
      <c r="J155" s="954"/>
      <c r="K155" s="954"/>
      <c r="L155" s="954"/>
      <c r="M155" s="954"/>
      <c r="N155" s="954"/>
      <c r="O155" s="954"/>
      <c r="P155" s="954"/>
      <c r="Q155" s="954"/>
      <c r="R155" s="954"/>
      <c r="S155" s="954"/>
      <c r="T155" s="954"/>
      <c r="U155" s="954"/>
    </row>
    <row r="156" spans="1:21" s="867" customFormat="1" ht="12.75">
      <c r="A156" s="866"/>
      <c r="B156" s="880"/>
      <c r="C156" s="944"/>
      <c r="D156" s="945"/>
      <c r="E156" s="998"/>
      <c r="F156" s="998" t="str">
        <f>IF(D156&lt;&gt;0,D156*E156," ")</f>
        <v> </v>
      </c>
      <c r="G156" s="954"/>
      <c r="H156" s="954"/>
      <c r="I156" s="954"/>
      <c r="J156" s="954"/>
      <c r="K156" s="954"/>
      <c r="L156" s="954"/>
      <c r="M156" s="954"/>
      <c r="N156" s="954"/>
      <c r="O156" s="954"/>
      <c r="P156" s="954"/>
      <c r="Q156" s="954"/>
      <c r="R156" s="954"/>
      <c r="S156" s="954"/>
      <c r="T156" s="954"/>
      <c r="U156" s="954"/>
    </row>
    <row r="157" spans="1:18" s="867" customFormat="1" ht="38.25">
      <c r="A157" s="815">
        <f>1+COUNT(A$3:A156)</f>
        <v>29</v>
      </c>
      <c r="B157" s="880" t="s">
        <v>1155</v>
      </c>
      <c r="C157" s="944" t="s">
        <v>120</v>
      </c>
      <c r="D157" s="945">
        <v>5</v>
      </c>
      <c r="E157" s="994"/>
      <c r="F157" s="994">
        <f>+D157*E157</f>
        <v>0</v>
      </c>
      <c r="N157" s="868"/>
      <c r="P157" s="868"/>
      <c r="R157" s="868"/>
    </row>
    <row r="158" spans="1:9" s="867" customFormat="1" ht="12.75">
      <c r="A158" s="882"/>
      <c r="B158" s="880"/>
      <c r="C158" s="944"/>
      <c r="D158" s="945"/>
      <c r="E158" s="994"/>
      <c r="F158" s="994"/>
      <c r="G158" s="947"/>
      <c r="H158" s="947"/>
      <c r="I158" s="960"/>
    </row>
    <row r="159" spans="1:18" s="867" customFormat="1" ht="25.5">
      <c r="A159" s="815">
        <f>1+COUNT(A$3:A158)</f>
        <v>30</v>
      </c>
      <c r="B159" s="880" t="s">
        <v>1156</v>
      </c>
      <c r="C159" s="944" t="s">
        <v>120</v>
      </c>
      <c r="D159" s="945">
        <v>1</v>
      </c>
      <c r="E159" s="994"/>
      <c r="F159" s="994">
        <f>+D159*E159</f>
        <v>0</v>
      </c>
      <c r="N159" s="868"/>
      <c r="P159" s="868"/>
      <c r="R159" s="868"/>
    </row>
    <row r="160" spans="1:18" s="867" customFormat="1" ht="12.75">
      <c r="A160" s="866"/>
      <c r="B160" s="880"/>
      <c r="C160" s="944"/>
      <c r="D160" s="945"/>
      <c r="E160" s="994"/>
      <c r="F160" s="994"/>
      <c r="N160" s="868"/>
      <c r="P160" s="868"/>
      <c r="R160" s="868"/>
    </row>
    <row r="161" spans="1:6" s="867" customFormat="1" ht="51">
      <c r="A161" s="815">
        <f>1+COUNT(A$3:A160)</f>
        <v>31</v>
      </c>
      <c r="B161" s="880" t="s">
        <v>1157</v>
      </c>
      <c r="C161" s="944" t="s">
        <v>172</v>
      </c>
      <c r="D161" s="945">
        <v>25</v>
      </c>
      <c r="E161" s="994"/>
      <c r="F161" s="994">
        <f>+D161*E161</f>
        <v>0</v>
      </c>
    </row>
    <row r="162" spans="1:6" s="867" customFormat="1" ht="12.75">
      <c r="A162" s="866"/>
      <c r="B162" s="880"/>
      <c r="C162" s="944"/>
      <c r="D162" s="945"/>
      <c r="E162" s="994"/>
      <c r="F162" s="994"/>
    </row>
    <row r="163" spans="1:6" s="867" customFormat="1" ht="25.5">
      <c r="A163" s="815">
        <f>1+COUNT(A$3:A162)</f>
        <v>32</v>
      </c>
      <c r="B163" s="880" t="s">
        <v>1158</v>
      </c>
      <c r="C163" s="944" t="s">
        <v>65</v>
      </c>
      <c r="D163" s="945">
        <v>4</v>
      </c>
      <c r="E163" s="999"/>
      <c r="F163" s="994">
        <f>+D163*E163</f>
        <v>0</v>
      </c>
    </row>
    <row r="164" spans="1:6" s="867" customFormat="1" ht="12.75">
      <c r="A164" s="866"/>
      <c r="B164" s="880"/>
      <c r="C164" s="944"/>
      <c r="D164" s="945"/>
      <c r="E164" s="994"/>
      <c r="F164" s="994"/>
    </row>
    <row r="165" spans="1:6" s="867" customFormat="1" ht="25.5">
      <c r="A165" s="815">
        <f>1+COUNT(A$3:A164)</f>
        <v>33</v>
      </c>
      <c r="B165" s="857" t="s">
        <v>1159</v>
      </c>
      <c r="C165" s="835" t="s">
        <v>139</v>
      </c>
      <c r="D165" s="863">
        <v>12</v>
      </c>
      <c r="E165" s="1002"/>
      <c r="F165" s="1002">
        <f>IF(D165&lt;&gt;0,D165*E165," ")</f>
        <v>0</v>
      </c>
    </row>
    <row r="166" spans="1:6" s="867" customFormat="1" ht="12.75">
      <c r="A166" s="815"/>
      <c r="B166" s="857"/>
      <c r="C166" s="835"/>
      <c r="D166" s="863"/>
      <c r="E166" s="1002"/>
      <c r="F166" s="1002" t="str">
        <f>IF(D166&lt;&gt;0,D166*E166," ")</f>
        <v> </v>
      </c>
    </row>
    <row r="167" spans="1:6" s="867" customFormat="1" ht="25.5">
      <c r="A167" s="815">
        <f>1+COUNT(A$3:A166)</f>
        <v>34</v>
      </c>
      <c r="B167" s="857" t="s">
        <v>1160</v>
      </c>
      <c r="C167" s="835"/>
      <c r="D167" s="863"/>
      <c r="E167" s="1002"/>
      <c r="F167" s="1002" t="str">
        <f>IF(D167&lt;&gt;0,D167*E167," ")</f>
        <v> </v>
      </c>
    </row>
    <row r="168" spans="1:6" s="867" customFormat="1" ht="12.75">
      <c r="A168" s="844" t="s">
        <v>703</v>
      </c>
      <c r="B168" s="857" t="s">
        <v>1161</v>
      </c>
      <c r="C168" s="835" t="s">
        <v>139</v>
      </c>
      <c r="D168" s="863">
        <v>6</v>
      </c>
      <c r="E168" s="1002"/>
      <c r="F168" s="1002">
        <f>IF(D168&lt;&gt;0,D168*E168," ")</f>
        <v>0</v>
      </c>
    </row>
    <row r="169" spans="1:6" s="867" customFormat="1" ht="12.75">
      <c r="A169" s="844" t="s">
        <v>703</v>
      </c>
      <c r="B169" s="857" t="s">
        <v>1162</v>
      </c>
      <c r="C169" s="835" t="s">
        <v>139</v>
      </c>
      <c r="D169" s="863">
        <v>6</v>
      </c>
      <c r="E169" s="1002"/>
      <c r="F169" s="1002">
        <f>IF(D169&lt;&gt;0,D169*E169," ")</f>
        <v>0</v>
      </c>
    </row>
    <row r="170" spans="1:52" s="920" customFormat="1" ht="12.75">
      <c r="A170" s="1005"/>
      <c r="B170" s="987"/>
      <c r="C170" s="930"/>
      <c r="D170" s="931"/>
      <c r="E170" s="992"/>
      <c r="F170" s="1004"/>
      <c r="G170" s="919"/>
      <c r="H170" s="919"/>
      <c r="I170" s="919"/>
      <c r="J170" s="919"/>
      <c r="K170" s="919"/>
      <c r="L170" s="919"/>
      <c r="M170" s="919"/>
      <c r="N170" s="919"/>
      <c r="O170" s="919"/>
      <c r="P170" s="919"/>
      <c r="Q170" s="919"/>
      <c r="R170" s="919"/>
      <c r="S170" s="919"/>
      <c r="T170" s="919"/>
      <c r="U170" s="919"/>
      <c r="V170" s="919"/>
      <c r="W170" s="919"/>
      <c r="X170" s="919"/>
      <c r="Y170" s="919"/>
      <c r="Z170" s="919"/>
      <c r="AA170" s="919"/>
      <c r="AB170" s="919"/>
      <c r="AC170" s="919"/>
      <c r="AD170" s="919"/>
      <c r="AE170" s="919"/>
      <c r="AF170" s="919"/>
      <c r="AG170" s="919"/>
      <c r="AH170" s="919"/>
      <c r="AI170" s="919"/>
      <c r="AJ170" s="919"/>
      <c r="AK170" s="919"/>
      <c r="AL170" s="919"/>
      <c r="AM170" s="919"/>
      <c r="AN170" s="919"/>
      <c r="AO170" s="919"/>
      <c r="AP170" s="919"/>
      <c r="AQ170" s="919"/>
      <c r="AR170" s="919"/>
      <c r="AS170" s="919"/>
      <c r="AT170" s="919"/>
      <c r="AU170" s="919"/>
      <c r="AV170" s="919"/>
      <c r="AW170" s="919"/>
      <c r="AX170" s="919"/>
      <c r="AY170" s="919"/>
      <c r="AZ170" s="919"/>
    </row>
    <row r="171" spans="1:21" ht="38.25">
      <c r="A171" s="815">
        <f>1+COUNT(A$3:A170)</f>
        <v>35</v>
      </c>
      <c r="B171" s="935" t="s">
        <v>875</v>
      </c>
      <c r="C171" s="924" t="s">
        <v>876</v>
      </c>
      <c r="D171" s="925">
        <v>25</v>
      </c>
      <c r="E171" s="995"/>
      <c r="F171" s="898">
        <f>IF(D171&lt;&gt;0,D171*E171," ")</f>
        <v>0</v>
      </c>
      <c r="G171" s="938"/>
      <c r="H171" s="938"/>
      <c r="I171" s="938"/>
      <c r="J171" s="938"/>
      <c r="K171" s="938"/>
      <c r="L171" s="938"/>
      <c r="M171" s="938"/>
      <c r="N171" s="938"/>
      <c r="O171" s="938"/>
      <c r="P171" s="938"/>
      <c r="Q171" s="938"/>
      <c r="R171" s="938"/>
      <c r="S171" s="938"/>
      <c r="T171" s="938"/>
      <c r="U171" s="939"/>
    </row>
    <row r="172" spans="1:6" s="867" customFormat="1" ht="12.75">
      <c r="A172" s="866"/>
      <c r="B172" s="880"/>
      <c r="C172" s="944"/>
      <c r="D172" s="945"/>
      <c r="E172" s="994"/>
      <c r="F172" s="994"/>
    </row>
    <row r="173" spans="1:6" s="867" customFormat="1" ht="38.25">
      <c r="A173" s="815">
        <f>1+COUNT(A$3:A172)</f>
        <v>36</v>
      </c>
      <c r="B173" s="935" t="s">
        <v>1163</v>
      </c>
      <c r="C173" s="926"/>
      <c r="D173" s="926"/>
      <c r="E173" s="994"/>
      <c r="F173" s="994"/>
    </row>
    <row r="174" spans="1:6" s="867" customFormat="1" ht="12.75">
      <c r="A174" s="941"/>
      <c r="B174" s="935" t="s">
        <v>877</v>
      </c>
      <c r="C174" s="924" t="s">
        <v>139</v>
      </c>
      <c r="D174" s="988">
        <v>1</v>
      </c>
      <c r="E174" s="994"/>
      <c r="F174" s="994">
        <f>+D174*E174</f>
        <v>0</v>
      </c>
    </row>
    <row r="175" spans="1:6" s="819" customFormat="1" ht="12.75">
      <c r="A175" s="815"/>
      <c r="B175" s="857"/>
      <c r="C175" s="835"/>
      <c r="D175" s="854"/>
      <c r="E175" s="822"/>
      <c r="F175" s="822" t="str">
        <f>IF(D175&lt;&gt;0,D175*E175," ")</f>
        <v> </v>
      </c>
    </row>
    <row r="176" spans="1:6" s="819" customFormat="1" ht="63.75">
      <c r="A176" s="815">
        <f>1+COUNT(A$3:A175)</f>
        <v>37</v>
      </c>
      <c r="B176" s="857" t="s">
        <v>1164</v>
      </c>
      <c r="C176" s="835" t="s">
        <v>65</v>
      </c>
      <c r="D176" s="854">
        <v>8</v>
      </c>
      <c r="E176" s="822"/>
      <c r="F176" s="822">
        <f>+D176*E176</f>
        <v>0</v>
      </c>
    </row>
    <row r="177" spans="1:6" s="841" customFormat="1" ht="12.75">
      <c r="A177" s="842"/>
      <c r="B177" s="964"/>
      <c r="C177" s="839"/>
      <c r="D177" s="896"/>
      <c r="E177" s="849"/>
      <c r="F177" s="822"/>
    </row>
    <row r="178" spans="1:6" s="968" customFormat="1" ht="12.75">
      <c r="A178" s="965"/>
      <c r="B178" s="989" t="str">
        <f>B2</f>
        <v>KOTLARNA, TOPLOTNA ČRPALKA</v>
      </c>
      <c r="C178" s="966"/>
      <c r="D178" s="967"/>
      <c r="E178" s="1003"/>
      <c r="F178" s="1010">
        <f>SUM(F3:F177)</f>
        <v>0</v>
      </c>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V110"/>
  <sheetViews>
    <sheetView view="pageBreakPreview" zoomScaleSheetLayoutView="100" zoomScalePageLayoutView="0" workbookViewId="0" topLeftCell="A1">
      <selection activeCell="F1" sqref="F1"/>
    </sheetView>
  </sheetViews>
  <sheetFormatPr defaultColWidth="9.140625" defaultRowHeight="12.75"/>
  <cols>
    <col min="1" max="1" width="6.57421875" style="941" customWidth="1"/>
    <col min="2" max="2" width="47.00390625" style="1012" customWidth="1"/>
    <col min="3" max="3" width="5.00390625" style="962" customWidth="1"/>
    <col min="4" max="4" width="5.8515625" style="963" customWidth="1"/>
    <col min="5" max="5" width="8.421875" style="1013" customWidth="1"/>
    <col min="6" max="6" width="9.28125" style="1014" customWidth="1"/>
    <col min="7" max="7" width="9.140625" style="1015" customWidth="1"/>
    <col min="8" max="9" width="9.140625" style="1016" customWidth="1"/>
    <col min="10" max="10" width="9.00390625" style="1017" bestFit="1" customWidth="1"/>
    <col min="11" max="21" width="9.140625" style="1015" customWidth="1"/>
    <col min="22" max="22" width="9.140625" style="1018" customWidth="1"/>
    <col min="23" max="16384" width="9.140625" style="961" customWidth="1"/>
  </cols>
  <sheetData>
    <row r="1" spans="1:6" s="912" customFormat="1" ht="12.75">
      <c r="A1" s="908" t="s">
        <v>878</v>
      </c>
      <c r="B1" s="1011" t="s">
        <v>879</v>
      </c>
      <c r="C1" s="910"/>
      <c r="D1" s="911"/>
      <c r="E1" s="990"/>
      <c r="F1" s="1009">
        <f>+F85</f>
        <v>0</v>
      </c>
    </row>
    <row r="2" spans="2:6" ht="12.75">
      <c r="B2" s="1021"/>
      <c r="C2" s="924"/>
      <c r="D2" s="988"/>
      <c r="E2" s="1057"/>
      <c r="F2" s="1057" t="str">
        <f>IF(D2&lt;&gt;0,D2*E2," ")</f>
        <v> </v>
      </c>
    </row>
    <row r="3" spans="1:6" ht="38.25">
      <c r="A3" s="842">
        <f>1+COUNT(A$2:A2)</f>
        <v>1</v>
      </c>
      <c r="B3" s="1021" t="s">
        <v>1165</v>
      </c>
      <c r="C3" s="924"/>
      <c r="D3" s="988"/>
      <c r="E3" s="1057"/>
      <c r="F3" s="1057" t="str">
        <f aca="true" t="shared" si="0" ref="F3:F38">IF(D3&lt;&gt;0,D3*E3," ")</f>
        <v> </v>
      </c>
    </row>
    <row r="4" spans="1:6" ht="12.75">
      <c r="A4" s="922" t="s">
        <v>822</v>
      </c>
      <c r="B4" s="1019" t="s">
        <v>880</v>
      </c>
      <c r="C4" s="924"/>
      <c r="D4" s="988"/>
      <c r="E4" s="1057"/>
      <c r="F4" s="1057" t="str">
        <f t="shared" si="0"/>
        <v> </v>
      </c>
    </row>
    <row r="5" spans="1:6" ht="12.75">
      <c r="A5" s="922" t="s">
        <v>780</v>
      </c>
      <c r="B5" s="1022">
        <v>1016703</v>
      </c>
      <c r="C5" s="924"/>
      <c r="D5" s="988"/>
      <c r="E5" s="1057"/>
      <c r="F5" s="1057" t="str">
        <f t="shared" si="0"/>
        <v> </v>
      </c>
    </row>
    <row r="6" spans="2:6" ht="12.75">
      <c r="B6" s="1021" t="s">
        <v>881</v>
      </c>
      <c r="C6" s="924"/>
      <c r="D6" s="988"/>
      <c r="E6" s="1057"/>
      <c r="F6" s="1057" t="str">
        <f t="shared" si="0"/>
        <v> </v>
      </c>
    </row>
    <row r="7" spans="2:6" ht="12.75">
      <c r="B7" s="1021" t="s">
        <v>882</v>
      </c>
      <c r="C7" s="924" t="s">
        <v>120</v>
      </c>
      <c r="D7" s="988">
        <v>580</v>
      </c>
      <c r="E7" s="1057"/>
      <c r="F7" s="1057">
        <f t="shared" si="0"/>
        <v>0</v>
      </c>
    </row>
    <row r="8" spans="2:6" ht="12.75">
      <c r="B8" s="1021"/>
      <c r="C8" s="924"/>
      <c r="D8" s="988"/>
      <c r="E8" s="1057"/>
      <c r="F8" s="1057" t="str">
        <f t="shared" si="0"/>
        <v> </v>
      </c>
    </row>
    <row r="9" spans="1:22" s="867" customFormat="1" ht="38.25">
      <c r="A9" s="842">
        <f>1+COUNT(A$2:A8)</f>
        <v>2</v>
      </c>
      <c r="B9" s="1019" t="s">
        <v>883</v>
      </c>
      <c r="C9" s="881"/>
      <c r="D9" s="893"/>
      <c r="E9" s="905"/>
      <c r="F9" s="905" t="str">
        <f t="shared" si="0"/>
        <v> </v>
      </c>
      <c r="G9" s="947"/>
      <c r="H9" s="954"/>
      <c r="I9" s="954"/>
      <c r="J9" s="1020"/>
      <c r="K9" s="947"/>
      <c r="L9" s="947"/>
      <c r="M9" s="947"/>
      <c r="N9" s="947"/>
      <c r="O9" s="947"/>
      <c r="P9" s="947"/>
      <c r="Q9" s="947"/>
      <c r="R9" s="947"/>
      <c r="S9" s="947"/>
      <c r="T9" s="947"/>
      <c r="U9" s="947"/>
      <c r="V9" s="948"/>
    </row>
    <row r="10" spans="1:22" s="867" customFormat="1" ht="12.75">
      <c r="A10" s="946" t="s">
        <v>822</v>
      </c>
      <c r="B10" s="1019" t="s">
        <v>880</v>
      </c>
      <c r="C10" s="881"/>
      <c r="D10" s="893"/>
      <c r="E10" s="905"/>
      <c r="F10" s="905" t="str">
        <f t="shared" si="0"/>
        <v> </v>
      </c>
      <c r="G10" s="947"/>
      <c r="H10" s="954"/>
      <c r="I10" s="954"/>
      <c r="J10" s="1020"/>
      <c r="K10" s="947"/>
      <c r="L10" s="947"/>
      <c r="M10" s="947"/>
      <c r="N10" s="947"/>
      <c r="O10" s="947"/>
      <c r="P10" s="947"/>
      <c r="Q10" s="947"/>
      <c r="R10" s="947"/>
      <c r="S10" s="947"/>
      <c r="T10" s="947"/>
      <c r="U10" s="947"/>
      <c r="V10" s="948"/>
    </row>
    <row r="11" spans="1:22" s="867" customFormat="1" ht="12.75">
      <c r="A11" s="946" t="s">
        <v>780</v>
      </c>
      <c r="B11" s="1019"/>
      <c r="C11" s="881" t="s">
        <v>876</v>
      </c>
      <c r="D11" s="893">
        <v>90</v>
      </c>
      <c r="E11" s="905"/>
      <c r="F11" s="905">
        <f t="shared" si="0"/>
        <v>0</v>
      </c>
      <c r="G11" s="947"/>
      <c r="H11" s="954"/>
      <c r="I11" s="954"/>
      <c r="J11" s="1020"/>
      <c r="K11" s="947"/>
      <c r="L11" s="947"/>
      <c r="M11" s="947"/>
      <c r="N11" s="947"/>
      <c r="O11" s="947"/>
      <c r="P11" s="947"/>
      <c r="Q11" s="947"/>
      <c r="R11" s="947"/>
      <c r="S11" s="947"/>
      <c r="T11" s="947"/>
      <c r="U11" s="947"/>
      <c r="V11" s="948"/>
    </row>
    <row r="12" spans="1:22" s="867" customFormat="1" ht="12.75">
      <c r="A12" s="866"/>
      <c r="B12" s="1019"/>
      <c r="C12" s="881"/>
      <c r="D12" s="893"/>
      <c r="E12" s="905"/>
      <c r="F12" s="905" t="str">
        <f t="shared" si="0"/>
        <v> </v>
      </c>
      <c r="G12" s="947"/>
      <c r="H12" s="954"/>
      <c r="I12" s="954"/>
      <c r="J12" s="1020"/>
      <c r="K12" s="947"/>
      <c r="L12" s="947"/>
      <c r="M12" s="947"/>
      <c r="N12" s="947"/>
      <c r="O12" s="947"/>
      <c r="P12" s="947"/>
      <c r="Q12" s="947"/>
      <c r="R12" s="947"/>
      <c r="S12" s="947"/>
      <c r="T12" s="947"/>
      <c r="U12" s="947"/>
      <c r="V12" s="948"/>
    </row>
    <row r="13" spans="1:22" s="867" customFormat="1" ht="38.25">
      <c r="A13" s="842">
        <f>1+COUNT(A$2:A12)</f>
        <v>3</v>
      </c>
      <c r="B13" s="1019" t="s">
        <v>1166</v>
      </c>
      <c r="C13" s="881"/>
      <c r="D13" s="893"/>
      <c r="E13" s="905"/>
      <c r="F13" s="905" t="str">
        <f t="shared" si="0"/>
        <v> </v>
      </c>
      <c r="G13" s="947"/>
      <c r="H13" s="954"/>
      <c r="I13" s="954"/>
      <c r="J13" s="1020"/>
      <c r="K13" s="947"/>
      <c r="L13" s="947"/>
      <c r="M13" s="947"/>
      <c r="N13" s="947"/>
      <c r="O13" s="947"/>
      <c r="P13" s="947"/>
      <c r="Q13" s="947"/>
      <c r="R13" s="947"/>
      <c r="S13" s="947"/>
      <c r="T13" s="947"/>
      <c r="U13" s="947"/>
      <c r="V13" s="948"/>
    </row>
    <row r="14" spans="1:22" s="867" customFormat="1" ht="12.75">
      <c r="A14" s="946" t="s">
        <v>822</v>
      </c>
      <c r="B14" s="1019" t="s">
        <v>880</v>
      </c>
      <c r="C14" s="881"/>
      <c r="D14" s="893"/>
      <c r="E14" s="905"/>
      <c r="F14" s="905" t="str">
        <f t="shared" si="0"/>
        <v> </v>
      </c>
      <c r="G14" s="947"/>
      <c r="H14" s="954"/>
      <c r="I14" s="954"/>
      <c r="J14" s="1020"/>
      <c r="K14" s="947"/>
      <c r="L14" s="947"/>
      <c r="M14" s="947"/>
      <c r="N14" s="947"/>
      <c r="O14" s="947"/>
      <c r="P14" s="947"/>
      <c r="Q14" s="947"/>
      <c r="R14" s="947"/>
      <c r="S14" s="947"/>
      <c r="T14" s="947"/>
      <c r="U14" s="947"/>
      <c r="V14" s="948"/>
    </row>
    <row r="15" spans="1:22" s="867" customFormat="1" ht="12.75">
      <c r="A15" s="946" t="s">
        <v>780</v>
      </c>
      <c r="B15" s="1019"/>
      <c r="C15" s="881" t="s">
        <v>167</v>
      </c>
      <c r="D15" s="893">
        <v>440</v>
      </c>
      <c r="E15" s="905"/>
      <c r="F15" s="905">
        <f t="shared" si="0"/>
        <v>0</v>
      </c>
      <c r="G15" s="947"/>
      <c r="H15" s="954"/>
      <c r="I15" s="954"/>
      <c r="J15" s="1020"/>
      <c r="K15" s="947"/>
      <c r="L15" s="947"/>
      <c r="M15" s="947"/>
      <c r="N15" s="947"/>
      <c r="O15" s="947"/>
      <c r="P15" s="947"/>
      <c r="Q15" s="947"/>
      <c r="R15" s="947"/>
      <c r="S15" s="947"/>
      <c r="T15" s="947"/>
      <c r="U15" s="947"/>
      <c r="V15" s="948"/>
    </row>
    <row r="16" spans="1:22" s="867" customFormat="1" ht="12.75">
      <c r="A16" s="866"/>
      <c r="B16" s="1019"/>
      <c r="C16" s="881"/>
      <c r="D16" s="893"/>
      <c r="E16" s="905"/>
      <c r="F16" s="905" t="str">
        <f t="shared" si="0"/>
        <v> </v>
      </c>
      <c r="G16" s="947"/>
      <c r="H16" s="954"/>
      <c r="I16" s="954"/>
      <c r="J16" s="1020"/>
      <c r="K16" s="947"/>
      <c r="L16" s="947"/>
      <c r="M16" s="947"/>
      <c r="N16" s="947"/>
      <c r="O16" s="947"/>
      <c r="P16" s="947"/>
      <c r="Q16" s="947"/>
      <c r="R16" s="947"/>
      <c r="S16" s="947"/>
      <c r="T16" s="947"/>
      <c r="U16" s="947"/>
      <c r="V16" s="948"/>
    </row>
    <row r="17" spans="1:22" s="867" customFormat="1" ht="12.75">
      <c r="A17" s="842">
        <f>1+COUNT(A$2:A16)</f>
        <v>4</v>
      </c>
      <c r="B17" s="1019" t="s">
        <v>884</v>
      </c>
      <c r="C17" s="881"/>
      <c r="D17" s="893"/>
      <c r="E17" s="905"/>
      <c r="F17" s="905" t="str">
        <f t="shared" si="0"/>
        <v> </v>
      </c>
      <c r="G17" s="947"/>
      <c r="H17" s="954"/>
      <c r="I17" s="954"/>
      <c r="J17" s="1020"/>
      <c r="K17" s="947"/>
      <c r="L17" s="947"/>
      <c r="M17" s="947"/>
      <c r="N17" s="947"/>
      <c r="O17" s="947"/>
      <c r="P17" s="947"/>
      <c r="Q17" s="947"/>
      <c r="R17" s="947"/>
      <c r="S17" s="947"/>
      <c r="T17" s="947"/>
      <c r="U17" s="947"/>
      <c r="V17" s="948"/>
    </row>
    <row r="18" spans="1:22" s="867" customFormat="1" ht="12.75">
      <c r="A18" s="946" t="s">
        <v>822</v>
      </c>
      <c r="B18" s="1019" t="s">
        <v>880</v>
      </c>
      <c r="C18" s="881"/>
      <c r="D18" s="893"/>
      <c r="E18" s="905"/>
      <c r="F18" s="905" t="str">
        <f t="shared" si="0"/>
        <v> </v>
      </c>
      <c r="G18" s="947"/>
      <c r="H18" s="954"/>
      <c r="I18" s="954"/>
      <c r="J18" s="1020"/>
      <c r="K18" s="947"/>
      <c r="L18" s="947"/>
      <c r="M18" s="947"/>
      <c r="N18" s="947"/>
      <c r="O18" s="947"/>
      <c r="P18" s="947"/>
      <c r="Q18" s="947"/>
      <c r="R18" s="947"/>
      <c r="S18" s="947"/>
      <c r="T18" s="947"/>
      <c r="U18" s="947"/>
      <c r="V18" s="948"/>
    </row>
    <row r="19" spans="1:22" s="867" customFormat="1" ht="12.75">
      <c r="A19" s="946" t="s">
        <v>780</v>
      </c>
      <c r="B19" s="1019"/>
      <c r="C19" s="881" t="s">
        <v>120</v>
      </c>
      <c r="D19" s="893">
        <v>510</v>
      </c>
      <c r="E19" s="905"/>
      <c r="F19" s="905">
        <f t="shared" si="0"/>
        <v>0</v>
      </c>
      <c r="G19" s="947"/>
      <c r="H19" s="954"/>
      <c r="I19" s="954"/>
      <c r="J19" s="1020"/>
      <c r="K19" s="947"/>
      <c r="L19" s="947"/>
      <c r="M19" s="947"/>
      <c r="N19" s="947"/>
      <c r="O19" s="947"/>
      <c r="P19" s="947"/>
      <c r="Q19" s="947"/>
      <c r="R19" s="947"/>
      <c r="S19" s="947"/>
      <c r="T19" s="947"/>
      <c r="U19" s="947"/>
      <c r="V19" s="948"/>
    </row>
    <row r="20" spans="1:22" s="867" customFormat="1" ht="12.75">
      <c r="A20" s="866"/>
      <c r="B20" s="1019"/>
      <c r="C20" s="881"/>
      <c r="D20" s="893"/>
      <c r="E20" s="905"/>
      <c r="F20" s="905" t="str">
        <f t="shared" si="0"/>
        <v> </v>
      </c>
      <c r="G20" s="947"/>
      <c r="H20" s="954"/>
      <c r="I20" s="954"/>
      <c r="J20" s="1020"/>
      <c r="K20" s="947"/>
      <c r="L20" s="947"/>
      <c r="M20" s="947"/>
      <c r="N20" s="947"/>
      <c r="O20" s="947"/>
      <c r="P20" s="947"/>
      <c r="Q20" s="947"/>
      <c r="R20" s="947"/>
      <c r="S20" s="947"/>
      <c r="T20" s="947"/>
      <c r="U20" s="947"/>
      <c r="V20" s="948"/>
    </row>
    <row r="21" spans="1:22" s="867" customFormat="1" ht="38.25">
      <c r="A21" s="842">
        <f>1+COUNT(A$2:A20)</f>
        <v>5</v>
      </c>
      <c r="B21" s="1019" t="s">
        <v>885</v>
      </c>
      <c r="C21" s="881"/>
      <c r="D21" s="893"/>
      <c r="E21" s="905"/>
      <c r="F21" s="905" t="str">
        <f t="shared" si="0"/>
        <v> </v>
      </c>
      <c r="G21" s="947"/>
      <c r="H21" s="954"/>
      <c r="I21" s="954"/>
      <c r="J21" s="1020"/>
      <c r="K21" s="947"/>
      <c r="L21" s="947"/>
      <c r="M21" s="947"/>
      <c r="N21" s="947"/>
      <c r="O21" s="947"/>
      <c r="P21" s="947"/>
      <c r="Q21" s="947"/>
      <c r="R21" s="947"/>
      <c r="S21" s="947"/>
      <c r="T21" s="947"/>
      <c r="U21" s="947"/>
      <c r="V21" s="948"/>
    </row>
    <row r="22" spans="1:22" s="867" customFormat="1" ht="12.75">
      <c r="A22" s="946" t="s">
        <v>822</v>
      </c>
      <c r="B22" s="1019" t="s">
        <v>880</v>
      </c>
      <c r="C22" s="881"/>
      <c r="D22" s="893"/>
      <c r="E22" s="905"/>
      <c r="F22" s="905" t="str">
        <f t="shared" si="0"/>
        <v> </v>
      </c>
      <c r="G22" s="947"/>
      <c r="H22" s="954"/>
      <c r="I22" s="954"/>
      <c r="J22" s="1020"/>
      <c r="K22" s="947"/>
      <c r="L22" s="947"/>
      <c r="M22" s="947"/>
      <c r="N22" s="947"/>
      <c r="O22" s="947"/>
      <c r="P22" s="947"/>
      <c r="Q22" s="947"/>
      <c r="R22" s="947"/>
      <c r="S22" s="947"/>
      <c r="T22" s="947"/>
      <c r="U22" s="947"/>
      <c r="V22" s="948"/>
    </row>
    <row r="23" spans="1:22" s="867" customFormat="1" ht="12.75">
      <c r="A23" s="946" t="s">
        <v>780</v>
      </c>
      <c r="B23" s="1019" t="s">
        <v>886</v>
      </c>
      <c r="C23" s="881" t="s">
        <v>167</v>
      </c>
      <c r="D23" s="893">
        <v>3050</v>
      </c>
      <c r="E23" s="905"/>
      <c r="F23" s="905">
        <f t="shared" si="0"/>
        <v>0</v>
      </c>
      <c r="G23" s="947"/>
      <c r="H23" s="954"/>
      <c r="I23" s="954"/>
      <c r="J23" s="1020"/>
      <c r="K23" s="947"/>
      <c r="L23" s="947"/>
      <c r="M23" s="947"/>
      <c r="N23" s="947"/>
      <c r="O23" s="947"/>
      <c r="P23" s="947"/>
      <c r="Q23" s="947"/>
      <c r="R23" s="947"/>
      <c r="S23" s="947"/>
      <c r="T23" s="947"/>
      <c r="U23" s="947"/>
      <c r="V23" s="948"/>
    </row>
    <row r="24" spans="1:22" s="867" customFormat="1" ht="12.75">
      <c r="A24" s="866"/>
      <c r="B24" s="1019"/>
      <c r="C24" s="881"/>
      <c r="D24" s="893"/>
      <c r="E24" s="905"/>
      <c r="F24" s="905" t="str">
        <f t="shared" si="0"/>
        <v> </v>
      </c>
      <c r="G24" s="947"/>
      <c r="H24" s="954"/>
      <c r="I24" s="954"/>
      <c r="J24" s="1020"/>
      <c r="K24" s="947"/>
      <c r="L24" s="947"/>
      <c r="M24" s="947"/>
      <c r="N24" s="947"/>
      <c r="O24" s="947"/>
      <c r="P24" s="947"/>
      <c r="Q24" s="947"/>
      <c r="R24" s="947"/>
      <c r="S24" s="947"/>
      <c r="T24" s="947"/>
      <c r="U24" s="947"/>
      <c r="V24" s="948"/>
    </row>
    <row r="25" spans="1:22" s="867" customFormat="1" ht="25.5">
      <c r="A25" s="842">
        <f>1+COUNT(A$2:A24)</f>
        <v>6</v>
      </c>
      <c r="B25" s="1019" t="s">
        <v>1167</v>
      </c>
      <c r="C25" s="881"/>
      <c r="D25" s="893"/>
      <c r="E25" s="905"/>
      <c r="F25" s="905" t="str">
        <f t="shared" si="0"/>
        <v> </v>
      </c>
      <c r="G25" s="947"/>
      <c r="H25" s="954"/>
      <c r="I25" s="954"/>
      <c r="J25" s="1020"/>
      <c r="K25" s="947"/>
      <c r="L25" s="947"/>
      <c r="M25" s="947"/>
      <c r="N25" s="947"/>
      <c r="O25" s="947"/>
      <c r="P25" s="947"/>
      <c r="Q25" s="947"/>
      <c r="R25" s="947"/>
      <c r="S25" s="947"/>
      <c r="T25" s="947"/>
      <c r="U25" s="947"/>
      <c r="V25" s="948"/>
    </row>
    <row r="26" spans="1:22" s="867" customFormat="1" ht="12.75">
      <c r="A26" s="946" t="s">
        <v>822</v>
      </c>
      <c r="B26" s="1019" t="s">
        <v>880</v>
      </c>
      <c r="C26" s="881"/>
      <c r="D26" s="893"/>
      <c r="E26" s="905"/>
      <c r="F26" s="905" t="str">
        <f t="shared" si="0"/>
        <v> </v>
      </c>
      <c r="G26" s="947"/>
      <c r="H26" s="954"/>
      <c r="I26" s="954"/>
      <c r="J26" s="1020"/>
      <c r="K26" s="947"/>
      <c r="L26" s="947"/>
      <c r="M26" s="947"/>
      <c r="N26" s="947"/>
      <c r="O26" s="947"/>
      <c r="P26" s="947"/>
      <c r="Q26" s="947"/>
      <c r="R26" s="947"/>
      <c r="S26" s="947"/>
      <c r="T26" s="947"/>
      <c r="U26" s="947"/>
      <c r="V26" s="948"/>
    </row>
    <row r="27" spans="1:22" s="867" customFormat="1" ht="12.75">
      <c r="A27" s="946" t="s">
        <v>780</v>
      </c>
      <c r="B27" s="1052" t="s">
        <v>887</v>
      </c>
      <c r="C27" s="881" t="s">
        <v>139</v>
      </c>
      <c r="D27" s="893">
        <v>52</v>
      </c>
      <c r="E27" s="905"/>
      <c r="F27" s="905">
        <f t="shared" si="0"/>
        <v>0</v>
      </c>
      <c r="G27" s="947"/>
      <c r="H27" s="954"/>
      <c r="I27" s="954"/>
      <c r="J27" s="1020"/>
      <c r="K27" s="947"/>
      <c r="L27" s="947"/>
      <c r="M27" s="947"/>
      <c r="N27" s="947"/>
      <c r="O27" s="947"/>
      <c r="P27" s="947"/>
      <c r="Q27" s="947"/>
      <c r="R27" s="947"/>
      <c r="S27" s="947"/>
      <c r="T27" s="947"/>
      <c r="U27" s="947"/>
      <c r="V27" s="948"/>
    </row>
    <row r="28" spans="1:22" s="867" customFormat="1" ht="12.75">
      <c r="A28" s="866"/>
      <c r="B28" s="1019"/>
      <c r="C28" s="881"/>
      <c r="D28" s="893"/>
      <c r="E28" s="905"/>
      <c r="F28" s="905" t="str">
        <f t="shared" si="0"/>
        <v> </v>
      </c>
      <c r="G28" s="947"/>
      <c r="H28" s="954"/>
      <c r="I28" s="954"/>
      <c r="J28" s="1020"/>
      <c r="K28" s="947"/>
      <c r="L28" s="947"/>
      <c r="M28" s="947"/>
      <c r="N28" s="947"/>
      <c r="O28" s="947"/>
      <c r="P28" s="947"/>
      <c r="Q28" s="947"/>
      <c r="R28" s="947"/>
      <c r="S28" s="947"/>
      <c r="T28" s="947"/>
      <c r="U28" s="947"/>
      <c r="V28" s="948"/>
    </row>
    <row r="29" spans="1:22" s="867" customFormat="1" ht="38.25">
      <c r="A29" s="842">
        <f>1+COUNT(A$2:A28)</f>
        <v>7</v>
      </c>
      <c r="B29" s="1019" t="s">
        <v>888</v>
      </c>
      <c r="C29" s="881"/>
      <c r="D29" s="893"/>
      <c r="E29" s="905"/>
      <c r="F29" s="905" t="str">
        <f t="shared" si="0"/>
        <v> </v>
      </c>
      <c r="G29" s="947"/>
      <c r="H29" s="954"/>
      <c r="I29" s="954"/>
      <c r="J29" s="1020"/>
      <c r="K29" s="947"/>
      <c r="L29" s="947"/>
      <c r="M29" s="947"/>
      <c r="N29" s="947"/>
      <c r="O29" s="947"/>
      <c r="P29" s="947"/>
      <c r="Q29" s="947"/>
      <c r="R29" s="947"/>
      <c r="S29" s="947"/>
      <c r="T29" s="947"/>
      <c r="U29" s="947"/>
      <c r="V29" s="948"/>
    </row>
    <row r="30" spans="1:22" s="867" customFormat="1" ht="12.75">
      <c r="A30" s="946" t="s">
        <v>822</v>
      </c>
      <c r="B30" s="1019" t="s">
        <v>880</v>
      </c>
      <c r="C30" s="881"/>
      <c r="D30" s="893"/>
      <c r="E30" s="905"/>
      <c r="F30" s="905" t="str">
        <f t="shared" si="0"/>
        <v> </v>
      </c>
      <c r="G30" s="947"/>
      <c r="H30" s="954"/>
      <c r="I30" s="954"/>
      <c r="J30" s="1020"/>
      <c r="K30" s="947"/>
      <c r="L30" s="947"/>
      <c r="M30" s="947"/>
      <c r="N30" s="947"/>
      <c r="O30" s="947"/>
      <c r="P30" s="947"/>
      <c r="Q30" s="947"/>
      <c r="R30" s="947"/>
      <c r="S30" s="947"/>
      <c r="T30" s="947"/>
      <c r="U30" s="947"/>
      <c r="V30" s="948"/>
    </row>
    <row r="31" spans="1:22" s="867" customFormat="1" ht="12.75">
      <c r="A31" s="946" t="s">
        <v>780</v>
      </c>
      <c r="B31" s="1053" t="s">
        <v>889</v>
      </c>
      <c r="C31" s="881"/>
      <c r="D31" s="893"/>
      <c r="E31" s="905"/>
      <c r="F31" s="905"/>
      <c r="G31" s="947"/>
      <c r="H31" s="954"/>
      <c r="I31" s="954"/>
      <c r="J31" s="1020"/>
      <c r="K31" s="947"/>
      <c r="L31" s="947"/>
      <c r="M31" s="947"/>
      <c r="N31" s="947"/>
      <c r="O31" s="947"/>
      <c r="P31" s="947"/>
      <c r="Q31" s="947"/>
      <c r="R31" s="947"/>
      <c r="S31" s="947"/>
      <c r="T31" s="947"/>
      <c r="U31" s="947"/>
      <c r="V31" s="948"/>
    </row>
    <row r="32" spans="1:22" s="867" customFormat="1" ht="12.75">
      <c r="A32" s="894"/>
      <c r="B32" s="1019" t="s">
        <v>890</v>
      </c>
      <c r="C32" s="881" t="s">
        <v>139</v>
      </c>
      <c r="D32" s="893">
        <v>1</v>
      </c>
      <c r="E32" s="905"/>
      <c r="F32" s="905">
        <f>IF(D32&lt;&gt;0,D32*E32," ")</f>
        <v>0</v>
      </c>
      <c r="G32" s="947"/>
      <c r="H32" s="954"/>
      <c r="I32" s="954"/>
      <c r="J32" s="1020"/>
      <c r="K32" s="947"/>
      <c r="L32" s="947"/>
      <c r="M32" s="947"/>
      <c r="N32" s="947"/>
      <c r="O32" s="947"/>
      <c r="P32" s="947"/>
      <c r="Q32" s="947"/>
      <c r="R32" s="947"/>
      <c r="S32" s="947"/>
      <c r="T32" s="947"/>
      <c r="U32" s="947"/>
      <c r="V32" s="948"/>
    </row>
    <row r="33" spans="1:22" s="867" customFormat="1" ht="12.75">
      <c r="A33" s="894"/>
      <c r="B33" s="1019" t="s">
        <v>891</v>
      </c>
      <c r="C33" s="881" t="s">
        <v>139</v>
      </c>
      <c r="D33" s="893">
        <v>1</v>
      </c>
      <c r="E33" s="905"/>
      <c r="F33" s="905">
        <f>IF(D33&lt;&gt;0,D33*E33," ")</f>
        <v>0</v>
      </c>
      <c r="G33" s="947"/>
      <c r="H33" s="954"/>
      <c r="I33" s="954"/>
      <c r="J33" s="1020"/>
      <c r="K33" s="947"/>
      <c r="L33" s="947"/>
      <c r="M33" s="947"/>
      <c r="N33" s="947"/>
      <c r="O33" s="947"/>
      <c r="P33" s="947"/>
      <c r="Q33" s="947"/>
      <c r="R33" s="947"/>
      <c r="S33" s="947"/>
      <c r="T33" s="947"/>
      <c r="U33" s="947"/>
      <c r="V33" s="948"/>
    </row>
    <row r="34" spans="1:22" s="867" customFormat="1" ht="12.75">
      <c r="A34" s="894"/>
      <c r="B34" s="1019" t="s">
        <v>892</v>
      </c>
      <c r="C34" s="881" t="s">
        <v>139</v>
      </c>
      <c r="D34" s="893">
        <v>2</v>
      </c>
      <c r="E34" s="905"/>
      <c r="F34" s="905">
        <f t="shared" si="0"/>
        <v>0</v>
      </c>
      <c r="G34" s="947"/>
      <c r="H34" s="954"/>
      <c r="I34" s="954"/>
      <c r="J34" s="1020"/>
      <c r="K34" s="947"/>
      <c r="L34" s="947"/>
      <c r="M34" s="947"/>
      <c r="N34" s="947"/>
      <c r="O34" s="947"/>
      <c r="P34" s="947"/>
      <c r="Q34" s="947"/>
      <c r="R34" s="947"/>
      <c r="S34" s="947"/>
      <c r="T34" s="947"/>
      <c r="U34" s="947"/>
      <c r="V34" s="948"/>
    </row>
    <row r="35" spans="1:22" s="867" customFormat="1" ht="12.75">
      <c r="A35" s="866"/>
      <c r="B35" s="1019"/>
      <c r="C35" s="881"/>
      <c r="D35" s="893"/>
      <c r="E35" s="905"/>
      <c r="F35" s="905"/>
      <c r="G35" s="947"/>
      <c r="H35" s="954"/>
      <c r="I35" s="954"/>
      <c r="J35" s="1020"/>
      <c r="K35" s="947"/>
      <c r="L35" s="947"/>
      <c r="M35" s="947"/>
      <c r="N35" s="947"/>
      <c r="O35" s="947"/>
      <c r="P35" s="947"/>
      <c r="Q35" s="947"/>
      <c r="R35" s="947"/>
      <c r="S35" s="947"/>
      <c r="T35" s="947"/>
      <c r="U35" s="947"/>
      <c r="V35" s="948"/>
    </row>
    <row r="36" spans="1:22" s="1202" customFormat="1" ht="178.5">
      <c r="A36" s="842">
        <f>1+COUNT(A$2:A31)</f>
        <v>8</v>
      </c>
      <c r="B36" s="880" t="s">
        <v>1168</v>
      </c>
      <c r="C36" s="1195"/>
      <c r="D36" s="1196"/>
      <c r="E36" s="1197"/>
      <c r="F36" s="1197" t="str">
        <f t="shared" si="0"/>
        <v> </v>
      </c>
      <c r="G36" s="1198"/>
      <c r="H36" s="1199"/>
      <c r="I36" s="1199"/>
      <c r="J36" s="1200"/>
      <c r="K36" s="1198"/>
      <c r="L36" s="1198"/>
      <c r="M36" s="1198"/>
      <c r="N36" s="1198"/>
      <c r="O36" s="1198"/>
      <c r="P36" s="1198"/>
      <c r="Q36" s="1198"/>
      <c r="R36" s="1198"/>
      <c r="S36" s="1198"/>
      <c r="T36" s="1198"/>
      <c r="U36" s="1198"/>
      <c r="V36" s="1201"/>
    </row>
    <row r="37" spans="1:22" s="867" customFormat="1" ht="12.75">
      <c r="A37" s="946" t="s">
        <v>822</v>
      </c>
      <c r="B37" s="1019" t="s">
        <v>880</v>
      </c>
      <c r="C37" s="881"/>
      <c r="D37" s="893"/>
      <c r="E37" s="905"/>
      <c r="F37" s="905" t="str">
        <f t="shared" si="0"/>
        <v> </v>
      </c>
      <c r="G37" s="947"/>
      <c r="H37" s="954"/>
      <c r="I37" s="954"/>
      <c r="J37" s="1020"/>
      <c r="K37" s="947"/>
      <c r="L37" s="947"/>
      <c r="M37" s="947"/>
      <c r="N37" s="947"/>
      <c r="O37" s="947"/>
      <c r="P37" s="947"/>
      <c r="Q37" s="947"/>
      <c r="R37" s="947"/>
      <c r="S37" s="947"/>
      <c r="T37" s="947"/>
      <c r="U37" s="947"/>
      <c r="V37" s="948"/>
    </row>
    <row r="38" spans="1:22" s="867" customFormat="1" ht="12.75">
      <c r="A38" s="946" t="s">
        <v>780</v>
      </c>
      <c r="B38" s="1019" t="s">
        <v>893</v>
      </c>
      <c r="C38" s="881"/>
      <c r="D38" s="893"/>
      <c r="E38" s="905"/>
      <c r="F38" s="905" t="str">
        <f t="shared" si="0"/>
        <v> </v>
      </c>
      <c r="G38" s="947"/>
      <c r="H38" s="954"/>
      <c r="I38" s="954"/>
      <c r="J38" s="1020"/>
      <c r="K38" s="947"/>
      <c r="L38" s="947"/>
      <c r="M38" s="947"/>
      <c r="N38" s="947"/>
      <c r="O38" s="947"/>
      <c r="P38" s="947"/>
      <c r="Q38" s="947"/>
      <c r="R38" s="947"/>
      <c r="S38" s="947"/>
      <c r="T38" s="947"/>
      <c r="U38" s="947"/>
      <c r="V38" s="948"/>
    </row>
    <row r="39" spans="1:22" s="867" customFormat="1" ht="12.75">
      <c r="A39" s="866"/>
      <c r="B39" s="1019" t="s">
        <v>894</v>
      </c>
      <c r="C39" s="881" t="s">
        <v>139</v>
      </c>
      <c r="D39" s="893">
        <v>1</v>
      </c>
      <c r="E39" s="905"/>
      <c r="F39" s="905">
        <f>IF(D39&lt;&gt;0,D39*E39," ")</f>
        <v>0</v>
      </c>
      <c r="G39" s="947"/>
      <c r="H39" s="954"/>
      <c r="I39" s="954"/>
      <c r="J39" s="1020"/>
      <c r="K39" s="947"/>
      <c r="L39" s="947"/>
      <c r="M39" s="947"/>
      <c r="N39" s="947"/>
      <c r="O39" s="947"/>
      <c r="P39" s="947"/>
      <c r="Q39" s="947"/>
      <c r="R39" s="947"/>
      <c r="S39" s="947"/>
      <c r="T39" s="947"/>
      <c r="U39" s="947"/>
      <c r="V39" s="948"/>
    </row>
    <row r="40" spans="1:22" s="867" customFormat="1" ht="12.75">
      <c r="A40" s="866"/>
      <c r="B40" s="1019" t="s">
        <v>895</v>
      </c>
      <c r="C40" s="881" t="s">
        <v>139</v>
      </c>
      <c r="D40" s="893">
        <v>1</v>
      </c>
      <c r="E40" s="905"/>
      <c r="F40" s="905">
        <f>IF(D40&lt;&gt;0,D40*E40," ")</f>
        <v>0</v>
      </c>
      <c r="G40" s="947"/>
      <c r="H40" s="954"/>
      <c r="I40" s="954"/>
      <c r="J40" s="1020"/>
      <c r="K40" s="947"/>
      <c r="L40" s="947"/>
      <c r="M40" s="947"/>
      <c r="N40" s="947"/>
      <c r="O40" s="947"/>
      <c r="P40" s="947"/>
      <c r="Q40" s="947"/>
      <c r="R40" s="947"/>
      <c r="S40" s="947"/>
      <c r="T40" s="947"/>
      <c r="U40" s="947"/>
      <c r="V40" s="948"/>
    </row>
    <row r="41" spans="1:22" s="867" customFormat="1" ht="12.75">
      <c r="A41" s="866"/>
      <c r="B41" s="1019" t="s">
        <v>896</v>
      </c>
      <c r="C41" s="881" t="s">
        <v>139</v>
      </c>
      <c r="D41" s="893">
        <v>1</v>
      </c>
      <c r="E41" s="905"/>
      <c r="F41" s="905">
        <f>IF(D41&lt;&gt;0,D41*E41," ")</f>
        <v>0</v>
      </c>
      <c r="G41" s="947"/>
      <c r="H41" s="954"/>
      <c r="I41" s="954"/>
      <c r="J41" s="1020"/>
      <c r="K41" s="947"/>
      <c r="L41" s="947"/>
      <c r="M41" s="947"/>
      <c r="N41" s="947"/>
      <c r="O41" s="947"/>
      <c r="P41" s="947"/>
      <c r="Q41" s="947"/>
      <c r="R41" s="947"/>
      <c r="S41" s="947"/>
      <c r="T41" s="947"/>
      <c r="U41" s="947"/>
      <c r="V41" s="948"/>
    </row>
    <row r="42" spans="1:22" s="867" customFormat="1" ht="12.75">
      <c r="A42" s="866"/>
      <c r="B42" s="1019" t="s">
        <v>897</v>
      </c>
      <c r="C42" s="881" t="s">
        <v>139</v>
      </c>
      <c r="D42" s="893">
        <v>1</v>
      </c>
      <c r="E42" s="905"/>
      <c r="F42" s="905">
        <f>IF(D42&lt;&gt;0,D42*E42," ")</f>
        <v>0</v>
      </c>
      <c r="G42" s="947"/>
      <c r="H42" s="954"/>
      <c r="I42" s="954"/>
      <c r="J42" s="1020"/>
      <c r="K42" s="947"/>
      <c r="L42" s="947"/>
      <c r="M42" s="947"/>
      <c r="N42" s="947"/>
      <c r="O42" s="947"/>
      <c r="P42" s="947"/>
      <c r="Q42" s="947"/>
      <c r="R42" s="947"/>
      <c r="S42" s="947"/>
      <c r="T42" s="947"/>
      <c r="U42" s="947"/>
      <c r="V42" s="948"/>
    </row>
    <row r="43" spans="1:22" s="867" customFormat="1" ht="12.75">
      <c r="A43" s="866"/>
      <c r="B43" s="1019"/>
      <c r="C43" s="881"/>
      <c r="D43" s="893"/>
      <c r="E43" s="905"/>
      <c r="F43" s="905" t="str">
        <f>IF(D43&lt;&gt;0,D43*E43," ")</f>
        <v> </v>
      </c>
      <c r="G43" s="947"/>
      <c r="H43" s="954"/>
      <c r="I43" s="954"/>
      <c r="J43" s="1020"/>
      <c r="K43" s="947"/>
      <c r="L43" s="947"/>
      <c r="M43" s="947"/>
      <c r="N43" s="947"/>
      <c r="O43" s="947"/>
      <c r="P43" s="947"/>
      <c r="Q43" s="947"/>
      <c r="R43" s="947"/>
      <c r="S43" s="947"/>
      <c r="T43" s="947"/>
      <c r="U43" s="947"/>
      <c r="V43" s="948"/>
    </row>
    <row r="44" spans="1:22" ht="63.75">
      <c r="A44" s="842">
        <f>1+COUNT(A$2:A43)</f>
        <v>9</v>
      </c>
      <c r="B44" s="1021" t="s">
        <v>1169</v>
      </c>
      <c r="C44" s="924"/>
      <c r="D44" s="925"/>
      <c r="E44" s="1058"/>
      <c r="F44" s="1058"/>
      <c r="G44" s="961"/>
      <c r="H44" s="961"/>
      <c r="I44" s="961"/>
      <c r="J44" s="961"/>
      <c r="K44" s="961"/>
      <c r="L44" s="961"/>
      <c r="M44" s="961"/>
      <c r="N44" s="961"/>
      <c r="O44" s="961"/>
      <c r="P44" s="961"/>
      <c r="Q44" s="961"/>
      <c r="R44" s="961"/>
      <c r="S44" s="961"/>
      <c r="T44" s="961"/>
      <c r="U44" s="961"/>
      <c r="V44" s="961"/>
    </row>
    <row r="45" spans="1:22" ht="12.75">
      <c r="A45" s="940" t="s">
        <v>708</v>
      </c>
      <c r="B45" s="1019" t="s">
        <v>880</v>
      </c>
      <c r="C45" s="924"/>
      <c r="D45" s="925"/>
      <c r="E45" s="1058"/>
      <c r="F45" s="1058"/>
      <c r="G45" s="961"/>
      <c r="H45" s="961"/>
      <c r="I45" s="961"/>
      <c r="J45" s="961"/>
      <c r="K45" s="961"/>
      <c r="L45" s="961"/>
      <c r="M45" s="961"/>
      <c r="N45" s="961"/>
      <c r="O45" s="961"/>
      <c r="P45" s="961"/>
      <c r="Q45" s="961"/>
      <c r="R45" s="961"/>
      <c r="S45" s="961"/>
      <c r="T45" s="961"/>
      <c r="U45" s="961"/>
      <c r="V45" s="961"/>
    </row>
    <row r="46" spans="1:22" ht="12.75">
      <c r="A46" s="940" t="s">
        <v>703</v>
      </c>
      <c r="B46" s="1022" t="s">
        <v>898</v>
      </c>
      <c r="C46" s="924"/>
      <c r="D46" s="925"/>
      <c r="E46" s="1058"/>
      <c r="F46" s="1058"/>
      <c r="G46" s="961"/>
      <c r="H46" s="961"/>
      <c r="I46" s="961"/>
      <c r="J46" s="961"/>
      <c r="K46" s="961"/>
      <c r="L46" s="961"/>
      <c r="M46" s="961"/>
      <c r="N46" s="961"/>
      <c r="O46" s="961"/>
      <c r="P46" s="961"/>
      <c r="Q46" s="961"/>
      <c r="R46" s="961"/>
      <c r="S46" s="961"/>
      <c r="T46" s="961"/>
      <c r="U46" s="961"/>
      <c r="V46" s="961"/>
    </row>
    <row r="47" spans="1:22" ht="12.75">
      <c r="A47" s="940"/>
      <c r="B47" s="1022" t="s">
        <v>899</v>
      </c>
      <c r="C47" s="924"/>
      <c r="D47" s="925"/>
      <c r="E47" s="1058"/>
      <c r="F47" s="1058"/>
      <c r="G47" s="961"/>
      <c r="H47" s="961"/>
      <c r="I47" s="961"/>
      <c r="J47" s="961"/>
      <c r="K47" s="961"/>
      <c r="L47" s="961"/>
      <c r="M47" s="961"/>
      <c r="N47" s="961"/>
      <c r="O47" s="961"/>
      <c r="P47" s="961"/>
      <c r="Q47" s="961"/>
      <c r="R47" s="961"/>
      <c r="S47" s="961"/>
      <c r="T47" s="961"/>
      <c r="U47" s="961"/>
      <c r="V47" s="961"/>
    </row>
    <row r="48" spans="1:22" ht="12.75">
      <c r="A48" s="926"/>
      <c r="B48" s="1021" t="s">
        <v>900</v>
      </c>
      <c r="C48" s="924" t="s">
        <v>139</v>
      </c>
      <c r="D48" s="925">
        <v>3</v>
      </c>
      <c r="E48" s="1058"/>
      <c r="F48" s="1058">
        <f>+D48*E48</f>
        <v>0</v>
      </c>
      <c r="G48" s="961"/>
      <c r="H48" s="961"/>
      <c r="I48" s="961"/>
      <c r="J48" s="961"/>
      <c r="K48" s="961"/>
      <c r="L48" s="961"/>
      <c r="M48" s="961"/>
      <c r="N48" s="961"/>
      <c r="O48" s="961"/>
      <c r="P48" s="961"/>
      <c r="Q48" s="961"/>
      <c r="R48" s="961"/>
      <c r="S48" s="961"/>
      <c r="T48" s="961"/>
      <c r="U48" s="961"/>
      <c r="V48" s="961"/>
    </row>
    <row r="49" spans="1:22" ht="12.75">
      <c r="A49" s="940" t="s">
        <v>703</v>
      </c>
      <c r="B49" s="1022" t="s">
        <v>901</v>
      </c>
      <c r="C49" s="924"/>
      <c r="D49" s="925"/>
      <c r="E49" s="1058"/>
      <c r="F49" s="1058"/>
      <c r="G49" s="961"/>
      <c r="H49" s="961"/>
      <c r="I49" s="961"/>
      <c r="J49" s="961"/>
      <c r="K49" s="961"/>
      <c r="L49" s="961"/>
      <c r="M49" s="961"/>
      <c r="N49" s="961"/>
      <c r="O49" s="961"/>
      <c r="P49" s="961"/>
      <c r="Q49" s="961"/>
      <c r="R49" s="961"/>
      <c r="S49" s="961"/>
      <c r="T49" s="961"/>
      <c r="U49" s="961"/>
      <c r="V49" s="961"/>
    </row>
    <row r="50" spans="1:22" ht="12.75">
      <c r="A50" s="940"/>
      <c r="B50" s="1022" t="s">
        <v>902</v>
      </c>
      <c r="C50" s="924"/>
      <c r="D50" s="925"/>
      <c r="E50" s="1058"/>
      <c r="F50" s="1058"/>
      <c r="G50" s="961"/>
      <c r="H50" s="961"/>
      <c r="I50" s="961"/>
      <c r="J50" s="961"/>
      <c r="K50" s="961"/>
      <c r="L50" s="961"/>
      <c r="M50" s="961"/>
      <c r="N50" s="961"/>
      <c r="O50" s="961"/>
      <c r="P50" s="961"/>
      <c r="Q50" s="961"/>
      <c r="R50" s="961"/>
      <c r="S50" s="961"/>
      <c r="T50" s="961"/>
      <c r="U50" s="961"/>
      <c r="V50" s="961"/>
    </row>
    <row r="51" spans="1:22" ht="12.75">
      <c r="A51" s="926"/>
      <c r="B51" s="1021" t="s">
        <v>900</v>
      </c>
      <c r="C51" s="924" t="s">
        <v>139</v>
      </c>
      <c r="D51" s="925">
        <v>1</v>
      </c>
      <c r="E51" s="1058"/>
      <c r="F51" s="1058">
        <f>+D51*E51</f>
        <v>0</v>
      </c>
      <c r="G51" s="961"/>
      <c r="H51" s="961"/>
      <c r="I51" s="961"/>
      <c r="J51" s="961"/>
      <c r="K51" s="961"/>
      <c r="L51" s="961"/>
      <c r="M51" s="961"/>
      <c r="N51" s="961"/>
      <c r="O51" s="961"/>
      <c r="P51" s="961"/>
      <c r="Q51" s="961"/>
      <c r="R51" s="961"/>
      <c r="S51" s="961"/>
      <c r="T51" s="961"/>
      <c r="U51" s="961"/>
      <c r="V51" s="961"/>
    </row>
    <row r="52" spans="1:22" ht="12.75">
      <c r="A52" s="926"/>
      <c r="B52" s="1021"/>
      <c r="C52" s="924"/>
      <c r="D52" s="925"/>
      <c r="E52" s="1058"/>
      <c r="F52" s="1058"/>
      <c r="G52" s="961"/>
      <c r="H52" s="961"/>
      <c r="I52" s="961"/>
      <c r="J52" s="961"/>
      <c r="K52" s="961"/>
      <c r="L52" s="961"/>
      <c r="M52" s="961"/>
      <c r="N52" s="961"/>
      <c r="O52" s="961"/>
      <c r="P52" s="961"/>
      <c r="Q52" s="961"/>
      <c r="R52" s="961"/>
      <c r="S52" s="961"/>
      <c r="T52" s="961"/>
      <c r="U52" s="961"/>
      <c r="V52" s="961"/>
    </row>
    <row r="53" spans="1:22" ht="25.5">
      <c r="A53" s="842">
        <f>1+COUNT(A$2:A51)</f>
        <v>10</v>
      </c>
      <c r="B53" s="1021" t="s">
        <v>903</v>
      </c>
      <c r="C53" s="924"/>
      <c r="D53" s="925"/>
      <c r="E53" s="1058"/>
      <c r="F53" s="1058"/>
      <c r="G53" s="961"/>
      <c r="H53" s="961"/>
      <c r="I53" s="961"/>
      <c r="J53" s="961"/>
      <c r="K53" s="961"/>
      <c r="L53" s="961"/>
      <c r="M53" s="961"/>
      <c r="N53" s="961"/>
      <c r="O53" s="961"/>
      <c r="P53" s="961"/>
      <c r="Q53" s="961"/>
      <c r="R53" s="961"/>
      <c r="S53" s="961"/>
      <c r="T53" s="961"/>
      <c r="U53" s="961"/>
      <c r="V53" s="961"/>
    </row>
    <row r="54" spans="1:22" ht="12.75">
      <c r="A54" s="940" t="s">
        <v>708</v>
      </c>
      <c r="B54" s="1019" t="s">
        <v>880</v>
      </c>
      <c r="C54" s="924"/>
      <c r="D54" s="925"/>
      <c r="E54" s="1058"/>
      <c r="F54" s="1058"/>
      <c r="G54" s="961"/>
      <c r="H54" s="961"/>
      <c r="I54" s="961"/>
      <c r="J54" s="961"/>
      <c r="K54" s="961"/>
      <c r="L54" s="961"/>
      <c r="M54" s="961"/>
      <c r="N54" s="961"/>
      <c r="O54" s="961"/>
      <c r="P54" s="961"/>
      <c r="Q54" s="961"/>
      <c r="R54" s="961"/>
      <c r="S54" s="961"/>
      <c r="T54" s="961"/>
      <c r="U54" s="961"/>
      <c r="V54" s="961"/>
    </row>
    <row r="55" spans="1:22" ht="12.75">
      <c r="A55" s="940"/>
      <c r="B55" s="1022">
        <v>100538</v>
      </c>
      <c r="C55" s="924"/>
      <c r="D55" s="925"/>
      <c r="E55" s="1058"/>
      <c r="F55" s="1058"/>
      <c r="G55" s="961"/>
      <c r="H55" s="961"/>
      <c r="I55" s="961"/>
      <c r="J55" s="961"/>
      <c r="K55" s="961"/>
      <c r="L55" s="961"/>
      <c r="M55" s="961"/>
      <c r="N55" s="961"/>
      <c r="O55" s="961"/>
      <c r="P55" s="961"/>
      <c r="Q55" s="961"/>
      <c r="R55" s="961"/>
      <c r="S55" s="961"/>
      <c r="T55" s="961"/>
      <c r="U55" s="961"/>
      <c r="V55" s="961"/>
    </row>
    <row r="56" spans="1:22" ht="12.75">
      <c r="A56" s="940"/>
      <c r="B56" s="1019" t="s">
        <v>904</v>
      </c>
      <c r="C56" s="924" t="s">
        <v>139</v>
      </c>
      <c r="D56" s="925">
        <v>3</v>
      </c>
      <c r="E56" s="1058"/>
      <c r="F56" s="1058">
        <f>+D56*E56</f>
        <v>0</v>
      </c>
      <c r="G56" s="961"/>
      <c r="H56" s="961"/>
      <c r="I56" s="961"/>
      <c r="J56" s="961"/>
      <c r="K56" s="961"/>
      <c r="L56" s="961"/>
      <c r="M56" s="961"/>
      <c r="N56" s="961"/>
      <c r="O56" s="961"/>
      <c r="P56" s="961"/>
      <c r="Q56" s="961"/>
      <c r="R56" s="961"/>
      <c r="S56" s="961"/>
      <c r="T56" s="961"/>
      <c r="U56" s="961"/>
      <c r="V56" s="961"/>
    </row>
    <row r="57" spans="1:22" ht="12.75">
      <c r="A57" s="940"/>
      <c r="B57" s="1021"/>
      <c r="C57" s="924"/>
      <c r="D57" s="925"/>
      <c r="E57" s="1058"/>
      <c r="F57" s="1058"/>
      <c r="G57" s="961"/>
      <c r="H57" s="961"/>
      <c r="I57" s="961"/>
      <c r="J57" s="961"/>
      <c r="K57" s="961"/>
      <c r="L57" s="961"/>
      <c r="M57" s="961"/>
      <c r="N57" s="961"/>
      <c r="O57" s="961"/>
      <c r="P57" s="961"/>
      <c r="Q57" s="961"/>
      <c r="R57" s="961"/>
      <c r="S57" s="961"/>
      <c r="T57" s="961"/>
      <c r="U57" s="961"/>
      <c r="V57" s="961"/>
    </row>
    <row r="58" spans="1:22" ht="25.5">
      <c r="A58" s="842">
        <f>1+COUNT(A$2:A57)</f>
        <v>11</v>
      </c>
      <c r="B58" s="1021" t="s">
        <v>905</v>
      </c>
      <c r="C58" s="924"/>
      <c r="D58" s="925"/>
      <c r="E58" s="1058"/>
      <c r="F58" s="1058"/>
      <c r="G58" s="961"/>
      <c r="H58" s="961"/>
      <c r="I58" s="961"/>
      <c r="J58" s="961"/>
      <c r="K58" s="961"/>
      <c r="L58" s="961"/>
      <c r="M58" s="961"/>
      <c r="N58" s="961"/>
      <c r="O58" s="961"/>
      <c r="P58" s="961"/>
      <c r="Q58" s="961"/>
      <c r="R58" s="961"/>
      <c r="S58" s="961"/>
      <c r="T58" s="961"/>
      <c r="U58" s="961"/>
      <c r="V58" s="961"/>
    </row>
    <row r="59" spans="1:22" ht="12.75">
      <c r="A59" s="940" t="s">
        <v>708</v>
      </c>
      <c r="B59" s="1019" t="s">
        <v>880</v>
      </c>
      <c r="C59" s="924"/>
      <c r="D59" s="925"/>
      <c r="E59" s="1058"/>
      <c r="F59" s="1058"/>
      <c r="G59" s="961"/>
      <c r="H59" s="961"/>
      <c r="I59" s="961"/>
      <c r="J59" s="961"/>
      <c r="K59" s="961"/>
      <c r="L59" s="961"/>
      <c r="M59" s="961"/>
      <c r="N59" s="961"/>
      <c r="O59" s="961"/>
      <c r="P59" s="961"/>
      <c r="Q59" s="961"/>
      <c r="R59" s="961"/>
      <c r="S59" s="961"/>
      <c r="T59" s="961"/>
      <c r="U59" s="961"/>
      <c r="V59" s="961"/>
    </row>
    <row r="60" spans="1:22" ht="12.75">
      <c r="A60" s="940"/>
      <c r="B60" s="1022">
        <v>1000138</v>
      </c>
      <c r="C60" s="924"/>
      <c r="D60" s="925"/>
      <c r="E60" s="1058"/>
      <c r="F60" s="1058"/>
      <c r="G60" s="961"/>
      <c r="H60" s="961"/>
      <c r="I60" s="961"/>
      <c r="J60" s="961"/>
      <c r="K60" s="961"/>
      <c r="L60" s="961"/>
      <c r="M60" s="961"/>
      <c r="N60" s="961"/>
      <c r="O60" s="961"/>
      <c r="P60" s="961"/>
      <c r="Q60" s="961"/>
      <c r="R60" s="961"/>
      <c r="S60" s="961"/>
      <c r="T60" s="961"/>
      <c r="U60" s="961"/>
      <c r="V60" s="961"/>
    </row>
    <row r="61" spans="1:22" ht="12.75">
      <c r="A61" s="940"/>
      <c r="B61" s="1019" t="s">
        <v>904</v>
      </c>
      <c r="C61" s="924"/>
      <c r="D61" s="925"/>
      <c r="E61" s="1058"/>
      <c r="F61" s="1058"/>
      <c r="G61" s="961"/>
      <c r="H61" s="961"/>
      <c r="I61" s="961"/>
      <c r="J61" s="961"/>
      <c r="K61" s="961"/>
      <c r="L61" s="961"/>
      <c r="M61" s="961"/>
      <c r="N61" s="961"/>
      <c r="O61" s="961"/>
      <c r="P61" s="961"/>
      <c r="Q61" s="961"/>
      <c r="R61" s="961"/>
      <c r="S61" s="961"/>
      <c r="T61" s="961"/>
      <c r="U61" s="961"/>
      <c r="V61" s="961"/>
    </row>
    <row r="62" spans="1:22" ht="12.75">
      <c r="A62" s="940" t="s">
        <v>703</v>
      </c>
      <c r="B62" s="1021" t="s">
        <v>906</v>
      </c>
      <c r="C62" s="924" t="s">
        <v>139</v>
      </c>
      <c r="D62" s="925">
        <v>24</v>
      </c>
      <c r="E62" s="1058"/>
      <c r="F62" s="1058">
        <f>+D62*E62</f>
        <v>0</v>
      </c>
      <c r="G62" s="961"/>
      <c r="H62" s="961"/>
      <c r="I62" s="961"/>
      <c r="J62" s="961"/>
      <c r="K62" s="961"/>
      <c r="L62" s="961"/>
      <c r="M62" s="961"/>
      <c r="N62" s="961"/>
      <c r="O62" s="961"/>
      <c r="P62" s="961"/>
      <c r="Q62" s="961"/>
      <c r="R62" s="961"/>
      <c r="S62" s="961"/>
      <c r="T62" s="961"/>
      <c r="U62" s="961"/>
      <c r="V62" s="961"/>
    </row>
    <row r="63" spans="1:22" ht="12.75">
      <c r="A63" s="940"/>
      <c r="B63" s="1021"/>
      <c r="C63" s="924"/>
      <c r="D63" s="925"/>
      <c r="E63" s="1058"/>
      <c r="F63" s="1058"/>
      <c r="G63" s="961"/>
      <c r="H63" s="961"/>
      <c r="I63" s="961"/>
      <c r="J63" s="961"/>
      <c r="K63" s="961"/>
      <c r="L63" s="961"/>
      <c r="M63" s="961"/>
      <c r="N63" s="961"/>
      <c r="O63" s="961"/>
      <c r="P63" s="961"/>
      <c r="Q63" s="961"/>
      <c r="R63" s="961"/>
      <c r="S63" s="961"/>
      <c r="T63" s="961"/>
      <c r="U63" s="961"/>
      <c r="V63" s="961"/>
    </row>
    <row r="64" spans="1:22" s="867" customFormat="1" ht="39" customHeight="1">
      <c r="A64" s="842">
        <f>1+COUNT(A$2:A63)</f>
        <v>12</v>
      </c>
      <c r="B64" s="1019" t="s">
        <v>1170</v>
      </c>
      <c r="C64" s="881"/>
      <c r="D64" s="893"/>
      <c r="E64" s="905"/>
      <c r="F64" s="905" t="str">
        <f>IF(D64&lt;&gt;0,D64*E64," ")</f>
        <v> </v>
      </c>
      <c r="G64" s="947"/>
      <c r="H64" s="954"/>
      <c r="I64" s="954"/>
      <c r="J64" s="1020"/>
      <c r="K64" s="947"/>
      <c r="L64" s="947"/>
      <c r="M64" s="947"/>
      <c r="N64" s="947"/>
      <c r="O64" s="947"/>
      <c r="P64" s="947"/>
      <c r="Q64" s="947"/>
      <c r="R64" s="947"/>
      <c r="S64" s="947"/>
      <c r="T64" s="947"/>
      <c r="U64" s="947"/>
      <c r="V64" s="948"/>
    </row>
    <row r="65" spans="1:22" s="867" customFormat="1" ht="12.75">
      <c r="A65" s="882" t="s">
        <v>708</v>
      </c>
      <c r="B65" s="1019" t="s">
        <v>880</v>
      </c>
      <c r="C65" s="881"/>
      <c r="D65" s="893"/>
      <c r="E65" s="905"/>
      <c r="F65" s="905" t="str">
        <f>IF(D65&lt;&gt;0,D65*E65," ")</f>
        <v> </v>
      </c>
      <c r="G65" s="947"/>
      <c r="H65" s="954"/>
      <c r="I65" s="954"/>
      <c r="J65" s="1020"/>
      <c r="K65" s="947"/>
      <c r="L65" s="947"/>
      <c r="M65" s="947"/>
      <c r="N65" s="947"/>
      <c r="O65" s="947"/>
      <c r="P65" s="947"/>
      <c r="Q65" s="947"/>
      <c r="R65" s="947"/>
      <c r="S65" s="947"/>
      <c r="T65" s="947"/>
      <c r="U65" s="947"/>
      <c r="V65" s="948"/>
    </row>
    <row r="66" spans="1:22" s="867" customFormat="1" ht="12.75">
      <c r="A66" s="882" t="s">
        <v>703</v>
      </c>
      <c r="B66" s="1054">
        <v>1000537</v>
      </c>
      <c r="C66" s="881"/>
      <c r="D66" s="893"/>
      <c r="E66" s="905"/>
      <c r="F66" s="905" t="str">
        <f>IF(D66&lt;&gt;0,D66*E66," ")</f>
        <v> </v>
      </c>
      <c r="G66" s="947"/>
      <c r="H66" s="954"/>
      <c r="I66" s="954"/>
      <c r="J66" s="1020"/>
      <c r="K66" s="947"/>
      <c r="L66" s="947"/>
      <c r="M66" s="947"/>
      <c r="N66" s="947"/>
      <c r="O66" s="947"/>
      <c r="P66" s="947"/>
      <c r="Q66" s="947"/>
      <c r="R66" s="947"/>
      <c r="S66" s="947"/>
      <c r="T66" s="947"/>
      <c r="U66" s="947"/>
      <c r="V66" s="948"/>
    </row>
    <row r="67" spans="1:22" s="867" customFormat="1" ht="12.75">
      <c r="A67" s="1023"/>
      <c r="B67" s="1019" t="s">
        <v>904</v>
      </c>
      <c r="C67" s="881" t="s">
        <v>139</v>
      </c>
      <c r="D67" s="893">
        <v>15</v>
      </c>
      <c r="E67" s="905"/>
      <c r="F67" s="905">
        <f>IF(D67&lt;&gt;0,D67*E67," ")</f>
        <v>0</v>
      </c>
      <c r="G67" s="947"/>
      <c r="H67" s="954"/>
      <c r="I67" s="954"/>
      <c r="J67" s="1020"/>
      <c r="K67" s="947"/>
      <c r="L67" s="947"/>
      <c r="M67" s="947"/>
      <c r="N67" s="947"/>
      <c r="O67" s="947"/>
      <c r="P67" s="947"/>
      <c r="Q67" s="947"/>
      <c r="R67" s="947"/>
      <c r="S67" s="947"/>
      <c r="T67" s="947"/>
      <c r="U67" s="947"/>
      <c r="V67" s="948"/>
    </row>
    <row r="68" spans="1:22" s="867" customFormat="1" ht="12.75">
      <c r="A68" s="1023"/>
      <c r="B68" s="1019"/>
      <c r="C68" s="881"/>
      <c r="D68" s="893"/>
      <c r="E68" s="905"/>
      <c r="F68" s="905"/>
      <c r="G68" s="947"/>
      <c r="H68" s="954"/>
      <c r="I68" s="954"/>
      <c r="J68" s="1020"/>
      <c r="K68" s="947"/>
      <c r="L68" s="947"/>
      <c r="M68" s="947"/>
      <c r="N68" s="947"/>
      <c r="O68" s="947"/>
      <c r="P68" s="947"/>
      <c r="Q68" s="947"/>
      <c r="R68" s="947"/>
      <c r="S68" s="947"/>
      <c r="T68" s="947"/>
      <c r="U68" s="947"/>
      <c r="V68" s="948"/>
    </row>
    <row r="69" spans="1:21" s="806" customFormat="1" ht="51">
      <c r="A69" s="842">
        <f>1+COUNT(A$2:A68)</f>
        <v>13</v>
      </c>
      <c r="B69" s="816" t="s">
        <v>907</v>
      </c>
      <c r="C69" s="835"/>
      <c r="D69" s="863"/>
      <c r="E69" s="899"/>
      <c r="F69" s="899" t="str">
        <f>IF(D69&lt;&gt;0,D69*E69," ")</f>
        <v> </v>
      </c>
      <c r="G69" s="879"/>
      <c r="H69" s="879"/>
      <c r="I69" s="879"/>
      <c r="J69" s="879"/>
      <c r="K69" s="879"/>
      <c r="L69" s="879"/>
      <c r="M69" s="879"/>
      <c r="N69" s="879"/>
      <c r="O69" s="879"/>
      <c r="P69" s="879"/>
      <c r="Q69" s="879"/>
      <c r="R69" s="879"/>
      <c r="S69" s="879"/>
      <c r="T69" s="879"/>
      <c r="U69" s="879"/>
    </row>
    <row r="70" spans="1:21" s="806" customFormat="1" ht="12.75">
      <c r="A70" s="830" t="s">
        <v>822</v>
      </c>
      <c r="B70" s="831" t="s">
        <v>880</v>
      </c>
      <c r="C70" s="835"/>
      <c r="D70" s="863"/>
      <c r="E70" s="899"/>
      <c r="F70" s="899" t="str">
        <f>IF(D70&lt;&gt;0,D70*E70," ")</f>
        <v> </v>
      </c>
      <c r="G70" s="879"/>
      <c r="H70" s="879"/>
      <c r="I70" s="879"/>
      <c r="J70" s="879"/>
      <c r="K70" s="879"/>
      <c r="L70" s="879"/>
      <c r="M70" s="879"/>
      <c r="N70" s="879"/>
      <c r="O70" s="879"/>
      <c r="P70" s="879"/>
      <c r="Q70" s="879"/>
      <c r="R70" s="879"/>
      <c r="S70" s="879"/>
      <c r="T70" s="879"/>
      <c r="U70" s="879"/>
    </row>
    <row r="71" spans="1:21" s="806" customFormat="1" ht="12.75">
      <c r="A71" s="830" t="s">
        <v>780</v>
      </c>
      <c r="B71" s="831" t="s">
        <v>908</v>
      </c>
      <c r="C71" s="835" t="s">
        <v>167</v>
      </c>
      <c r="D71" s="863">
        <v>5</v>
      </c>
      <c r="E71" s="899"/>
      <c r="F71" s="899">
        <f>IF(D71&lt;&gt;0,D71*E71," ")</f>
        <v>0</v>
      </c>
      <c r="G71" s="879"/>
      <c r="H71" s="879"/>
      <c r="I71" s="879"/>
      <c r="J71" s="879"/>
      <c r="K71" s="879"/>
      <c r="L71" s="879"/>
      <c r="M71" s="879"/>
      <c r="N71" s="879"/>
      <c r="O71" s="879"/>
      <c r="P71" s="879"/>
      <c r="Q71" s="879"/>
      <c r="R71" s="879"/>
      <c r="S71" s="879"/>
      <c r="T71" s="879"/>
      <c r="U71" s="879"/>
    </row>
    <row r="72" spans="1:21" s="806" customFormat="1" ht="12.75">
      <c r="A72" s="830" t="s">
        <v>780</v>
      </c>
      <c r="B72" s="831" t="s">
        <v>909</v>
      </c>
      <c r="C72" s="835" t="s">
        <v>167</v>
      </c>
      <c r="D72" s="863">
        <v>35</v>
      </c>
      <c r="E72" s="899"/>
      <c r="F72" s="899">
        <f>IF(D72&lt;&gt;0,D72*E72," ")</f>
        <v>0</v>
      </c>
      <c r="G72" s="879"/>
      <c r="H72" s="879"/>
      <c r="I72" s="879"/>
      <c r="J72" s="879"/>
      <c r="K72" s="879"/>
      <c r="L72" s="879"/>
      <c r="M72" s="879"/>
      <c r="N72" s="879"/>
      <c r="O72" s="879"/>
      <c r="P72" s="879"/>
      <c r="Q72" s="879"/>
      <c r="R72" s="879"/>
      <c r="S72" s="879"/>
      <c r="T72" s="879"/>
      <c r="U72" s="879"/>
    </row>
    <row r="73" spans="1:21" s="806" customFormat="1" ht="12.75">
      <c r="A73" s="830" t="s">
        <v>780</v>
      </c>
      <c r="B73" s="831" t="s">
        <v>910</v>
      </c>
      <c r="C73" s="835" t="s">
        <v>167</v>
      </c>
      <c r="D73" s="863">
        <v>40</v>
      </c>
      <c r="E73" s="899"/>
      <c r="F73" s="899">
        <f>IF(D73&lt;&gt;0,D73*E73," ")</f>
        <v>0</v>
      </c>
      <c r="G73" s="879"/>
      <c r="H73" s="879"/>
      <c r="I73" s="879"/>
      <c r="J73" s="879"/>
      <c r="K73" s="879"/>
      <c r="L73" s="879"/>
      <c r="M73" s="879"/>
      <c r="N73" s="879"/>
      <c r="O73" s="879"/>
      <c r="P73" s="879"/>
      <c r="Q73" s="879"/>
      <c r="R73" s="879"/>
      <c r="S73" s="879"/>
      <c r="T73" s="879"/>
      <c r="U73" s="879"/>
    </row>
    <row r="74" spans="1:21" s="806" customFormat="1" ht="12.75">
      <c r="A74" s="830"/>
      <c r="B74" s="831"/>
      <c r="C74" s="835"/>
      <c r="D74" s="863"/>
      <c r="E74" s="899"/>
      <c r="F74" s="899"/>
      <c r="G74" s="879"/>
      <c r="H74" s="879"/>
      <c r="I74" s="879"/>
      <c r="J74" s="879"/>
      <c r="K74" s="879"/>
      <c r="L74" s="879"/>
      <c r="M74" s="879"/>
      <c r="N74" s="879"/>
      <c r="O74" s="879"/>
      <c r="P74" s="879"/>
      <c r="Q74" s="879"/>
      <c r="R74" s="879"/>
      <c r="S74" s="879"/>
      <c r="T74" s="879"/>
      <c r="U74" s="879"/>
    </row>
    <row r="75" spans="1:21" s="867" customFormat="1" ht="51">
      <c r="A75" s="842">
        <f>1+COUNT(A$2:A74)</f>
        <v>14</v>
      </c>
      <c r="B75" s="1019" t="s">
        <v>1171</v>
      </c>
      <c r="C75" s="881"/>
      <c r="D75" s="893"/>
      <c r="E75" s="905"/>
      <c r="F75" s="905" t="str">
        <f>IF(D75&lt;&gt;0,D75*E75," ")</f>
        <v> </v>
      </c>
      <c r="G75" s="958"/>
      <c r="H75" s="958"/>
      <c r="I75" s="959"/>
      <c r="J75" s="954"/>
      <c r="K75" s="954"/>
      <c r="L75" s="954"/>
      <c r="M75" s="954"/>
      <c r="N75" s="954"/>
      <c r="O75" s="954"/>
      <c r="P75" s="954"/>
      <c r="Q75" s="954"/>
      <c r="R75" s="954"/>
      <c r="S75" s="954"/>
      <c r="T75" s="954"/>
      <c r="U75" s="954"/>
    </row>
    <row r="76" spans="1:21" s="867" customFormat="1" ht="12.75">
      <c r="A76" s="882" t="s">
        <v>708</v>
      </c>
      <c r="B76" s="1019" t="s">
        <v>785</v>
      </c>
      <c r="C76" s="881"/>
      <c r="D76" s="893"/>
      <c r="E76" s="905"/>
      <c r="F76" s="905" t="str">
        <f>IF(D76&lt;&gt;0,D76*E76," ")</f>
        <v> </v>
      </c>
      <c r="G76" s="958"/>
      <c r="H76" s="958"/>
      <c r="I76" s="959"/>
      <c r="J76" s="954"/>
      <c r="K76" s="954"/>
      <c r="L76" s="954"/>
      <c r="M76" s="954"/>
      <c r="N76" s="954"/>
      <c r="O76" s="954"/>
      <c r="P76" s="954"/>
      <c r="Q76" s="954"/>
      <c r="R76" s="954"/>
      <c r="S76" s="954"/>
      <c r="T76" s="954"/>
      <c r="U76" s="954"/>
    </row>
    <row r="77" spans="1:21" s="806" customFormat="1" ht="12.75">
      <c r="A77" s="844" t="s">
        <v>703</v>
      </c>
      <c r="B77" s="816" t="s">
        <v>911</v>
      </c>
      <c r="C77" s="835" t="s">
        <v>167</v>
      </c>
      <c r="D77" s="863">
        <v>5</v>
      </c>
      <c r="E77" s="899"/>
      <c r="F77" s="899">
        <f>IF(D77&lt;&gt;0,D77*E77," ")</f>
        <v>0</v>
      </c>
      <c r="G77" s="879"/>
      <c r="H77" s="879"/>
      <c r="I77" s="878"/>
      <c r="J77" s="879"/>
      <c r="K77" s="879"/>
      <c r="L77" s="879"/>
      <c r="M77" s="879"/>
      <c r="N77" s="879"/>
      <c r="O77" s="879"/>
      <c r="P77" s="879"/>
      <c r="Q77" s="879"/>
      <c r="R77" s="879"/>
      <c r="S77" s="879"/>
      <c r="T77" s="879"/>
      <c r="U77" s="879"/>
    </row>
    <row r="78" spans="1:21" s="806" customFormat="1" ht="12.75">
      <c r="A78" s="844" t="s">
        <v>703</v>
      </c>
      <c r="B78" s="816" t="s">
        <v>912</v>
      </c>
      <c r="C78" s="835" t="s">
        <v>167</v>
      </c>
      <c r="D78" s="863">
        <v>35</v>
      </c>
      <c r="E78" s="899"/>
      <c r="F78" s="899">
        <f>IF(D78&lt;&gt;0,D78*E78," ")</f>
        <v>0</v>
      </c>
      <c r="G78" s="879"/>
      <c r="H78" s="879"/>
      <c r="I78" s="878"/>
      <c r="J78" s="879"/>
      <c r="K78" s="879"/>
      <c r="L78" s="879"/>
      <c r="M78" s="879"/>
      <c r="N78" s="879"/>
      <c r="O78" s="879"/>
      <c r="P78" s="879"/>
      <c r="Q78" s="879"/>
      <c r="R78" s="879"/>
      <c r="S78" s="879"/>
      <c r="T78" s="879"/>
      <c r="U78" s="879"/>
    </row>
    <row r="79" spans="1:21" s="806" customFormat="1" ht="12.75">
      <c r="A79" s="844" t="s">
        <v>703</v>
      </c>
      <c r="B79" s="816" t="s">
        <v>872</v>
      </c>
      <c r="C79" s="835" t="s">
        <v>167</v>
      </c>
      <c r="D79" s="863">
        <v>40</v>
      </c>
      <c r="E79" s="899"/>
      <c r="F79" s="899">
        <f>IF(D79&lt;&gt;0,D79*E79," ")</f>
        <v>0</v>
      </c>
      <c r="G79" s="879"/>
      <c r="H79" s="879"/>
      <c r="I79" s="878"/>
      <c r="J79" s="879"/>
      <c r="K79" s="879"/>
      <c r="L79" s="879"/>
      <c r="M79" s="879"/>
      <c r="N79" s="879"/>
      <c r="O79" s="879"/>
      <c r="P79" s="879"/>
      <c r="Q79" s="879"/>
      <c r="R79" s="879"/>
      <c r="S79" s="879"/>
      <c r="T79" s="879"/>
      <c r="U79" s="879"/>
    </row>
    <row r="80" spans="1:21" s="867" customFormat="1" ht="12.75">
      <c r="A80" s="882"/>
      <c r="B80" s="1019"/>
      <c r="C80" s="881"/>
      <c r="D80" s="893"/>
      <c r="E80" s="905"/>
      <c r="F80" s="905"/>
      <c r="G80" s="954"/>
      <c r="H80" s="954"/>
      <c r="I80" s="955"/>
      <c r="J80" s="954"/>
      <c r="K80" s="954"/>
      <c r="L80" s="954"/>
      <c r="M80" s="954"/>
      <c r="N80" s="954"/>
      <c r="O80" s="954"/>
      <c r="P80" s="954"/>
      <c r="Q80" s="954"/>
      <c r="R80" s="954"/>
      <c r="S80" s="954"/>
      <c r="T80" s="954"/>
      <c r="U80" s="954"/>
    </row>
    <row r="81" spans="1:22" s="867" customFormat="1" ht="12.75">
      <c r="A81" s="842">
        <f>1+COUNT(A$2:A80)</f>
        <v>15</v>
      </c>
      <c r="B81" s="1019" t="s">
        <v>1172</v>
      </c>
      <c r="C81" s="881" t="s">
        <v>65</v>
      </c>
      <c r="D81" s="893">
        <v>8</v>
      </c>
      <c r="E81" s="905"/>
      <c r="F81" s="905">
        <f>IF(D81&lt;&gt;0,D81*E81," ")</f>
        <v>0</v>
      </c>
      <c r="G81" s="947"/>
      <c r="H81" s="954"/>
      <c r="I81" s="954"/>
      <c r="J81" s="1020"/>
      <c r="K81" s="947"/>
      <c r="L81" s="947"/>
      <c r="M81" s="947"/>
      <c r="N81" s="947"/>
      <c r="O81" s="947"/>
      <c r="P81" s="947"/>
      <c r="Q81" s="947"/>
      <c r="R81" s="947"/>
      <c r="S81" s="947"/>
      <c r="T81" s="947"/>
      <c r="U81" s="947"/>
      <c r="V81" s="948"/>
    </row>
    <row r="82" spans="1:22" s="867" customFormat="1" ht="12.75">
      <c r="A82" s="866"/>
      <c r="B82" s="1019"/>
      <c r="C82" s="881"/>
      <c r="D82" s="893"/>
      <c r="E82" s="905"/>
      <c r="F82" s="905"/>
      <c r="G82" s="947"/>
      <c r="H82" s="954"/>
      <c r="I82" s="954"/>
      <c r="J82" s="1020"/>
      <c r="K82" s="947"/>
      <c r="L82" s="947"/>
      <c r="M82" s="947"/>
      <c r="N82" s="947"/>
      <c r="O82" s="947"/>
      <c r="P82" s="947"/>
      <c r="Q82" s="947"/>
      <c r="R82" s="947"/>
      <c r="S82" s="947"/>
      <c r="T82" s="947"/>
      <c r="U82" s="947"/>
      <c r="V82" s="948"/>
    </row>
    <row r="83" spans="1:6" s="932" customFormat="1" ht="89.25">
      <c r="A83" s="842">
        <f>1+COUNT(A$2:A82)</f>
        <v>16</v>
      </c>
      <c r="B83" s="1055" t="s">
        <v>913</v>
      </c>
      <c r="C83" s="1024" t="s">
        <v>172</v>
      </c>
      <c r="D83" s="1025">
        <v>25</v>
      </c>
      <c r="E83" s="1024"/>
      <c r="F83" s="1060">
        <f>IF(D83&lt;&gt;0,D83*E83," ")</f>
        <v>0</v>
      </c>
    </row>
    <row r="84" spans="1:6" s="1029" customFormat="1" ht="12.75">
      <c r="A84" s="1026"/>
      <c r="B84" s="1056"/>
      <c r="C84" s="1027"/>
      <c r="D84" s="1028"/>
      <c r="E84" s="1027"/>
      <c r="F84" s="1061"/>
    </row>
    <row r="85" spans="1:22" s="1037" customFormat="1" ht="12.75">
      <c r="A85" s="1030"/>
      <c r="B85" s="1062" t="str">
        <f>B1</f>
        <v>TALNO GRETJE/HLAJENJE</v>
      </c>
      <c r="C85" s="1031"/>
      <c r="D85" s="1032"/>
      <c r="E85" s="1059"/>
      <c r="F85" s="1063">
        <f>SUM(F2:F84)</f>
        <v>0</v>
      </c>
      <c r="G85" s="1033"/>
      <c r="H85" s="1034"/>
      <c r="I85" s="1034"/>
      <c r="J85" s="1035"/>
      <c r="K85" s="1033"/>
      <c r="L85" s="1033"/>
      <c r="M85" s="1033"/>
      <c r="N85" s="1033"/>
      <c r="O85" s="1033"/>
      <c r="P85" s="1033"/>
      <c r="Q85" s="1033"/>
      <c r="R85" s="1033"/>
      <c r="S85" s="1033"/>
      <c r="T85" s="1033"/>
      <c r="U85" s="1033"/>
      <c r="V85" s="1036"/>
    </row>
    <row r="86" spans="1:22" s="1048" customFormat="1" ht="12.75">
      <c r="A86" s="1038"/>
      <c r="B86" s="1039"/>
      <c r="C86" s="1040"/>
      <c r="D86" s="1041"/>
      <c r="E86" s="1042"/>
      <c r="F86" s="1043"/>
      <c r="G86" s="1044"/>
      <c r="H86" s="1045"/>
      <c r="I86" s="1045"/>
      <c r="J86" s="1046"/>
      <c r="K86" s="1044"/>
      <c r="L86" s="1044"/>
      <c r="M86" s="1044"/>
      <c r="N86" s="1044"/>
      <c r="O86" s="1044"/>
      <c r="P86" s="1044"/>
      <c r="Q86" s="1044"/>
      <c r="R86" s="1044"/>
      <c r="S86" s="1044"/>
      <c r="T86" s="1044"/>
      <c r="U86" s="1044"/>
      <c r="V86" s="1047"/>
    </row>
    <row r="90" spans="1:22" ht="12.75">
      <c r="A90" s="940"/>
      <c r="D90" s="1049"/>
      <c r="G90" s="1050"/>
      <c r="H90" s="1050"/>
      <c r="I90" s="1050"/>
      <c r="J90" s="1050"/>
      <c r="K90" s="1050"/>
      <c r="L90" s="1051"/>
      <c r="M90" s="1051"/>
      <c r="N90" s="1050"/>
      <c r="O90" s="1051"/>
      <c r="P90" s="1050"/>
      <c r="Q90" s="1050"/>
      <c r="R90" s="1050"/>
      <c r="S90" s="1050"/>
      <c r="T90" s="1050"/>
      <c r="U90" s="961"/>
      <c r="V90" s="961"/>
    </row>
    <row r="104" spans="1:22" s="1015" customFormat="1" ht="12.75">
      <c r="A104" s="941"/>
      <c r="B104" s="1012"/>
      <c r="C104" s="962"/>
      <c r="D104" s="963"/>
      <c r="E104" s="1013"/>
      <c r="F104" s="1014"/>
      <c r="H104" s="1016"/>
      <c r="I104" s="1016"/>
      <c r="J104" s="1017"/>
      <c r="V104" s="1018"/>
    </row>
    <row r="105" spans="1:22" s="1015" customFormat="1" ht="12.75">
      <c r="A105" s="941"/>
      <c r="B105" s="1012"/>
      <c r="C105" s="962"/>
      <c r="D105" s="963"/>
      <c r="E105" s="1013"/>
      <c r="F105" s="1014"/>
      <c r="H105" s="1016"/>
      <c r="I105" s="1016"/>
      <c r="J105" s="1017"/>
      <c r="V105" s="1018"/>
    </row>
    <row r="106" spans="1:22" s="1015" customFormat="1" ht="12.75">
      <c r="A106" s="941"/>
      <c r="B106" s="1012"/>
      <c r="C106" s="962"/>
      <c r="D106" s="963"/>
      <c r="E106" s="1013"/>
      <c r="F106" s="1014"/>
      <c r="H106" s="1016"/>
      <c r="I106" s="1016"/>
      <c r="J106" s="1017"/>
      <c r="V106" s="1018"/>
    </row>
    <row r="107" spans="1:22" s="1015" customFormat="1" ht="12.75">
      <c r="A107" s="941"/>
      <c r="B107" s="1012"/>
      <c r="C107" s="962"/>
      <c r="D107" s="963"/>
      <c r="E107" s="1013"/>
      <c r="F107" s="1014"/>
      <c r="H107" s="1016"/>
      <c r="I107" s="1016"/>
      <c r="J107" s="1017"/>
      <c r="V107" s="1018"/>
    </row>
    <row r="108" spans="1:22" s="1015" customFormat="1" ht="12.75">
      <c r="A108" s="941"/>
      <c r="B108" s="1012"/>
      <c r="C108" s="962"/>
      <c r="D108" s="963"/>
      <c r="E108" s="1013"/>
      <c r="F108" s="1014"/>
      <c r="H108" s="1016"/>
      <c r="I108" s="1016"/>
      <c r="J108" s="1017"/>
      <c r="V108" s="1018"/>
    </row>
    <row r="109" spans="1:22" s="1015" customFormat="1" ht="12.75">
      <c r="A109" s="941"/>
      <c r="B109" s="1012"/>
      <c r="C109" s="962"/>
      <c r="D109" s="963"/>
      <c r="E109" s="1013"/>
      <c r="F109" s="1014"/>
      <c r="H109" s="1016"/>
      <c r="I109" s="1016"/>
      <c r="J109" s="1017"/>
      <c r="V109" s="1018"/>
    </row>
    <row r="110" spans="1:22" s="1015" customFormat="1" ht="12.75">
      <c r="A110" s="941"/>
      <c r="B110" s="1012"/>
      <c r="C110" s="962"/>
      <c r="D110" s="963"/>
      <c r="E110" s="1013"/>
      <c r="F110" s="1014"/>
      <c r="H110" s="1016"/>
      <c r="I110" s="1016"/>
      <c r="J110" s="1017"/>
      <c r="V110" s="1018"/>
    </row>
  </sheetData>
  <sheetProtection/>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91"/>
  <sheetViews>
    <sheetView view="pageBreakPreview" zoomScaleSheetLayoutView="100" zoomScalePageLayoutView="0" workbookViewId="0" topLeftCell="A76">
      <selection activeCell="E89" sqref="E89"/>
    </sheetView>
  </sheetViews>
  <sheetFormatPr defaultColWidth="9.140625" defaultRowHeight="12.75"/>
  <cols>
    <col min="1" max="1" width="6.7109375" style="941" customWidth="1"/>
    <col min="2" max="2" width="47.00390625" style="1021" customWidth="1"/>
    <col min="3" max="3" width="5.00390625" style="924" customWidth="1"/>
    <col min="4" max="4" width="5.8515625" style="925" customWidth="1"/>
    <col min="5" max="5" width="8.421875" style="936" customWidth="1"/>
    <col min="6" max="6" width="9.28125" style="937" customWidth="1"/>
    <col min="7" max="7" width="0.13671875" style="926" customWidth="1"/>
    <col min="8" max="21" width="9.140625" style="926" hidden="1" customWidth="1"/>
    <col min="22" max="16384" width="9.140625" style="926" customWidth="1"/>
  </cols>
  <sheetData>
    <row r="1" spans="1:6" s="1068" customFormat="1" ht="12.75">
      <c r="A1" s="1064" t="s">
        <v>914</v>
      </c>
      <c r="B1" s="1065" t="s">
        <v>915</v>
      </c>
      <c r="C1" s="1066"/>
      <c r="D1" s="1067"/>
      <c r="E1" s="1081"/>
      <c r="F1" s="1085">
        <f>+F91</f>
        <v>0</v>
      </c>
    </row>
    <row r="2" spans="1:6" s="806" customFormat="1" ht="12.75">
      <c r="A2" s="815"/>
      <c r="B2" s="1078"/>
      <c r="C2" s="835"/>
      <c r="D2" s="863"/>
      <c r="E2" s="899"/>
      <c r="F2" s="1084"/>
    </row>
    <row r="3" spans="1:6" s="819" customFormat="1" ht="76.5">
      <c r="A3" s="842">
        <f>1+COUNT(A$2:A2)</f>
        <v>1</v>
      </c>
      <c r="B3" s="831" t="s">
        <v>1173</v>
      </c>
      <c r="C3" s="835"/>
      <c r="D3" s="863"/>
      <c r="E3" s="899"/>
      <c r="F3" s="1084" t="str">
        <f>IF(D3&lt;&gt;0,D3*E3," ")</f>
        <v> </v>
      </c>
    </row>
    <row r="4" spans="1:6" s="819" customFormat="1" ht="12.75">
      <c r="A4" s="815"/>
      <c r="B4" s="831" t="s">
        <v>916</v>
      </c>
      <c r="C4" s="835"/>
      <c r="D4" s="863"/>
      <c r="E4" s="899"/>
      <c r="F4" s="1084" t="str">
        <f>IF(D4&lt;&gt;0,D4*E4," ")</f>
        <v> </v>
      </c>
    </row>
    <row r="5" spans="1:6" s="819" customFormat="1" ht="12.75">
      <c r="A5" s="830" t="s">
        <v>822</v>
      </c>
      <c r="B5" s="1079" t="s">
        <v>805</v>
      </c>
      <c r="C5" s="835"/>
      <c r="D5" s="863"/>
      <c r="E5" s="899"/>
      <c r="F5" s="899" t="str">
        <f>IF(D5&lt;&gt;0,D5*E5," ")</f>
        <v> </v>
      </c>
    </row>
    <row r="6" spans="1:6" s="819" customFormat="1" ht="12.75">
      <c r="A6" s="830"/>
      <c r="B6" s="1079"/>
      <c r="C6" s="835"/>
      <c r="D6" s="863"/>
      <c r="E6" s="899"/>
      <c r="F6" s="899"/>
    </row>
    <row r="7" spans="1:6" s="819" customFormat="1" ht="12.75">
      <c r="A7" s="830" t="s">
        <v>780</v>
      </c>
      <c r="B7" s="831" t="s">
        <v>917</v>
      </c>
      <c r="C7" s="835"/>
      <c r="D7" s="863"/>
      <c r="E7" s="899"/>
      <c r="F7" s="899" t="str">
        <f aca="true" t="shared" si="0" ref="F7:F12">IF(D7&lt;&gt;0,D7*E7," ")</f>
        <v> </v>
      </c>
    </row>
    <row r="8" spans="1:6" s="819" customFormat="1" ht="12.75">
      <c r="A8" s="815"/>
      <c r="B8" s="831" t="s">
        <v>918</v>
      </c>
      <c r="C8" s="835"/>
      <c r="D8" s="863"/>
      <c r="E8" s="899"/>
      <c r="F8" s="899" t="str">
        <f t="shared" si="0"/>
        <v> </v>
      </c>
    </row>
    <row r="9" spans="1:6" s="819" customFormat="1" ht="12.75">
      <c r="A9" s="815"/>
      <c r="B9" s="831" t="s">
        <v>919</v>
      </c>
      <c r="C9" s="835"/>
      <c r="D9" s="863"/>
      <c r="E9" s="899"/>
      <c r="F9" s="899" t="str">
        <f t="shared" si="0"/>
        <v> </v>
      </c>
    </row>
    <row r="10" spans="1:6" s="819" customFormat="1" ht="12.75">
      <c r="A10" s="815"/>
      <c r="B10" s="831" t="s">
        <v>920</v>
      </c>
      <c r="C10" s="835"/>
      <c r="D10" s="863"/>
      <c r="E10" s="899"/>
      <c r="F10" s="899" t="str">
        <f t="shared" si="0"/>
        <v> </v>
      </c>
    </row>
    <row r="11" spans="1:6" s="819" customFormat="1" ht="12.75">
      <c r="A11" s="815"/>
      <c r="B11" s="816" t="s">
        <v>921</v>
      </c>
      <c r="C11" s="835"/>
      <c r="D11" s="863"/>
      <c r="E11" s="899"/>
      <c r="F11" s="899" t="str">
        <f t="shared" si="0"/>
        <v> </v>
      </c>
    </row>
    <row r="12" spans="1:6" s="819" customFormat="1" ht="12.75">
      <c r="A12" s="815"/>
      <c r="B12" s="816" t="s">
        <v>922</v>
      </c>
      <c r="C12" s="835" t="s">
        <v>139</v>
      </c>
      <c r="D12" s="863">
        <v>1</v>
      </c>
      <c r="E12" s="899"/>
      <c r="F12" s="899">
        <f t="shared" si="0"/>
        <v>0</v>
      </c>
    </row>
    <row r="13" spans="1:6" s="819" customFormat="1" ht="12.75">
      <c r="A13" s="830"/>
      <c r="B13" s="1079"/>
      <c r="C13" s="835"/>
      <c r="D13" s="863"/>
      <c r="E13" s="899"/>
      <c r="F13" s="899"/>
    </row>
    <row r="14" spans="1:6" s="806" customFormat="1" ht="12.75">
      <c r="A14" s="830" t="s">
        <v>780</v>
      </c>
      <c r="B14" s="831" t="s">
        <v>923</v>
      </c>
      <c r="C14" s="835"/>
      <c r="D14" s="863"/>
      <c r="E14" s="899"/>
      <c r="F14" s="899" t="str">
        <f aca="true" t="shared" si="1" ref="F14:F19">IF(D14&lt;&gt;0,D14*E14," ")</f>
        <v> </v>
      </c>
    </row>
    <row r="15" spans="1:6" s="806" customFormat="1" ht="12.75">
      <c r="A15" s="815"/>
      <c r="B15" s="831" t="s">
        <v>918</v>
      </c>
      <c r="C15" s="835"/>
      <c r="D15" s="863"/>
      <c r="E15" s="899"/>
      <c r="F15" s="899" t="str">
        <f t="shared" si="1"/>
        <v> </v>
      </c>
    </row>
    <row r="16" spans="1:6" s="806" customFormat="1" ht="12.75">
      <c r="A16" s="815"/>
      <c r="B16" s="831" t="s">
        <v>924</v>
      </c>
      <c r="C16" s="835"/>
      <c r="D16" s="863"/>
      <c r="E16" s="899"/>
      <c r="F16" s="899" t="str">
        <f t="shared" si="1"/>
        <v> </v>
      </c>
    </row>
    <row r="17" spans="1:6" s="806" customFormat="1" ht="12.75">
      <c r="A17" s="815"/>
      <c r="B17" s="831" t="s">
        <v>920</v>
      </c>
      <c r="C17" s="835"/>
      <c r="D17" s="863"/>
      <c r="E17" s="899"/>
      <c r="F17" s="899" t="str">
        <f t="shared" si="1"/>
        <v> </v>
      </c>
    </row>
    <row r="18" spans="1:6" s="806" customFormat="1" ht="12.75">
      <c r="A18" s="815"/>
      <c r="B18" s="816" t="s">
        <v>925</v>
      </c>
      <c r="C18" s="835"/>
      <c r="D18" s="863"/>
      <c r="E18" s="899"/>
      <c r="F18" s="899" t="str">
        <f t="shared" si="1"/>
        <v> </v>
      </c>
    </row>
    <row r="19" spans="1:6" s="806" customFormat="1" ht="12.75">
      <c r="A19" s="815"/>
      <c r="B19" s="816" t="s">
        <v>926</v>
      </c>
      <c r="C19" s="835" t="s">
        <v>139</v>
      </c>
      <c r="D19" s="863">
        <v>7</v>
      </c>
      <c r="E19" s="899"/>
      <c r="F19" s="899">
        <f t="shared" si="1"/>
        <v>0</v>
      </c>
    </row>
    <row r="20" spans="1:6" s="806" customFormat="1" ht="12.75">
      <c r="A20" s="815"/>
      <c r="B20" s="816"/>
      <c r="C20" s="835"/>
      <c r="D20" s="863"/>
      <c r="E20" s="899"/>
      <c r="F20" s="899"/>
    </row>
    <row r="21" spans="1:6" s="806" customFormat="1" ht="12.75">
      <c r="A21" s="830" t="s">
        <v>780</v>
      </c>
      <c r="B21" s="831" t="s">
        <v>927</v>
      </c>
      <c r="C21" s="835"/>
      <c r="D21" s="863"/>
      <c r="E21" s="899"/>
      <c r="F21" s="899" t="str">
        <f aca="true" t="shared" si="2" ref="F21:F26">IF(D21&lt;&gt;0,D21*E21," ")</f>
        <v> </v>
      </c>
    </row>
    <row r="22" spans="1:6" s="806" customFormat="1" ht="12.75">
      <c r="A22" s="815"/>
      <c r="B22" s="831" t="s">
        <v>918</v>
      </c>
      <c r="C22" s="835"/>
      <c r="D22" s="863"/>
      <c r="E22" s="899"/>
      <c r="F22" s="899" t="str">
        <f t="shared" si="2"/>
        <v> </v>
      </c>
    </row>
    <row r="23" spans="1:6" s="806" customFormat="1" ht="12.75">
      <c r="A23" s="815"/>
      <c r="B23" s="831" t="s">
        <v>928</v>
      </c>
      <c r="C23" s="835"/>
      <c r="D23" s="863"/>
      <c r="E23" s="899"/>
      <c r="F23" s="899" t="str">
        <f t="shared" si="2"/>
        <v> </v>
      </c>
    </row>
    <row r="24" spans="1:6" s="806" customFormat="1" ht="12.75">
      <c r="A24" s="815"/>
      <c r="B24" s="831" t="s">
        <v>920</v>
      </c>
      <c r="C24" s="835"/>
      <c r="D24" s="863"/>
      <c r="E24" s="899"/>
      <c r="F24" s="899" t="str">
        <f t="shared" si="2"/>
        <v> </v>
      </c>
    </row>
    <row r="25" spans="1:6" s="806" customFormat="1" ht="12.75">
      <c r="A25" s="815"/>
      <c r="B25" s="816" t="s">
        <v>929</v>
      </c>
      <c r="C25" s="835"/>
      <c r="D25" s="863"/>
      <c r="E25" s="899"/>
      <c r="F25" s="899" t="str">
        <f t="shared" si="2"/>
        <v> </v>
      </c>
    </row>
    <row r="26" spans="1:6" s="806" customFormat="1" ht="12.75">
      <c r="A26" s="815"/>
      <c r="B26" s="816" t="s">
        <v>930</v>
      </c>
      <c r="C26" s="835" t="s">
        <v>139</v>
      </c>
      <c r="D26" s="863">
        <v>5</v>
      </c>
      <c r="E26" s="899"/>
      <c r="F26" s="899">
        <f t="shared" si="2"/>
        <v>0</v>
      </c>
    </row>
    <row r="27" spans="1:6" s="806" customFormat="1" ht="12.75">
      <c r="A27" s="815"/>
      <c r="B27" s="816"/>
      <c r="C27" s="835"/>
      <c r="D27" s="863"/>
      <c r="E27" s="899"/>
      <c r="F27" s="899"/>
    </row>
    <row r="28" spans="1:6" s="806" customFormat="1" ht="12.75">
      <c r="A28" s="830" t="s">
        <v>780</v>
      </c>
      <c r="B28" s="831" t="s">
        <v>931</v>
      </c>
      <c r="C28" s="835"/>
      <c r="D28" s="863"/>
      <c r="E28" s="899"/>
      <c r="F28" s="899" t="str">
        <f aca="true" t="shared" si="3" ref="F28:F33">IF(D28&lt;&gt;0,D28*E28," ")</f>
        <v> </v>
      </c>
    </row>
    <row r="29" spans="1:6" s="806" customFormat="1" ht="12.75">
      <c r="A29" s="815"/>
      <c r="B29" s="831" t="s">
        <v>918</v>
      </c>
      <c r="C29" s="835"/>
      <c r="D29" s="863"/>
      <c r="E29" s="899"/>
      <c r="F29" s="899" t="str">
        <f t="shared" si="3"/>
        <v> </v>
      </c>
    </row>
    <row r="30" spans="1:6" s="806" customFormat="1" ht="12.75">
      <c r="A30" s="815"/>
      <c r="B30" s="831" t="s">
        <v>932</v>
      </c>
      <c r="C30" s="835"/>
      <c r="D30" s="863"/>
      <c r="E30" s="899"/>
      <c r="F30" s="899" t="str">
        <f t="shared" si="3"/>
        <v> </v>
      </c>
    </row>
    <row r="31" spans="1:6" s="806" customFormat="1" ht="12.75">
      <c r="A31" s="815"/>
      <c r="B31" s="831" t="s">
        <v>920</v>
      </c>
      <c r="C31" s="835"/>
      <c r="D31" s="863"/>
      <c r="E31" s="899"/>
      <c r="F31" s="899" t="str">
        <f t="shared" si="3"/>
        <v> </v>
      </c>
    </row>
    <row r="32" spans="1:6" s="806" customFormat="1" ht="12.75">
      <c r="A32" s="815"/>
      <c r="B32" s="816" t="s">
        <v>933</v>
      </c>
      <c r="C32" s="835"/>
      <c r="D32" s="863"/>
      <c r="E32" s="899"/>
      <c r="F32" s="899" t="str">
        <f t="shared" si="3"/>
        <v> </v>
      </c>
    </row>
    <row r="33" spans="1:6" s="806" customFormat="1" ht="12.75">
      <c r="A33" s="815"/>
      <c r="B33" s="816" t="s">
        <v>934</v>
      </c>
      <c r="C33" s="835" t="s">
        <v>139</v>
      </c>
      <c r="D33" s="863">
        <v>3</v>
      </c>
      <c r="E33" s="899"/>
      <c r="F33" s="899">
        <f t="shared" si="3"/>
        <v>0</v>
      </c>
    </row>
    <row r="34" spans="1:6" s="819" customFormat="1" ht="12.75">
      <c r="A34" s="815"/>
      <c r="B34" s="816"/>
      <c r="C34" s="835"/>
      <c r="D34" s="863"/>
      <c r="E34" s="899"/>
      <c r="F34" s="899"/>
    </row>
    <row r="35" spans="1:6" s="806" customFormat="1" ht="89.25">
      <c r="A35" s="842">
        <f>1+COUNT(A$2:A34)</f>
        <v>2</v>
      </c>
      <c r="B35" s="831" t="s">
        <v>935</v>
      </c>
      <c r="C35" s="835"/>
      <c r="D35" s="863"/>
      <c r="E35" s="1082"/>
      <c r="F35" s="1082" t="str">
        <f>IF(D35&lt;&gt;0,D35*E35," ")</f>
        <v> </v>
      </c>
    </row>
    <row r="36" spans="1:6" s="806" customFormat="1" ht="12.75">
      <c r="A36" s="830" t="s">
        <v>822</v>
      </c>
      <c r="B36" s="831" t="s">
        <v>805</v>
      </c>
      <c r="C36" s="835"/>
      <c r="D36" s="863"/>
      <c r="E36" s="1082"/>
      <c r="F36" s="1082" t="str">
        <f>IF(D36&lt;&gt;0,D36*E36," ")</f>
        <v> </v>
      </c>
    </row>
    <row r="37" spans="1:6" s="806" customFormat="1" ht="12.75">
      <c r="A37" s="830" t="s">
        <v>780</v>
      </c>
      <c r="B37" s="831" t="s">
        <v>936</v>
      </c>
      <c r="C37" s="835"/>
      <c r="D37" s="863"/>
      <c r="E37" s="1082"/>
      <c r="F37" s="1082" t="str">
        <f>IF(D37&lt;&gt;0,D37*E37," ")</f>
        <v> </v>
      </c>
    </row>
    <row r="38" spans="1:6" s="806" customFormat="1" ht="12.75">
      <c r="A38" s="815"/>
      <c r="B38" s="816" t="s">
        <v>825</v>
      </c>
      <c r="C38" s="835" t="s">
        <v>139</v>
      </c>
      <c r="D38" s="863">
        <v>14</v>
      </c>
      <c r="E38" s="1082"/>
      <c r="F38" s="1082">
        <f>IF(D38&lt;&gt;0,D38*E38," ")</f>
        <v>0</v>
      </c>
    </row>
    <row r="39" spans="1:6" s="806" customFormat="1" ht="12.75">
      <c r="A39" s="815"/>
      <c r="B39" s="816"/>
      <c r="C39" s="835"/>
      <c r="D39" s="863"/>
      <c r="E39" s="1082"/>
      <c r="F39" s="1082"/>
    </row>
    <row r="40" spans="1:6" ht="25.5">
      <c r="A40" s="842">
        <f>1+COUNT(A$2:A38)</f>
        <v>3</v>
      </c>
      <c r="B40" s="1021" t="s">
        <v>1174</v>
      </c>
      <c r="E40" s="995"/>
      <c r="F40" s="995" t="str">
        <f aca="true" t="shared" si="4" ref="F40:F60">IF(D40&lt;&gt;0,D40*E40," ")</f>
        <v> </v>
      </c>
    </row>
    <row r="41" spans="1:6" ht="12.75">
      <c r="A41" s="922" t="s">
        <v>822</v>
      </c>
      <c r="E41" s="995"/>
      <c r="F41" s="995" t="str">
        <f t="shared" si="4"/>
        <v> </v>
      </c>
    </row>
    <row r="42" spans="1:6" ht="12.75">
      <c r="A42" s="940" t="s">
        <v>703</v>
      </c>
      <c r="B42" s="1021" t="s">
        <v>937</v>
      </c>
      <c r="E42" s="995"/>
      <c r="F42" s="995" t="str">
        <f t="shared" si="4"/>
        <v> </v>
      </c>
    </row>
    <row r="43" spans="1:6" ht="12.75">
      <c r="A43" s="940"/>
      <c r="B43" s="1021" t="s">
        <v>938</v>
      </c>
      <c r="C43" s="924" t="s">
        <v>139</v>
      </c>
      <c r="D43" s="925">
        <v>16</v>
      </c>
      <c r="E43" s="995"/>
      <c r="F43" s="995">
        <f t="shared" si="4"/>
        <v>0</v>
      </c>
    </row>
    <row r="44" spans="1:6" ht="12.75">
      <c r="A44" s="940"/>
      <c r="E44" s="995"/>
      <c r="F44" s="995" t="str">
        <f t="shared" si="4"/>
        <v> </v>
      </c>
    </row>
    <row r="45" spans="1:6" ht="38.25">
      <c r="A45" s="842">
        <f>1+COUNT(A$2:A44)</f>
        <v>4</v>
      </c>
      <c r="B45" s="1021" t="s">
        <v>1175</v>
      </c>
      <c r="E45" s="995"/>
      <c r="F45" s="995" t="str">
        <f t="shared" si="4"/>
        <v> </v>
      </c>
    </row>
    <row r="46" spans="1:6" ht="12.75">
      <c r="A46" s="922" t="s">
        <v>822</v>
      </c>
      <c r="E46" s="995"/>
      <c r="F46" s="995" t="str">
        <f t="shared" si="4"/>
        <v> </v>
      </c>
    </row>
    <row r="47" spans="1:6" ht="12.75">
      <c r="A47" s="940" t="s">
        <v>703</v>
      </c>
      <c r="B47" s="1021" t="s">
        <v>726</v>
      </c>
      <c r="C47" s="924" t="s">
        <v>139</v>
      </c>
      <c r="D47" s="925">
        <v>8</v>
      </c>
      <c r="E47" s="995"/>
      <c r="F47" s="995">
        <f t="shared" si="4"/>
        <v>0</v>
      </c>
    </row>
    <row r="48" spans="1:6" ht="12.75">
      <c r="A48" s="940" t="s">
        <v>703</v>
      </c>
      <c r="B48" s="1021" t="s">
        <v>779</v>
      </c>
      <c r="C48" s="924" t="s">
        <v>139</v>
      </c>
      <c r="D48" s="925">
        <v>8</v>
      </c>
      <c r="E48" s="995"/>
      <c r="F48" s="995">
        <f t="shared" si="4"/>
        <v>0</v>
      </c>
    </row>
    <row r="49" spans="1:6" ht="12.75">
      <c r="A49" s="940"/>
      <c r="E49" s="995"/>
      <c r="F49" s="995" t="str">
        <f t="shared" si="4"/>
        <v> </v>
      </c>
    </row>
    <row r="50" spans="1:6" ht="38.25">
      <c r="A50" s="842">
        <f>1+COUNT(A$2:A49)</f>
        <v>5</v>
      </c>
      <c r="B50" s="1021" t="s">
        <v>1176</v>
      </c>
      <c r="E50" s="995"/>
      <c r="F50" s="995" t="str">
        <f t="shared" si="4"/>
        <v> </v>
      </c>
    </row>
    <row r="51" spans="1:6" ht="12.75">
      <c r="A51" s="922" t="s">
        <v>822</v>
      </c>
      <c r="E51" s="995"/>
      <c r="F51" s="995" t="str">
        <f t="shared" si="4"/>
        <v> </v>
      </c>
    </row>
    <row r="52" spans="1:6" ht="12.75">
      <c r="A52" s="940" t="s">
        <v>703</v>
      </c>
      <c r="B52" s="1021" t="s">
        <v>726</v>
      </c>
      <c r="C52" s="924" t="s">
        <v>139</v>
      </c>
      <c r="D52" s="925">
        <v>8</v>
      </c>
      <c r="E52" s="995"/>
      <c r="F52" s="995">
        <f t="shared" si="4"/>
        <v>0</v>
      </c>
    </row>
    <row r="53" spans="1:6" ht="12.75">
      <c r="A53" s="940" t="s">
        <v>703</v>
      </c>
      <c r="B53" s="1021" t="s">
        <v>779</v>
      </c>
      <c r="C53" s="924" t="s">
        <v>139</v>
      </c>
      <c r="D53" s="925">
        <v>8</v>
      </c>
      <c r="E53" s="995"/>
      <c r="F53" s="995">
        <f t="shared" si="4"/>
        <v>0</v>
      </c>
    </row>
    <row r="54" spans="1:6" s="819" customFormat="1" ht="12.75">
      <c r="A54" s="815"/>
      <c r="B54" s="816"/>
      <c r="C54" s="835"/>
      <c r="D54" s="863"/>
      <c r="E54" s="899"/>
      <c r="F54" s="899" t="str">
        <f t="shared" si="4"/>
        <v> </v>
      </c>
    </row>
    <row r="55" spans="1:6" s="819" customFormat="1" ht="76.5">
      <c r="A55" s="842">
        <f>1+COUNT(A$2:A54)</f>
        <v>6</v>
      </c>
      <c r="B55" s="816" t="s">
        <v>1177</v>
      </c>
      <c r="C55" s="835"/>
      <c r="D55" s="863"/>
      <c r="E55" s="899"/>
      <c r="F55" s="899" t="str">
        <f t="shared" si="4"/>
        <v> </v>
      </c>
    </row>
    <row r="56" spans="1:6" s="819" customFormat="1" ht="12.75">
      <c r="A56" s="830" t="s">
        <v>822</v>
      </c>
      <c r="B56" s="831" t="s">
        <v>880</v>
      </c>
      <c r="C56" s="835"/>
      <c r="D56" s="863"/>
      <c r="E56" s="899"/>
      <c r="F56" s="899" t="str">
        <f t="shared" si="4"/>
        <v> </v>
      </c>
    </row>
    <row r="57" spans="1:6" s="819" customFormat="1" ht="12.75">
      <c r="A57" s="830" t="s">
        <v>780</v>
      </c>
      <c r="B57" s="831" t="s">
        <v>939</v>
      </c>
      <c r="C57" s="835" t="s">
        <v>167</v>
      </c>
      <c r="D57" s="863">
        <v>4</v>
      </c>
      <c r="E57" s="899"/>
      <c r="F57" s="899">
        <f t="shared" si="4"/>
        <v>0</v>
      </c>
    </row>
    <row r="58" spans="1:6" s="806" customFormat="1" ht="12.75">
      <c r="A58" s="830" t="s">
        <v>780</v>
      </c>
      <c r="B58" s="831" t="s">
        <v>940</v>
      </c>
      <c r="C58" s="835" t="s">
        <v>167</v>
      </c>
      <c r="D58" s="863">
        <v>35</v>
      </c>
      <c r="E58" s="899"/>
      <c r="F58" s="899">
        <f t="shared" si="4"/>
        <v>0</v>
      </c>
    </row>
    <row r="59" spans="1:6" s="806" customFormat="1" ht="12.75">
      <c r="A59" s="830" t="s">
        <v>780</v>
      </c>
      <c r="B59" s="831" t="s">
        <v>941</v>
      </c>
      <c r="C59" s="835" t="s">
        <v>167</v>
      </c>
      <c r="D59" s="863">
        <v>130</v>
      </c>
      <c r="E59" s="899"/>
      <c r="F59" s="899">
        <f t="shared" si="4"/>
        <v>0</v>
      </c>
    </row>
    <row r="60" spans="1:6" s="806" customFormat="1" ht="12.75">
      <c r="A60" s="830" t="s">
        <v>780</v>
      </c>
      <c r="B60" s="831" t="s">
        <v>908</v>
      </c>
      <c r="C60" s="835" t="s">
        <v>167</v>
      </c>
      <c r="D60" s="863">
        <v>75</v>
      </c>
      <c r="E60" s="899"/>
      <c r="F60" s="899">
        <f t="shared" si="4"/>
        <v>0</v>
      </c>
    </row>
    <row r="61" spans="1:6" s="806" customFormat="1" ht="12.75">
      <c r="A61" s="815"/>
      <c r="B61" s="816"/>
      <c r="C61" s="835"/>
      <c r="D61" s="863"/>
      <c r="E61" s="899"/>
      <c r="F61" s="899"/>
    </row>
    <row r="62" spans="1:6" s="806" customFormat="1" ht="65.25" customHeight="1">
      <c r="A62" s="842">
        <f>1+COUNT(A$2:A61)</f>
        <v>7</v>
      </c>
      <c r="B62" s="816" t="s">
        <v>942</v>
      </c>
      <c r="C62" s="835"/>
      <c r="D62" s="863"/>
      <c r="E62" s="899"/>
      <c r="F62" s="899" t="str">
        <f aca="true" t="shared" si="5" ref="F62:F70">IF(D62&lt;&gt;0,D62*E62," ")</f>
        <v> </v>
      </c>
    </row>
    <row r="63" spans="1:6" s="806" customFormat="1" ht="12.75">
      <c r="A63" s="830" t="s">
        <v>822</v>
      </c>
      <c r="B63" s="831" t="s">
        <v>880</v>
      </c>
      <c r="C63" s="835"/>
      <c r="D63" s="863"/>
      <c r="E63" s="899"/>
      <c r="F63" s="899" t="str">
        <f t="shared" si="5"/>
        <v> </v>
      </c>
    </row>
    <row r="64" spans="1:6" s="806" customFormat="1" ht="12.75">
      <c r="A64" s="830" t="s">
        <v>780</v>
      </c>
      <c r="B64" s="831" t="s">
        <v>909</v>
      </c>
      <c r="C64" s="835" t="s">
        <v>167</v>
      </c>
      <c r="D64" s="863">
        <v>20</v>
      </c>
      <c r="E64" s="899"/>
      <c r="F64" s="899">
        <f t="shared" si="5"/>
        <v>0</v>
      </c>
    </row>
    <row r="65" spans="1:6" s="806" customFormat="1" ht="12.75">
      <c r="A65" s="830" t="s">
        <v>780</v>
      </c>
      <c r="B65" s="831" t="s">
        <v>910</v>
      </c>
      <c r="C65" s="835" t="s">
        <v>167</v>
      </c>
      <c r="D65" s="863">
        <v>25</v>
      </c>
      <c r="E65" s="899"/>
      <c r="F65" s="899">
        <f t="shared" si="5"/>
        <v>0</v>
      </c>
    </row>
    <row r="66" spans="1:6" s="806" customFormat="1" ht="12.75">
      <c r="A66" s="844"/>
      <c r="B66" s="816"/>
      <c r="C66" s="835"/>
      <c r="D66" s="863"/>
      <c r="E66" s="899"/>
      <c r="F66" s="899" t="str">
        <f t="shared" si="5"/>
        <v> </v>
      </c>
    </row>
    <row r="67" spans="1:6" s="806" customFormat="1" ht="51">
      <c r="A67" s="842">
        <f>1+COUNT(A$2:A66)</f>
        <v>8</v>
      </c>
      <c r="B67" s="1225" t="s">
        <v>1178</v>
      </c>
      <c r="C67" s="835"/>
      <c r="D67" s="863"/>
      <c r="E67" s="899"/>
      <c r="F67" s="899" t="str">
        <f t="shared" si="5"/>
        <v> </v>
      </c>
    </row>
    <row r="68" spans="1:6" s="806" customFormat="1" ht="12.75">
      <c r="A68" s="844" t="s">
        <v>708</v>
      </c>
      <c r="B68" s="816" t="s">
        <v>785</v>
      </c>
      <c r="C68" s="835"/>
      <c r="D68" s="863"/>
      <c r="E68" s="899"/>
      <c r="F68" s="899" t="str">
        <f t="shared" si="5"/>
        <v> </v>
      </c>
    </row>
    <row r="69" spans="1:6" s="806" customFormat="1" ht="12.75">
      <c r="A69" s="844" t="s">
        <v>703</v>
      </c>
      <c r="B69" s="816" t="s">
        <v>912</v>
      </c>
      <c r="C69" s="835" t="s">
        <v>167</v>
      </c>
      <c r="D69" s="863">
        <v>20</v>
      </c>
      <c r="E69" s="899"/>
      <c r="F69" s="899">
        <f t="shared" si="5"/>
        <v>0</v>
      </c>
    </row>
    <row r="70" spans="1:6" s="806" customFormat="1" ht="12.75">
      <c r="A70" s="844" t="s">
        <v>703</v>
      </c>
      <c r="B70" s="816" t="s">
        <v>943</v>
      </c>
      <c r="C70" s="835" t="s">
        <v>167</v>
      </c>
      <c r="D70" s="863">
        <v>25</v>
      </c>
      <c r="E70" s="899"/>
      <c r="F70" s="899">
        <f t="shared" si="5"/>
        <v>0</v>
      </c>
    </row>
    <row r="71" spans="1:6" s="819" customFormat="1" ht="12.75">
      <c r="A71" s="815"/>
      <c r="B71" s="816"/>
      <c r="C71" s="835"/>
      <c r="D71" s="854"/>
      <c r="E71" s="822"/>
      <c r="F71" s="822"/>
    </row>
    <row r="72" spans="1:6" s="819" customFormat="1" ht="51">
      <c r="A72" s="842">
        <f>1+COUNT(A$2:A71)</f>
        <v>9</v>
      </c>
      <c r="B72" s="855" t="s">
        <v>944</v>
      </c>
      <c r="C72" s="835"/>
      <c r="D72" s="854"/>
      <c r="E72" s="822"/>
      <c r="F72" s="822" t="str">
        <f>IF(D72&lt;&gt;0,D72*E72," ")</f>
        <v> </v>
      </c>
    </row>
    <row r="73" spans="1:6" s="819" customFormat="1" ht="12.75">
      <c r="A73" s="844" t="s">
        <v>708</v>
      </c>
      <c r="B73" s="855" t="s">
        <v>790</v>
      </c>
      <c r="C73" s="835"/>
      <c r="D73" s="854"/>
      <c r="E73" s="822"/>
      <c r="F73" s="822" t="str">
        <f>IF(D73&lt;&gt;0,D73*E73," ")</f>
        <v> </v>
      </c>
    </row>
    <row r="74" spans="1:6" s="819" customFormat="1" ht="12.75">
      <c r="A74" s="844" t="s">
        <v>703</v>
      </c>
      <c r="B74" s="855" t="s">
        <v>791</v>
      </c>
      <c r="C74" s="835"/>
      <c r="D74" s="854"/>
      <c r="E74" s="822"/>
      <c r="F74" s="822" t="str">
        <f>IF(D74&lt;&gt;0,D74*E74," ")</f>
        <v> </v>
      </c>
    </row>
    <row r="75" spans="1:6" s="819" customFormat="1" ht="12.75">
      <c r="A75" s="844"/>
      <c r="B75" s="816" t="s">
        <v>945</v>
      </c>
      <c r="C75" s="835" t="s">
        <v>167</v>
      </c>
      <c r="D75" s="854">
        <v>110</v>
      </c>
      <c r="E75" s="822"/>
      <c r="F75" s="822">
        <f>IF(D75&lt;&gt;0,D75*E75," ")</f>
        <v>0</v>
      </c>
    </row>
    <row r="76" spans="1:6" s="819" customFormat="1" ht="12.75">
      <c r="A76" s="815"/>
      <c r="B76" s="816"/>
      <c r="C76" s="835"/>
      <c r="D76" s="854"/>
      <c r="E76" s="822"/>
      <c r="F76" s="822"/>
    </row>
    <row r="77" spans="1:6" s="819" customFormat="1" ht="51">
      <c r="A77" s="842">
        <f>1+COUNT(A$2:A76)</f>
        <v>10</v>
      </c>
      <c r="B77" s="855" t="s">
        <v>944</v>
      </c>
      <c r="C77" s="835"/>
      <c r="D77" s="854"/>
      <c r="E77" s="822"/>
      <c r="F77" s="822" t="str">
        <f>IF(D77&lt;&gt;0,D77*E77," ")</f>
        <v> </v>
      </c>
    </row>
    <row r="78" spans="1:6" s="819" customFormat="1" ht="12.75">
      <c r="A78" s="844" t="s">
        <v>708</v>
      </c>
      <c r="B78" s="855" t="s">
        <v>790</v>
      </c>
      <c r="C78" s="835"/>
      <c r="D78" s="854"/>
      <c r="E78" s="822"/>
      <c r="F78" s="822" t="str">
        <f>IF(D78&lt;&gt;0,D78*E78," ")</f>
        <v> </v>
      </c>
    </row>
    <row r="79" spans="1:6" s="819" customFormat="1" ht="12.75">
      <c r="A79" s="844" t="s">
        <v>703</v>
      </c>
      <c r="B79" s="855" t="s">
        <v>791</v>
      </c>
      <c r="C79" s="835"/>
      <c r="D79" s="854"/>
      <c r="E79" s="822"/>
      <c r="F79" s="822" t="str">
        <f>IF(D79&lt;&gt;0,D79*E79," ")</f>
        <v> </v>
      </c>
    </row>
    <row r="80" spans="1:6" s="819" customFormat="1" ht="12.75">
      <c r="A80" s="844"/>
      <c r="B80" s="816" t="s">
        <v>945</v>
      </c>
      <c r="C80" s="835" t="s">
        <v>167</v>
      </c>
      <c r="D80" s="854">
        <v>110</v>
      </c>
      <c r="E80" s="822"/>
      <c r="F80" s="822">
        <f>IF(D80&lt;&gt;0,D80*E80," ")</f>
        <v>0</v>
      </c>
    </row>
    <row r="81" spans="1:6" s="819" customFormat="1" ht="12.75">
      <c r="A81" s="815"/>
      <c r="B81" s="816"/>
      <c r="C81" s="835"/>
      <c r="D81" s="854"/>
      <c r="E81" s="822"/>
      <c r="F81" s="822"/>
    </row>
    <row r="82" spans="1:6" s="819" customFormat="1" ht="51">
      <c r="A82" s="842">
        <f>1+COUNT(A$2:A81)</f>
        <v>11</v>
      </c>
      <c r="B82" s="855" t="s">
        <v>1179</v>
      </c>
      <c r="C82" s="835"/>
      <c r="D82" s="854"/>
      <c r="E82" s="822"/>
      <c r="F82" s="822" t="str">
        <f>IF(D82&lt;&gt;0,D82*E82," ")</f>
        <v> </v>
      </c>
    </row>
    <row r="83" spans="1:6" s="819" customFormat="1" ht="12.75">
      <c r="A83" s="844" t="s">
        <v>708</v>
      </c>
      <c r="B83" s="855" t="s">
        <v>790</v>
      </c>
      <c r="C83" s="835"/>
      <c r="D83" s="854"/>
      <c r="E83" s="822"/>
      <c r="F83" s="822" t="str">
        <f>IF(D83&lt;&gt;0,D83*E83," ")</f>
        <v> </v>
      </c>
    </row>
    <row r="84" spans="1:6" s="819" customFormat="1" ht="12.75">
      <c r="A84" s="844" t="s">
        <v>703</v>
      </c>
      <c r="B84" s="855"/>
      <c r="C84" s="835"/>
      <c r="D84" s="854"/>
      <c r="E84" s="822"/>
      <c r="F84" s="822" t="str">
        <f>IF(D84&lt;&gt;0,D84*E84," ")</f>
        <v> </v>
      </c>
    </row>
    <row r="85" spans="1:6" s="819" customFormat="1" ht="12.75">
      <c r="A85" s="844"/>
      <c r="B85" s="816" t="s">
        <v>945</v>
      </c>
      <c r="C85" s="835" t="s">
        <v>139</v>
      </c>
      <c r="D85" s="854">
        <v>1</v>
      </c>
      <c r="E85" s="822"/>
      <c r="F85" s="822">
        <f>IF(D85&lt;&gt;0,D85*E85," ")</f>
        <v>0</v>
      </c>
    </row>
    <row r="86" spans="1:6" s="819" customFormat="1" ht="12.75">
      <c r="A86" s="844"/>
      <c r="B86" s="816"/>
      <c r="C86" s="835"/>
      <c r="D86" s="854"/>
      <c r="E86" s="822"/>
      <c r="F86" s="822"/>
    </row>
    <row r="87" spans="1:6" ht="38.25">
      <c r="A87" s="842">
        <f>1+COUNT(A$2:A86)</f>
        <v>12</v>
      </c>
      <c r="B87" s="1021" t="s">
        <v>1180</v>
      </c>
      <c r="C87" s="1072" t="s">
        <v>120</v>
      </c>
      <c r="D87" s="925">
        <v>2</v>
      </c>
      <c r="E87" s="995"/>
      <c r="F87" s="995">
        <f>IF(D87&lt;&gt;0,D87*E87," ")</f>
        <v>0</v>
      </c>
    </row>
    <row r="88" spans="1:6" ht="12.75">
      <c r="A88" s="940"/>
      <c r="E88" s="995"/>
      <c r="F88" s="995" t="str">
        <f>IF(D88&lt;&gt;0,D88*E88," ")</f>
        <v> </v>
      </c>
    </row>
    <row r="89" spans="1:6" ht="89.25">
      <c r="A89" s="842">
        <f>1+COUNT(A$2:A88)</f>
        <v>13</v>
      </c>
      <c r="B89" s="1021" t="s">
        <v>1181</v>
      </c>
      <c r="C89" s="924" t="s">
        <v>172</v>
      </c>
      <c r="D89" s="925">
        <v>85</v>
      </c>
      <c r="E89" s="995"/>
      <c r="F89" s="995">
        <f>IF(D89&lt;&gt;0,D89*E89," ")</f>
        <v>0</v>
      </c>
    </row>
    <row r="90" spans="1:6" s="1077" customFormat="1" ht="12.75">
      <c r="A90" s="1073"/>
      <c r="B90" s="1074"/>
      <c r="C90" s="1075"/>
      <c r="D90" s="1076"/>
      <c r="E90" s="1083"/>
      <c r="F90" s="995" t="str">
        <f>IF(D90&lt;&gt;0,D90*E90," ")</f>
        <v> </v>
      </c>
    </row>
    <row r="91" spans="1:6" s="968" customFormat="1" ht="12.75">
      <c r="A91" s="965"/>
      <c r="B91" s="1080" t="str">
        <f>B1</f>
        <v>KONVEKTORJI</v>
      </c>
      <c r="C91" s="966"/>
      <c r="D91" s="967"/>
      <c r="E91" s="1003"/>
      <c r="F91" s="1010">
        <f>SUM(F2:F90)</f>
        <v>0</v>
      </c>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B98"/>
  <sheetViews>
    <sheetView view="pageBreakPreview" zoomScaleSheetLayoutView="100" zoomScalePageLayoutView="0" workbookViewId="0" topLeftCell="A22">
      <selection activeCell="E30" sqref="E30:E49"/>
    </sheetView>
  </sheetViews>
  <sheetFormatPr defaultColWidth="8.140625" defaultRowHeight="12.75"/>
  <cols>
    <col min="1" max="1" width="6.7109375" style="1116" customWidth="1"/>
    <col min="2" max="2" width="44.421875" style="1099" customWidth="1"/>
    <col min="3" max="3" width="5.00390625" style="1097" customWidth="1"/>
    <col min="4" max="4" width="6.7109375" style="1210" customWidth="1"/>
    <col min="5" max="5" width="9.421875" style="1108" customWidth="1"/>
    <col min="6" max="6" width="12.00390625" style="1208" customWidth="1"/>
    <col min="7" max="7" width="11.140625" style="1088" customWidth="1"/>
    <col min="8" max="19" width="8.421875" style="1088" customWidth="1"/>
    <col min="20" max="22" width="8.140625" style="1088" customWidth="1"/>
    <col min="23" max="16384" width="8.140625" style="1098" customWidth="1"/>
  </cols>
  <sheetData>
    <row r="1" spans="1:6" s="1068" customFormat="1" ht="12.75">
      <c r="A1" s="1064" t="s">
        <v>946</v>
      </c>
      <c r="B1" s="1065" t="s">
        <v>947</v>
      </c>
      <c r="C1" s="1066"/>
      <c r="D1" s="1209"/>
      <c r="E1" s="1081"/>
      <c r="F1" s="1085">
        <f>F51</f>
        <v>0</v>
      </c>
    </row>
    <row r="2" spans="1:6" ht="12.75">
      <c r="A2" s="1086"/>
      <c r="B2" s="1087"/>
      <c r="F2" s="903" t="str">
        <f aca="true" t="shared" si="0" ref="F2:F15">IF(D2&lt;&gt;0,D2*E2," ")</f>
        <v> </v>
      </c>
    </row>
    <row r="3" spans="1:28" ht="89.25">
      <c r="A3" s="842">
        <f>1+COUNT(A$2:A2)</f>
        <v>1</v>
      </c>
      <c r="B3" s="1099" t="s">
        <v>948</v>
      </c>
      <c r="C3" s="1100"/>
      <c r="D3" s="1211"/>
      <c r="E3" s="1109"/>
      <c r="F3" s="903" t="str">
        <f t="shared" si="0"/>
        <v> </v>
      </c>
      <c r="G3" s="1101"/>
      <c r="H3" s="1101"/>
      <c r="I3" s="1101"/>
      <c r="J3" s="1101"/>
      <c r="K3" s="1101"/>
      <c r="L3" s="1101"/>
      <c r="M3" s="1101"/>
      <c r="N3" s="1101"/>
      <c r="O3" s="1101"/>
      <c r="P3" s="1101"/>
      <c r="Q3" s="1101"/>
      <c r="R3" s="1101"/>
      <c r="S3" s="1101"/>
      <c r="T3" s="1101"/>
      <c r="U3" s="1101"/>
      <c r="V3" s="1101"/>
      <c r="W3" s="1101"/>
      <c r="X3" s="1101"/>
      <c r="Y3" s="1101"/>
      <c r="Z3" s="1101"/>
      <c r="AA3" s="1101"/>
      <c r="AB3" s="1101"/>
    </row>
    <row r="4" spans="1:28" ht="12.75">
      <c r="A4" s="1089" t="s">
        <v>822</v>
      </c>
      <c r="B4" s="1102" t="s">
        <v>949</v>
      </c>
      <c r="C4" s="1100"/>
      <c r="D4" s="1211"/>
      <c r="E4" s="1109"/>
      <c r="F4" s="903" t="str">
        <f t="shared" si="0"/>
        <v> </v>
      </c>
      <c r="G4" s="1101"/>
      <c r="H4" s="1101"/>
      <c r="I4" s="1101"/>
      <c r="J4" s="1101"/>
      <c r="K4" s="1101"/>
      <c r="L4" s="1101"/>
      <c r="M4" s="1101"/>
      <c r="N4" s="1101"/>
      <c r="O4" s="1101"/>
      <c r="P4" s="1101"/>
      <c r="Q4" s="1101"/>
      <c r="R4" s="1101"/>
      <c r="S4" s="1101"/>
      <c r="T4" s="1101"/>
      <c r="U4" s="1101"/>
      <c r="V4" s="1101"/>
      <c r="W4" s="1101"/>
      <c r="X4" s="1101"/>
      <c r="Y4" s="1101"/>
      <c r="Z4" s="1101"/>
      <c r="AA4" s="1101"/>
      <c r="AB4" s="1101"/>
    </row>
    <row r="5" spans="1:28" ht="12.75">
      <c r="A5" s="1089" t="s">
        <v>780</v>
      </c>
      <c r="B5" s="1102" t="s">
        <v>950</v>
      </c>
      <c r="C5" s="903"/>
      <c r="D5" s="1212"/>
      <c r="E5" s="1110"/>
      <c r="F5" s="903" t="str">
        <f t="shared" si="0"/>
        <v> </v>
      </c>
      <c r="G5" s="1101"/>
      <c r="H5" s="1101"/>
      <c r="I5" s="1101"/>
      <c r="J5" s="1101"/>
      <c r="K5" s="1101"/>
      <c r="L5" s="1101"/>
      <c r="M5" s="1101"/>
      <c r="N5" s="1101"/>
      <c r="O5" s="1101"/>
      <c r="P5" s="1101"/>
      <c r="Q5" s="1101"/>
      <c r="R5" s="1101"/>
      <c r="S5" s="1101"/>
      <c r="T5" s="1101"/>
      <c r="U5" s="1101"/>
      <c r="V5" s="1101"/>
      <c r="W5" s="1101"/>
      <c r="X5" s="1101"/>
      <c r="Y5" s="1101"/>
      <c r="Z5" s="1101"/>
      <c r="AA5" s="1101"/>
      <c r="AB5" s="1101"/>
    </row>
    <row r="6" spans="1:28" ht="12.75">
      <c r="A6" s="1089"/>
      <c r="B6" s="1102" t="s">
        <v>951</v>
      </c>
      <c r="C6" s="903"/>
      <c r="D6" s="1212"/>
      <c r="E6" s="1110"/>
      <c r="F6" s="903" t="str">
        <f t="shared" si="0"/>
        <v> </v>
      </c>
      <c r="G6" s="1101"/>
      <c r="H6" s="1101"/>
      <c r="I6" s="1101"/>
      <c r="J6" s="1101"/>
      <c r="K6" s="1101"/>
      <c r="L6" s="1101"/>
      <c r="M6" s="1101"/>
      <c r="N6" s="1101"/>
      <c r="O6" s="1101"/>
      <c r="P6" s="1101"/>
      <c r="Q6" s="1101"/>
      <c r="R6" s="1101"/>
      <c r="S6" s="1101"/>
      <c r="T6" s="1101"/>
      <c r="U6" s="1101"/>
      <c r="V6" s="1101"/>
      <c r="W6" s="1101"/>
      <c r="X6" s="1101"/>
      <c r="Y6" s="1101"/>
      <c r="Z6" s="1101"/>
      <c r="AA6" s="1101"/>
      <c r="AB6" s="1101"/>
    </row>
    <row r="7" spans="1:22" ht="12.75">
      <c r="A7" s="1089"/>
      <c r="B7" s="1102" t="s">
        <v>952</v>
      </c>
      <c r="C7" s="903"/>
      <c r="D7" s="1212"/>
      <c r="E7" s="1110"/>
      <c r="F7" s="903" t="str">
        <f t="shared" si="0"/>
        <v> </v>
      </c>
      <c r="G7" s="1098"/>
      <c r="H7" s="1098"/>
      <c r="I7" s="1098"/>
      <c r="J7" s="1098"/>
      <c r="K7" s="1098"/>
      <c r="L7" s="1098"/>
      <c r="M7" s="1098"/>
      <c r="N7" s="1098"/>
      <c r="O7" s="1098"/>
      <c r="P7" s="1098"/>
      <c r="Q7" s="1098"/>
      <c r="R7" s="1098"/>
      <c r="S7" s="1098"/>
      <c r="T7" s="1098"/>
      <c r="U7" s="1098"/>
      <c r="V7" s="1098"/>
    </row>
    <row r="8" spans="1:28" ht="12.75">
      <c r="A8" s="1089"/>
      <c r="B8" s="1102" t="s">
        <v>953</v>
      </c>
      <c r="C8" s="903"/>
      <c r="D8" s="1212"/>
      <c r="E8" s="1110"/>
      <c r="F8" s="903" t="str">
        <f t="shared" si="0"/>
        <v> </v>
      </c>
      <c r="G8" s="1101"/>
      <c r="H8" s="1101"/>
      <c r="I8" s="1101"/>
      <c r="J8" s="1101"/>
      <c r="K8" s="1101"/>
      <c r="L8" s="1101"/>
      <c r="M8" s="1101"/>
      <c r="N8" s="1101"/>
      <c r="O8" s="1101"/>
      <c r="P8" s="1101"/>
      <c r="Q8" s="1101"/>
      <c r="R8" s="1101"/>
      <c r="S8" s="1101"/>
      <c r="T8" s="1101"/>
      <c r="U8" s="1101"/>
      <c r="V8" s="1101"/>
      <c r="W8" s="1101"/>
      <c r="X8" s="1101"/>
      <c r="Y8" s="1101"/>
      <c r="Z8" s="1101"/>
      <c r="AA8" s="1101"/>
      <c r="AB8" s="1101"/>
    </row>
    <row r="9" spans="1:28" ht="12.75">
      <c r="A9" s="1089"/>
      <c r="B9" s="1102" t="s">
        <v>954</v>
      </c>
      <c r="C9" s="903"/>
      <c r="D9" s="1212"/>
      <c r="E9" s="1110"/>
      <c r="F9" s="903"/>
      <c r="G9" s="1101"/>
      <c r="H9" s="1101"/>
      <c r="I9" s="1101"/>
      <c r="J9" s="1101"/>
      <c r="K9" s="1101"/>
      <c r="L9" s="1101"/>
      <c r="M9" s="1101"/>
      <c r="N9" s="1101"/>
      <c r="O9" s="1101"/>
      <c r="P9" s="1101"/>
      <c r="Q9" s="1101"/>
      <c r="R9" s="1101"/>
      <c r="S9" s="1101"/>
      <c r="T9" s="1101"/>
      <c r="U9" s="1101"/>
      <c r="V9" s="1101"/>
      <c r="W9" s="1101"/>
      <c r="X9" s="1101"/>
      <c r="Y9" s="1101"/>
      <c r="Z9" s="1101"/>
      <c r="AA9" s="1101"/>
      <c r="AB9" s="1101"/>
    </row>
    <row r="10" spans="1:28" ht="12.75">
      <c r="A10" s="1089"/>
      <c r="B10" s="1102" t="s">
        <v>955</v>
      </c>
      <c r="C10" s="903"/>
      <c r="D10" s="1212"/>
      <c r="E10" s="1110"/>
      <c r="F10" s="903"/>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row>
    <row r="11" spans="1:28" ht="12.75">
      <c r="A11" s="1089"/>
      <c r="B11" s="1102" t="s">
        <v>956</v>
      </c>
      <c r="C11" s="903" t="s">
        <v>139</v>
      </c>
      <c r="D11" s="1212">
        <v>1</v>
      </c>
      <c r="E11" s="1110"/>
      <c r="F11" s="903">
        <f t="shared" si="0"/>
        <v>0</v>
      </c>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row>
    <row r="12" spans="2:28" ht="12.75">
      <c r="B12" s="1102"/>
      <c r="C12" s="903"/>
      <c r="D12" s="1212"/>
      <c r="E12" s="1110"/>
      <c r="F12" s="903" t="str">
        <f t="shared" si="0"/>
        <v> </v>
      </c>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row>
    <row r="13" spans="1:28" ht="89.25">
      <c r="A13" s="842">
        <f>1+COUNT(A$2:A12)</f>
        <v>2</v>
      </c>
      <c r="B13" s="1102" t="s">
        <v>1182</v>
      </c>
      <c r="C13" s="903"/>
      <c r="D13" s="1212"/>
      <c r="E13" s="1110"/>
      <c r="F13" s="903" t="str">
        <f t="shared" si="0"/>
        <v> </v>
      </c>
      <c r="G13" s="1101"/>
      <c r="H13" s="1101"/>
      <c r="I13" s="1101"/>
      <c r="J13" s="1101"/>
      <c r="K13" s="1101"/>
      <c r="L13" s="1101"/>
      <c r="M13" s="1101"/>
      <c r="N13" s="1101"/>
      <c r="O13" s="1101"/>
      <c r="P13" s="1101"/>
      <c r="Q13" s="1101"/>
      <c r="R13" s="1101"/>
      <c r="S13" s="1101"/>
      <c r="T13" s="1101"/>
      <c r="U13" s="1101"/>
      <c r="V13" s="1101"/>
      <c r="W13" s="1101"/>
      <c r="X13" s="1101"/>
      <c r="Y13" s="1101"/>
      <c r="Z13" s="1101"/>
      <c r="AA13" s="1101"/>
      <c r="AB13" s="1101"/>
    </row>
    <row r="14" spans="1:28" ht="12.75">
      <c r="A14" s="1089" t="s">
        <v>822</v>
      </c>
      <c r="B14" s="1102" t="s">
        <v>949</v>
      </c>
      <c r="C14" s="903"/>
      <c r="D14" s="1212"/>
      <c r="E14" s="1110"/>
      <c r="F14" s="903" t="str">
        <f t="shared" si="0"/>
        <v> </v>
      </c>
      <c r="G14" s="1101"/>
      <c r="H14" s="1101"/>
      <c r="I14" s="1101"/>
      <c r="J14" s="1101"/>
      <c r="K14" s="1101"/>
      <c r="L14" s="1101"/>
      <c r="M14" s="1101"/>
      <c r="N14" s="1101"/>
      <c r="O14" s="1101"/>
      <c r="P14" s="1101"/>
      <c r="Q14" s="1101"/>
      <c r="R14" s="1101"/>
      <c r="S14" s="1101"/>
      <c r="T14" s="1101"/>
      <c r="U14" s="1101"/>
      <c r="V14" s="1101"/>
      <c r="W14" s="1101"/>
      <c r="X14" s="1101"/>
      <c r="Y14" s="1101"/>
      <c r="Z14" s="1101"/>
      <c r="AA14" s="1101"/>
      <c r="AB14" s="1101"/>
    </row>
    <row r="15" spans="1:28" ht="12.75">
      <c r="A15" s="1089" t="s">
        <v>780</v>
      </c>
      <c r="B15" s="1102" t="s">
        <v>957</v>
      </c>
      <c r="C15" s="903"/>
      <c r="D15" s="1212"/>
      <c r="E15" s="1110"/>
      <c r="F15" s="903" t="str">
        <f t="shared" si="0"/>
        <v> </v>
      </c>
      <c r="G15" s="1101"/>
      <c r="H15" s="1101"/>
      <c r="I15" s="1101"/>
      <c r="J15" s="1101"/>
      <c r="K15" s="1101"/>
      <c r="L15" s="1101"/>
      <c r="M15" s="1101"/>
      <c r="N15" s="1101"/>
      <c r="O15" s="1101"/>
      <c r="P15" s="1101"/>
      <c r="Q15" s="1101"/>
      <c r="R15" s="1101"/>
      <c r="S15" s="1101"/>
      <c r="T15" s="1101"/>
      <c r="U15" s="1101"/>
      <c r="V15" s="1101"/>
      <c r="W15" s="1101"/>
      <c r="X15" s="1101"/>
      <c r="Y15" s="1101"/>
      <c r="Z15" s="1101"/>
      <c r="AA15" s="1101"/>
      <c r="AB15" s="1101"/>
    </row>
    <row r="16" spans="1:28" ht="12.75">
      <c r="A16" s="1089"/>
      <c r="B16" s="1102" t="s">
        <v>958</v>
      </c>
      <c r="C16" s="903"/>
      <c r="D16" s="1212"/>
      <c r="E16" s="1110"/>
      <c r="F16" s="903"/>
      <c r="G16" s="1101"/>
      <c r="H16" s="1101"/>
      <c r="I16" s="1101"/>
      <c r="J16" s="1101"/>
      <c r="K16" s="1101"/>
      <c r="L16" s="1101"/>
      <c r="M16" s="1101"/>
      <c r="N16" s="1101"/>
      <c r="O16" s="1101"/>
      <c r="P16" s="1101"/>
      <c r="Q16" s="1101"/>
      <c r="R16" s="1101"/>
      <c r="S16" s="1101"/>
      <c r="T16" s="1101"/>
      <c r="U16" s="1101"/>
      <c r="V16" s="1101"/>
      <c r="W16" s="1101"/>
      <c r="X16" s="1101"/>
      <c r="Y16" s="1101"/>
      <c r="Z16" s="1101"/>
      <c r="AA16" s="1101"/>
      <c r="AB16" s="1101"/>
    </row>
    <row r="17" spans="1:28" ht="12.75">
      <c r="A17" s="1089"/>
      <c r="B17" s="1102" t="s">
        <v>959</v>
      </c>
      <c r="C17" s="903"/>
      <c r="D17" s="1212"/>
      <c r="E17" s="1110"/>
      <c r="F17" s="903"/>
      <c r="G17" s="1101"/>
      <c r="H17" s="1101"/>
      <c r="I17" s="1101"/>
      <c r="J17" s="1101"/>
      <c r="K17" s="1101"/>
      <c r="L17" s="1101"/>
      <c r="M17" s="1101"/>
      <c r="N17" s="1101"/>
      <c r="O17" s="1101"/>
      <c r="P17" s="1101"/>
      <c r="Q17" s="1101"/>
      <c r="R17" s="1101"/>
      <c r="S17" s="1101"/>
      <c r="T17" s="1101"/>
      <c r="U17" s="1101"/>
      <c r="V17" s="1101"/>
      <c r="W17" s="1101"/>
      <c r="X17" s="1101"/>
      <c r="Y17" s="1101"/>
      <c r="Z17" s="1101"/>
      <c r="AA17" s="1101"/>
      <c r="AB17" s="1101"/>
    </row>
    <row r="18" spans="1:28" ht="12.75">
      <c r="A18" s="1089"/>
      <c r="B18" s="1102" t="s">
        <v>960</v>
      </c>
      <c r="C18" s="903"/>
      <c r="D18" s="1212"/>
      <c r="E18" s="1110"/>
      <c r="F18" s="903"/>
      <c r="G18" s="1101"/>
      <c r="H18" s="1101"/>
      <c r="I18" s="1101"/>
      <c r="J18" s="1101"/>
      <c r="K18" s="1101"/>
      <c r="L18" s="1101"/>
      <c r="M18" s="1101"/>
      <c r="N18" s="1101"/>
      <c r="O18" s="1101"/>
      <c r="P18" s="1101"/>
      <c r="Q18" s="1101"/>
      <c r="R18" s="1101"/>
      <c r="S18" s="1101"/>
      <c r="T18" s="1101"/>
      <c r="U18" s="1101"/>
      <c r="V18" s="1101"/>
      <c r="W18" s="1101"/>
      <c r="X18" s="1101"/>
      <c r="Y18" s="1101"/>
      <c r="Z18" s="1101"/>
      <c r="AA18" s="1101"/>
      <c r="AB18" s="1101"/>
    </row>
    <row r="19" spans="1:28" ht="12.75">
      <c r="A19" s="1089"/>
      <c r="B19" s="1102" t="s">
        <v>961</v>
      </c>
      <c r="C19" s="903"/>
      <c r="D19" s="1212"/>
      <c r="E19" s="1110"/>
      <c r="F19" s="903"/>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row>
    <row r="20" spans="1:28" ht="12.75">
      <c r="A20" s="1089"/>
      <c r="B20" s="1102" t="s">
        <v>825</v>
      </c>
      <c r="C20" s="903" t="s">
        <v>139</v>
      </c>
      <c r="D20" s="1212">
        <v>1</v>
      </c>
      <c r="E20" s="1110"/>
      <c r="F20" s="903">
        <f aca="true" t="shared" si="1" ref="F20:F34">IF(D20&lt;&gt;0,D20*E20," ")</f>
        <v>0</v>
      </c>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row>
    <row r="21" spans="3:28" ht="12.75">
      <c r="C21" s="903"/>
      <c r="D21" s="1212"/>
      <c r="E21" s="1110"/>
      <c r="F21" s="903" t="str">
        <f t="shared" si="1"/>
        <v> </v>
      </c>
      <c r="G21" s="1101"/>
      <c r="H21" s="1101"/>
      <c r="I21" s="1101"/>
      <c r="J21" s="1101"/>
      <c r="K21" s="1101"/>
      <c r="L21" s="1101"/>
      <c r="M21" s="1101"/>
      <c r="N21" s="1101"/>
      <c r="O21" s="1101"/>
      <c r="P21" s="1101"/>
      <c r="Q21" s="1101"/>
      <c r="R21" s="1101"/>
      <c r="S21" s="1101"/>
      <c r="T21" s="1101"/>
      <c r="U21" s="1101"/>
      <c r="V21" s="1101"/>
      <c r="W21" s="1101"/>
      <c r="X21" s="1101"/>
      <c r="Y21" s="1101"/>
      <c r="Z21" s="1101"/>
      <c r="AA21" s="1101"/>
      <c r="AB21" s="1101"/>
    </row>
    <row r="22" spans="1:28" ht="25.5">
      <c r="A22" s="842">
        <f>1+COUNT(A$2:A21)</f>
        <v>3</v>
      </c>
      <c r="B22" s="1102" t="s">
        <v>962</v>
      </c>
      <c r="C22" s="903"/>
      <c r="D22" s="1212"/>
      <c r="E22" s="1110"/>
      <c r="F22" s="903" t="str">
        <f t="shared" si="1"/>
        <v> </v>
      </c>
      <c r="G22" s="1101"/>
      <c r="H22" s="1101"/>
      <c r="I22" s="1101"/>
      <c r="J22" s="1101"/>
      <c r="K22" s="1101"/>
      <c r="L22" s="1101"/>
      <c r="M22" s="1101"/>
      <c r="N22" s="1101"/>
      <c r="O22" s="1101"/>
      <c r="P22" s="1101"/>
      <c r="Q22" s="1101"/>
      <c r="R22" s="1101"/>
      <c r="S22" s="1101"/>
      <c r="T22" s="1101"/>
      <c r="U22" s="1101"/>
      <c r="V22" s="1101"/>
      <c r="W22" s="1101"/>
      <c r="X22" s="1101"/>
      <c r="Y22" s="1101"/>
      <c r="Z22" s="1101"/>
      <c r="AA22" s="1101"/>
      <c r="AB22" s="1101"/>
    </row>
    <row r="23" spans="1:28" ht="12.75">
      <c r="A23" s="1089" t="s">
        <v>822</v>
      </c>
      <c r="B23" s="1102" t="s">
        <v>949</v>
      </c>
      <c r="C23" s="903"/>
      <c r="D23" s="1212"/>
      <c r="E23" s="1110"/>
      <c r="F23" s="903" t="str">
        <f t="shared" si="1"/>
        <v> </v>
      </c>
      <c r="G23" s="1101"/>
      <c r="H23" s="1101"/>
      <c r="I23" s="1101"/>
      <c r="J23" s="1101"/>
      <c r="K23" s="1101"/>
      <c r="L23" s="1101"/>
      <c r="M23" s="1101"/>
      <c r="N23" s="1101"/>
      <c r="O23" s="1101"/>
      <c r="P23" s="1101"/>
      <c r="Q23" s="1101"/>
      <c r="R23" s="1101"/>
      <c r="S23" s="1101"/>
      <c r="T23" s="1101"/>
      <c r="U23" s="1101"/>
      <c r="V23" s="1101"/>
      <c r="W23" s="1101"/>
      <c r="X23" s="1101"/>
      <c r="Y23" s="1101"/>
      <c r="Z23" s="1101"/>
      <c r="AA23" s="1101"/>
      <c r="AB23" s="1101"/>
    </row>
    <row r="24" spans="1:28" ht="12.75">
      <c r="A24" s="1089" t="s">
        <v>780</v>
      </c>
      <c r="B24" s="1102"/>
      <c r="C24" s="903" t="s">
        <v>139</v>
      </c>
      <c r="D24" s="1212">
        <v>1</v>
      </c>
      <c r="E24" s="1110"/>
      <c r="F24" s="903">
        <f t="shared" si="1"/>
        <v>0</v>
      </c>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row>
    <row r="25" spans="1:22" ht="12.75">
      <c r="A25" s="1089"/>
      <c r="C25" s="1094"/>
      <c r="D25" s="1212"/>
      <c r="E25" s="1110"/>
      <c r="F25" s="903" t="str">
        <f t="shared" si="1"/>
        <v> </v>
      </c>
      <c r="G25" s="1103"/>
      <c r="H25" s="1103"/>
      <c r="I25" s="1103"/>
      <c r="J25" s="1103"/>
      <c r="K25" s="1103"/>
      <c r="L25" s="1103"/>
      <c r="M25" s="1103"/>
      <c r="N25" s="1103"/>
      <c r="O25" s="1103"/>
      <c r="P25" s="1103"/>
      <c r="Q25" s="1103"/>
      <c r="R25" s="1103"/>
      <c r="S25" s="1103"/>
      <c r="T25" s="1103"/>
      <c r="U25" s="1103"/>
      <c r="V25" s="1098"/>
    </row>
    <row r="26" spans="1:28" ht="51">
      <c r="A26" s="842">
        <f>1+COUNT(A$2:A25)</f>
        <v>4</v>
      </c>
      <c r="B26" s="1099" t="s">
        <v>1183</v>
      </c>
      <c r="C26" s="903"/>
      <c r="D26" s="1212"/>
      <c r="E26" s="1110"/>
      <c r="F26" s="903" t="str">
        <f t="shared" si="1"/>
        <v> </v>
      </c>
      <c r="G26" s="1103"/>
      <c r="H26" s="1103"/>
      <c r="I26" s="1103"/>
      <c r="J26" s="1103"/>
      <c r="K26" s="1103"/>
      <c r="L26" s="1103"/>
      <c r="M26" s="1103"/>
      <c r="N26" s="1101"/>
      <c r="O26" s="1101"/>
      <c r="P26" s="1101"/>
      <c r="Q26" s="1101"/>
      <c r="R26" s="1101"/>
      <c r="S26" s="1101"/>
      <c r="T26" s="1101"/>
      <c r="U26" s="1101"/>
      <c r="V26" s="1101"/>
      <c r="W26" s="1101"/>
      <c r="X26" s="1101"/>
      <c r="Y26" s="1101"/>
      <c r="Z26" s="1101"/>
      <c r="AA26" s="1101"/>
      <c r="AB26" s="1101"/>
    </row>
    <row r="27" spans="1:28" ht="12.75">
      <c r="A27" s="1089" t="s">
        <v>780</v>
      </c>
      <c r="B27" s="1099" t="s">
        <v>963</v>
      </c>
      <c r="C27" s="903" t="s">
        <v>167</v>
      </c>
      <c r="D27" s="1212">
        <v>20</v>
      </c>
      <c r="E27" s="1110"/>
      <c r="F27" s="903">
        <f t="shared" si="1"/>
        <v>0</v>
      </c>
      <c r="G27" s="1103"/>
      <c r="H27" s="1103"/>
      <c r="I27" s="1103"/>
      <c r="J27" s="1103"/>
      <c r="K27" s="1103"/>
      <c r="L27" s="1103"/>
      <c r="M27" s="1103"/>
      <c r="N27" s="1101"/>
      <c r="O27" s="1101"/>
      <c r="P27" s="1101"/>
      <c r="Q27" s="1101"/>
      <c r="R27" s="1101"/>
      <c r="S27" s="1101"/>
      <c r="T27" s="1101"/>
      <c r="U27" s="1101"/>
      <c r="V27" s="1101"/>
      <c r="W27" s="1101"/>
      <c r="X27" s="1101"/>
      <c r="Y27" s="1101"/>
      <c r="Z27" s="1101"/>
      <c r="AA27" s="1101"/>
      <c r="AB27" s="1101"/>
    </row>
    <row r="28" spans="1:28" ht="12.75">
      <c r="A28" s="1089" t="s">
        <v>780</v>
      </c>
      <c r="B28" s="1099" t="s">
        <v>964</v>
      </c>
      <c r="C28" s="903" t="s">
        <v>167</v>
      </c>
      <c r="D28" s="1212">
        <v>20</v>
      </c>
      <c r="E28" s="1110"/>
      <c r="F28" s="903">
        <f t="shared" si="1"/>
        <v>0</v>
      </c>
      <c r="G28" s="1103"/>
      <c r="H28" s="1103"/>
      <c r="I28" s="1103"/>
      <c r="J28" s="1103"/>
      <c r="K28" s="1103"/>
      <c r="L28" s="1103"/>
      <c r="M28" s="1103"/>
      <c r="N28" s="1101"/>
      <c r="O28" s="1101"/>
      <c r="P28" s="1101"/>
      <c r="Q28" s="1101"/>
      <c r="R28" s="1101"/>
      <c r="S28" s="1101"/>
      <c r="T28" s="1101"/>
      <c r="U28" s="1101"/>
      <c r="V28" s="1101"/>
      <c r="W28" s="1101"/>
      <c r="X28" s="1101"/>
      <c r="Y28" s="1101"/>
      <c r="Z28" s="1101"/>
      <c r="AA28" s="1101"/>
      <c r="AB28" s="1101"/>
    </row>
    <row r="29" spans="3:28" ht="12.75">
      <c r="C29" s="903"/>
      <c r="D29" s="1212"/>
      <c r="E29" s="1110"/>
      <c r="F29" s="903" t="str">
        <f t="shared" si="1"/>
        <v> </v>
      </c>
      <c r="G29" s="1101"/>
      <c r="H29" s="1101"/>
      <c r="I29" s="1101"/>
      <c r="J29" s="1101"/>
      <c r="K29" s="1101"/>
      <c r="L29" s="1101"/>
      <c r="M29" s="1101"/>
      <c r="N29" s="1101"/>
      <c r="O29" s="1101"/>
      <c r="P29" s="1101"/>
      <c r="Q29" s="1101"/>
      <c r="R29" s="1101"/>
      <c r="S29" s="1101"/>
      <c r="T29" s="1101"/>
      <c r="U29" s="1101"/>
      <c r="V29" s="1101"/>
      <c r="W29" s="1101"/>
      <c r="X29" s="1101"/>
      <c r="Y29" s="1101"/>
      <c r="Z29" s="1101"/>
      <c r="AA29" s="1101"/>
      <c r="AB29" s="1101"/>
    </row>
    <row r="30" spans="1:28" ht="25.5">
      <c r="A30" s="842">
        <f>1+COUNT(A$2:A29)</f>
        <v>5</v>
      </c>
      <c r="B30" s="1099" t="s">
        <v>1184</v>
      </c>
      <c r="C30" s="1094" t="s">
        <v>965</v>
      </c>
      <c r="D30" s="1212">
        <v>1</v>
      </c>
      <c r="E30" s="1110"/>
      <c r="F30" s="903">
        <f t="shared" si="1"/>
        <v>0</v>
      </c>
      <c r="G30" s="1101"/>
      <c r="H30" s="1101"/>
      <c r="I30" s="1101"/>
      <c r="J30" s="1101"/>
      <c r="K30" s="1101"/>
      <c r="L30" s="1101"/>
      <c r="M30" s="1101"/>
      <c r="N30" s="1101"/>
      <c r="O30" s="1101"/>
      <c r="P30" s="1101"/>
      <c r="Q30" s="1101"/>
      <c r="R30" s="1101"/>
      <c r="S30" s="1101"/>
      <c r="T30" s="1101"/>
      <c r="U30" s="1101"/>
      <c r="V30" s="1101"/>
      <c r="W30" s="1101"/>
      <c r="X30" s="1101"/>
      <c r="Y30" s="1101"/>
      <c r="Z30" s="1101"/>
      <c r="AA30" s="1101"/>
      <c r="AB30" s="1101"/>
    </row>
    <row r="31" spans="3:28" ht="12.75">
      <c r="C31" s="1094"/>
      <c r="D31" s="1212"/>
      <c r="E31" s="1110"/>
      <c r="F31" s="903" t="str">
        <f t="shared" si="1"/>
        <v> </v>
      </c>
      <c r="G31" s="1101"/>
      <c r="H31" s="1101"/>
      <c r="I31" s="1101"/>
      <c r="J31" s="1101"/>
      <c r="K31" s="1101"/>
      <c r="L31" s="1101"/>
      <c r="M31" s="1101"/>
      <c r="N31" s="1101"/>
      <c r="O31" s="1101"/>
      <c r="P31" s="1101"/>
      <c r="Q31" s="1101"/>
      <c r="R31" s="1101"/>
      <c r="S31" s="1101"/>
      <c r="T31" s="1101"/>
      <c r="U31" s="1101"/>
      <c r="V31" s="1101"/>
      <c r="W31" s="1101"/>
      <c r="X31" s="1101"/>
      <c r="Y31" s="1101"/>
      <c r="Z31" s="1101"/>
      <c r="AA31" s="1101"/>
      <c r="AB31" s="1101"/>
    </row>
    <row r="32" spans="1:28" ht="25.5">
      <c r="A32" s="842">
        <f>1+COUNT(A$2:A31)</f>
        <v>6</v>
      </c>
      <c r="B32" s="1099" t="s">
        <v>1185</v>
      </c>
      <c r="C32" s="903"/>
      <c r="D32" s="1212"/>
      <c r="E32" s="1110"/>
      <c r="F32" s="903" t="str">
        <f t="shared" si="1"/>
        <v> </v>
      </c>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row>
    <row r="33" spans="1:28" ht="12.75">
      <c r="A33" s="1089" t="s">
        <v>780</v>
      </c>
      <c r="B33" s="1099" t="s">
        <v>937</v>
      </c>
      <c r="C33" s="903"/>
      <c r="D33" s="1212"/>
      <c r="E33" s="1110"/>
      <c r="F33" s="903" t="str">
        <f t="shared" si="1"/>
        <v> </v>
      </c>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row>
    <row r="34" spans="1:28" ht="12.75">
      <c r="A34" s="1089"/>
      <c r="B34" s="1099" t="s">
        <v>938</v>
      </c>
      <c r="C34" s="903" t="s">
        <v>139</v>
      </c>
      <c r="D34" s="1212">
        <v>1</v>
      </c>
      <c r="E34" s="1110"/>
      <c r="F34" s="903">
        <f t="shared" si="1"/>
        <v>0</v>
      </c>
      <c r="G34" s="1101"/>
      <c r="H34" s="1101"/>
      <c r="I34" s="1101"/>
      <c r="J34" s="1101"/>
      <c r="K34" s="1101"/>
      <c r="L34" s="1101"/>
      <c r="M34" s="1101"/>
      <c r="N34" s="1101"/>
      <c r="O34" s="1101"/>
      <c r="P34" s="1101"/>
      <c r="Q34" s="1101"/>
      <c r="R34" s="1101"/>
      <c r="S34" s="1101"/>
      <c r="T34" s="1101"/>
      <c r="U34" s="1101"/>
      <c r="V34" s="1101"/>
      <c r="W34" s="1101"/>
      <c r="X34" s="1101"/>
      <c r="Y34" s="1101"/>
      <c r="Z34" s="1101"/>
      <c r="AA34" s="1101"/>
      <c r="AB34" s="1101"/>
    </row>
    <row r="35" spans="1:6" s="1119" customFormat="1" ht="12.75">
      <c r="A35" s="1117"/>
      <c r="B35" s="1090"/>
      <c r="C35" s="1118"/>
      <c r="D35" s="1213"/>
      <c r="E35" s="1111"/>
      <c r="F35" s="1203"/>
    </row>
    <row r="36" spans="1:15" s="1119" customFormat="1" ht="38.25">
      <c r="A36" s="842">
        <f>1+COUNT(A$2:A35)</f>
        <v>7</v>
      </c>
      <c r="B36" s="1090" t="s">
        <v>1186</v>
      </c>
      <c r="C36" s="1118"/>
      <c r="D36" s="1214"/>
      <c r="E36" s="1111"/>
      <c r="F36" s="1203"/>
      <c r="G36" s="1120"/>
      <c r="H36" s="1120"/>
      <c r="I36" s="1120"/>
      <c r="J36" s="1120"/>
      <c r="K36" s="1121"/>
      <c r="L36" s="1120"/>
      <c r="M36" s="1121"/>
      <c r="N36" s="1120"/>
      <c r="O36" s="1120"/>
    </row>
    <row r="37" spans="1:6" s="1119" customFormat="1" ht="12.75">
      <c r="A37" s="1091" t="s">
        <v>822</v>
      </c>
      <c r="B37" s="1090" t="s">
        <v>966</v>
      </c>
      <c r="C37" s="1118"/>
      <c r="D37" s="1214"/>
      <c r="E37" s="1111"/>
      <c r="F37" s="1203"/>
    </row>
    <row r="38" spans="1:15" s="1119" customFormat="1" ht="12.75">
      <c r="A38" s="1091" t="s">
        <v>780</v>
      </c>
      <c r="B38" s="1090" t="s">
        <v>967</v>
      </c>
      <c r="C38" s="903" t="s">
        <v>139</v>
      </c>
      <c r="D38" s="1212">
        <v>1</v>
      </c>
      <c r="E38" s="1111"/>
      <c r="F38" s="1203">
        <f>+D38*E38</f>
        <v>0</v>
      </c>
      <c r="J38" s="1122"/>
      <c r="L38" s="1111"/>
      <c r="N38" s="1111"/>
      <c r="O38" s="1111"/>
    </row>
    <row r="39" spans="1:6" s="819" customFormat="1" ht="12.75">
      <c r="A39" s="815"/>
      <c r="B39" s="857"/>
      <c r="C39" s="835"/>
      <c r="D39" s="1215"/>
      <c r="E39" s="822"/>
      <c r="F39" s="822"/>
    </row>
    <row r="40" spans="1:9" s="819" customFormat="1" ht="25.5">
      <c r="A40" s="842">
        <f>1+COUNT(A$2:A38)</f>
        <v>8</v>
      </c>
      <c r="B40" s="855" t="s">
        <v>1187</v>
      </c>
      <c r="C40" s="835"/>
      <c r="D40" s="1215"/>
      <c r="E40" s="822"/>
      <c r="F40" s="822" t="str">
        <f>IF(D40&lt;&gt;0,D40*E40," ")</f>
        <v> </v>
      </c>
      <c r="G40" s="892"/>
      <c r="H40" s="892"/>
      <c r="I40" s="892"/>
    </row>
    <row r="41" spans="1:20" s="819" customFormat="1" ht="12.75">
      <c r="A41" s="844" t="s">
        <v>708</v>
      </c>
      <c r="B41" s="855" t="s">
        <v>790</v>
      </c>
      <c r="C41" s="835"/>
      <c r="D41" s="1215"/>
      <c r="E41" s="822"/>
      <c r="F41" s="903" t="str">
        <f>IF(D41&lt;&gt;0,D41*E41," ")</f>
        <v> </v>
      </c>
      <c r="G41" s="1082"/>
      <c r="H41" s="1082"/>
      <c r="I41" s="891"/>
      <c r="J41" s="891"/>
      <c r="K41" s="891"/>
      <c r="L41" s="891"/>
      <c r="M41" s="891"/>
      <c r="N41" s="891"/>
      <c r="O41" s="891"/>
      <c r="P41" s="891"/>
      <c r="Q41" s="891"/>
      <c r="R41" s="891"/>
      <c r="S41" s="891"/>
      <c r="T41" s="891"/>
    </row>
    <row r="42" spans="1:20" s="819" customFormat="1" ht="12.75">
      <c r="A42" s="844" t="s">
        <v>703</v>
      </c>
      <c r="B42" s="855" t="s">
        <v>791</v>
      </c>
      <c r="C42" s="835"/>
      <c r="D42" s="1215"/>
      <c r="E42" s="822"/>
      <c r="F42" s="903" t="str">
        <f>IF(D42&lt;&gt;0,D42*E42," ")</f>
        <v> </v>
      </c>
      <c r="G42" s="1082"/>
      <c r="H42" s="1082"/>
      <c r="I42" s="891"/>
      <c r="J42" s="891"/>
      <c r="K42" s="891"/>
      <c r="L42" s="891"/>
      <c r="M42" s="891"/>
      <c r="N42" s="891"/>
      <c r="O42" s="891"/>
      <c r="P42" s="891"/>
      <c r="Q42" s="891"/>
      <c r="R42" s="891"/>
      <c r="S42" s="891"/>
      <c r="T42" s="891"/>
    </row>
    <row r="43" spans="1:6" s="819" customFormat="1" ht="12.75">
      <c r="A43" s="844"/>
      <c r="B43" s="857" t="s">
        <v>968</v>
      </c>
      <c r="C43" s="835" t="s">
        <v>167</v>
      </c>
      <c r="D43" s="1215">
        <v>2</v>
      </c>
      <c r="E43" s="822"/>
      <c r="F43" s="822">
        <f>IF(D43&lt;&gt;0,D43*E43," ")</f>
        <v>0</v>
      </c>
    </row>
    <row r="44" spans="3:22" ht="12.75">
      <c r="C44" s="1094"/>
      <c r="D44" s="1212"/>
      <c r="E44" s="1110"/>
      <c r="F44" s="903"/>
      <c r="G44" s="1098"/>
      <c r="H44" s="1098"/>
      <c r="I44" s="1098"/>
      <c r="J44" s="1098"/>
      <c r="K44" s="1098"/>
      <c r="L44" s="1098"/>
      <c r="M44" s="1098"/>
      <c r="N44" s="1104"/>
      <c r="O44" s="1098"/>
      <c r="P44" s="1104"/>
      <c r="Q44" s="1098"/>
      <c r="R44" s="1104"/>
      <c r="S44" s="1098"/>
      <c r="T44" s="1098"/>
      <c r="U44" s="1098"/>
      <c r="V44" s="1098"/>
    </row>
    <row r="45" spans="1:22" ht="38.25">
      <c r="A45" s="842">
        <f>1+COUNT(A$2:A44)</f>
        <v>9</v>
      </c>
      <c r="B45" s="1099" t="s">
        <v>1188</v>
      </c>
      <c r="C45" s="1094" t="s">
        <v>172</v>
      </c>
      <c r="D45" s="1212">
        <v>5</v>
      </c>
      <c r="E45" s="1109"/>
      <c r="F45" s="903">
        <f aca="true" t="shared" si="2" ref="F45:F50">+D45*E45</f>
        <v>0</v>
      </c>
      <c r="G45" s="1098"/>
      <c r="H45" s="1098"/>
      <c r="I45" s="1098"/>
      <c r="J45" s="1098"/>
      <c r="K45" s="1098"/>
      <c r="L45" s="1098"/>
      <c r="M45" s="1098"/>
      <c r="N45" s="1098"/>
      <c r="O45" s="1098"/>
      <c r="P45" s="1098"/>
      <c r="Q45" s="1098"/>
      <c r="R45" s="1098"/>
      <c r="S45" s="1098"/>
      <c r="T45" s="1098"/>
      <c r="U45" s="1098"/>
      <c r="V45" s="1098"/>
    </row>
    <row r="46" spans="3:22" ht="12.75">
      <c r="C46" s="1094"/>
      <c r="D46" s="1212"/>
      <c r="E46" s="1110"/>
      <c r="F46" s="903">
        <f t="shared" si="2"/>
        <v>0</v>
      </c>
      <c r="G46" s="1098"/>
      <c r="H46" s="1098"/>
      <c r="I46" s="1098"/>
      <c r="J46" s="1098"/>
      <c r="K46" s="1098"/>
      <c r="L46" s="1104"/>
      <c r="M46" s="1098"/>
      <c r="N46" s="1104"/>
      <c r="O46" s="1104"/>
      <c r="P46" s="1098"/>
      <c r="Q46" s="1098"/>
      <c r="R46" s="1098"/>
      <c r="S46" s="1098"/>
      <c r="T46" s="1098"/>
      <c r="U46" s="1098"/>
      <c r="V46" s="1098"/>
    </row>
    <row r="47" spans="1:22" ht="12.75">
      <c r="A47" s="842">
        <f>1+COUNT(A$2:A46)</f>
        <v>10</v>
      </c>
      <c r="B47" s="1099" t="s">
        <v>1189</v>
      </c>
      <c r="C47" s="1094" t="s">
        <v>120</v>
      </c>
      <c r="D47" s="1212">
        <v>1</v>
      </c>
      <c r="E47" s="1110"/>
      <c r="F47" s="903">
        <f t="shared" si="2"/>
        <v>0</v>
      </c>
      <c r="G47" s="1098"/>
      <c r="H47" s="1098"/>
      <c r="I47" s="1098"/>
      <c r="J47" s="1098"/>
      <c r="K47" s="1098"/>
      <c r="L47" s="1098"/>
      <c r="M47" s="1098"/>
      <c r="N47" s="1104"/>
      <c r="O47" s="1098"/>
      <c r="P47" s="1104"/>
      <c r="Q47" s="1098"/>
      <c r="R47" s="1104"/>
      <c r="S47" s="1098"/>
      <c r="T47" s="1098"/>
      <c r="U47" s="1098"/>
      <c r="V47" s="1098"/>
    </row>
    <row r="48" spans="3:22" ht="12.75">
      <c r="C48" s="1094"/>
      <c r="D48" s="1212"/>
      <c r="E48" s="1110"/>
      <c r="F48" s="903">
        <f t="shared" si="2"/>
        <v>0</v>
      </c>
      <c r="G48" s="1098"/>
      <c r="H48" s="1098"/>
      <c r="I48" s="1098"/>
      <c r="J48" s="1098"/>
      <c r="K48" s="1098"/>
      <c r="L48" s="1098"/>
      <c r="M48" s="1098"/>
      <c r="N48" s="1098"/>
      <c r="O48" s="1098"/>
      <c r="P48" s="1098"/>
      <c r="Q48" s="1098"/>
      <c r="R48" s="1098"/>
      <c r="S48" s="1098"/>
      <c r="T48" s="1098"/>
      <c r="U48" s="1098"/>
      <c r="V48" s="1098"/>
    </row>
    <row r="49" spans="1:22" ht="25.5">
      <c r="A49" s="842">
        <f>1+COUNT(A$2:A48)</f>
        <v>11</v>
      </c>
      <c r="B49" s="1099" t="s">
        <v>969</v>
      </c>
      <c r="C49" s="1094" t="s">
        <v>120</v>
      </c>
      <c r="D49" s="1212">
        <v>1</v>
      </c>
      <c r="E49" s="1110"/>
      <c r="F49" s="903">
        <f t="shared" si="2"/>
        <v>0</v>
      </c>
      <c r="G49" s="1098"/>
      <c r="H49" s="1098"/>
      <c r="I49" s="1098"/>
      <c r="J49" s="1098"/>
      <c r="K49" s="1098"/>
      <c r="L49" s="1098"/>
      <c r="M49" s="1098"/>
      <c r="N49" s="1104"/>
      <c r="O49" s="1098"/>
      <c r="P49" s="1104"/>
      <c r="Q49" s="1098"/>
      <c r="R49" s="1104"/>
      <c r="S49" s="1098"/>
      <c r="T49" s="1098"/>
      <c r="U49" s="1098"/>
      <c r="V49" s="1098"/>
    </row>
    <row r="50" spans="1:6" ht="12.75">
      <c r="A50" s="1123"/>
      <c r="B50" s="1105"/>
      <c r="C50" s="930"/>
      <c r="D50" s="1216"/>
      <c r="E50" s="1112"/>
      <c r="F50" s="903">
        <f t="shared" si="2"/>
        <v>0</v>
      </c>
    </row>
    <row r="51" spans="1:22" s="1107" customFormat="1" ht="12.75">
      <c r="A51" s="1124"/>
      <c r="B51" s="1125" t="str">
        <f>B1</f>
        <v>DX HLAJENJE - server</v>
      </c>
      <c r="C51" s="1106"/>
      <c r="D51" s="1217"/>
      <c r="E51" s="1113"/>
      <c r="F51" s="1204">
        <f>SUM(F3:F50)</f>
        <v>0</v>
      </c>
      <c r="G51" s="1092"/>
      <c r="H51" s="1092"/>
      <c r="I51" s="1092"/>
      <c r="J51" s="1092"/>
      <c r="K51" s="1092"/>
      <c r="L51" s="1092"/>
      <c r="M51" s="1092"/>
      <c r="N51" s="1092"/>
      <c r="O51" s="1092"/>
      <c r="P51" s="1092"/>
      <c r="Q51" s="1092"/>
      <c r="R51" s="1092"/>
      <c r="S51" s="1092"/>
      <c r="T51" s="1092"/>
      <c r="U51" s="1092"/>
      <c r="V51" s="1092"/>
    </row>
    <row r="52" spans="3:6" ht="12.75">
      <c r="C52" s="930"/>
      <c r="D52" s="1216"/>
      <c r="E52" s="1112"/>
      <c r="F52" s="903"/>
    </row>
    <row r="53" spans="3:6" ht="12.75">
      <c r="C53" s="930"/>
      <c r="D53" s="1216"/>
      <c r="E53" s="1112"/>
      <c r="F53" s="903"/>
    </row>
    <row r="54" spans="3:6" ht="12.75">
      <c r="C54" s="930"/>
      <c r="D54" s="1216"/>
      <c r="E54" s="1112"/>
      <c r="F54" s="903"/>
    </row>
    <row r="55" spans="3:6" ht="12.75">
      <c r="C55" s="903"/>
      <c r="D55" s="1212"/>
      <c r="E55" s="1110"/>
      <c r="F55" s="903"/>
    </row>
    <row r="56" spans="3:6" ht="12.75">
      <c r="C56" s="903"/>
      <c r="D56" s="1212"/>
      <c r="E56" s="1110"/>
      <c r="F56" s="903"/>
    </row>
    <row r="57" spans="3:6" ht="12.75">
      <c r="C57" s="903"/>
      <c r="D57" s="1212"/>
      <c r="E57" s="1110"/>
      <c r="F57" s="903"/>
    </row>
    <row r="58" spans="3:6" ht="12.75">
      <c r="C58" s="903"/>
      <c r="D58" s="1212"/>
      <c r="E58" s="1110"/>
      <c r="F58" s="903"/>
    </row>
    <row r="59" spans="3:6" ht="12.75">
      <c r="C59" s="903"/>
      <c r="D59" s="1212"/>
      <c r="E59" s="1110"/>
      <c r="F59" s="903"/>
    </row>
    <row r="60" spans="3:6" ht="12.75">
      <c r="C60" s="903"/>
      <c r="D60" s="1212"/>
      <c r="E60" s="1110"/>
      <c r="F60" s="903"/>
    </row>
    <row r="61" spans="3:6" ht="12.75">
      <c r="C61" s="1094"/>
      <c r="D61" s="1212"/>
      <c r="E61" s="1110"/>
      <c r="F61" s="903"/>
    </row>
    <row r="62" spans="3:6" ht="12.75">
      <c r="C62" s="903"/>
      <c r="D62" s="1212"/>
      <c r="E62" s="1110"/>
      <c r="F62" s="903"/>
    </row>
    <row r="63" spans="3:6" ht="12.75">
      <c r="C63" s="903"/>
      <c r="D63" s="1212"/>
      <c r="E63" s="1110"/>
      <c r="F63" s="903"/>
    </row>
    <row r="64" spans="3:6" ht="12.75">
      <c r="C64" s="1094"/>
      <c r="D64" s="1212"/>
      <c r="E64" s="1110"/>
      <c r="F64" s="903"/>
    </row>
    <row r="65" spans="1:22" ht="12.75">
      <c r="A65" s="1098"/>
      <c r="B65" s="1098"/>
      <c r="C65" s="1094"/>
      <c r="D65" s="1212"/>
      <c r="E65" s="1110"/>
      <c r="F65" s="903"/>
      <c r="G65" s="1098"/>
      <c r="H65" s="1098"/>
      <c r="I65" s="1098"/>
      <c r="J65" s="1098"/>
      <c r="K65" s="1098"/>
      <c r="L65" s="1098"/>
      <c r="M65" s="1098"/>
      <c r="N65" s="1098"/>
      <c r="O65" s="1098"/>
      <c r="P65" s="1098"/>
      <c r="Q65" s="1098"/>
      <c r="R65" s="1098"/>
      <c r="S65" s="1098"/>
      <c r="T65" s="1098"/>
      <c r="U65" s="1098"/>
      <c r="V65" s="1098"/>
    </row>
    <row r="66" spans="1:22" ht="12.75">
      <c r="A66" s="1098"/>
      <c r="B66" s="1098"/>
      <c r="C66" s="1093"/>
      <c r="D66" s="1212"/>
      <c r="E66" s="1110"/>
      <c r="F66" s="903"/>
      <c r="G66" s="1098"/>
      <c r="H66" s="1098"/>
      <c r="I66" s="1098"/>
      <c r="J66" s="1098"/>
      <c r="K66" s="1098"/>
      <c r="L66" s="1098"/>
      <c r="M66" s="1098"/>
      <c r="N66" s="1098"/>
      <c r="O66" s="1098"/>
      <c r="P66" s="1098"/>
      <c r="Q66" s="1098"/>
      <c r="R66" s="1098"/>
      <c r="S66" s="1098"/>
      <c r="T66" s="1098"/>
      <c r="U66" s="1098"/>
      <c r="V66" s="1098"/>
    </row>
    <row r="67" spans="1:22" ht="12.75">
      <c r="A67" s="1098"/>
      <c r="B67" s="1098"/>
      <c r="C67" s="903"/>
      <c r="D67" s="1212"/>
      <c r="E67" s="1110"/>
      <c r="F67" s="903"/>
      <c r="G67" s="1098"/>
      <c r="H67" s="1098"/>
      <c r="I67" s="1098"/>
      <c r="J67" s="1098"/>
      <c r="K67" s="1098"/>
      <c r="L67" s="1098"/>
      <c r="M67" s="1098"/>
      <c r="N67" s="1098"/>
      <c r="O67" s="1098"/>
      <c r="P67" s="1098"/>
      <c r="Q67" s="1098"/>
      <c r="R67" s="1098"/>
      <c r="S67" s="1098"/>
      <c r="T67" s="1098"/>
      <c r="U67" s="1098"/>
      <c r="V67" s="1098"/>
    </row>
    <row r="68" spans="1:22" ht="12.75">
      <c r="A68" s="1098"/>
      <c r="B68" s="1098"/>
      <c r="C68" s="903"/>
      <c r="D68" s="1212"/>
      <c r="E68" s="1110"/>
      <c r="F68" s="903"/>
      <c r="G68" s="1098"/>
      <c r="H68" s="1098"/>
      <c r="I68" s="1098"/>
      <c r="J68" s="1098"/>
      <c r="K68" s="1098"/>
      <c r="L68" s="1098"/>
      <c r="M68" s="1098"/>
      <c r="N68" s="1098"/>
      <c r="O68" s="1098"/>
      <c r="P68" s="1098"/>
      <c r="Q68" s="1098"/>
      <c r="R68" s="1098"/>
      <c r="S68" s="1098"/>
      <c r="T68" s="1098"/>
      <c r="U68" s="1098"/>
      <c r="V68" s="1098"/>
    </row>
    <row r="69" spans="1:22" ht="12.75">
      <c r="A69" s="1098"/>
      <c r="B69" s="1098"/>
      <c r="C69" s="903"/>
      <c r="D69" s="1212"/>
      <c r="E69" s="1110"/>
      <c r="F69" s="903"/>
      <c r="G69" s="1098"/>
      <c r="H69" s="1098"/>
      <c r="I69" s="1098"/>
      <c r="J69" s="1098"/>
      <c r="K69" s="1098"/>
      <c r="L69" s="1098"/>
      <c r="M69" s="1098"/>
      <c r="N69" s="1098"/>
      <c r="O69" s="1098"/>
      <c r="P69" s="1098"/>
      <c r="Q69" s="1098"/>
      <c r="R69" s="1098"/>
      <c r="S69" s="1098"/>
      <c r="T69" s="1098"/>
      <c r="U69" s="1098"/>
      <c r="V69" s="1098"/>
    </row>
    <row r="70" spans="1:22" ht="12.75">
      <c r="A70" s="1098"/>
      <c r="B70" s="1098"/>
      <c r="C70" s="903"/>
      <c r="D70" s="1212"/>
      <c r="E70" s="1110"/>
      <c r="F70" s="903"/>
      <c r="G70" s="1098"/>
      <c r="H70" s="1098"/>
      <c r="I70" s="1098"/>
      <c r="J70" s="1098"/>
      <c r="K70" s="1098"/>
      <c r="L70" s="1098"/>
      <c r="M70" s="1098"/>
      <c r="N70" s="1098"/>
      <c r="O70" s="1098"/>
      <c r="P70" s="1098"/>
      <c r="Q70" s="1098"/>
      <c r="R70" s="1098"/>
      <c r="S70" s="1098"/>
      <c r="T70" s="1098"/>
      <c r="U70" s="1098"/>
      <c r="V70" s="1098"/>
    </row>
    <row r="71" spans="1:22" ht="12.75">
      <c r="A71" s="1098"/>
      <c r="B71" s="1098"/>
      <c r="C71" s="1094"/>
      <c r="D71" s="1212"/>
      <c r="E71" s="1110"/>
      <c r="F71" s="903"/>
      <c r="G71" s="1098"/>
      <c r="H71" s="1098"/>
      <c r="I71" s="1098"/>
      <c r="J71" s="1098"/>
      <c r="K71" s="1098"/>
      <c r="L71" s="1098"/>
      <c r="M71" s="1098"/>
      <c r="N71" s="1098"/>
      <c r="O71" s="1098"/>
      <c r="P71" s="1098"/>
      <c r="Q71" s="1098"/>
      <c r="R71" s="1098"/>
      <c r="S71" s="1098"/>
      <c r="T71" s="1098"/>
      <c r="U71" s="1098"/>
      <c r="V71" s="1098"/>
    </row>
    <row r="72" spans="1:22" ht="12.75">
      <c r="A72" s="1098"/>
      <c r="B72" s="1098"/>
      <c r="C72" s="903"/>
      <c r="D72" s="1212"/>
      <c r="E72" s="1110"/>
      <c r="F72" s="903"/>
      <c r="G72" s="1098"/>
      <c r="H72" s="1098"/>
      <c r="I72" s="1098"/>
      <c r="J72" s="1098"/>
      <c r="K72" s="1098"/>
      <c r="L72" s="1098"/>
      <c r="M72" s="1098"/>
      <c r="N72" s="1098"/>
      <c r="O72" s="1098"/>
      <c r="P72" s="1098"/>
      <c r="Q72" s="1098"/>
      <c r="R72" s="1098"/>
      <c r="S72" s="1098"/>
      <c r="T72" s="1098"/>
      <c r="U72" s="1098"/>
      <c r="V72" s="1098"/>
    </row>
    <row r="73" spans="1:22" ht="12.75">
      <c r="A73" s="1098"/>
      <c r="B73" s="1098"/>
      <c r="C73" s="903"/>
      <c r="D73" s="1212"/>
      <c r="E73" s="1110"/>
      <c r="F73" s="903"/>
      <c r="G73" s="1098"/>
      <c r="H73" s="1098"/>
      <c r="I73" s="1098"/>
      <c r="J73" s="1098"/>
      <c r="K73" s="1098"/>
      <c r="L73" s="1098"/>
      <c r="M73" s="1098"/>
      <c r="N73" s="1098"/>
      <c r="O73" s="1098"/>
      <c r="P73" s="1098"/>
      <c r="Q73" s="1098"/>
      <c r="R73" s="1098"/>
      <c r="S73" s="1098"/>
      <c r="T73" s="1098"/>
      <c r="U73" s="1098"/>
      <c r="V73" s="1098"/>
    </row>
    <row r="74" spans="1:22" ht="12.75">
      <c r="A74" s="1098"/>
      <c r="B74" s="1098"/>
      <c r="C74" s="1024"/>
      <c r="D74" s="1216"/>
      <c r="E74" s="1112"/>
      <c r="F74" s="903"/>
      <c r="G74" s="1098"/>
      <c r="H74" s="1098"/>
      <c r="I74" s="1098"/>
      <c r="J74" s="1098"/>
      <c r="K74" s="1098"/>
      <c r="L74" s="1098"/>
      <c r="M74" s="1098"/>
      <c r="N74" s="1098"/>
      <c r="O74" s="1098"/>
      <c r="P74" s="1098"/>
      <c r="Q74" s="1098"/>
      <c r="R74" s="1098"/>
      <c r="S74" s="1098"/>
      <c r="T74" s="1098"/>
      <c r="U74" s="1098"/>
      <c r="V74" s="1098"/>
    </row>
    <row r="75" spans="1:22" ht="12.75">
      <c r="A75" s="1098"/>
      <c r="B75" s="1098"/>
      <c r="C75" s="903"/>
      <c r="D75" s="1212"/>
      <c r="E75" s="1110"/>
      <c r="F75" s="903"/>
      <c r="G75" s="1098"/>
      <c r="H75" s="1098"/>
      <c r="I75" s="1098"/>
      <c r="J75" s="1098"/>
      <c r="K75" s="1098"/>
      <c r="L75" s="1098"/>
      <c r="M75" s="1098"/>
      <c r="N75" s="1098"/>
      <c r="O75" s="1098"/>
      <c r="P75" s="1098"/>
      <c r="Q75" s="1098"/>
      <c r="R75" s="1098"/>
      <c r="S75" s="1098"/>
      <c r="T75" s="1098"/>
      <c r="U75" s="1098"/>
      <c r="V75" s="1098"/>
    </row>
    <row r="76" spans="1:22" ht="12.75">
      <c r="A76" s="1098"/>
      <c r="B76" s="1098"/>
      <c r="C76" s="903"/>
      <c r="D76" s="1212"/>
      <c r="E76" s="1110"/>
      <c r="F76" s="903"/>
      <c r="G76" s="1098"/>
      <c r="H76" s="1098"/>
      <c r="I76" s="1098"/>
      <c r="J76" s="1098"/>
      <c r="K76" s="1098"/>
      <c r="L76" s="1098"/>
      <c r="M76" s="1098"/>
      <c r="N76" s="1098"/>
      <c r="O76" s="1098"/>
      <c r="P76" s="1098"/>
      <c r="Q76" s="1098"/>
      <c r="R76" s="1098"/>
      <c r="S76" s="1098"/>
      <c r="T76" s="1098"/>
      <c r="U76" s="1098"/>
      <c r="V76" s="1098"/>
    </row>
    <row r="77" spans="1:22" ht="12.75">
      <c r="A77" s="1098"/>
      <c r="B77" s="1098"/>
      <c r="C77" s="1024"/>
      <c r="D77" s="1216"/>
      <c r="E77" s="1112"/>
      <c r="F77" s="903"/>
      <c r="G77" s="1098"/>
      <c r="H77" s="1098"/>
      <c r="I77" s="1098"/>
      <c r="J77" s="1098"/>
      <c r="K77" s="1098"/>
      <c r="L77" s="1098"/>
      <c r="M77" s="1098"/>
      <c r="N77" s="1098"/>
      <c r="O77" s="1098"/>
      <c r="P77" s="1098"/>
      <c r="Q77" s="1098"/>
      <c r="R77" s="1098"/>
      <c r="S77" s="1098"/>
      <c r="T77" s="1098"/>
      <c r="U77" s="1098"/>
      <c r="V77" s="1098"/>
    </row>
    <row r="78" spans="1:22" ht="12.75">
      <c r="A78" s="1098"/>
      <c r="B78" s="1098"/>
      <c r="C78" s="1094"/>
      <c r="D78" s="1212"/>
      <c r="E78" s="1110"/>
      <c r="F78" s="903"/>
      <c r="G78" s="1098"/>
      <c r="H78" s="1098"/>
      <c r="I78" s="1098"/>
      <c r="J78" s="1098"/>
      <c r="K78" s="1098"/>
      <c r="L78" s="1098"/>
      <c r="M78" s="1098"/>
      <c r="N78" s="1098"/>
      <c r="O78" s="1098"/>
      <c r="P78" s="1098"/>
      <c r="Q78" s="1098"/>
      <c r="R78" s="1098"/>
      <c r="S78" s="1098"/>
      <c r="T78" s="1098"/>
      <c r="U78" s="1098"/>
      <c r="V78" s="1098"/>
    </row>
    <row r="79" spans="1:22" ht="12.75">
      <c r="A79" s="1098"/>
      <c r="B79" s="1098"/>
      <c r="C79" s="1094"/>
      <c r="D79" s="1212"/>
      <c r="E79" s="1110"/>
      <c r="F79" s="903"/>
      <c r="G79" s="1098"/>
      <c r="H79" s="1098"/>
      <c r="I79" s="1098"/>
      <c r="J79" s="1098"/>
      <c r="K79" s="1098"/>
      <c r="L79" s="1098"/>
      <c r="M79" s="1098"/>
      <c r="N79" s="1098"/>
      <c r="O79" s="1098"/>
      <c r="P79" s="1098"/>
      <c r="Q79" s="1098"/>
      <c r="R79" s="1098"/>
      <c r="S79" s="1098"/>
      <c r="T79" s="1098"/>
      <c r="U79" s="1098"/>
      <c r="V79" s="1098"/>
    </row>
    <row r="80" spans="1:22" ht="12.75">
      <c r="A80" s="1098"/>
      <c r="B80" s="1098"/>
      <c r="C80" s="1094"/>
      <c r="D80" s="1212"/>
      <c r="E80" s="1110"/>
      <c r="F80" s="903"/>
      <c r="G80" s="1098"/>
      <c r="H80" s="1098"/>
      <c r="I80" s="1098"/>
      <c r="J80" s="1098"/>
      <c r="K80" s="1098"/>
      <c r="L80" s="1098"/>
      <c r="M80" s="1098"/>
      <c r="N80" s="1098"/>
      <c r="O80" s="1098"/>
      <c r="P80" s="1098"/>
      <c r="Q80" s="1098"/>
      <c r="R80" s="1098"/>
      <c r="S80" s="1098"/>
      <c r="T80" s="1098"/>
      <c r="U80" s="1098"/>
      <c r="V80" s="1098"/>
    </row>
    <row r="81" spans="1:22" ht="12.75">
      <c r="A81" s="1098"/>
      <c r="B81" s="1098"/>
      <c r="C81" s="903"/>
      <c r="D81" s="1212"/>
      <c r="E81" s="1110"/>
      <c r="F81" s="903"/>
      <c r="G81" s="1098"/>
      <c r="H81" s="1098"/>
      <c r="I81" s="1098"/>
      <c r="J81" s="1098"/>
      <c r="K81" s="1098"/>
      <c r="L81" s="1098"/>
      <c r="M81" s="1098"/>
      <c r="N81" s="1098"/>
      <c r="O81" s="1098"/>
      <c r="P81" s="1098"/>
      <c r="Q81" s="1098"/>
      <c r="R81" s="1098"/>
      <c r="S81" s="1098"/>
      <c r="T81" s="1098"/>
      <c r="U81" s="1098"/>
      <c r="V81" s="1098"/>
    </row>
    <row r="82" spans="1:22" ht="12.75">
      <c r="A82" s="1098"/>
      <c r="B82" s="1098"/>
      <c r="C82" s="903"/>
      <c r="D82" s="1212"/>
      <c r="E82" s="1110"/>
      <c r="F82" s="903"/>
      <c r="G82" s="1098"/>
      <c r="H82" s="1098"/>
      <c r="I82" s="1098"/>
      <c r="J82" s="1098"/>
      <c r="K82" s="1098"/>
      <c r="L82" s="1098"/>
      <c r="M82" s="1098"/>
      <c r="N82" s="1098"/>
      <c r="O82" s="1098"/>
      <c r="P82" s="1098"/>
      <c r="Q82" s="1098"/>
      <c r="R82" s="1098"/>
      <c r="S82" s="1098"/>
      <c r="T82" s="1098"/>
      <c r="U82" s="1098"/>
      <c r="V82" s="1098"/>
    </row>
    <row r="83" spans="1:22" ht="12.75">
      <c r="A83" s="1098"/>
      <c r="B83" s="1098"/>
      <c r="C83" s="903"/>
      <c r="D83" s="1212"/>
      <c r="E83" s="1110"/>
      <c r="F83" s="903"/>
      <c r="G83" s="1098"/>
      <c r="H83" s="1098"/>
      <c r="I83" s="1098"/>
      <c r="J83" s="1098"/>
      <c r="K83" s="1098"/>
      <c r="L83" s="1098"/>
      <c r="M83" s="1098"/>
      <c r="N83" s="1098"/>
      <c r="O83" s="1098"/>
      <c r="P83" s="1098"/>
      <c r="Q83" s="1098"/>
      <c r="R83" s="1098"/>
      <c r="S83" s="1098"/>
      <c r="T83" s="1098"/>
      <c r="U83" s="1098"/>
      <c r="V83" s="1098"/>
    </row>
    <row r="84" spans="1:22" ht="12.75">
      <c r="A84" s="1098"/>
      <c r="B84" s="1098"/>
      <c r="C84" s="1094"/>
      <c r="D84" s="1212"/>
      <c r="E84" s="1110"/>
      <c r="F84" s="903"/>
      <c r="G84" s="1098"/>
      <c r="H84" s="1098"/>
      <c r="I84" s="1098"/>
      <c r="J84" s="1098"/>
      <c r="K84" s="1098"/>
      <c r="L84" s="1098"/>
      <c r="M84" s="1098"/>
      <c r="N84" s="1098"/>
      <c r="O84" s="1098"/>
      <c r="P84" s="1098"/>
      <c r="Q84" s="1098"/>
      <c r="R84" s="1098"/>
      <c r="S84" s="1098"/>
      <c r="T84" s="1098"/>
      <c r="U84" s="1098"/>
      <c r="V84" s="1098"/>
    </row>
    <row r="85" spans="1:22" ht="12.75">
      <c r="A85" s="1098"/>
      <c r="B85" s="1098"/>
      <c r="C85" s="1094"/>
      <c r="D85" s="1212"/>
      <c r="E85" s="1110"/>
      <c r="F85" s="903"/>
      <c r="G85" s="1098"/>
      <c r="H85" s="1098"/>
      <c r="I85" s="1098"/>
      <c r="J85" s="1098"/>
      <c r="K85" s="1098"/>
      <c r="L85" s="1098"/>
      <c r="M85" s="1098"/>
      <c r="N85" s="1098"/>
      <c r="O85" s="1098"/>
      <c r="P85" s="1098"/>
      <c r="Q85" s="1098"/>
      <c r="R85" s="1098"/>
      <c r="S85" s="1098"/>
      <c r="T85" s="1098"/>
      <c r="U85" s="1098"/>
      <c r="V85" s="1098"/>
    </row>
    <row r="86" spans="1:22" ht="12.75">
      <c r="A86" s="1098"/>
      <c r="B86" s="1098"/>
      <c r="C86" s="1094"/>
      <c r="D86" s="1212"/>
      <c r="E86" s="1110"/>
      <c r="F86" s="903"/>
      <c r="G86" s="1098"/>
      <c r="H86" s="1098"/>
      <c r="I86" s="1098"/>
      <c r="J86" s="1098"/>
      <c r="K86" s="1098"/>
      <c r="L86" s="1098"/>
      <c r="M86" s="1098"/>
      <c r="N86" s="1098"/>
      <c r="O86" s="1098"/>
      <c r="P86" s="1098"/>
      <c r="Q86" s="1098"/>
      <c r="R86" s="1098"/>
      <c r="S86" s="1098"/>
      <c r="T86" s="1098"/>
      <c r="U86" s="1098"/>
      <c r="V86" s="1098"/>
    </row>
    <row r="87" spans="1:22" ht="12.75">
      <c r="A87" s="1098"/>
      <c r="B87" s="1098"/>
      <c r="C87" s="903"/>
      <c r="D87" s="1212"/>
      <c r="E87" s="1110"/>
      <c r="F87" s="1205"/>
      <c r="G87" s="1098"/>
      <c r="H87" s="1098"/>
      <c r="I87" s="1098"/>
      <c r="J87" s="1098"/>
      <c r="K87" s="1098"/>
      <c r="L87" s="1098"/>
      <c r="M87" s="1098"/>
      <c r="N87" s="1098"/>
      <c r="O87" s="1098"/>
      <c r="P87" s="1098"/>
      <c r="Q87" s="1098"/>
      <c r="R87" s="1098"/>
      <c r="S87" s="1098"/>
      <c r="T87" s="1098"/>
      <c r="U87" s="1098"/>
      <c r="V87" s="1098"/>
    </row>
    <row r="88" spans="1:22" ht="12.75">
      <c r="A88" s="1098"/>
      <c r="B88" s="1098"/>
      <c r="C88" s="903"/>
      <c r="D88" s="1212"/>
      <c r="E88" s="1110"/>
      <c r="F88" s="1205"/>
      <c r="G88" s="1098"/>
      <c r="H88" s="1098"/>
      <c r="I88" s="1098"/>
      <c r="J88" s="1098"/>
      <c r="K88" s="1098"/>
      <c r="L88" s="1098"/>
      <c r="M88" s="1098"/>
      <c r="N88" s="1098"/>
      <c r="O88" s="1098"/>
      <c r="P88" s="1098"/>
      <c r="Q88" s="1098"/>
      <c r="R88" s="1098"/>
      <c r="S88" s="1098"/>
      <c r="T88" s="1098"/>
      <c r="U88" s="1098"/>
      <c r="V88" s="1098"/>
    </row>
    <row r="89" spans="1:22" ht="12.75">
      <c r="A89" s="1098"/>
      <c r="B89" s="1098"/>
      <c r="C89" s="903"/>
      <c r="D89" s="1212"/>
      <c r="E89" s="1110"/>
      <c r="F89" s="903"/>
      <c r="G89" s="1098"/>
      <c r="H89" s="1098"/>
      <c r="I89" s="1098"/>
      <c r="J89" s="1098"/>
      <c r="K89" s="1098"/>
      <c r="L89" s="1098"/>
      <c r="M89" s="1098"/>
      <c r="N89" s="1098"/>
      <c r="O89" s="1098"/>
      <c r="P89" s="1098"/>
      <c r="Q89" s="1098"/>
      <c r="R89" s="1098"/>
      <c r="S89" s="1098"/>
      <c r="T89" s="1098"/>
      <c r="U89" s="1098"/>
      <c r="V89" s="1098"/>
    </row>
    <row r="90" spans="1:22" ht="12.75">
      <c r="A90" s="1098"/>
      <c r="B90" s="1098"/>
      <c r="C90" s="903"/>
      <c r="D90" s="1212"/>
      <c r="E90" s="1110"/>
      <c r="F90" s="903"/>
      <c r="G90" s="1098"/>
      <c r="H90" s="1098"/>
      <c r="I90" s="1098"/>
      <c r="J90" s="1098"/>
      <c r="K90" s="1098"/>
      <c r="L90" s="1098"/>
      <c r="M90" s="1098"/>
      <c r="N90" s="1098"/>
      <c r="O90" s="1098"/>
      <c r="P90" s="1098"/>
      <c r="Q90" s="1098"/>
      <c r="R90" s="1098"/>
      <c r="S90" s="1098"/>
      <c r="T90" s="1098"/>
      <c r="U90" s="1098"/>
      <c r="V90" s="1098"/>
    </row>
    <row r="91" spans="1:22" ht="12.75">
      <c r="A91" s="1098"/>
      <c r="B91" s="1098"/>
      <c r="C91" s="903"/>
      <c r="D91" s="1212"/>
      <c r="E91" s="1110"/>
      <c r="F91" s="903"/>
      <c r="G91" s="1098"/>
      <c r="H91" s="1098"/>
      <c r="I91" s="1098"/>
      <c r="J91" s="1098"/>
      <c r="K91" s="1098"/>
      <c r="L91" s="1098"/>
      <c r="M91" s="1098"/>
      <c r="N91" s="1098"/>
      <c r="O91" s="1098"/>
      <c r="P91" s="1098"/>
      <c r="Q91" s="1098"/>
      <c r="R91" s="1098"/>
      <c r="S91" s="1098"/>
      <c r="T91" s="1098"/>
      <c r="U91" s="1098"/>
      <c r="V91" s="1098"/>
    </row>
    <row r="92" spans="1:22" ht="12.75">
      <c r="A92" s="1098"/>
      <c r="B92" s="1098"/>
      <c r="C92" s="903"/>
      <c r="D92" s="1212"/>
      <c r="E92" s="1110"/>
      <c r="F92" s="903"/>
      <c r="G92" s="1098"/>
      <c r="H92" s="1098"/>
      <c r="I92" s="1098"/>
      <c r="J92" s="1098"/>
      <c r="K92" s="1098"/>
      <c r="L92" s="1098"/>
      <c r="M92" s="1098"/>
      <c r="N92" s="1098"/>
      <c r="O92" s="1098"/>
      <c r="P92" s="1098"/>
      <c r="Q92" s="1098"/>
      <c r="R92" s="1098"/>
      <c r="S92" s="1098"/>
      <c r="T92" s="1098"/>
      <c r="U92" s="1098"/>
      <c r="V92" s="1098"/>
    </row>
    <row r="93" spans="1:22" ht="12.75">
      <c r="A93" s="1098"/>
      <c r="B93" s="1098"/>
      <c r="C93" s="1024"/>
      <c r="D93" s="1216"/>
      <c r="E93" s="1112"/>
      <c r="F93" s="903"/>
      <c r="G93" s="1098"/>
      <c r="H93" s="1098"/>
      <c r="I93" s="1098"/>
      <c r="J93" s="1098"/>
      <c r="K93" s="1098"/>
      <c r="L93" s="1098"/>
      <c r="M93" s="1098"/>
      <c r="N93" s="1098"/>
      <c r="O93" s="1098"/>
      <c r="P93" s="1098"/>
      <c r="Q93" s="1098"/>
      <c r="R93" s="1098"/>
      <c r="S93" s="1098"/>
      <c r="T93" s="1098"/>
      <c r="U93" s="1098"/>
      <c r="V93" s="1098"/>
    </row>
    <row r="94" spans="1:22" ht="12.75">
      <c r="A94" s="1098"/>
      <c r="B94" s="1098"/>
      <c r="C94" s="1024"/>
      <c r="D94" s="1216"/>
      <c r="E94" s="1112"/>
      <c r="F94" s="903"/>
      <c r="G94" s="1098"/>
      <c r="H94" s="1098"/>
      <c r="I94" s="1098"/>
      <c r="J94" s="1098"/>
      <c r="K94" s="1098"/>
      <c r="L94" s="1098"/>
      <c r="M94" s="1098"/>
      <c r="N94" s="1098"/>
      <c r="O94" s="1098"/>
      <c r="P94" s="1098"/>
      <c r="Q94" s="1098"/>
      <c r="R94" s="1098"/>
      <c r="S94" s="1098"/>
      <c r="T94" s="1098"/>
      <c r="U94" s="1098"/>
      <c r="V94" s="1098"/>
    </row>
    <row r="95" spans="1:22" ht="12.75">
      <c r="A95" s="1098"/>
      <c r="B95" s="1098"/>
      <c r="C95" s="1024"/>
      <c r="D95" s="1216"/>
      <c r="E95" s="1112"/>
      <c r="F95" s="903"/>
      <c r="G95" s="1098"/>
      <c r="H95" s="1098"/>
      <c r="I95" s="1098"/>
      <c r="J95" s="1098"/>
      <c r="K95" s="1098"/>
      <c r="L95" s="1098"/>
      <c r="M95" s="1098"/>
      <c r="N95" s="1098"/>
      <c r="O95" s="1098"/>
      <c r="P95" s="1098"/>
      <c r="Q95" s="1098"/>
      <c r="R95" s="1098"/>
      <c r="S95" s="1098"/>
      <c r="T95" s="1098"/>
      <c r="U95" s="1098"/>
      <c r="V95" s="1098"/>
    </row>
    <row r="96" spans="1:22" ht="12.75">
      <c r="A96" s="1098"/>
      <c r="B96" s="1098"/>
      <c r="C96" s="1024"/>
      <c r="D96" s="1216"/>
      <c r="E96" s="1112"/>
      <c r="F96" s="903"/>
      <c r="G96" s="1098"/>
      <c r="H96" s="1098"/>
      <c r="I96" s="1098"/>
      <c r="J96" s="1098"/>
      <c r="K96" s="1098"/>
      <c r="L96" s="1098"/>
      <c r="M96" s="1098"/>
      <c r="N96" s="1098"/>
      <c r="O96" s="1098"/>
      <c r="P96" s="1098"/>
      <c r="Q96" s="1098"/>
      <c r="R96" s="1098"/>
      <c r="S96" s="1098"/>
      <c r="T96" s="1098"/>
      <c r="U96" s="1098"/>
      <c r="V96" s="1098"/>
    </row>
    <row r="97" spans="1:22" ht="12.75">
      <c r="A97" s="1098"/>
      <c r="B97" s="1098"/>
      <c r="C97" s="1095"/>
      <c r="D97" s="1218"/>
      <c r="E97" s="1114"/>
      <c r="F97" s="1206"/>
      <c r="G97" s="1098"/>
      <c r="H97" s="1098"/>
      <c r="I97" s="1098"/>
      <c r="J97" s="1098"/>
      <c r="K97" s="1098"/>
      <c r="L97" s="1098"/>
      <c r="M97" s="1098"/>
      <c r="N97" s="1098"/>
      <c r="O97" s="1098"/>
      <c r="P97" s="1098"/>
      <c r="Q97" s="1098"/>
      <c r="R97" s="1098"/>
      <c r="S97" s="1098"/>
      <c r="T97" s="1098"/>
      <c r="U97" s="1098"/>
      <c r="V97" s="1098"/>
    </row>
    <row r="98" spans="1:22" ht="12.75">
      <c r="A98" s="1098"/>
      <c r="B98" s="1098"/>
      <c r="C98" s="1096"/>
      <c r="D98" s="1219"/>
      <c r="E98" s="1115"/>
      <c r="F98" s="1207"/>
      <c r="G98" s="1098"/>
      <c r="H98" s="1098"/>
      <c r="I98" s="1098"/>
      <c r="J98" s="1098"/>
      <c r="K98" s="1098"/>
      <c r="L98" s="1098"/>
      <c r="M98" s="1098"/>
      <c r="N98" s="1098"/>
      <c r="O98" s="1098"/>
      <c r="P98" s="1098"/>
      <c r="Q98" s="1098"/>
      <c r="R98" s="1098"/>
      <c r="S98" s="1098"/>
      <c r="T98" s="1098"/>
      <c r="U98" s="1098"/>
      <c r="V98" s="109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7"/>
  </sheetPr>
  <dimension ref="A1:H100"/>
  <sheetViews>
    <sheetView showZeros="0" view="pageBreakPreview" zoomScale="160" zoomScaleNormal="120" zoomScaleSheetLayoutView="160" workbookViewId="0" topLeftCell="A6">
      <selection activeCell="E21" sqref="E21"/>
    </sheetView>
  </sheetViews>
  <sheetFormatPr defaultColWidth="9.140625" defaultRowHeight="12.75"/>
  <cols>
    <col min="1" max="1" width="3.8515625" style="49" customWidth="1"/>
    <col min="2" max="2" width="51.8515625" style="50" customWidth="1"/>
    <col min="3" max="3" width="5.00390625" style="51" customWidth="1"/>
    <col min="4" max="5" width="10.140625" style="52" customWidth="1"/>
    <col min="6" max="6" width="10.140625" style="53" customWidth="1"/>
    <col min="7" max="16384" width="9.140625" style="54" customWidth="1"/>
  </cols>
  <sheetData>
    <row r="1" spans="1:6" s="52" customFormat="1" ht="12.75">
      <c r="A1" s="55" t="s">
        <v>74</v>
      </c>
      <c r="B1" s="56" t="s">
        <v>182</v>
      </c>
      <c r="C1" s="57"/>
      <c r="D1" s="58"/>
      <c r="F1" s="53"/>
    </row>
    <row r="2" spans="1:6" s="52" customFormat="1" ht="12.75">
      <c r="A2" s="55"/>
      <c r="B2" s="56"/>
      <c r="C2" s="57"/>
      <c r="D2" s="58"/>
      <c r="F2" s="53"/>
    </row>
    <row r="3" spans="1:6" ht="12.75">
      <c r="A3" s="59" t="s">
        <v>74</v>
      </c>
      <c r="B3" s="60" t="s">
        <v>183</v>
      </c>
      <c r="C3" s="61" t="s">
        <v>135</v>
      </c>
      <c r="D3" s="62"/>
      <c r="E3" s="62"/>
      <c r="F3" s="63">
        <f>$F$21</f>
        <v>0</v>
      </c>
    </row>
    <row r="4" spans="1:6" s="52" customFormat="1" ht="12.75">
      <c r="A4" s="55"/>
      <c r="B4" s="56"/>
      <c r="C4" s="57"/>
      <c r="D4" s="58"/>
      <c r="F4" s="53"/>
    </row>
    <row r="5" spans="1:6" s="52" customFormat="1" ht="41.25" customHeight="1">
      <c r="A5" s="64" t="s">
        <v>136</v>
      </c>
      <c r="B5" s="65" t="s">
        <v>346</v>
      </c>
      <c r="C5" s="66" t="s">
        <v>149</v>
      </c>
      <c r="D5" s="682">
        <v>1</v>
      </c>
      <c r="E5" s="685"/>
      <c r="F5" s="1244">
        <f aca="true" t="shared" si="0" ref="F5:F17">+D5*E5</f>
        <v>0</v>
      </c>
    </row>
    <row r="6" spans="1:6" s="52" customFormat="1" ht="12.75">
      <c r="A6" s="64"/>
      <c r="B6" s="65"/>
      <c r="C6" s="66"/>
      <c r="D6" s="682"/>
      <c r="E6" s="685"/>
      <c r="F6" s="1244">
        <f t="shared" si="0"/>
        <v>0</v>
      </c>
    </row>
    <row r="7" spans="1:6" s="52" customFormat="1" ht="53.25" customHeight="1">
      <c r="A7" s="64" t="s">
        <v>137</v>
      </c>
      <c r="B7" s="65" t="s">
        <v>288</v>
      </c>
      <c r="C7" s="66" t="s">
        <v>120</v>
      </c>
      <c r="D7" s="682">
        <v>550</v>
      </c>
      <c r="E7" s="685"/>
      <c r="F7" s="1244">
        <f t="shared" si="0"/>
        <v>0</v>
      </c>
    </row>
    <row r="8" spans="1:6" s="52" customFormat="1" ht="12.75">
      <c r="A8" s="1233"/>
      <c r="B8" s="68"/>
      <c r="C8" s="684"/>
      <c r="D8" s="685"/>
      <c r="E8" s="685"/>
      <c r="F8" s="1244">
        <f t="shared" si="0"/>
        <v>0</v>
      </c>
    </row>
    <row r="9" spans="1:6" s="52" customFormat="1" ht="25.5">
      <c r="A9" s="64" t="s">
        <v>138</v>
      </c>
      <c r="B9" s="65" t="s">
        <v>347</v>
      </c>
      <c r="C9" s="66" t="s">
        <v>139</v>
      </c>
      <c r="D9" s="682">
        <v>50</v>
      </c>
      <c r="E9" s="685"/>
      <c r="F9" s="1244">
        <f t="shared" si="0"/>
        <v>0</v>
      </c>
    </row>
    <row r="10" spans="1:6" s="52" customFormat="1" ht="12.75">
      <c r="A10" s="1245"/>
      <c r="B10" s="68"/>
      <c r="C10" s="684"/>
      <c r="D10" s="685"/>
      <c r="E10" s="685"/>
      <c r="F10" s="1244">
        <f t="shared" si="0"/>
        <v>0</v>
      </c>
    </row>
    <row r="11" spans="1:6" s="52" customFormat="1" ht="12.75">
      <c r="A11" s="1233" t="s">
        <v>140</v>
      </c>
      <c r="B11" s="65" t="s">
        <v>181</v>
      </c>
      <c r="C11" s="69" t="s">
        <v>120</v>
      </c>
      <c r="D11" s="685">
        <v>379.08</v>
      </c>
      <c r="E11" s="685"/>
      <c r="F11" s="1244">
        <f t="shared" si="0"/>
        <v>0</v>
      </c>
    </row>
    <row r="12" spans="1:6" s="52" customFormat="1" ht="12.75">
      <c r="A12" s="1245"/>
      <c r="B12" s="70"/>
      <c r="C12" s="684"/>
      <c r="D12" s="685"/>
      <c r="E12" s="685"/>
      <c r="F12" s="1244">
        <f t="shared" si="0"/>
        <v>0</v>
      </c>
    </row>
    <row r="13" spans="1:6" s="52" customFormat="1" ht="38.25">
      <c r="A13" s="1233" t="s">
        <v>141</v>
      </c>
      <c r="B13" s="65" t="s">
        <v>289</v>
      </c>
      <c r="C13" s="684" t="s">
        <v>120</v>
      </c>
      <c r="D13" s="685">
        <v>308</v>
      </c>
      <c r="E13" s="685"/>
      <c r="F13" s="1244">
        <f t="shared" si="0"/>
        <v>0</v>
      </c>
    </row>
    <row r="14" spans="1:6" s="52" customFormat="1" ht="12.75">
      <c r="A14" s="1233"/>
      <c r="B14" s="68"/>
      <c r="C14" s="69"/>
      <c r="D14" s="685"/>
      <c r="E14" s="685"/>
      <c r="F14" s="1244">
        <f t="shared" si="0"/>
        <v>0</v>
      </c>
    </row>
    <row r="15" spans="1:6" s="52" customFormat="1" ht="51">
      <c r="A15" s="1233" t="s">
        <v>142</v>
      </c>
      <c r="B15" s="65" t="s">
        <v>290</v>
      </c>
      <c r="C15" s="69" t="s">
        <v>143</v>
      </c>
      <c r="D15" s="685">
        <v>500</v>
      </c>
      <c r="E15" s="685"/>
      <c r="F15" s="1244">
        <f t="shared" si="0"/>
        <v>0</v>
      </c>
    </row>
    <row r="16" spans="1:6" s="52" customFormat="1" ht="12.75">
      <c r="A16" s="1233"/>
      <c r="B16" s="70"/>
      <c r="C16" s="69"/>
      <c r="D16" s="685"/>
      <c r="E16" s="685"/>
      <c r="F16" s="1244">
        <f t="shared" si="0"/>
        <v>0</v>
      </c>
    </row>
    <row r="17" spans="1:6" s="52" customFormat="1" ht="25.5">
      <c r="A17" s="1233" t="s">
        <v>144</v>
      </c>
      <c r="B17" s="65" t="s">
        <v>291</v>
      </c>
      <c r="C17" s="69" t="s">
        <v>143</v>
      </c>
      <c r="D17" s="685">
        <v>113.72</v>
      </c>
      <c r="E17" s="685"/>
      <c r="F17" s="1244">
        <f t="shared" si="0"/>
        <v>0</v>
      </c>
    </row>
    <row r="18" spans="1:6" s="52" customFormat="1" ht="12.75">
      <c r="A18" s="1233"/>
      <c r="B18" s="65"/>
      <c r="C18" s="69"/>
      <c r="D18" s="685"/>
      <c r="E18" s="685"/>
      <c r="F18" s="1244"/>
    </row>
    <row r="19" spans="1:6" s="75" customFormat="1" ht="25.5">
      <c r="A19" s="87" t="s">
        <v>146</v>
      </c>
      <c r="B19" s="88" t="s">
        <v>168</v>
      </c>
      <c r="C19" s="74" t="s">
        <v>149</v>
      </c>
      <c r="D19" s="75">
        <v>1</v>
      </c>
      <c r="F19" s="76">
        <f>+D19*E19</f>
        <v>0</v>
      </c>
    </row>
    <row r="20" spans="1:6" s="52" customFormat="1" ht="12.75">
      <c r="A20" s="67"/>
      <c r="B20" s="71"/>
      <c r="C20" s="69"/>
      <c r="D20" s="571"/>
      <c r="E20" s="571"/>
      <c r="F20" s="53"/>
    </row>
    <row r="21" spans="1:6" ht="12.75">
      <c r="A21" s="59" t="s">
        <v>134</v>
      </c>
      <c r="B21" s="60" t="s">
        <v>183</v>
      </c>
      <c r="C21" s="61" t="s">
        <v>135</v>
      </c>
      <c r="D21" s="683"/>
      <c r="E21" s="683"/>
      <c r="F21" s="63">
        <f>SUM(F5:F20)</f>
        <v>0</v>
      </c>
    </row>
    <row r="73" spans="2:5" ht="12.75">
      <c r="B73" s="50" t="s">
        <v>156</v>
      </c>
      <c r="E73" s="52">
        <v>95</v>
      </c>
    </row>
    <row r="75" spans="2:5" ht="12.75">
      <c r="B75" s="50" t="s">
        <v>157</v>
      </c>
      <c r="C75" s="51" t="s">
        <v>143</v>
      </c>
      <c r="D75" s="52" t="s">
        <v>158</v>
      </c>
      <c r="E75" s="52">
        <v>180</v>
      </c>
    </row>
    <row r="77" spans="2:8" ht="12.75">
      <c r="B77" s="50" t="s">
        <v>159</v>
      </c>
      <c r="E77" s="52">
        <v>95</v>
      </c>
      <c r="H77" s="54" t="s">
        <v>160</v>
      </c>
    </row>
    <row r="79" spans="2:5" ht="12.75">
      <c r="B79" s="50" t="s">
        <v>161</v>
      </c>
      <c r="E79" s="52">
        <v>95</v>
      </c>
    </row>
    <row r="81" spans="4:5" ht="12.75">
      <c r="D81" s="52">
        <v>109.5</v>
      </c>
      <c r="E81" s="52">
        <v>95</v>
      </c>
    </row>
    <row r="83" ht="12.75">
      <c r="E83" s="52">
        <v>2.8</v>
      </c>
    </row>
    <row r="85" spans="2:5" ht="12.75">
      <c r="B85" s="50" t="s">
        <v>162</v>
      </c>
      <c r="E85" s="52">
        <v>95</v>
      </c>
    </row>
    <row r="87" ht="12.75">
      <c r="E87" s="52">
        <v>95</v>
      </c>
    </row>
    <row r="89" ht="12.75">
      <c r="E89" s="52">
        <v>95</v>
      </c>
    </row>
    <row r="95" ht="12.75">
      <c r="D95" s="52">
        <v>109.5</v>
      </c>
    </row>
    <row r="98" ht="12.75">
      <c r="D98" s="52">
        <v>6338</v>
      </c>
    </row>
    <row r="99" ht="12.75">
      <c r="D99" s="52">
        <v>11601</v>
      </c>
    </row>
    <row r="100" ht="12.75">
      <c r="D100" s="52">
        <v>10800</v>
      </c>
    </row>
  </sheetData>
  <sheetProtection selectLockedCells="1" selectUnlockedCells="1"/>
  <printOptions/>
  <pageMargins left="0.7086614173228346" right="0.31496062992125984" top="0.7480314960629921" bottom="0.7480314960629921" header="0.31496062992125984" footer="0.31496062992125984"/>
  <pageSetup horizontalDpi="300" verticalDpi="300" orientation="portrait" paperSize="9" scale="90" r:id="rId1"/>
</worksheet>
</file>

<file path=xl/worksheets/sheet30.xml><?xml version="1.0" encoding="utf-8"?>
<worksheet xmlns="http://schemas.openxmlformats.org/spreadsheetml/2006/main" xmlns:r="http://schemas.openxmlformats.org/officeDocument/2006/relationships">
  <dimension ref="A1:T90"/>
  <sheetViews>
    <sheetView view="pageBreakPreview" zoomScaleSheetLayoutView="100" zoomScalePageLayoutView="0" workbookViewId="0" topLeftCell="A40">
      <selection activeCell="E48" sqref="E48:E57"/>
    </sheetView>
  </sheetViews>
  <sheetFormatPr defaultColWidth="9.140625" defaultRowHeight="12.75"/>
  <cols>
    <col min="1" max="1" width="6.7109375" style="815" customWidth="1"/>
    <col min="2" max="2" width="47.00390625" style="816" customWidth="1"/>
    <col min="3" max="3" width="5.00390625" style="835" customWidth="1"/>
    <col min="4" max="4" width="5.8515625" style="854" customWidth="1"/>
    <col min="5" max="5" width="8.421875" style="1141" customWidth="1"/>
    <col min="6" max="6" width="9.28125" style="837" customWidth="1"/>
    <col min="7" max="7" width="12.57421875" style="884" customWidth="1"/>
    <col min="8" max="16" width="9.140625" style="819" customWidth="1"/>
    <col min="17" max="16384" width="9.140625" style="819" customWidth="1"/>
  </cols>
  <sheetData>
    <row r="1" spans="1:7" s="814" customFormat="1" ht="12.75">
      <c r="A1" s="810" t="s">
        <v>970</v>
      </c>
      <c r="B1" s="852" t="s">
        <v>971</v>
      </c>
      <c r="C1" s="833"/>
      <c r="D1" s="853"/>
      <c r="E1" s="1126"/>
      <c r="F1" s="848"/>
      <c r="G1" s="1127"/>
    </row>
    <row r="2" spans="1:7" s="814" customFormat="1" ht="12.75">
      <c r="A2" s="810" t="s">
        <v>972</v>
      </c>
      <c r="B2" s="852" t="s">
        <v>973</v>
      </c>
      <c r="C2" s="833"/>
      <c r="D2" s="853"/>
      <c r="E2" s="1126"/>
      <c r="F2" s="907">
        <f>+F59</f>
        <v>0</v>
      </c>
      <c r="G2" s="1127"/>
    </row>
    <row r="3" spans="1:14" s="806" customFormat="1" ht="12.75">
      <c r="A3" s="815"/>
      <c r="B3" s="816"/>
      <c r="C3" s="835"/>
      <c r="D3" s="863"/>
      <c r="E3" s="899"/>
      <c r="F3" s="899" t="str">
        <f aca="true" t="shared" si="0" ref="F3:F8">IF(D3&lt;&gt;0,D3*E3," ")</f>
        <v> </v>
      </c>
      <c r="G3" s="1128"/>
      <c r="H3" s="1129"/>
      <c r="I3" s="1129"/>
      <c r="J3" s="879"/>
      <c r="K3" s="1129"/>
      <c r="L3" s="1129"/>
      <c r="M3" s="1130"/>
      <c r="N3" s="1130"/>
    </row>
    <row r="4" spans="1:6" s="806" customFormat="1" ht="204">
      <c r="A4" s="842">
        <f>1+COUNT(A$2:A3)</f>
        <v>1</v>
      </c>
      <c r="B4" s="1225" t="s">
        <v>1190</v>
      </c>
      <c r="C4" s="835"/>
      <c r="D4" s="863"/>
      <c r="E4" s="899"/>
      <c r="F4" s="899" t="str">
        <f t="shared" si="0"/>
        <v> </v>
      </c>
    </row>
    <row r="5" spans="1:6" s="806" customFormat="1" ht="12.75">
      <c r="A5" s="844" t="s">
        <v>708</v>
      </c>
      <c r="B5" s="816" t="s">
        <v>974</v>
      </c>
      <c r="C5" s="835"/>
      <c r="D5" s="863"/>
      <c r="E5" s="899"/>
      <c r="F5" s="899" t="str">
        <f t="shared" si="0"/>
        <v> </v>
      </c>
    </row>
    <row r="6" spans="1:6" s="806" customFormat="1" ht="12.75">
      <c r="A6" s="844" t="s">
        <v>703</v>
      </c>
      <c r="B6" s="816" t="s">
        <v>975</v>
      </c>
      <c r="C6" s="835"/>
      <c r="D6" s="863"/>
      <c r="E6" s="899"/>
      <c r="F6" s="899" t="str">
        <f t="shared" si="0"/>
        <v> </v>
      </c>
    </row>
    <row r="7" spans="1:6" s="806" customFormat="1" ht="12.75">
      <c r="A7" s="815"/>
      <c r="B7" s="816" t="s">
        <v>976</v>
      </c>
      <c r="C7" s="835"/>
      <c r="D7" s="863"/>
      <c r="E7" s="899"/>
      <c r="F7" s="899" t="str">
        <f t="shared" si="0"/>
        <v> </v>
      </c>
    </row>
    <row r="8" spans="1:6" s="806" customFormat="1" ht="12.75">
      <c r="A8" s="815"/>
      <c r="B8" s="816" t="s">
        <v>977</v>
      </c>
      <c r="C8" s="835"/>
      <c r="D8" s="863"/>
      <c r="E8" s="899"/>
      <c r="F8" s="899" t="str">
        <f t="shared" si="0"/>
        <v> </v>
      </c>
    </row>
    <row r="9" spans="1:6" s="806" customFormat="1" ht="12.75">
      <c r="A9" s="815"/>
      <c r="B9" s="816" t="s">
        <v>978</v>
      </c>
      <c r="C9" s="835"/>
      <c r="D9" s="863"/>
      <c r="E9" s="899"/>
      <c r="F9" s="899"/>
    </row>
    <row r="10" spans="1:6" s="806" customFormat="1" ht="12.75">
      <c r="A10" s="815"/>
      <c r="B10" s="816" t="s">
        <v>979</v>
      </c>
      <c r="C10" s="835"/>
      <c r="D10" s="863"/>
      <c r="E10" s="899"/>
      <c r="F10" s="899"/>
    </row>
    <row r="11" spans="1:6" s="806" customFormat="1" ht="12.75">
      <c r="A11" s="815"/>
      <c r="B11" s="816" t="s">
        <v>980</v>
      </c>
      <c r="C11" s="835" t="s">
        <v>139</v>
      </c>
      <c r="D11" s="863">
        <v>1</v>
      </c>
      <c r="E11" s="899"/>
      <c r="F11" s="899">
        <f>IF(D11&lt;&gt;0,D11*E11," ")</f>
        <v>0</v>
      </c>
    </row>
    <row r="12" spans="1:6" s="806" customFormat="1" ht="12.75">
      <c r="A12" s="815"/>
      <c r="B12" s="816"/>
      <c r="C12" s="835"/>
      <c r="D12" s="863"/>
      <c r="E12" s="899"/>
      <c r="F12" s="899" t="str">
        <f>IF(D12&lt;&gt;0,D12*E12," ")</f>
        <v> </v>
      </c>
    </row>
    <row r="13" spans="1:6" s="806" customFormat="1" ht="25.5">
      <c r="A13" s="842">
        <f>1+COUNT(A$2:A12)</f>
        <v>2</v>
      </c>
      <c r="B13" s="1225" t="s">
        <v>1191</v>
      </c>
      <c r="C13" s="835"/>
      <c r="D13" s="863"/>
      <c r="E13" s="899"/>
      <c r="F13" s="899" t="str">
        <f>IF(D13&lt;&gt;0,D13*E13," ")</f>
        <v> </v>
      </c>
    </row>
    <row r="14" spans="1:6" s="806" customFormat="1" ht="12.75">
      <c r="A14" s="844" t="s">
        <v>708</v>
      </c>
      <c r="B14" s="816" t="s">
        <v>974</v>
      </c>
      <c r="C14" s="835"/>
      <c r="D14" s="863"/>
      <c r="E14" s="899"/>
      <c r="F14" s="899" t="str">
        <f>IF(D14&lt;&gt;0,D14*E14," ")</f>
        <v> </v>
      </c>
    </row>
    <row r="15" spans="1:6" s="806" customFormat="1" ht="12.75">
      <c r="A15" s="844" t="s">
        <v>703</v>
      </c>
      <c r="B15" s="816" t="s">
        <v>981</v>
      </c>
      <c r="C15" s="835"/>
      <c r="D15" s="863"/>
      <c r="E15" s="899"/>
      <c r="F15" s="899" t="str">
        <f>IF(D15&lt;&gt;0,D15*E15," ")</f>
        <v> </v>
      </c>
    </row>
    <row r="16" spans="1:6" s="806" customFormat="1" ht="12.75">
      <c r="A16" s="844"/>
      <c r="B16" s="1142" t="s">
        <v>982</v>
      </c>
      <c r="C16" s="835"/>
      <c r="D16" s="863"/>
      <c r="E16" s="899"/>
      <c r="F16" s="899"/>
    </row>
    <row r="17" spans="1:6" s="806" customFormat="1" ht="12.75">
      <c r="A17" s="815"/>
      <c r="B17" s="1142" t="s">
        <v>983</v>
      </c>
      <c r="C17" s="835"/>
      <c r="D17" s="863"/>
      <c r="E17" s="899"/>
      <c r="F17" s="899" t="str">
        <f aca="true" t="shared" si="1" ref="F17:F25">IF(D17&lt;&gt;0,D17*E17," ")</f>
        <v> </v>
      </c>
    </row>
    <row r="18" spans="1:6" s="806" customFormat="1" ht="12.75">
      <c r="A18" s="815"/>
      <c r="B18" s="1142" t="s">
        <v>984</v>
      </c>
      <c r="C18" s="835"/>
      <c r="D18" s="863"/>
      <c r="E18" s="899"/>
      <c r="F18" s="899" t="str">
        <f t="shared" si="1"/>
        <v> </v>
      </c>
    </row>
    <row r="19" spans="1:6" s="806" customFormat="1" ht="12.75">
      <c r="A19" s="815"/>
      <c r="B19" s="816" t="s">
        <v>985</v>
      </c>
      <c r="C19" s="835"/>
      <c r="D19" s="863"/>
      <c r="E19" s="899"/>
      <c r="F19" s="899" t="str">
        <f t="shared" si="1"/>
        <v> </v>
      </c>
    </row>
    <row r="20" spans="1:6" s="806" customFormat="1" ht="12.75">
      <c r="A20" s="815"/>
      <c r="B20" s="1142" t="s">
        <v>986</v>
      </c>
      <c r="C20" s="835"/>
      <c r="D20" s="863"/>
      <c r="E20" s="899"/>
      <c r="F20" s="899" t="str">
        <f t="shared" si="1"/>
        <v> </v>
      </c>
    </row>
    <row r="21" spans="1:6" s="806" customFormat="1" ht="12.75">
      <c r="A21" s="815"/>
      <c r="B21" s="1142" t="s">
        <v>987</v>
      </c>
      <c r="C21" s="835"/>
      <c r="D21" s="863"/>
      <c r="E21" s="899"/>
      <c r="F21" s="899" t="str">
        <f t="shared" si="1"/>
        <v> </v>
      </c>
    </row>
    <row r="22" spans="1:6" s="806" customFormat="1" ht="12.75">
      <c r="A22" s="815"/>
      <c r="B22" s="1142" t="s">
        <v>988</v>
      </c>
      <c r="C22" s="835"/>
      <c r="D22" s="863"/>
      <c r="E22" s="899"/>
      <c r="F22" s="899" t="str">
        <f t="shared" si="1"/>
        <v> </v>
      </c>
    </row>
    <row r="23" spans="1:6" s="806" customFormat="1" ht="12.75">
      <c r="A23" s="815"/>
      <c r="B23" s="1142" t="s">
        <v>989</v>
      </c>
      <c r="C23" s="835"/>
      <c r="D23" s="863"/>
      <c r="E23" s="899"/>
      <c r="F23" s="899" t="str">
        <f t="shared" si="1"/>
        <v> </v>
      </c>
    </row>
    <row r="24" spans="1:6" s="806" customFormat="1" ht="12.75">
      <c r="A24" s="815"/>
      <c r="B24" s="1142" t="s">
        <v>990</v>
      </c>
      <c r="C24" s="835"/>
      <c r="D24" s="863"/>
      <c r="E24" s="899"/>
      <c r="F24" s="899" t="str">
        <f t="shared" si="1"/>
        <v> </v>
      </c>
    </row>
    <row r="25" spans="1:6" s="806" customFormat="1" ht="12.75">
      <c r="A25" s="815"/>
      <c r="B25" s="1142" t="s">
        <v>991</v>
      </c>
      <c r="C25" s="835" t="s">
        <v>139</v>
      </c>
      <c r="D25" s="863">
        <v>1</v>
      </c>
      <c r="E25" s="899"/>
      <c r="F25" s="899">
        <f t="shared" si="1"/>
        <v>0</v>
      </c>
    </row>
    <row r="26" spans="1:6" s="1131" customFormat="1" ht="12.75">
      <c r="A26" s="1089"/>
      <c r="B26" s="1143"/>
      <c r="C26" s="1094"/>
      <c r="D26" s="1144"/>
      <c r="E26" s="903"/>
      <c r="F26" s="903"/>
    </row>
    <row r="27" spans="1:6" s="1222" customFormat="1" ht="48.75" customHeight="1">
      <c r="A27" s="842">
        <f>1+COUNT(A$2:A26)</f>
        <v>3</v>
      </c>
      <c r="B27" s="857" t="s">
        <v>1192</v>
      </c>
      <c r="C27" s="1188"/>
      <c r="D27" s="1220"/>
      <c r="E27" s="1221"/>
      <c r="F27" s="1221" t="str">
        <f aca="true" t="shared" si="2" ref="F27:F32">IF(D27&lt;&gt;0,D27*E27," ")</f>
        <v> </v>
      </c>
    </row>
    <row r="28" spans="1:7" ht="12.75">
      <c r="A28" s="844" t="s">
        <v>708</v>
      </c>
      <c r="B28" s="816" t="s">
        <v>992</v>
      </c>
      <c r="E28" s="822"/>
      <c r="F28" s="822" t="str">
        <f t="shared" si="2"/>
        <v> </v>
      </c>
      <c r="G28" s="819"/>
    </row>
    <row r="29" spans="1:7" ht="12.75">
      <c r="A29" s="844" t="s">
        <v>703</v>
      </c>
      <c r="B29" s="816" t="s">
        <v>993</v>
      </c>
      <c r="E29" s="822"/>
      <c r="F29" s="822" t="str">
        <f t="shared" si="2"/>
        <v> </v>
      </c>
      <c r="G29" s="819"/>
    </row>
    <row r="30" spans="2:7" ht="12.75">
      <c r="B30" s="816" t="s">
        <v>994</v>
      </c>
      <c r="E30" s="822"/>
      <c r="F30" s="822" t="str">
        <f t="shared" si="2"/>
        <v> </v>
      </c>
      <c r="G30" s="819"/>
    </row>
    <row r="31" spans="2:7" ht="12.75">
      <c r="B31" s="816" t="s">
        <v>995</v>
      </c>
      <c r="E31" s="822"/>
      <c r="F31" s="822" t="str">
        <f t="shared" si="2"/>
        <v> </v>
      </c>
      <c r="G31" s="819"/>
    </row>
    <row r="32" spans="2:7" ht="12.75">
      <c r="B32" s="816" t="s">
        <v>996</v>
      </c>
      <c r="C32" s="835" t="s">
        <v>139</v>
      </c>
      <c r="D32" s="854">
        <v>2</v>
      </c>
      <c r="E32" s="822"/>
      <c r="F32" s="822">
        <f t="shared" si="2"/>
        <v>0</v>
      </c>
      <c r="G32" s="819"/>
    </row>
    <row r="33" spans="1:6" s="1131" customFormat="1" ht="12.75">
      <c r="A33" s="1116"/>
      <c r="B33" s="1145"/>
      <c r="C33" s="1094"/>
      <c r="D33" s="1146"/>
      <c r="E33" s="903"/>
      <c r="F33" s="903"/>
    </row>
    <row r="34" spans="1:8" s="806" customFormat="1" ht="102">
      <c r="A34" s="842">
        <f>1+COUNT(A$2:A33)</f>
        <v>4</v>
      </c>
      <c r="B34" s="1225" t="s">
        <v>1193</v>
      </c>
      <c r="C34" s="835"/>
      <c r="D34" s="854"/>
      <c r="E34" s="899"/>
      <c r="F34" s="899" t="str">
        <f>IF(D34&lt;&gt;0,D34*E34," ")</f>
        <v> </v>
      </c>
      <c r="G34" s="1132"/>
      <c r="H34" s="1132"/>
    </row>
    <row r="35" spans="1:8" s="806" customFormat="1" ht="12.75">
      <c r="A35" s="844" t="s">
        <v>708</v>
      </c>
      <c r="B35" s="816" t="s">
        <v>997</v>
      </c>
      <c r="C35" s="835"/>
      <c r="D35" s="854"/>
      <c r="E35" s="899"/>
      <c r="F35" s="899" t="str">
        <f>IF(D35&lt;&gt;0,D35*E35," ")</f>
        <v> </v>
      </c>
      <c r="G35" s="1132"/>
      <c r="H35" s="1132"/>
    </row>
    <row r="36" spans="1:8" s="806" customFormat="1" ht="12.75">
      <c r="A36" s="844" t="s">
        <v>703</v>
      </c>
      <c r="B36" s="816" t="s">
        <v>998</v>
      </c>
      <c r="C36" s="835"/>
      <c r="D36" s="854"/>
      <c r="E36" s="899"/>
      <c r="F36" s="899" t="str">
        <f>IF(D36&lt;&gt;0,D36*E36," ")</f>
        <v> </v>
      </c>
      <c r="G36" s="1132"/>
      <c r="H36" s="1132"/>
    </row>
    <row r="37" spans="1:8" s="806" customFormat="1" ht="12.75">
      <c r="A37" s="844"/>
      <c r="B37" s="816" t="s">
        <v>999</v>
      </c>
      <c r="C37" s="835"/>
      <c r="D37" s="854"/>
      <c r="E37" s="899"/>
      <c r="F37" s="899"/>
      <c r="G37" s="1132"/>
      <c r="H37" s="1132"/>
    </row>
    <row r="38" spans="1:8" s="806" customFormat="1" ht="12.75">
      <c r="A38" s="815"/>
      <c r="B38" s="816" t="s">
        <v>904</v>
      </c>
      <c r="C38" s="835" t="s">
        <v>139</v>
      </c>
      <c r="D38" s="854">
        <v>2</v>
      </c>
      <c r="E38" s="899"/>
      <c r="F38" s="899">
        <f>IF(D38&lt;&gt;0,D38*E38," ")</f>
        <v>0</v>
      </c>
      <c r="G38" s="1132"/>
      <c r="H38" s="1132"/>
    </row>
    <row r="39" spans="1:6" s="806" customFormat="1" ht="12.75">
      <c r="A39" s="815"/>
      <c r="B39" s="816"/>
      <c r="C39" s="835"/>
      <c r="D39" s="863"/>
      <c r="E39" s="899"/>
      <c r="F39" s="899" t="str">
        <f aca="true" t="shared" si="3" ref="F39:F48">IF(D39&lt;&gt;0,D39*E39," ")</f>
        <v> </v>
      </c>
    </row>
    <row r="40" spans="1:6" s="806" customFormat="1" ht="38.25">
      <c r="A40" s="842">
        <f>1+COUNT(A$2:A39)</f>
        <v>5</v>
      </c>
      <c r="B40" s="816" t="s">
        <v>1000</v>
      </c>
      <c r="C40" s="835"/>
      <c r="D40" s="863"/>
      <c r="E40" s="899"/>
      <c r="F40" s="899" t="str">
        <f t="shared" si="3"/>
        <v> </v>
      </c>
    </row>
    <row r="41" spans="1:6" s="806" customFormat="1" ht="12.75">
      <c r="A41" s="844" t="s">
        <v>708</v>
      </c>
      <c r="B41" s="816" t="s">
        <v>992</v>
      </c>
      <c r="C41" s="835"/>
      <c r="D41" s="863"/>
      <c r="E41" s="899"/>
      <c r="F41" s="899" t="str">
        <f t="shared" si="3"/>
        <v> </v>
      </c>
    </row>
    <row r="42" spans="1:6" s="806" customFormat="1" ht="12.75">
      <c r="A42" s="844" t="s">
        <v>703</v>
      </c>
      <c r="B42" s="816" t="s">
        <v>1001</v>
      </c>
      <c r="C42" s="835"/>
      <c r="D42" s="863"/>
      <c r="E42" s="899"/>
      <c r="F42" s="899" t="str">
        <f t="shared" si="3"/>
        <v> </v>
      </c>
    </row>
    <row r="43" spans="1:6" s="806" customFormat="1" ht="12.75">
      <c r="A43" s="815"/>
      <c r="B43" s="816" t="s">
        <v>1002</v>
      </c>
      <c r="C43" s="835" t="s">
        <v>139</v>
      </c>
      <c r="D43" s="863">
        <v>3</v>
      </c>
      <c r="E43" s="899"/>
      <c r="F43" s="899">
        <f t="shared" si="3"/>
        <v>0</v>
      </c>
    </row>
    <row r="44" spans="1:6" s="806" customFormat="1" ht="12.75">
      <c r="A44" s="815"/>
      <c r="B44" s="816"/>
      <c r="C44" s="835"/>
      <c r="D44" s="863"/>
      <c r="E44" s="899"/>
      <c r="F44" s="899" t="str">
        <f t="shared" si="3"/>
        <v> </v>
      </c>
    </row>
    <row r="45" spans="1:6" s="1194" customFormat="1" ht="38.25">
      <c r="A45" s="842">
        <f>1+COUNT(A$2:A44)</f>
        <v>6</v>
      </c>
      <c r="B45" s="869" t="s">
        <v>1194</v>
      </c>
      <c r="C45" s="1188"/>
      <c r="D45" s="1189"/>
      <c r="E45" s="1190"/>
      <c r="F45" s="1190" t="str">
        <f t="shared" si="3"/>
        <v> </v>
      </c>
    </row>
    <row r="46" spans="1:6" s="806" customFormat="1" ht="12.75">
      <c r="A46" s="844" t="s">
        <v>708</v>
      </c>
      <c r="B46" s="816" t="s">
        <v>992</v>
      </c>
      <c r="C46" s="835"/>
      <c r="D46" s="863"/>
      <c r="E46" s="899"/>
      <c r="F46" s="899" t="str">
        <f t="shared" si="3"/>
        <v> </v>
      </c>
    </row>
    <row r="47" spans="1:6" s="806" customFormat="1" ht="12.75">
      <c r="A47" s="844" t="s">
        <v>703</v>
      </c>
      <c r="B47" s="816" t="s">
        <v>1003</v>
      </c>
      <c r="C47" s="835"/>
      <c r="D47" s="863"/>
      <c r="E47" s="899"/>
      <c r="F47" s="899" t="str">
        <f t="shared" si="3"/>
        <v> </v>
      </c>
    </row>
    <row r="48" spans="1:6" s="806" customFormat="1" ht="12.75">
      <c r="A48" s="815"/>
      <c r="B48" s="816" t="s">
        <v>1004</v>
      </c>
      <c r="C48" s="835" t="s">
        <v>139</v>
      </c>
      <c r="D48" s="863">
        <v>1</v>
      </c>
      <c r="E48" s="899"/>
      <c r="F48" s="899">
        <f t="shared" si="3"/>
        <v>0</v>
      </c>
    </row>
    <row r="49" spans="1:20" ht="12.75">
      <c r="A49" s="844"/>
      <c r="D49" s="863"/>
      <c r="E49" s="899"/>
      <c r="F49" s="899"/>
      <c r="G49" s="822"/>
      <c r="H49" s="822"/>
      <c r="I49" s="822"/>
      <c r="J49" s="822"/>
      <c r="K49" s="822"/>
      <c r="L49" s="822"/>
      <c r="M49" s="822"/>
      <c r="N49" s="822"/>
      <c r="O49" s="822"/>
      <c r="P49" s="822"/>
      <c r="Q49" s="822"/>
      <c r="R49" s="822"/>
      <c r="S49" s="822"/>
      <c r="T49" s="822"/>
    </row>
    <row r="50" spans="1:6" s="1131" customFormat="1" ht="102">
      <c r="A50" s="842">
        <f>1+COUNT(A$2:A49)</f>
        <v>7</v>
      </c>
      <c r="B50" s="1145" t="s">
        <v>1064</v>
      </c>
      <c r="C50" s="1094"/>
      <c r="D50" s="1144"/>
      <c r="E50" s="903"/>
      <c r="F50" s="903" t="str">
        <f>IF(D50&lt;&gt;0,D50*E50," ")</f>
        <v> </v>
      </c>
    </row>
    <row r="51" spans="1:6" s="1131" customFormat="1" ht="12.75">
      <c r="A51" s="1133"/>
      <c r="B51" s="1145" t="s">
        <v>1005</v>
      </c>
      <c r="C51" s="1094" t="s">
        <v>172</v>
      </c>
      <c r="D51" s="1144">
        <v>525</v>
      </c>
      <c r="E51" s="903"/>
      <c r="F51" s="903">
        <f>IF(D51&lt;&gt;0,D51*E51," ")</f>
        <v>0</v>
      </c>
    </row>
    <row r="52" spans="5:20" ht="12.75">
      <c r="E52" s="822"/>
      <c r="F52" s="822"/>
      <c r="G52" s="934"/>
      <c r="H52" s="822"/>
      <c r="I52" s="822"/>
      <c r="J52" s="934"/>
      <c r="K52" s="934"/>
      <c r="L52" s="822"/>
      <c r="M52" s="822"/>
      <c r="N52" s="822"/>
      <c r="O52" s="822"/>
      <c r="P52" s="822"/>
      <c r="Q52" s="822"/>
      <c r="R52" s="822"/>
      <c r="S52" s="822"/>
      <c r="T52" s="822"/>
    </row>
    <row r="53" spans="1:14" ht="51">
      <c r="A53" s="842">
        <f>1+COUNT(A$2:A52)</f>
        <v>8</v>
      </c>
      <c r="B53" s="974" t="s">
        <v>1006</v>
      </c>
      <c r="E53" s="822"/>
      <c r="F53" s="822"/>
      <c r="G53" s="1134"/>
      <c r="H53" s="1134"/>
      <c r="I53" s="1134"/>
      <c r="J53" s="1135"/>
      <c r="K53" s="1136"/>
      <c r="L53" s="891"/>
      <c r="M53" s="1137"/>
      <c r="N53" s="876"/>
    </row>
    <row r="54" spans="1:14" ht="12.75">
      <c r="A54" s="844" t="s">
        <v>708</v>
      </c>
      <c r="B54" s="974" t="s">
        <v>1007</v>
      </c>
      <c r="E54" s="822"/>
      <c r="F54" s="822" t="str">
        <f>IF(D54&lt;&gt;0,D54*E54," ")</f>
        <v> </v>
      </c>
      <c r="G54" s="1136"/>
      <c r="H54" s="1136"/>
      <c r="I54" s="1136"/>
      <c r="J54" s="1135"/>
      <c r="K54" s="1136"/>
      <c r="L54" s="891"/>
      <c r="M54" s="1138"/>
      <c r="N54" s="876"/>
    </row>
    <row r="55" spans="1:12" ht="12.75">
      <c r="A55" s="844" t="s">
        <v>703</v>
      </c>
      <c r="B55" s="974" t="s">
        <v>1008</v>
      </c>
      <c r="C55" s="835" t="s">
        <v>120</v>
      </c>
      <c r="D55" s="854">
        <v>30</v>
      </c>
      <c r="E55" s="822"/>
      <c r="F55" s="822">
        <f>IF(D55&lt;&gt;0,D55*E55," ")</f>
        <v>0</v>
      </c>
      <c r="G55" s="1136"/>
      <c r="I55" s="1136"/>
      <c r="J55" s="1136"/>
      <c r="K55" s="1136"/>
      <c r="L55" s="876"/>
    </row>
    <row r="56" spans="2:15" ht="12.75">
      <c r="B56" s="1078"/>
      <c r="D56" s="1139"/>
      <c r="E56" s="822"/>
      <c r="F56" s="822" t="str">
        <f>IF(D56&lt;&gt;0,D56*E56," ")</f>
        <v> </v>
      </c>
      <c r="G56" s="1140"/>
      <c r="I56" s="1137"/>
      <c r="J56" s="1135"/>
      <c r="K56" s="891"/>
      <c r="L56" s="1135"/>
      <c r="M56" s="1135"/>
      <c r="N56" s="1135"/>
      <c r="O56" s="1135"/>
    </row>
    <row r="57" spans="1:11" s="1222" customFormat="1" ht="76.5">
      <c r="A57" s="842">
        <f>1+COUNT(A$2:A56)</f>
        <v>9</v>
      </c>
      <c r="B57" s="857" t="s">
        <v>1009</v>
      </c>
      <c r="C57" s="1188" t="s">
        <v>172</v>
      </c>
      <c r="D57" s="1220">
        <v>70</v>
      </c>
      <c r="E57" s="1295"/>
      <c r="F57" s="1221">
        <f>+D57*E57</f>
        <v>0</v>
      </c>
      <c r="I57" s="1223"/>
      <c r="J57" s="1224"/>
      <c r="K57" s="1223"/>
    </row>
    <row r="58" spans="1:6" s="841" customFormat="1" ht="12.75">
      <c r="A58" s="842"/>
      <c r="B58" s="838"/>
      <c r="C58" s="839"/>
      <c r="D58" s="896"/>
      <c r="E58" s="849"/>
      <c r="F58" s="822" t="str">
        <f>IF(D58&lt;&gt;0,D58*E58," ")</f>
        <v> </v>
      </c>
    </row>
    <row r="59" spans="1:6" s="826" customFormat="1" ht="12.75">
      <c r="A59" s="823"/>
      <c r="B59" s="824" t="str">
        <f>B2</f>
        <v>VENTILACIJA DVORANE - Klimat KN.01</v>
      </c>
      <c r="C59" s="845"/>
      <c r="D59" s="897"/>
      <c r="E59" s="850"/>
      <c r="F59" s="851">
        <f>SUM(F3:F58)</f>
        <v>0</v>
      </c>
    </row>
    <row r="61" spans="11:16" ht="12.75">
      <c r="K61" s="864"/>
      <c r="M61" s="865"/>
      <c r="O61" s="865"/>
      <c r="P61" s="865"/>
    </row>
    <row r="62" spans="1:16" ht="12.75">
      <c r="A62" s="819"/>
      <c r="K62" s="864"/>
      <c r="M62" s="865"/>
      <c r="O62" s="865"/>
      <c r="P62" s="865"/>
    </row>
    <row r="64" spans="1:16" ht="12.75">
      <c r="A64" s="819"/>
      <c r="M64" s="865"/>
      <c r="O64" s="865"/>
      <c r="P64" s="865"/>
    </row>
    <row r="65" spans="1:16" ht="12.75">
      <c r="A65" s="819"/>
      <c r="M65" s="865"/>
      <c r="O65" s="865"/>
      <c r="P65" s="865"/>
    </row>
    <row r="66" spans="1:16" ht="12.75">
      <c r="A66" s="819"/>
      <c r="M66" s="865"/>
      <c r="O66" s="865"/>
      <c r="P66" s="865"/>
    </row>
    <row r="67" spans="1:16" ht="12.75">
      <c r="A67" s="819"/>
      <c r="M67" s="865"/>
      <c r="O67" s="865"/>
      <c r="P67" s="865"/>
    </row>
    <row r="69" spans="1:16" ht="12.75">
      <c r="A69" s="819"/>
      <c r="K69" s="864"/>
      <c r="M69" s="865"/>
      <c r="O69" s="865"/>
      <c r="P69" s="865"/>
    </row>
    <row r="70" spans="1:16" ht="12.75">
      <c r="A70" s="819"/>
      <c r="K70" s="864"/>
      <c r="M70" s="865"/>
      <c r="O70" s="865"/>
      <c r="P70" s="865"/>
    </row>
    <row r="71" spans="1:16" ht="12.75">
      <c r="A71" s="819"/>
      <c r="K71" s="864"/>
      <c r="M71" s="865"/>
      <c r="O71" s="865"/>
      <c r="P71" s="865"/>
    </row>
    <row r="72" spans="1:16" ht="12.75">
      <c r="A72" s="819"/>
      <c r="K72" s="864"/>
      <c r="M72" s="865"/>
      <c r="O72" s="865"/>
      <c r="P72" s="865"/>
    </row>
    <row r="73" spans="1:16" ht="12.75">
      <c r="A73" s="819"/>
      <c r="K73" s="864"/>
      <c r="M73" s="865"/>
      <c r="O73" s="865"/>
      <c r="P73" s="865"/>
    </row>
    <row r="76" spans="1:16" ht="12.75">
      <c r="A76" s="819"/>
      <c r="K76" s="864"/>
      <c r="M76" s="865"/>
      <c r="O76" s="865"/>
      <c r="P76" s="865"/>
    </row>
    <row r="77" spans="1:16" ht="12.75">
      <c r="A77" s="819"/>
      <c r="K77" s="864"/>
      <c r="M77" s="865"/>
      <c r="O77" s="865"/>
      <c r="P77" s="865"/>
    </row>
    <row r="78" spans="1:16" ht="12.75">
      <c r="A78" s="819"/>
      <c r="B78" s="819"/>
      <c r="C78" s="876"/>
      <c r="D78" s="918"/>
      <c r="E78" s="822"/>
      <c r="F78" s="847"/>
      <c r="G78" s="819"/>
      <c r="K78" s="864"/>
      <c r="M78" s="865"/>
      <c r="O78" s="865"/>
      <c r="P78" s="865"/>
    </row>
    <row r="79" spans="1:16" ht="12.75">
      <c r="A79" s="819"/>
      <c r="B79" s="819"/>
      <c r="C79" s="876"/>
      <c r="D79" s="918"/>
      <c r="E79" s="822"/>
      <c r="F79" s="847"/>
      <c r="G79" s="819"/>
      <c r="K79" s="864"/>
      <c r="M79" s="865"/>
      <c r="O79" s="865"/>
      <c r="P79" s="865"/>
    </row>
    <row r="80" spans="1:16" ht="12.75">
      <c r="A80" s="819"/>
      <c r="B80" s="819"/>
      <c r="C80" s="876"/>
      <c r="D80" s="918"/>
      <c r="E80" s="822"/>
      <c r="F80" s="847"/>
      <c r="G80" s="819"/>
      <c r="K80" s="864"/>
      <c r="M80" s="865"/>
      <c r="O80" s="865"/>
      <c r="P80" s="865"/>
    </row>
    <row r="81" spans="1:16" ht="12.75">
      <c r="A81" s="819"/>
      <c r="B81" s="819"/>
      <c r="C81" s="876"/>
      <c r="D81" s="918"/>
      <c r="E81" s="822"/>
      <c r="F81" s="847"/>
      <c r="G81" s="819"/>
      <c r="K81" s="864"/>
      <c r="M81" s="865"/>
      <c r="O81" s="865"/>
      <c r="P81" s="865"/>
    </row>
    <row r="82" spans="1:16" ht="12.75">
      <c r="A82" s="819"/>
      <c r="B82" s="819"/>
      <c r="C82" s="876"/>
      <c r="D82" s="918"/>
      <c r="E82" s="822"/>
      <c r="F82" s="847"/>
      <c r="G82" s="819"/>
      <c r="K82" s="864"/>
      <c r="M82" s="865"/>
      <c r="O82" s="865"/>
      <c r="P82" s="865"/>
    </row>
    <row r="83" spans="1:16" ht="12.75">
      <c r="A83" s="819"/>
      <c r="B83" s="819"/>
      <c r="C83" s="876"/>
      <c r="D83" s="918"/>
      <c r="E83" s="822"/>
      <c r="F83" s="847"/>
      <c r="G83" s="819"/>
      <c r="K83" s="864"/>
      <c r="M83" s="865"/>
      <c r="O83" s="865"/>
      <c r="P83" s="865"/>
    </row>
    <row r="84" spans="1:16" ht="12.75">
      <c r="A84" s="819"/>
      <c r="B84" s="819"/>
      <c r="C84" s="876"/>
      <c r="D84" s="918"/>
      <c r="E84" s="822"/>
      <c r="F84" s="847"/>
      <c r="G84" s="819"/>
      <c r="K84" s="864"/>
      <c r="M84" s="865"/>
      <c r="O84" s="865"/>
      <c r="P84" s="865"/>
    </row>
    <row r="85" spans="1:16" ht="12.75">
      <c r="A85" s="819"/>
      <c r="B85" s="819"/>
      <c r="C85" s="876"/>
      <c r="D85" s="918"/>
      <c r="E85" s="822"/>
      <c r="F85" s="847"/>
      <c r="G85" s="819"/>
      <c r="K85" s="864"/>
      <c r="M85" s="865"/>
      <c r="O85" s="865"/>
      <c r="P85" s="865"/>
    </row>
    <row r="86" spans="1:16" ht="12.75">
      <c r="A86" s="819"/>
      <c r="B86" s="819"/>
      <c r="C86" s="876"/>
      <c r="D86" s="918"/>
      <c r="E86" s="822"/>
      <c r="F86" s="847"/>
      <c r="G86" s="819"/>
      <c r="K86" s="864"/>
      <c r="M86" s="865"/>
      <c r="O86" s="865"/>
      <c r="P86" s="865"/>
    </row>
    <row r="87" spans="1:16" ht="12.75">
      <c r="A87" s="819"/>
      <c r="B87" s="819"/>
      <c r="C87" s="876"/>
      <c r="D87" s="918"/>
      <c r="E87" s="822"/>
      <c r="F87" s="847"/>
      <c r="G87" s="819"/>
      <c r="K87" s="864"/>
      <c r="M87" s="865"/>
      <c r="O87" s="865"/>
      <c r="P87" s="865"/>
    </row>
    <row r="88" spans="1:16" ht="12.75">
      <c r="A88" s="819"/>
      <c r="B88" s="819"/>
      <c r="C88" s="876"/>
      <c r="D88" s="918"/>
      <c r="E88" s="822"/>
      <c r="F88" s="847"/>
      <c r="G88" s="819"/>
      <c r="K88" s="864"/>
      <c r="M88" s="865"/>
      <c r="O88" s="865"/>
      <c r="P88" s="865"/>
    </row>
    <row r="89" spans="1:16" ht="12.75">
      <c r="A89" s="819"/>
      <c r="B89" s="819"/>
      <c r="C89" s="876"/>
      <c r="D89" s="918"/>
      <c r="E89" s="822"/>
      <c r="F89" s="847"/>
      <c r="G89" s="819"/>
      <c r="K89" s="864"/>
      <c r="M89" s="865"/>
      <c r="O89" s="865"/>
      <c r="P89" s="865"/>
    </row>
    <row r="90" spans="1:16" ht="12.75">
      <c r="A90" s="819"/>
      <c r="B90" s="819"/>
      <c r="C90" s="876"/>
      <c r="D90" s="918"/>
      <c r="E90" s="822"/>
      <c r="F90" s="847"/>
      <c r="G90" s="819"/>
      <c r="K90" s="864"/>
      <c r="M90" s="865"/>
      <c r="O90" s="865"/>
      <c r="P90" s="865"/>
    </row>
  </sheetData>
  <sheetProtection/>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T129"/>
  <sheetViews>
    <sheetView view="pageBreakPreview" zoomScaleSheetLayoutView="100" zoomScalePageLayoutView="0" workbookViewId="0" topLeftCell="A76">
      <selection activeCell="E96" sqref="E96"/>
    </sheetView>
  </sheetViews>
  <sheetFormatPr defaultColWidth="9.140625" defaultRowHeight="12.75"/>
  <cols>
    <col min="1" max="1" width="6.7109375" style="815" customWidth="1"/>
    <col min="2" max="2" width="47.00390625" style="816" customWidth="1"/>
    <col min="3" max="3" width="5.00390625" style="835" customWidth="1"/>
    <col min="4" max="4" width="5.8515625" style="854" customWidth="1"/>
    <col min="5" max="5" width="8.421875" style="1141" customWidth="1"/>
    <col min="6" max="6" width="9.28125" style="837" customWidth="1"/>
    <col min="7" max="7" width="12.57421875" style="884" customWidth="1"/>
    <col min="8" max="16" width="9.140625" style="819" customWidth="1"/>
    <col min="17" max="16384" width="9.140625" style="819" customWidth="1"/>
  </cols>
  <sheetData>
    <row r="1" spans="1:7" s="814" customFormat="1" ht="12.75">
      <c r="A1" s="810" t="s">
        <v>1010</v>
      </c>
      <c r="B1" s="852" t="s">
        <v>1011</v>
      </c>
      <c r="C1" s="833"/>
      <c r="D1" s="853"/>
      <c r="E1" s="1126"/>
      <c r="F1" s="907">
        <f>+F98</f>
        <v>0</v>
      </c>
      <c r="G1" s="1127"/>
    </row>
    <row r="2" spans="1:14" s="806" customFormat="1" ht="12.75">
      <c r="A2" s="815"/>
      <c r="B2" s="816"/>
      <c r="C2" s="835"/>
      <c r="D2" s="863"/>
      <c r="E2" s="899"/>
      <c r="F2" s="899" t="str">
        <f aca="true" t="shared" si="0" ref="F2:F7">IF(D2&lt;&gt;0,D2*E2," ")</f>
        <v> </v>
      </c>
      <c r="G2" s="1128"/>
      <c r="H2" s="1129"/>
      <c r="I2" s="1129"/>
      <c r="J2" s="879"/>
      <c r="K2" s="1129"/>
      <c r="L2" s="1129"/>
      <c r="M2" s="1130"/>
      <c r="N2" s="1130"/>
    </row>
    <row r="3" spans="1:6" s="806" customFormat="1" ht="204">
      <c r="A3" s="842">
        <f>1+COUNT(A$1:A2)</f>
        <v>1</v>
      </c>
      <c r="B3" s="1225" t="s">
        <v>1195</v>
      </c>
      <c r="C3" s="835"/>
      <c r="D3" s="863"/>
      <c r="E3" s="899"/>
      <c r="F3" s="899" t="str">
        <f t="shared" si="0"/>
        <v> </v>
      </c>
    </row>
    <row r="4" spans="1:6" s="806" customFormat="1" ht="12.75">
      <c r="A4" s="844" t="s">
        <v>708</v>
      </c>
      <c r="B4" s="816" t="s">
        <v>974</v>
      </c>
      <c r="C4" s="835"/>
      <c r="D4" s="863"/>
      <c r="E4" s="899"/>
      <c r="F4" s="899" t="str">
        <f t="shared" si="0"/>
        <v> </v>
      </c>
    </row>
    <row r="5" spans="1:6" s="806" customFormat="1" ht="12.75">
      <c r="A5" s="844" t="s">
        <v>703</v>
      </c>
      <c r="B5" s="816" t="s">
        <v>1012</v>
      </c>
      <c r="C5" s="835"/>
      <c r="D5" s="863"/>
      <c r="E5" s="899"/>
      <c r="F5" s="899" t="str">
        <f t="shared" si="0"/>
        <v> </v>
      </c>
    </row>
    <row r="6" spans="1:6" s="806" customFormat="1" ht="12.75">
      <c r="A6" s="815"/>
      <c r="B6" s="816" t="s">
        <v>1013</v>
      </c>
      <c r="C6" s="835"/>
      <c r="D6" s="863"/>
      <c r="E6" s="899"/>
      <c r="F6" s="899" t="str">
        <f t="shared" si="0"/>
        <v> </v>
      </c>
    </row>
    <row r="7" spans="1:6" s="806" customFormat="1" ht="12.75">
      <c r="A7" s="815"/>
      <c r="B7" s="816" t="s">
        <v>1014</v>
      </c>
      <c r="C7" s="835"/>
      <c r="D7" s="863"/>
      <c r="E7" s="899"/>
      <c r="F7" s="899" t="str">
        <f t="shared" si="0"/>
        <v> </v>
      </c>
    </row>
    <row r="8" spans="1:6" s="806" customFormat="1" ht="12.75">
      <c r="A8" s="815"/>
      <c r="B8" s="816" t="s">
        <v>1015</v>
      </c>
      <c r="C8" s="835"/>
      <c r="D8" s="863"/>
      <c r="E8" s="899"/>
      <c r="F8" s="899"/>
    </row>
    <row r="9" spans="1:6" s="806" customFormat="1" ht="12.75">
      <c r="A9" s="815"/>
      <c r="B9" s="816" t="s">
        <v>1016</v>
      </c>
      <c r="C9" s="835"/>
      <c r="D9" s="863"/>
      <c r="E9" s="899"/>
      <c r="F9" s="899"/>
    </row>
    <row r="10" spans="1:6" s="806" customFormat="1" ht="12.75">
      <c r="A10" s="815"/>
      <c r="B10" s="816" t="s">
        <v>1017</v>
      </c>
      <c r="C10" s="835" t="s">
        <v>139</v>
      </c>
      <c r="D10" s="863">
        <v>1</v>
      </c>
      <c r="E10" s="899"/>
      <c r="F10" s="899">
        <f>IF(D10&lt;&gt;0,D10*E10," ")</f>
        <v>0</v>
      </c>
    </row>
    <row r="11" spans="1:6" s="806" customFormat="1" ht="12.75">
      <c r="A11" s="815"/>
      <c r="B11" s="816"/>
      <c r="C11" s="835"/>
      <c r="D11" s="863"/>
      <c r="E11" s="899"/>
      <c r="F11" s="899" t="str">
        <f>IF(D11&lt;&gt;0,D11*E11," ")</f>
        <v> </v>
      </c>
    </row>
    <row r="12" spans="1:6" s="806" customFormat="1" ht="25.5">
      <c r="A12" s="842">
        <f>1+COUNT(A$1:A11)</f>
        <v>2</v>
      </c>
      <c r="B12" s="1225" t="s">
        <v>1191</v>
      </c>
      <c r="C12" s="835"/>
      <c r="D12" s="863"/>
      <c r="E12" s="899"/>
      <c r="F12" s="899" t="str">
        <f>IF(D12&lt;&gt;0,D12*E12," ")</f>
        <v> </v>
      </c>
    </row>
    <row r="13" spans="1:6" s="806" customFormat="1" ht="12.75">
      <c r="A13" s="844" t="s">
        <v>708</v>
      </c>
      <c r="B13" s="816" t="s">
        <v>974</v>
      </c>
      <c r="C13" s="835"/>
      <c r="D13" s="863"/>
      <c r="E13" s="899"/>
      <c r="F13" s="899" t="str">
        <f>IF(D13&lt;&gt;0,D13*E13," ")</f>
        <v> </v>
      </c>
    </row>
    <row r="14" spans="1:6" s="806" customFormat="1" ht="12.75">
      <c r="A14" s="844" t="s">
        <v>703</v>
      </c>
      <c r="B14" s="816" t="s">
        <v>981</v>
      </c>
      <c r="C14" s="835"/>
      <c r="D14" s="863"/>
      <c r="E14" s="899"/>
      <c r="F14" s="899" t="str">
        <f>IF(D14&lt;&gt;0,D14*E14," ")</f>
        <v> </v>
      </c>
    </row>
    <row r="15" spans="1:6" s="806" customFormat="1" ht="12.75">
      <c r="A15" s="844"/>
      <c r="B15" s="1142" t="s">
        <v>982</v>
      </c>
      <c r="C15" s="835"/>
      <c r="D15" s="863"/>
      <c r="E15" s="899"/>
      <c r="F15" s="899"/>
    </row>
    <row r="16" spans="1:6" s="806" customFormat="1" ht="12.75">
      <c r="A16" s="815"/>
      <c r="B16" s="1142" t="s">
        <v>983</v>
      </c>
      <c r="C16" s="835"/>
      <c r="D16" s="863"/>
      <c r="E16" s="899"/>
      <c r="F16" s="899" t="str">
        <f aca="true" t="shared" si="1" ref="F16:F24">IF(D16&lt;&gt;0,D16*E16," ")</f>
        <v> </v>
      </c>
    </row>
    <row r="17" spans="1:6" s="806" customFormat="1" ht="12.75">
      <c r="A17" s="815"/>
      <c r="B17" s="1142" t="s">
        <v>984</v>
      </c>
      <c r="C17" s="835"/>
      <c r="D17" s="863"/>
      <c r="E17" s="899"/>
      <c r="F17" s="899" t="str">
        <f t="shared" si="1"/>
        <v> </v>
      </c>
    </row>
    <row r="18" spans="1:6" s="806" customFormat="1" ht="12.75">
      <c r="A18" s="815"/>
      <c r="B18" s="816" t="s">
        <v>985</v>
      </c>
      <c r="C18" s="835"/>
      <c r="D18" s="863"/>
      <c r="E18" s="899"/>
      <c r="F18" s="899" t="str">
        <f t="shared" si="1"/>
        <v> </v>
      </c>
    </row>
    <row r="19" spans="1:6" s="806" customFormat="1" ht="12.75">
      <c r="A19" s="815"/>
      <c r="B19" s="1142" t="s">
        <v>986</v>
      </c>
      <c r="C19" s="835"/>
      <c r="D19" s="863"/>
      <c r="E19" s="899"/>
      <c r="F19" s="899" t="str">
        <f t="shared" si="1"/>
        <v> </v>
      </c>
    </row>
    <row r="20" spans="1:6" s="806" customFormat="1" ht="12.75">
      <c r="A20" s="815"/>
      <c r="B20" s="1142" t="s">
        <v>987</v>
      </c>
      <c r="C20" s="835"/>
      <c r="D20" s="863"/>
      <c r="E20" s="899"/>
      <c r="F20" s="899" t="str">
        <f t="shared" si="1"/>
        <v> </v>
      </c>
    </row>
    <row r="21" spans="1:6" s="806" customFormat="1" ht="12.75">
      <c r="A21" s="815"/>
      <c r="B21" s="1142" t="s">
        <v>988</v>
      </c>
      <c r="C21" s="835"/>
      <c r="D21" s="863"/>
      <c r="E21" s="899"/>
      <c r="F21" s="899" t="str">
        <f t="shared" si="1"/>
        <v> </v>
      </c>
    </row>
    <row r="22" spans="1:6" s="806" customFormat="1" ht="12.75">
      <c r="A22" s="815"/>
      <c r="B22" s="1142" t="s">
        <v>989</v>
      </c>
      <c r="C22" s="835"/>
      <c r="D22" s="863"/>
      <c r="E22" s="899"/>
      <c r="F22" s="899" t="str">
        <f t="shared" si="1"/>
        <v> </v>
      </c>
    </row>
    <row r="23" spans="1:6" s="806" customFormat="1" ht="12.75">
      <c r="A23" s="815"/>
      <c r="B23" s="1142" t="s">
        <v>990</v>
      </c>
      <c r="C23" s="835"/>
      <c r="D23" s="863"/>
      <c r="E23" s="899"/>
      <c r="F23" s="899" t="str">
        <f t="shared" si="1"/>
        <v> </v>
      </c>
    </row>
    <row r="24" spans="1:6" s="806" customFormat="1" ht="12.75">
      <c r="A24" s="815"/>
      <c r="B24" s="1142" t="s">
        <v>991</v>
      </c>
      <c r="C24" s="835" t="s">
        <v>139</v>
      </c>
      <c r="D24" s="863">
        <v>1</v>
      </c>
      <c r="E24" s="899"/>
      <c r="F24" s="899">
        <f t="shared" si="1"/>
        <v>0</v>
      </c>
    </row>
    <row r="25" spans="1:6" s="1131" customFormat="1" ht="12.75">
      <c r="A25" s="1089"/>
      <c r="B25" s="1143"/>
      <c r="C25" s="1094"/>
      <c r="D25" s="1144"/>
      <c r="E25" s="903"/>
      <c r="F25" s="903"/>
    </row>
    <row r="26" spans="1:6" s="1222" customFormat="1" ht="51">
      <c r="A26" s="842">
        <f>1+COUNT(A$1:A25)</f>
        <v>3</v>
      </c>
      <c r="B26" s="857" t="s">
        <v>1192</v>
      </c>
      <c r="C26" s="1188"/>
      <c r="D26" s="1220"/>
      <c r="E26" s="1221"/>
      <c r="F26" s="1221" t="str">
        <f aca="true" t="shared" si="2" ref="F26:F31">IF(D26&lt;&gt;0,D26*E26," ")</f>
        <v> </v>
      </c>
    </row>
    <row r="27" spans="1:7" ht="12.75">
      <c r="A27" s="844" t="s">
        <v>708</v>
      </c>
      <c r="B27" s="816" t="s">
        <v>992</v>
      </c>
      <c r="E27" s="822"/>
      <c r="F27" s="822" t="str">
        <f t="shared" si="2"/>
        <v> </v>
      </c>
      <c r="G27" s="819"/>
    </row>
    <row r="28" spans="1:7" ht="12.75">
      <c r="A28" s="844" t="s">
        <v>703</v>
      </c>
      <c r="B28" s="816" t="s">
        <v>993</v>
      </c>
      <c r="E28" s="822"/>
      <c r="F28" s="822" t="str">
        <f t="shared" si="2"/>
        <v> </v>
      </c>
      <c r="G28" s="819"/>
    </row>
    <row r="29" spans="2:7" ht="12.75">
      <c r="B29" s="816" t="s">
        <v>994</v>
      </c>
      <c r="E29" s="822"/>
      <c r="F29" s="822" t="str">
        <f t="shared" si="2"/>
        <v> </v>
      </c>
      <c r="G29" s="819"/>
    </row>
    <row r="30" spans="2:7" ht="12.75">
      <c r="B30" s="816" t="s">
        <v>995</v>
      </c>
      <c r="E30" s="822"/>
      <c r="F30" s="822" t="str">
        <f t="shared" si="2"/>
        <v> </v>
      </c>
      <c r="G30" s="819"/>
    </row>
    <row r="31" spans="2:7" ht="12.75">
      <c r="B31" s="816" t="s">
        <v>996</v>
      </c>
      <c r="C31" s="835" t="s">
        <v>139</v>
      </c>
      <c r="D31" s="854">
        <v>2</v>
      </c>
      <c r="E31" s="822"/>
      <c r="F31" s="822">
        <f t="shared" si="2"/>
        <v>0</v>
      </c>
      <c r="G31" s="819"/>
    </row>
    <row r="32" spans="1:6" s="1131" customFormat="1" ht="12.75">
      <c r="A32" s="1116"/>
      <c r="B32" s="1145"/>
      <c r="C32" s="1094"/>
      <c r="D32" s="1146"/>
      <c r="E32" s="903"/>
      <c r="F32" s="903"/>
    </row>
    <row r="33" spans="1:6" s="1131" customFormat="1" ht="12.75">
      <c r="A33" s="1116"/>
      <c r="B33" s="1145"/>
      <c r="C33" s="1094"/>
      <c r="D33" s="1146"/>
      <c r="E33" s="903"/>
      <c r="F33" s="903"/>
    </row>
    <row r="34" spans="1:8" s="806" customFormat="1" ht="102">
      <c r="A34" s="842">
        <f>1+COUNT(A$1:A32)</f>
        <v>4</v>
      </c>
      <c r="B34" s="1225" t="s">
        <v>1193</v>
      </c>
      <c r="C34" s="835"/>
      <c r="D34" s="854"/>
      <c r="E34" s="899"/>
      <c r="F34" s="899" t="str">
        <f>IF(D34&lt;&gt;0,D34*E34," ")</f>
        <v> </v>
      </c>
      <c r="G34" s="1132"/>
      <c r="H34" s="1132"/>
    </row>
    <row r="35" spans="1:8" s="806" customFormat="1" ht="12.75">
      <c r="A35" s="844" t="s">
        <v>708</v>
      </c>
      <c r="B35" s="816" t="s">
        <v>997</v>
      </c>
      <c r="C35" s="835"/>
      <c r="D35" s="854"/>
      <c r="E35" s="899"/>
      <c r="F35" s="899" t="str">
        <f>IF(D35&lt;&gt;0,D35*E35," ")</f>
        <v> </v>
      </c>
      <c r="G35" s="1132"/>
      <c r="H35" s="1132"/>
    </row>
    <row r="36" spans="1:8" s="806" customFormat="1" ht="12.75">
      <c r="A36" s="844" t="s">
        <v>703</v>
      </c>
      <c r="B36" s="816" t="s">
        <v>998</v>
      </c>
      <c r="C36" s="835"/>
      <c r="D36" s="854"/>
      <c r="E36" s="899"/>
      <c r="F36" s="899" t="str">
        <f>IF(D36&lt;&gt;0,D36*E36," ")</f>
        <v> </v>
      </c>
      <c r="G36" s="1132"/>
      <c r="H36" s="1132"/>
    </row>
    <row r="37" spans="1:8" s="806" customFormat="1" ht="12.75">
      <c r="A37" s="844"/>
      <c r="B37" s="816" t="s">
        <v>904</v>
      </c>
      <c r="C37" s="835"/>
      <c r="D37" s="854"/>
      <c r="E37" s="899"/>
      <c r="F37" s="899"/>
      <c r="G37" s="1132"/>
      <c r="H37" s="1132"/>
    </row>
    <row r="38" spans="1:8" s="806" customFormat="1" ht="12.75">
      <c r="A38" s="844"/>
      <c r="B38" s="816" t="s">
        <v>1018</v>
      </c>
      <c r="C38" s="835" t="s">
        <v>139</v>
      </c>
      <c r="D38" s="854">
        <v>2</v>
      </c>
      <c r="E38" s="899"/>
      <c r="F38" s="899">
        <f>IF(D38&lt;&gt;0,D38*E38," ")</f>
        <v>0</v>
      </c>
      <c r="G38" s="1132"/>
      <c r="H38" s="1132"/>
    </row>
    <row r="39" spans="1:8" s="806" customFormat="1" ht="12.75">
      <c r="A39" s="815"/>
      <c r="B39" s="816" t="s">
        <v>1019</v>
      </c>
      <c r="C39" s="835" t="s">
        <v>139</v>
      </c>
      <c r="D39" s="854">
        <v>2</v>
      </c>
      <c r="E39" s="899"/>
      <c r="F39" s="899">
        <f>IF(D39&lt;&gt;0,D39*E39," ")</f>
        <v>0</v>
      </c>
      <c r="G39" s="1132"/>
      <c r="H39" s="1132"/>
    </row>
    <row r="40" spans="1:7" ht="12.75">
      <c r="A40" s="844"/>
      <c r="B40" s="1078"/>
      <c r="D40" s="1139"/>
      <c r="E40" s="822"/>
      <c r="F40" s="822"/>
      <c r="G40" s="819"/>
    </row>
    <row r="41" spans="1:7" ht="51">
      <c r="A41" s="842">
        <f>1+COUNT(A$1:A40)</f>
        <v>5</v>
      </c>
      <c r="B41" s="1078" t="s">
        <v>1020</v>
      </c>
      <c r="E41" s="822"/>
      <c r="F41" s="822" t="str">
        <f>IF(D41&lt;&gt;0,D41*E41," ")</f>
        <v> </v>
      </c>
      <c r="G41" s="819"/>
    </row>
    <row r="42" spans="1:7" ht="12.75">
      <c r="A42" s="844" t="s">
        <v>708</v>
      </c>
      <c r="B42" s="816" t="s">
        <v>992</v>
      </c>
      <c r="D42" s="1139"/>
      <c r="E42" s="822"/>
      <c r="F42" s="822" t="str">
        <f>IF(D42&lt;&gt;0,D42*E42," ")</f>
        <v> </v>
      </c>
      <c r="G42" s="819"/>
    </row>
    <row r="43" spans="1:7" ht="12.75">
      <c r="A43" s="844" t="s">
        <v>703</v>
      </c>
      <c r="B43" s="1078" t="s">
        <v>1021</v>
      </c>
      <c r="D43" s="1139"/>
      <c r="E43" s="822"/>
      <c r="F43" s="822"/>
      <c r="G43" s="819"/>
    </row>
    <row r="44" spans="1:7" ht="12.75">
      <c r="A44" s="844"/>
      <c r="B44" s="1078" t="s">
        <v>1022</v>
      </c>
      <c r="C44" s="835" t="s">
        <v>139</v>
      </c>
      <c r="D44" s="1139">
        <v>2</v>
      </c>
      <c r="E44" s="822"/>
      <c r="F44" s="822">
        <f>IF(D44&lt;&gt;0,D44*E44," ")</f>
        <v>0</v>
      </c>
      <c r="G44" s="819"/>
    </row>
    <row r="45" spans="1:7" ht="12.75">
      <c r="A45" s="844"/>
      <c r="B45" s="1078" t="s">
        <v>1023</v>
      </c>
      <c r="C45" s="835" t="s">
        <v>139</v>
      </c>
      <c r="D45" s="1139">
        <v>2</v>
      </c>
      <c r="E45" s="822"/>
      <c r="F45" s="822">
        <f>IF(D45&lt;&gt;0,D45*E45," ")</f>
        <v>0</v>
      </c>
      <c r="G45" s="819"/>
    </row>
    <row r="46" spans="1:7" ht="12.75">
      <c r="A46" s="844"/>
      <c r="B46" s="1078"/>
      <c r="D46" s="1139"/>
      <c r="E46" s="822"/>
      <c r="F46" s="822"/>
      <c r="G46" s="819"/>
    </row>
    <row r="47" spans="1:6" s="806" customFormat="1" ht="63.75">
      <c r="A47" s="842">
        <f>1+COUNT(A$1:A46)</f>
        <v>6</v>
      </c>
      <c r="B47" s="1225" t="s">
        <v>1197</v>
      </c>
      <c r="C47" s="835"/>
      <c r="D47" s="863"/>
      <c r="E47" s="899"/>
      <c r="F47" s="899" t="str">
        <f>IF(D47&lt;&gt;0,D47*E47," ")</f>
        <v> </v>
      </c>
    </row>
    <row r="48" spans="1:6" s="806" customFormat="1" ht="12.75">
      <c r="A48" s="844" t="s">
        <v>708</v>
      </c>
      <c r="B48" s="816" t="s">
        <v>992</v>
      </c>
      <c r="C48" s="835"/>
      <c r="D48" s="863"/>
      <c r="E48" s="899"/>
      <c r="F48" s="899" t="str">
        <f>IF(D48&lt;&gt;0,D48*E48," ")</f>
        <v> </v>
      </c>
    </row>
    <row r="49" spans="1:6" s="806" customFormat="1" ht="12.75">
      <c r="A49" s="844" t="s">
        <v>703</v>
      </c>
      <c r="B49" s="816" t="s">
        <v>1024</v>
      </c>
      <c r="C49" s="835"/>
      <c r="D49" s="863"/>
      <c r="E49" s="899"/>
      <c r="F49" s="899" t="str">
        <f>IF(D49&lt;&gt;0,D49*E49," ")</f>
        <v> </v>
      </c>
    </row>
    <row r="50" spans="1:6" s="806" customFormat="1" ht="12.75">
      <c r="A50" s="815"/>
      <c r="B50" s="816" t="s">
        <v>1025</v>
      </c>
      <c r="C50" s="835"/>
      <c r="D50" s="863"/>
      <c r="E50" s="899"/>
      <c r="F50" s="899" t="str">
        <f>IF(D50&lt;&gt;0,D50*E50," ")</f>
        <v> </v>
      </c>
    </row>
    <row r="51" spans="1:6" s="806" customFormat="1" ht="12.75">
      <c r="A51" s="815"/>
      <c r="B51" s="816" t="s">
        <v>1026</v>
      </c>
      <c r="C51" s="835" t="s">
        <v>139</v>
      </c>
      <c r="D51" s="863">
        <v>3</v>
      </c>
      <c r="E51" s="899"/>
      <c r="F51" s="899">
        <f>IF(D51&lt;&gt;0,D51*E51," ")</f>
        <v>0</v>
      </c>
    </row>
    <row r="52" spans="1:6" s="806" customFormat="1" ht="12.75">
      <c r="A52" s="815"/>
      <c r="B52" s="816"/>
      <c r="C52" s="835"/>
      <c r="D52" s="863"/>
      <c r="E52" s="899"/>
      <c r="F52" s="899"/>
    </row>
    <row r="53" spans="1:6" s="806" customFormat="1" ht="51">
      <c r="A53" s="842">
        <f>1+COUNT(A$1:A52)</f>
        <v>7</v>
      </c>
      <c r="B53" s="1225" t="s">
        <v>1196</v>
      </c>
      <c r="C53" s="835"/>
      <c r="D53" s="863"/>
      <c r="E53" s="899"/>
      <c r="F53" s="899" t="str">
        <f aca="true" t="shared" si="3" ref="F53:F74">IF(D53&lt;&gt;0,D53*E53," ")</f>
        <v> </v>
      </c>
    </row>
    <row r="54" spans="1:6" s="806" customFormat="1" ht="12.75">
      <c r="A54" s="844" t="s">
        <v>708</v>
      </c>
      <c r="B54" s="816" t="s">
        <v>992</v>
      </c>
      <c r="C54" s="835"/>
      <c r="D54" s="863"/>
      <c r="E54" s="899"/>
      <c r="F54" s="899" t="str">
        <f t="shared" si="3"/>
        <v> </v>
      </c>
    </row>
    <row r="55" spans="1:6" s="806" customFormat="1" ht="12.75">
      <c r="A55" s="844" t="s">
        <v>703</v>
      </c>
      <c r="B55" s="816" t="s">
        <v>1027</v>
      </c>
      <c r="C55" s="835"/>
      <c r="D55" s="863"/>
      <c r="E55" s="899"/>
      <c r="F55" s="899" t="str">
        <f t="shared" si="3"/>
        <v> </v>
      </c>
    </row>
    <row r="56" spans="1:6" s="806" customFormat="1" ht="12.75">
      <c r="A56" s="815"/>
      <c r="B56" s="816" t="s">
        <v>1025</v>
      </c>
      <c r="C56" s="835"/>
      <c r="D56" s="863"/>
      <c r="E56" s="899"/>
      <c r="F56" s="899" t="str">
        <f t="shared" si="3"/>
        <v> </v>
      </c>
    </row>
    <row r="57" spans="1:6" s="806" customFormat="1" ht="12.75">
      <c r="A57" s="815"/>
      <c r="B57" s="816" t="s">
        <v>1026</v>
      </c>
      <c r="C57" s="835" t="s">
        <v>139</v>
      </c>
      <c r="D57" s="863">
        <v>4</v>
      </c>
      <c r="E57" s="899"/>
      <c r="F57" s="899">
        <f t="shared" si="3"/>
        <v>0</v>
      </c>
    </row>
    <row r="58" spans="1:6" s="806" customFormat="1" ht="12.75">
      <c r="A58" s="815"/>
      <c r="B58" s="816"/>
      <c r="C58" s="835"/>
      <c r="D58" s="863"/>
      <c r="E58" s="899"/>
      <c r="F58" s="899" t="str">
        <f t="shared" si="3"/>
        <v> </v>
      </c>
    </row>
    <row r="59" spans="1:6" s="806" customFormat="1" ht="38.25">
      <c r="A59" s="842">
        <f>1+COUNT(A$1:A58)</f>
        <v>8</v>
      </c>
      <c r="B59" s="1225" t="s">
        <v>1198</v>
      </c>
      <c r="C59" s="835"/>
      <c r="D59" s="863"/>
      <c r="E59" s="899"/>
      <c r="F59" s="899" t="str">
        <f t="shared" si="3"/>
        <v> </v>
      </c>
    </row>
    <row r="60" spans="1:6" s="806" customFormat="1" ht="12.75">
      <c r="A60" s="844" t="s">
        <v>708</v>
      </c>
      <c r="B60" s="816" t="s">
        <v>992</v>
      </c>
      <c r="C60" s="835"/>
      <c r="D60" s="863"/>
      <c r="E60" s="899"/>
      <c r="F60" s="899" t="str">
        <f t="shared" si="3"/>
        <v> </v>
      </c>
    </row>
    <row r="61" spans="1:6" s="806" customFormat="1" ht="12.75">
      <c r="A61" s="844" t="s">
        <v>703</v>
      </c>
      <c r="B61" s="816" t="s">
        <v>1001</v>
      </c>
      <c r="C61" s="835"/>
      <c r="D61" s="863"/>
      <c r="E61" s="899"/>
      <c r="F61" s="899" t="str">
        <f t="shared" si="3"/>
        <v> </v>
      </c>
    </row>
    <row r="62" spans="1:6" s="806" customFormat="1" ht="12.75">
      <c r="A62" s="815"/>
      <c r="B62" s="816" t="s">
        <v>1028</v>
      </c>
      <c r="C62" s="835" t="s">
        <v>139</v>
      </c>
      <c r="D62" s="863">
        <v>1</v>
      </c>
      <c r="E62" s="899"/>
      <c r="F62" s="899">
        <f t="shared" si="3"/>
        <v>0</v>
      </c>
    </row>
    <row r="63" spans="1:6" s="806" customFormat="1" ht="12.75">
      <c r="A63" s="815"/>
      <c r="B63" s="816" t="s">
        <v>1029</v>
      </c>
      <c r="C63" s="835" t="s">
        <v>139</v>
      </c>
      <c r="D63" s="863">
        <v>3</v>
      </c>
      <c r="E63" s="899"/>
      <c r="F63" s="899">
        <f t="shared" si="3"/>
        <v>0</v>
      </c>
    </row>
    <row r="64" spans="1:6" s="806" customFormat="1" ht="12.75">
      <c r="A64" s="815"/>
      <c r="B64" s="816" t="s">
        <v>1030</v>
      </c>
      <c r="C64" s="835" t="s">
        <v>139</v>
      </c>
      <c r="D64" s="863">
        <v>7</v>
      </c>
      <c r="E64" s="899"/>
      <c r="F64" s="899">
        <f t="shared" si="3"/>
        <v>0</v>
      </c>
    </row>
    <row r="65" spans="1:6" s="806" customFormat="1" ht="12.75">
      <c r="A65" s="815"/>
      <c r="B65" s="816" t="s">
        <v>1031</v>
      </c>
      <c r="C65" s="835" t="s">
        <v>139</v>
      </c>
      <c r="D65" s="863">
        <v>1</v>
      </c>
      <c r="E65" s="899"/>
      <c r="F65" s="899">
        <f t="shared" si="3"/>
        <v>0</v>
      </c>
    </row>
    <row r="66" spans="1:6" s="806" customFormat="1" ht="12.75">
      <c r="A66" s="815"/>
      <c r="B66" s="816"/>
      <c r="C66" s="835"/>
      <c r="D66" s="863"/>
      <c r="E66" s="899"/>
      <c r="F66" s="899" t="str">
        <f t="shared" si="3"/>
        <v> </v>
      </c>
    </row>
    <row r="67" spans="1:6" s="1194" customFormat="1" ht="38.25">
      <c r="A67" s="842">
        <f>1+COUNT(A$1:A66)</f>
        <v>9</v>
      </c>
      <c r="B67" s="869" t="s">
        <v>1194</v>
      </c>
      <c r="C67" s="1188"/>
      <c r="D67" s="1189"/>
      <c r="E67" s="1190"/>
      <c r="F67" s="1190" t="str">
        <f t="shared" si="3"/>
        <v> </v>
      </c>
    </row>
    <row r="68" spans="1:6" s="806" customFormat="1" ht="12.75">
      <c r="A68" s="844" t="s">
        <v>708</v>
      </c>
      <c r="B68" s="816" t="s">
        <v>992</v>
      </c>
      <c r="C68" s="835"/>
      <c r="D68" s="863"/>
      <c r="E68" s="899"/>
      <c r="F68" s="899" t="str">
        <f t="shared" si="3"/>
        <v> </v>
      </c>
    </row>
    <row r="69" spans="1:6" s="806" customFormat="1" ht="12.75">
      <c r="A69" s="844" t="s">
        <v>703</v>
      </c>
      <c r="B69" s="816" t="s">
        <v>1003</v>
      </c>
      <c r="C69" s="835"/>
      <c r="D69" s="863"/>
      <c r="E69" s="899"/>
      <c r="F69" s="899" t="str">
        <f t="shared" si="3"/>
        <v> </v>
      </c>
    </row>
    <row r="70" spans="1:6" s="806" customFormat="1" ht="12.75">
      <c r="A70" s="815"/>
      <c r="B70" s="816" t="s">
        <v>1029</v>
      </c>
      <c r="C70" s="835" t="s">
        <v>139</v>
      </c>
      <c r="D70" s="863">
        <v>3</v>
      </c>
      <c r="E70" s="899"/>
      <c r="F70" s="899">
        <f t="shared" si="3"/>
        <v>0</v>
      </c>
    </row>
    <row r="71" spans="1:6" s="806" customFormat="1" ht="12.75">
      <c r="A71" s="815"/>
      <c r="B71" s="816" t="s">
        <v>1030</v>
      </c>
      <c r="C71" s="835" t="s">
        <v>139</v>
      </c>
      <c r="D71" s="863">
        <v>1</v>
      </c>
      <c r="E71" s="899"/>
      <c r="F71" s="899">
        <f t="shared" si="3"/>
        <v>0</v>
      </c>
    </row>
    <row r="72" spans="1:6" s="806" customFormat="1" ht="12.75">
      <c r="A72" s="815"/>
      <c r="B72" s="816" t="s">
        <v>1031</v>
      </c>
      <c r="C72" s="835" t="s">
        <v>139</v>
      </c>
      <c r="D72" s="863">
        <v>1</v>
      </c>
      <c r="E72" s="899"/>
      <c r="F72" s="899">
        <f t="shared" si="3"/>
        <v>0</v>
      </c>
    </row>
    <row r="73" spans="1:6" s="806" customFormat="1" ht="12.75">
      <c r="A73" s="815"/>
      <c r="B73" s="816" t="s">
        <v>1002</v>
      </c>
      <c r="C73" s="835" t="s">
        <v>139</v>
      </c>
      <c r="D73" s="863">
        <v>1</v>
      </c>
      <c r="E73" s="899"/>
      <c r="F73" s="899">
        <f t="shared" si="3"/>
        <v>0</v>
      </c>
    </row>
    <row r="74" spans="1:6" s="806" customFormat="1" ht="12.75">
      <c r="A74" s="815"/>
      <c r="B74" s="816" t="s">
        <v>1032</v>
      </c>
      <c r="C74" s="835" t="s">
        <v>139</v>
      </c>
      <c r="D74" s="863">
        <v>1</v>
      </c>
      <c r="E74" s="899"/>
      <c r="F74" s="899">
        <f t="shared" si="3"/>
        <v>0</v>
      </c>
    </row>
    <row r="75" spans="1:6" s="806" customFormat="1" ht="12.75">
      <c r="A75" s="815"/>
      <c r="B75" s="816"/>
      <c r="C75" s="835"/>
      <c r="D75" s="863"/>
      <c r="E75" s="899"/>
      <c r="F75" s="899"/>
    </row>
    <row r="76" spans="1:7" ht="25.5">
      <c r="A76" s="842">
        <f>1+COUNT(A$1:A75)</f>
        <v>10</v>
      </c>
      <c r="B76" s="1151" t="s">
        <v>1033</v>
      </c>
      <c r="E76" s="822"/>
      <c r="F76" s="822" t="str">
        <f aca="true" t="shared" si="4" ref="F76:F87">IF(D76&lt;&gt;0,D76*E76," ")</f>
        <v> </v>
      </c>
      <c r="G76" s="819"/>
    </row>
    <row r="77" spans="1:7" ht="12.75">
      <c r="A77" s="844" t="s">
        <v>708</v>
      </c>
      <c r="B77" s="816" t="s">
        <v>1034</v>
      </c>
      <c r="E77" s="822"/>
      <c r="F77" s="822" t="str">
        <f t="shared" si="4"/>
        <v> </v>
      </c>
      <c r="G77" s="819"/>
    </row>
    <row r="78" spans="1:7" ht="12.75">
      <c r="A78" s="844" t="s">
        <v>703</v>
      </c>
      <c r="B78" s="816" t="s">
        <v>1035</v>
      </c>
      <c r="E78" s="822"/>
      <c r="F78" s="822" t="str">
        <f t="shared" si="4"/>
        <v> </v>
      </c>
      <c r="G78" s="819"/>
    </row>
    <row r="79" spans="2:7" ht="12.75">
      <c r="B79" s="816" t="s">
        <v>1030</v>
      </c>
      <c r="C79" s="835" t="s">
        <v>139</v>
      </c>
      <c r="D79" s="854">
        <v>2</v>
      </c>
      <c r="E79" s="822"/>
      <c r="F79" s="822">
        <f t="shared" si="4"/>
        <v>0</v>
      </c>
      <c r="G79" s="819"/>
    </row>
    <row r="80" spans="1:6" s="1148" customFormat="1" ht="12.75">
      <c r="A80" s="1147"/>
      <c r="B80" s="1152"/>
      <c r="C80" s="1153"/>
      <c r="D80" s="1154"/>
      <c r="E80" s="1156"/>
      <c r="F80" s="1156" t="str">
        <f t="shared" si="4"/>
        <v> </v>
      </c>
    </row>
    <row r="81" spans="1:6" s="1148" customFormat="1" ht="38.25">
      <c r="A81" s="842">
        <f>1+COUNT(A$1:A80)</f>
        <v>11</v>
      </c>
      <c r="B81" s="1150" t="s">
        <v>1036</v>
      </c>
      <c r="C81" s="1153"/>
      <c r="D81" s="1155"/>
      <c r="E81" s="1156"/>
      <c r="F81" s="1156" t="str">
        <f t="shared" si="4"/>
        <v> </v>
      </c>
    </row>
    <row r="82" spans="1:6" s="1148" customFormat="1" ht="12.75">
      <c r="A82" s="1149" t="s">
        <v>708</v>
      </c>
      <c r="B82" s="1150"/>
      <c r="C82" s="1153"/>
      <c r="D82" s="1155"/>
      <c r="E82" s="1156"/>
      <c r="F82" s="1156" t="str">
        <f t="shared" si="4"/>
        <v> </v>
      </c>
    </row>
    <row r="83" spans="1:6" s="1098" customFormat="1" ht="12.75">
      <c r="A83" s="1133" t="s">
        <v>703</v>
      </c>
      <c r="B83" s="1099" t="s">
        <v>1037</v>
      </c>
      <c r="C83" s="1094" t="s">
        <v>167</v>
      </c>
      <c r="D83" s="1146">
        <v>2</v>
      </c>
      <c r="E83" s="903"/>
      <c r="F83" s="903">
        <f t="shared" si="4"/>
        <v>0</v>
      </c>
    </row>
    <row r="84" spans="1:6" s="1148" customFormat="1" ht="12.75">
      <c r="A84" s="1147"/>
      <c r="B84" s="1152"/>
      <c r="C84" s="1153"/>
      <c r="D84" s="1154"/>
      <c r="E84" s="1156"/>
      <c r="F84" s="1156" t="str">
        <f t="shared" si="4"/>
        <v> </v>
      </c>
    </row>
    <row r="85" spans="1:20" s="806" customFormat="1" ht="25.5">
      <c r="A85" s="842">
        <f>1+COUNT(A$1:A84)</f>
        <v>12</v>
      </c>
      <c r="B85" s="816" t="s">
        <v>1038</v>
      </c>
      <c r="C85" s="835"/>
      <c r="D85" s="863"/>
      <c r="E85" s="899"/>
      <c r="F85" s="899" t="str">
        <f t="shared" si="4"/>
        <v> </v>
      </c>
      <c r="G85" s="1069"/>
      <c r="H85" s="1069"/>
      <c r="I85" s="1069"/>
      <c r="J85" s="1069"/>
      <c r="K85" s="1069"/>
      <c r="L85" s="1069"/>
      <c r="M85" s="1069"/>
      <c r="N85" s="1069"/>
      <c r="O85" s="1069"/>
      <c r="P85" s="1069"/>
      <c r="Q85" s="1069"/>
      <c r="R85" s="1069"/>
      <c r="S85" s="1069"/>
      <c r="T85" s="1069"/>
    </row>
    <row r="86" spans="1:20" s="806" customFormat="1" ht="12.75">
      <c r="A86" s="844" t="s">
        <v>708</v>
      </c>
      <c r="B86" s="816" t="s">
        <v>1039</v>
      </c>
      <c r="C86" s="835"/>
      <c r="D86" s="863"/>
      <c r="E86" s="899"/>
      <c r="F86" s="899" t="str">
        <f t="shared" si="4"/>
        <v> </v>
      </c>
      <c r="G86" s="1069"/>
      <c r="H86" s="1069"/>
      <c r="I86" s="1069"/>
      <c r="J86" s="1069"/>
      <c r="K86" s="1069"/>
      <c r="L86" s="1069"/>
      <c r="M86" s="1069"/>
      <c r="N86" s="1069"/>
      <c r="O86" s="1069"/>
      <c r="P86" s="1069"/>
      <c r="Q86" s="1069"/>
      <c r="R86" s="1069"/>
      <c r="S86" s="1069"/>
      <c r="T86" s="1069"/>
    </row>
    <row r="87" spans="1:20" ht="12.75">
      <c r="A87" s="844" t="s">
        <v>703</v>
      </c>
      <c r="B87" s="816" t="s">
        <v>1040</v>
      </c>
      <c r="C87" s="835" t="s">
        <v>167</v>
      </c>
      <c r="D87" s="863">
        <v>2</v>
      </c>
      <c r="E87" s="899"/>
      <c r="F87" s="899">
        <f t="shared" si="4"/>
        <v>0</v>
      </c>
      <c r="G87" s="822"/>
      <c r="H87" s="822"/>
      <c r="I87" s="822"/>
      <c r="J87" s="822"/>
      <c r="K87" s="822"/>
      <c r="L87" s="822"/>
      <c r="M87" s="822"/>
      <c r="N87" s="822"/>
      <c r="O87" s="822"/>
      <c r="P87" s="822"/>
      <c r="Q87" s="822"/>
      <c r="R87" s="822"/>
      <c r="S87" s="822"/>
      <c r="T87" s="822"/>
    </row>
    <row r="88" spans="1:20" ht="12.75">
      <c r="A88" s="844"/>
      <c r="D88" s="863"/>
      <c r="E88" s="899"/>
      <c r="F88" s="899"/>
      <c r="G88" s="822"/>
      <c r="H88" s="822"/>
      <c r="I88" s="822"/>
      <c r="J88" s="822"/>
      <c r="K88" s="822"/>
      <c r="L88" s="822"/>
      <c r="M88" s="822"/>
      <c r="N88" s="822"/>
      <c r="O88" s="822"/>
      <c r="P88" s="822"/>
      <c r="Q88" s="822"/>
      <c r="R88" s="822"/>
      <c r="S88" s="822"/>
      <c r="T88" s="822"/>
    </row>
    <row r="89" spans="1:6" s="1131" customFormat="1" ht="102">
      <c r="A89" s="842">
        <f>1+COUNT(A$1:A88)</f>
        <v>13</v>
      </c>
      <c r="B89" s="1296" t="s">
        <v>1199</v>
      </c>
      <c r="C89" s="1094"/>
      <c r="D89" s="1144"/>
      <c r="E89" s="903"/>
      <c r="F89" s="903" t="str">
        <f>IF(D89&lt;&gt;0,D89*E89," ")</f>
        <v> </v>
      </c>
    </row>
    <row r="90" spans="1:6" s="1131" customFormat="1" ht="12.75">
      <c r="A90" s="1133"/>
      <c r="B90" s="1145" t="s">
        <v>1005</v>
      </c>
      <c r="C90" s="1094" t="s">
        <v>172</v>
      </c>
      <c r="D90" s="1144">
        <v>795</v>
      </c>
      <c r="E90" s="903"/>
      <c r="F90" s="903">
        <f>IF(D90&lt;&gt;0,D90*E90," ")</f>
        <v>0</v>
      </c>
    </row>
    <row r="91" spans="5:20" ht="12.75">
      <c r="E91" s="822"/>
      <c r="F91" s="822"/>
      <c r="G91" s="934"/>
      <c r="H91" s="822"/>
      <c r="I91" s="822"/>
      <c r="J91" s="934"/>
      <c r="K91" s="934"/>
      <c r="L91" s="822"/>
      <c r="M91" s="822"/>
      <c r="N91" s="822"/>
      <c r="O91" s="822"/>
      <c r="P91" s="822"/>
      <c r="Q91" s="822"/>
      <c r="R91" s="822"/>
      <c r="S91" s="822"/>
      <c r="T91" s="822"/>
    </row>
    <row r="92" spans="1:14" ht="51">
      <c r="A92" s="842">
        <f>1+COUNT(A$1:A91)</f>
        <v>14</v>
      </c>
      <c r="B92" s="974" t="s">
        <v>1006</v>
      </c>
      <c r="E92" s="822"/>
      <c r="F92" s="822"/>
      <c r="G92" s="1134"/>
      <c r="H92" s="1134"/>
      <c r="I92" s="1134"/>
      <c r="J92" s="1135"/>
      <c r="K92" s="1136"/>
      <c r="L92" s="891"/>
      <c r="M92" s="1137"/>
      <c r="N92" s="876"/>
    </row>
    <row r="93" spans="1:14" ht="12.75">
      <c r="A93" s="844" t="s">
        <v>708</v>
      </c>
      <c r="B93" s="974" t="s">
        <v>1007</v>
      </c>
      <c r="E93" s="822"/>
      <c r="F93" s="822" t="str">
        <f>IF(D93&lt;&gt;0,D93*E93," ")</f>
        <v> </v>
      </c>
      <c r="G93" s="1136"/>
      <c r="H93" s="1136"/>
      <c r="I93" s="1136"/>
      <c r="J93" s="1135"/>
      <c r="K93" s="1136"/>
      <c r="L93" s="891"/>
      <c r="M93" s="1138"/>
      <c r="N93" s="876"/>
    </row>
    <row r="94" spans="1:12" ht="12.75">
      <c r="A94" s="844" t="s">
        <v>703</v>
      </c>
      <c r="B94" s="974" t="s">
        <v>1008</v>
      </c>
      <c r="C94" s="835" t="s">
        <v>120</v>
      </c>
      <c r="D94" s="854">
        <v>65</v>
      </c>
      <c r="E94" s="822"/>
      <c r="F94" s="822">
        <f>IF(D94&lt;&gt;0,D94*E94," ")</f>
        <v>0</v>
      </c>
      <c r="G94" s="1136"/>
      <c r="I94" s="1136"/>
      <c r="J94" s="1136"/>
      <c r="K94" s="1136"/>
      <c r="L94" s="876"/>
    </row>
    <row r="95" spans="2:15" ht="12.75">
      <c r="B95" s="1078"/>
      <c r="D95" s="1139"/>
      <c r="E95" s="822"/>
      <c r="F95" s="822" t="str">
        <f>IF(D95&lt;&gt;0,D95*E95," ")</f>
        <v> </v>
      </c>
      <c r="G95" s="1140"/>
      <c r="I95" s="1137"/>
      <c r="J95" s="1135"/>
      <c r="K95" s="891"/>
      <c r="L95" s="1135"/>
      <c r="M95" s="1135"/>
      <c r="N95" s="1135"/>
      <c r="O95" s="1135"/>
    </row>
    <row r="96" spans="1:11" s="1222" customFormat="1" ht="76.5">
      <c r="A96" s="842">
        <f>1+COUNT(A$1:A95)</f>
        <v>15</v>
      </c>
      <c r="B96" s="869" t="s">
        <v>1200</v>
      </c>
      <c r="C96" s="1188" t="s">
        <v>172</v>
      </c>
      <c r="D96" s="1220">
        <v>125</v>
      </c>
      <c r="E96" s="1295"/>
      <c r="F96" s="1221">
        <f>+D96*E96</f>
        <v>0</v>
      </c>
      <c r="I96" s="1223"/>
      <c r="J96" s="1224"/>
      <c r="K96" s="1223"/>
    </row>
    <row r="97" spans="1:6" s="841" customFormat="1" ht="12.75">
      <c r="A97" s="842"/>
      <c r="B97" s="838"/>
      <c r="C97" s="839"/>
      <c r="D97" s="896"/>
      <c r="E97" s="849"/>
      <c r="F97" s="822" t="str">
        <f>IF(D97&lt;&gt;0,D97*E97," ")</f>
        <v> </v>
      </c>
    </row>
    <row r="98" spans="1:6" s="826" customFormat="1" ht="12.75">
      <c r="A98" s="823"/>
      <c r="B98" s="824" t="str">
        <f>B1</f>
        <v>VENTILACIJA PISARN - Klimat KN.2</v>
      </c>
      <c r="C98" s="845"/>
      <c r="D98" s="897"/>
      <c r="E98" s="850"/>
      <c r="F98" s="851">
        <f>SUM(F2:F97)</f>
        <v>0</v>
      </c>
    </row>
    <row r="100" spans="11:16" ht="12.75">
      <c r="K100" s="864"/>
      <c r="M100" s="865"/>
      <c r="O100" s="865"/>
      <c r="P100" s="865"/>
    </row>
    <row r="101" spans="1:16" ht="12.75">
      <c r="A101" s="819"/>
      <c r="K101" s="864"/>
      <c r="M101" s="865"/>
      <c r="O101" s="865"/>
      <c r="P101" s="865"/>
    </row>
    <row r="103" spans="1:16" ht="12.75">
      <c r="A103" s="819"/>
      <c r="M103" s="865"/>
      <c r="O103" s="865"/>
      <c r="P103" s="865"/>
    </row>
    <row r="104" spans="1:16" ht="12.75">
      <c r="A104" s="819"/>
      <c r="M104" s="865"/>
      <c r="O104" s="865"/>
      <c r="P104" s="865"/>
    </row>
    <row r="105" spans="1:16" ht="12.75">
      <c r="A105" s="819"/>
      <c r="M105" s="865"/>
      <c r="O105" s="865"/>
      <c r="P105" s="865"/>
    </row>
    <row r="106" spans="1:16" ht="12.75">
      <c r="A106" s="819"/>
      <c r="M106" s="865"/>
      <c r="O106" s="865"/>
      <c r="P106" s="865"/>
    </row>
    <row r="108" spans="1:16" ht="12.75">
      <c r="A108" s="819"/>
      <c r="K108" s="864"/>
      <c r="M108" s="865"/>
      <c r="O108" s="865"/>
      <c r="P108" s="865"/>
    </row>
    <row r="109" spans="1:16" ht="12.75">
      <c r="A109" s="819"/>
      <c r="K109" s="864"/>
      <c r="M109" s="865"/>
      <c r="O109" s="865"/>
      <c r="P109" s="865"/>
    </row>
    <row r="110" spans="1:16" ht="12.75">
      <c r="A110" s="819"/>
      <c r="K110" s="864"/>
      <c r="M110" s="865"/>
      <c r="O110" s="865"/>
      <c r="P110" s="865"/>
    </row>
    <row r="111" spans="1:16" ht="12.75">
      <c r="A111" s="819"/>
      <c r="K111" s="864"/>
      <c r="M111" s="865"/>
      <c r="O111" s="865"/>
      <c r="P111" s="865"/>
    </row>
    <row r="112" spans="1:16" ht="12.75">
      <c r="A112" s="819"/>
      <c r="K112" s="864"/>
      <c r="M112" s="865"/>
      <c r="O112" s="865"/>
      <c r="P112" s="865"/>
    </row>
    <row r="115" spans="1:16" ht="12.75">
      <c r="A115" s="819"/>
      <c r="K115" s="864"/>
      <c r="M115" s="865"/>
      <c r="O115" s="865"/>
      <c r="P115" s="865"/>
    </row>
    <row r="116" spans="1:16" ht="12.75">
      <c r="A116" s="819"/>
      <c r="K116" s="864"/>
      <c r="M116" s="865"/>
      <c r="O116" s="865"/>
      <c r="P116" s="865"/>
    </row>
    <row r="117" spans="1:16" ht="12.75">
      <c r="A117" s="819"/>
      <c r="B117" s="819"/>
      <c r="C117" s="876"/>
      <c r="D117" s="918"/>
      <c r="E117" s="822"/>
      <c r="F117" s="847"/>
      <c r="G117" s="819"/>
      <c r="K117" s="864"/>
      <c r="M117" s="865"/>
      <c r="O117" s="865"/>
      <c r="P117" s="865"/>
    </row>
    <row r="118" spans="1:16" ht="12.75">
      <c r="A118" s="819"/>
      <c r="B118" s="819"/>
      <c r="C118" s="876"/>
      <c r="D118" s="918"/>
      <c r="E118" s="822"/>
      <c r="F118" s="847"/>
      <c r="G118" s="819"/>
      <c r="K118" s="864"/>
      <c r="M118" s="865"/>
      <c r="O118" s="865"/>
      <c r="P118" s="865"/>
    </row>
    <row r="119" spans="1:16" ht="12.75">
      <c r="A119" s="819"/>
      <c r="B119" s="819"/>
      <c r="C119" s="876"/>
      <c r="D119" s="918"/>
      <c r="E119" s="822"/>
      <c r="F119" s="847"/>
      <c r="G119" s="819"/>
      <c r="K119" s="864"/>
      <c r="M119" s="865"/>
      <c r="O119" s="865"/>
      <c r="P119" s="865"/>
    </row>
    <row r="120" spans="1:16" ht="12.75">
      <c r="A120" s="819"/>
      <c r="B120" s="819"/>
      <c r="C120" s="876"/>
      <c r="D120" s="918"/>
      <c r="E120" s="822"/>
      <c r="F120" s="847"/>
      <c r="G120" s="819"/>
      <c r="K120" s="864"/>
      <c r="M120" s="865"/>
      <c r="O120" s="865"/>
      <c r="P120" s="865"/>
    </row>
    <row r="121" spans="1:16" ht="12.75">
      <c r="A121" s="819"/>
      <c r="B121" s="819"/>
      <c r="C121" s="876"/>
      <c r="D121" s="918"/>
      <c r="E121" s="822"/>
      <c r="F121" s="847"/>
      <c r="G121" s="819"/>
      <c r="K121" s="864"/>
      <c r="M121" s="865"/>
      <c r="O121" s="865"/>
      <c r="P121" s="865"/>
    </row>
    <row r="122" spans="1:16" ht="12.75">
      <c r="A122" s="819"/>
      <c r="B122" s="819"/>
      <c r="C122" s="876"/>
      <c r="D122" s="918"/>
      <c r="E122" s="822"/>
      <c r="F122" s="847"/>
      <c r="G122" s="819"/>
      <c r="K122" s="864"/>
      <c r="M122" s="865"/>
      <c r="O122" s="865"/>
      <c r="P122" s="865"/>
    </row>
    <row r="123" spans="1:16" ht="12.75">
      <c r="A123" s="819"/>
      <c r="B123" s="819"/>
      <c r="C123" s="876"/>
      <c r="D123" s="918"/>
      <c r="E123" s="822"/>
      <c r="F123" s="847"/>
      <c r="G123" s="819"/>
      <c r="K123" s="864"/>
      <c r="M123" s="865"/>
      <c r="O123" s="865"/>
      <c r="P123" s="865"/>
    </row>
    <row r="124" spans="1:16" ht="12.75">
      <c r="A124" s="819"/>
      <c r="B124" s="819"/>
      <c r="C124" s="876"/>
      <c r="D124" s="918"/>
      <c r="E124" s="822"/>
      <c r="F124" s="847"/>
      <c r="G124" s="819"/>
      <c r="K124" s="864"/>
      <c r="M124" s="865"/>
      <c r="O124" s="865"/>
      <c r="P124" s="865"/>
    </row>
    <row r="125" spans="1:16" ht="12.75">
      <c r="A125" s="819"/>
      <c r="B125" s="819"/>
      <c r="C125" s="876"/>
      <c r="D125" s="918"/>
      <c r="E125" s="822"/>
      <c r="F125" s="847"/>
      <c r="G125" s="819"/>
      <c r="K125" s="864"/>
      <c r="M125" s="865"/>
      <c r="O125" s="865"/>
      <c r="P125" s="865"/>
    </row>
    <row r="126" spans="1:16" ht="12.75">
      <c r="A126" s="819"/>
      <c r="B126" s="819"/>
      <c r="C126" s="876"/>
      <c r="D126" s="918"/>
      <c r="E126" s="822"/>
      <c r="F126" s="847"/>
      <c r="G126" s="819"/>
      <c r="K126" s="864"/>
      <c r="M126" s="865"/>
      <c r="O126" s="865"/>
      <c r="P126" s="865"/>
    </row>
    <row r="127" spans="1:16" ht="12.75">
      <c r="A127" s="819"/>
      <c r="B127" s="819"/>
      <c r="C127" s="876"/>
      <c r="D127" s="918"/>
      <c r="E127" s="822"/>
      <c r="F127" s="847"/>
      <c r="G127" s="819"/>
      <c r="K127" s="864"/>
      <c r="M127" s="865"/>
      <c r="O127" s="865"/>
      <c r="P127" s="865"/>
    </row>
    <row r="128" spans="1:16" ht="12.75">
      <c r="A128" s="819"/>
      <c r="B128" s="819"/>
      <c r="C128" s="876"/>
      <c r="D128" s="918"/>
      <c r="E128" s="822"/>
      <c r="F128" s="847"/>
      <c r="G128" s="819"/>
      <c r="K128" s="864"/>
      <c r="M128" s="865"/>
      <c r="O128" s="865"/>
      <c r="P128" s="865"/>
    </row>
    <row r="129" spans="1:16" ht="12.75">
      <c r="A129" s="819"/>
      <c r="B129" s="819"/>
      <c r="C129" s="876"/>
      <c r="D129" s="918"/>
      <c r="E129" s="822"/>
      <c r="F129" s="847"/>
      <c r="G129" s="819"/>
      <c r="K129" s="864"/>
      <c r="M129" s="865"/>
      <c r="O129" s="865"/>
      <c r="P129" s="865"/>
    </row>
  </sheetData>
  <sheetProtection/>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T85"/>
  <sheetViews>
    <sheetView view="pageBreakPreview" zoomScaleSheetLayoutView="100" zoomScalePageLayoutView="0" workbookViewId="0" topLeftCell="A28">
      <selection activeCell="E37" sqref="E37:E52"/>
    </sheetView>
  </sheetViews>
  <sheetFormatPr defaultColWidth="9.140625" defaultRowHeight="12.75"/>
  <cols>
    <col min="1" max="1" width="6.7109375" style="815" customWidth="1"/>
    <col min="2" max="2" width="47.00390625" style="816" customWidth="1"/>
    <col min="3" max="3" width="5.00390625" style="835" customWidth="1"/>
    <col min="4" max="4" width="5.8515625" style="854" customWidth="1"/>
    <col min="5" max="5" width="8.421875" style="1141" customWidth="1"/>
    <col min="6" max="6" width="9.28125" style="837" customWidth="1"/>
    <col min="7" max="7" width="12.57421875" style="884" customWidth="1"/>
    <col min="8" max="16" width="9.140625" style="819" customWidth="1"/>
    <col min="17" max="16384" width="9.140625" style="819" customWidth="1"/>
  </cols>
  <sheetData>
    <row r="1" spans="1:7" s="814" customFormat="1" ht="12.75">
      <c r="A1" s="810" t="s">
        <v>1041</v>
      </c>
      <c r="B1" s="852" t="s">
        <v>1042</v>
      </c>
      <c r="C1" s="833"/>
      <c r="D1" s="853"/>
      <c r="E1" s="1126"/>
      <c r="F1" s="907">
        <f>+F54</f>
        <v>0</v>
      </c>
      <c r="G1" s="1127"/>
    </row>
    <row r="2" spans="1:20" s="806" customFormat="1" ht="12.75">
      <c r="A2" s="815"/>
      <c r="B2" s="816"/>
      <c r="C2" s="835"/>
      <c r="D2" s="863"/>
      <c r="E2" s="899"/>
      <c r="F2" s="899" t="str">
        <f aca="true" t="shared" si="0" ref="F2:F7">IF(D2&lt;&gt;0,D2*E2," ")</f>
        <v> </v>
      </c>
      <c r="G2" s="1069"/>
      <c r="H2" s="1069"/>
      <c r="I2" s="1069"/>
      <c r="J2" s="1069"/>
      <c r="K2" s="1069"/>
      <c r="L2" s="1069"/>
      <c r="M2" s="1069"/>
      <c r="N2" s="1069"/>
      <c r="O2" s="1069"/>
      <c r="P2" s="1069"/>
      <c r="Q2" s="1069"/>
      <c r="R2" s="1069"/>
      <c r="S2" s="1069"/>
      <c r="T2" s="1069"/>
    </row>
    <row r="3" spans="1:17" s="1194" customFormat="1" ht="63.75">
      <c r="A3" s="842">
        <f>1+COUNT(A$2:A2)</f>
        <v>1</v>
      </c>
      <c r="B3" s="973" t="s">
        <v>1201</v>
      </c>
      <c r="C3" s="1188"/>
      <c r="D3" s="1189"/>
      <c r="E3" s="1190"/>
      <c r="F3" s="1190" t="str">
        <f t="shared" si="0"/>
        <v> </v>
      </c>
      <c r="G3" s="1191"/>
      <c r="H3" s="1191"/>
      <c r="I3" s="1192"/>
      <c r="J3" s="1191"/>
      <c r="K3" s="1191"/>
      <c r="L3" s="1193"/>
      <c r="M3" s="1193"/>
      <c r="N3" s="943"/>
      <c r="O3" s="943"/>
      <c r="P3" s="943"/>
      <c r="Q3" s="943"/>
    </row>
    <row r="4" spans="1:17" s="806" customFormat="1" ht="12.75">
      <c r="A4" s="830" t="s">
        <v>822</v>
      </c>
      <c r="B4" s="831" t="s">
        <v>1043</v>
      </c>
      <c r="C4" s="835"/>
      <c r="D4" s="863"/>
      <c r="E4" s="899"/>
      <c r="F4" s="899" t="str">
        <f t="shared" si="0"/>
        <v> </v>
      </c>
      <c r="G4" s="1157"/>
      <c r="H4" s="1157"/>
      <c r="I4" s="1070"/>
      <c r="J4" s="1157"/>
      <c r="K4" s="1157"/>
      <c r="L4" s="1158"/>
      <c r="M4" s="1158"/>
      <c r="N4" s="859"/>
      <c r="O4" s="859"/>
      <c r="P4" s="859"/>
      <c r="Q4" s="859"/>
    </row>
    <row r="5" spans="1:17" s="806" customFormat="1" ht="12.75">
      <c r="A5" s="830" t="s">
        <v>780</v>
      </c>
      <c r="B5" s="831" t="s">
        <v>1044</v>
      </c>
      <c r="C5" s="835"/>
      <c r="D5" s="863"/>
      <c r="E5" s="899"/>
      <c r="F5" s="899" t="str">
        <f t="shared" si="0"/>
        <v> </v>
      </c>
      <c r="G5" s="1157"/>
      <c r="H5" s="1157"/>
      <c r="I5" s="1070"/>
      <c r="J5" s="1157"/>
      <c r="K5" s="1157"/>
      <c r="L5" s="1158"/>
      <c r="M5" s="1158"/>
      <c r="N5" s="859"/>
      <c r="O5" s="859"/>
      <c r="P5" s="859"/>
      <c r="Q5" s="859"/>
    </row>
    <row r="6" spans="1:17" s="806" customFormat="1" ht="12.75">
      <c r="A6" s="830"/>
      <c r="B6" s="816" t="s">
        <v>1045</v>
      </c>
      <c r="C6" s="835"/>
      <c r="D6" s="863"/>
      <c r="E6" s="899"/>
      <c r="F6" s="899" t="str">
        <f t="shared" si="0"/>
        <v> </v>
      </c>
      <c r="G6" s="1157"/>
      <c r="H6" s="1157"/>
      <c r="I6" s="1070"/>
      <c r="J6" s="1157"/>
      <c r="K6" s="1157"/>
      <c r="L6" s="1158"/>
      <c r="M6" s="1158"/>
      <c r="N6" s="859"/>
      <c r="O6" s="859"/>
      <c r="P6" s="859"/>
      <c r="Q6" s="859"/>
    </row>
    <row r="7" spans="1:17" s="806" customFormat="1" ht="12.75">
      <c r="A7" s="815"/>
      <c r="B7" s="816" t="s">
        <v>1046</v>
      </c>
      <c r="C7" s="835"/>
      <c r="D7" s="863"/>
      <c r="E7" s="899"/>
      <c r="F7" s="899" t="str">
        <f t="shared" si="0"/>
        <v> </v>
      </c>
      <c r="G7" s="1157"/>
      <c r="H7" s="1157"/>
      <c r="I7" s="1070"/>
      <c r="J7" s="1157"/>
      <c r="K7" s="1157"/>
      <c r="L7" s="1158"/>
      <c r="M7" s="1158"/>
      <c r="N7" s="859"/>
      <c r="O7" s="859"/>
      <c r="P7" s="859"/>
      <c r="Q7" s="859"/>
    </row>
    <row r="8" spans="1:17" s="806" customFormat="1" ht="12.75">
      <c r="A8" s="815"/>
      <c r="B8" s="816" t="s">
        <v>1047</v>
      </c>
      <c r="C8" s="835"/>
      <c r="D8" s="863"/>
      <c r="E8" s="899"/>
      <c r="F8" s="899"/>
      <c r="G8" s="1157"/>
      <c r="H8" s="1157"/>
      <c r="I8" s="1070"/>
      <c r="J8" s="1157"/>
      <c r="K8" s="1157"/>
      <c r="L8" s="1158"/>
      <c r="M8" s="1158"/>
      <c r="N8" s="859"/>
      <c r="O8" s="859"/>
      <c r="P8" s="859"/>
      <c r="Q8" s="859"/>
    </row>
    <row r="9" spans="1:17" s="806" customFormat="1" ht="12.75">
      <c r="A9" s="815"/>
      <c r="B9" s="816" t="s">
        <v>1048</v>
      </c>
      <c r="C9" s="835"/>
      <c r="D9" s="863"/>
      <c r="E9" s="899"/>
      <c r="F9" s="899"/>
      <c r="G9" s="1157"/>
      <c r="H9" s="1157"/>
      <c r="I9" s="1070"/>
      <c r="J9" s="1157"/>
      <c r="K9" s="1157"/>
      <c r="L9" s="1158"/>
      <c r="M9" s="1158"/>
      <c r="N9" s="859"/>
      <c r="O9" s="859"/>
      <c r="P9" s="859"/>
      <c r="Q9" s="859"/>
    </row>
    <row r="10" spans="1:17" s="806" customFormat="1" ht="12.75">
      <c r="A10" s="815"/>
      <c r="B10" s="816" t="s">
        <v>1049</v>
      </c>
      <c r="C10" s="835"/>
      <c r="D10" s="863"/>
      <c r="E10" s="899"/>
      <c r="F10" s="899"/>
      <c r="G10" s="1157"/>
      <c r="H10" s="1157"/>
      <c r="I10" s="1070"/>
      <c r="J10" s="1157"/>
      <c r="K10" s="1157"/>
      <c r="L10" s="1158"/>
      <c r="M10" s="1158"/>
      <c r="N10" s="859"/>
      <c r="O10" s="859"/>
      <c r="P10" s="859"/>
      <c r="Q10" s="859"/>
    </row>
    <row r="11" spans="1:17" s="806" customFormat="1" ht="12.75">
      <c r="A11" s="815"/>
      <c r="B11" s="816" t="s">
        <v>1050</v>
      </c>
      <c r="C11" s="835" t="s">
        <v>139</v>
      </c>
      <c r="D11" s="863">
        <v>1</v>
      </c>
      <c r="E11" s="899"/>
      <c r="F11" s="899">
        <f aca="true" t="shared" si="1" ref="F11:F21">IF(D11&lt;&gt;0,D11*E11," ")</f>
        <v>0</v>
      </c>
      <c r="G11" s="1157"/>
      <c r="H11" s="1157"/>
      <c r="I11" s="1070"/>
      <c r="J11" s="1157"/>
      <c r="K11" s="1157"/>
      <c r="L11" s="1158"/>
      <c r="M11" s="1158"/>
      <c r="N11" s="859"/>
      <c r="O11" s="859"/>
      <c r="P11" s="859"/>
      <c r="Q11" s="859"/>
    </row>
    <row r="12" spans="1:20" s="806" customFormat="1" ht="12.75">
      <c r="A12" s="815"/>
      <c r="B12" s="816"/>
      <c r="C12" s="835"/>
      <c r="D12" s="863"/>
      <c r="E12" s="899"/>
      <c r="F12" s="899" t="str">
        <f t="shared" si="1"/>
        <v> </v>
      </c>
      <c r="G12" s="1069"/>
      <c r="H12" s="1069"/>
      <c r="I12" s="1069"/>
      <c r="J12" s="1069"/>
      <c r="K12" s="1069"/>
      <c r="L12" s="1069"/>
      <c r="M12" s="1069"/>
      <c r="N12" s="1069"/>
      <c r="O12" s="1069"/>
      <c r="P12" s="1069"/>
      <c r="Q12" s="1069"/>
      <c r="R12" s="1069"/>
      <c r="S12" s="1069"/>
      <c r="T12" s="1069"/>
    </row>
    <row r="13" spans="1:17" s="1194" customFormat="1" ht="51">
      <c r="A13" s="842">
        <f>1+COUNT(A$2:A12)</f>
        <v>2</v>
      </c>
      <c r="B13" s="856" t="s">
        <v>1051</v>
      </c>
      <c r="C13" s="1188"/>
      <c r="D13" s="1189"/>
      <c r="E13" s="1190"/>
      <c r="F13" s="1190" t="str">
        <f t="shared" si="1"/>
        <v> </v>
      </c>
      <c r="G13" s="1191"/>
      <c r="H13" s="1191"/>
      <c r="I13" s="1192"/>
      <c r="J13" s="1191"/>
      <c r="K13" s="1191"/>
      <c r="L13" s="1193"/>
      <c r="M13" s="1193"/>
      <c r="N13" s="943"/>
      <c r="O13" s="943"/>
      <c r="P13" s="943"/>
      <c r="Q13" s="943"/>
    </row>
    <row r="14" spans="1:17" s="806" customFormat="1" ht="12.75">
      <c r="A14" s="830" t="s">
        <v>822</v>
      </c>
      <c r="B14" s="831" t="s">
        <v>1043</v>
      </c>
      <c r="C14" s="835"/>
      <c r="D14" s="863"/>
      <c r="E14" s="899"/>
      <c r="F14" s="899" t="str">
        <f t="shared" si="1"/>
        <v> </v>
      </c>
      <c r="G14" s="1157"/>
      <c r="H14" s="1157"/>
      <c r="I14" s="1070"/>
      <c r="J14" s="1157"/>
      <c r="K14" s="1157"/>
      <c r="L14" s="1158"/>
      <c r="M14" s="1158"/>
      <c r="N14" s="859"/>
      <c r="O14" s="859"/>
      <c r="P14" s="859"/>
      <c r="Q14" s="859"/>
    </row>
    <row r="15" spans="1:17" s="806" customFormat="1" ht="12.75">
      <c r="A15" s="830" t="s">
        <v>780</v>
      </c>
      <c r="B15" s="831" t="s">
        <v>1052</v>
      </c>
      <c r="C15" s="835"/>
      <c r="D15" s="863"/>
      <c r="E15" s="899"/>
      <c r="F15" s="899" t="str">
        <f t="shared" si="1"/>
        <v> </v>
      </c>
      <c r="G15" s="1157"/>
      <c r="H15" s="1157"/>
      <c r="I15" s="1070"/>
      <c r="J15" s="1157"/>
      <c r="K15" s="1157"/>
      <c r="L15" s="1158"/>
      <c r="M15" s="1158"/>
      <c r="N15" s="859"/>
      <c r="O15" s="859"/>
      <c r="P15" s="859"/>
      <c r="Q15" s="859"/>
    </row>
    <row r="16" spans="1:17" s="806" customFormat="1" ht="12.75">
      <c r="A16" s="815"/>
      <c r="B16" s="816" t="s">
        <v>1053</v>
      </c>
      <c r="C16" s="835"/>
      <c r="D16" s="863"/>
      <c r="E16" s="899"/>
      <c r="F16" s="899" t="str">
        <f t="shared" si="1"/>
        <v> </v>
      </c>
      <c r="G16" s="1157"/>
      <c r="H16" s="1157"/>
      <c r="I16" s="1070"/>
      <c r="J16" s="1157"/>
      <c r="K16" s="1157"/>
      <c r="L16" s="1158"/>
      <c r="M16" s="1158"/>
      <c r="N16" s="859"/>
      <c r="O16" s="859"/>
      <c r="P16" s="859"/>
      <c r="Q16" s="859"/>
    </row>
    <row r="17" spans="1:17" s="806" customFormat="1" ht="12.75">
      <c r="A17" s="815"/>
      <c r="B17" s="816" t="s">
        <v>1054</v>
      </c>
      <c r="C17" s="835" t="s">
        <v>139</v>
      </c>
      <c r="D17" s="863">
        <v>1</v>
      </c>
      <c r="E17" s="899"/>
      <c r="F17" s="899">
        <f t="shared" si="1"/>
        <v>0</v>
      </c>
      <c r="G17" s="1157"/>
      <c r="H17" s="1157"/>
      <c r="I17" s="1070"/>
      <c r="J17" s="1157"/>
      <c r="K17" s="1157"/>
      <c r="L17" s="1158"/>
      <c r="M17" s="1158"/>
      <c r="N17" s="859"/>
      <c r="O17" s="859"/>
      <c r="P17" s="859"/>
      <c r="Q17" s="859"/>
    </row>
    <row r="18" spans="1:20" s="806" customFormat="1" ht="12.75">
      <c r="A18" s="815"/>
      <c r="B18" s="816"/>
      <c r="C18" s="835"/>
      <c r="D18" s="863"/>
      <c r="E18" s="899"/>
      <c r="F18" s="899" t="str">
        <f t="shared" si="1"/>
        <v> </v>
      </c>
      <c r="G18" s="1069"/>
      <c r="H18" s="1069"/>
      <c r="I18" s="1069"/>
      <c r="J18" s="1069"/>
      <c r="K18" s="1069"/>
      <c r="L18" s="1069"/>
      <c r="M18" s="1069"/>
      <c r="N18" s="1069"/>
      <c r="O18" s="1069"/>
      <c r="P18" s="1069"/>
      <c r="Q18" s="1069"/>
      <c r="R18" s="1069"/>
      <c r="S18" s="1069"/>
      <c r="T18" s="1069"/>
    </row>
    <row r="19" spans="1:17" s="1194" customFormat="1" ht="38.25">
      <c r="A19" s="842">
        <f>1+COUNT(A$2:A18)</f>
        <v>3</v>
      </c>
      <c r="B19" s="856" t="s">
        <v>1055</v>
      </c>
      <c r="C19" s="1188"/>
      <c r="D19" s="1189"/>
      <c r="E19" s="1190"/>
      <c r="F19" s="1190" t="str">
        <f t="shared" si="1"/>
        <v> </v>
      </c>
      <c r="G19" s="1191"/>
      <c r="H19" s="1191"/>
      <c r="I19" s="1192"/>
      <c r="J19" s="1191"/>
      <c r="K19" s="1191"/>
      <c r="L19" s="1193"/>
      <c r="M19" s="1193"/>
      <c r="N19" s="943"/>
      <c r="O19" s="943"/>
      <c r="P19" s="943"/>
      <c r="Q19" s="943"/>
    </row>
    <row r="20" spans="1:17" s="806" customFormat="1" ht="12.75">
      <c r="A20" s="830" t="s">
        <v>822</v>
      </c>
      <c r="B20" s="831" t="s">
        <v>1043</v>
      </c>
      <c r="C20" s="835"/>
      <c r="D20" s="863"/>
      <c r="E20" s="899"/>
      <c r="F20" s="899" t="str">
        <f t="shared" si="1"/>
        <v> </v>
      </c>
      <c r="G20" s="1157"/>
      <c r="H20" s="1157"/>
      <c r="I20" s="1070"/>
      <c r="J20" s="1157"/>
      <c r="K20" s="1157"/>
      <c r="L20" s="1158"/>
      <c r="M20" s="1158"/>
      <c r="N20" s="859"/>
      <c r="O20" s="859"/>
      <c r="P20" s="859"/>
      <c r="Q20" s="859"/>
    </row>
    <row r="21" spans="1:17" s="806" customFormat="1" ht="12.75">
      <c r="A21" s="830" t="s">
        <v>780</v>
      </c>
      <c r="B21" s="831" t="s">
        <v>1056</v>
      </c>
      <c r="C21" s="835"/>
      <c r="D21" s="863"/>
      <c r="E21" s="899"/>
      <c r="F21" s="899" t="str">
        <f t="shared" si="1"/>
        <v> </v>
      </c>
      <c r="G21" s="1157"/>
      <c r="H21" s="1157"/>
      <c r="I21" s="1070"/>
      <c r="J21" s="1157"/>
      <c r="K21" s="1157"/>
      <c r="L21" s="1158"/>
      <c r="M21" s="1158"/>
      <c r="N21" s="859"/>
      <c r="O21" s="859"/>
      <c r="P21" s="859"/>
      <c r="Q21" s="859"/>
    </row>
    <row r="22" spans="1:17" s="806" customFormat="1" ht="12.75">
      <c r="A22" s="815"/>
      <c r="B22" s="816" t="s">
        <v>1049</v>
      </c>
      <c r="C22" s="835"/>
      <c r="D22" s="863"/>
      <c r="E22" s="899"/>
      <c r="F22" s="899"/>
      <c r="G22" s="1157"/>
      <c r="H22" s="1157"/>
      <c r="I22" s="1070"/>
      <c r="J22" s="1157"/>
      <c r="K22" s="1157"/>
      <c r="L22" s="1158"/>
      <c r="M22" s="1158"/>
      <c r="N22" s="859"/>
      <c r="O22" s="859"/>
      <c r="P22" s="859"/>
      <c r="Q22" s="859"/>
    </row>
    <row r="23" spans="1:17" s="806" customFormat="1" ht="12.75">
      <c r="A23" s="815"/>
      <c r="B23" s="816" t="s">
        <v>1057</v>
      </c>
      <c r="C23" s="835"/>
      <c r="D23" s="863"/>
      <c r="E23" s="899"/>
      <c r="F23" s="899" t="str">
        <f>IF(D23&lt;&gt;0,D23*E23," ")</f>
        <v> </v>
      </c>
      <c r="G23" s="1157"/>
      <c r="H23" s="1157"/>
      <c r="I23" s="1070"/>
      <c r="J23" s="1157"/>
      <c r="K23" s="1157"/>
      <c r="L23" s="1158"/>
      <c r="M23" s="1158"/>
      <c r="N23" s="859"/>
      <c r="O23" s="859"/>
      <c r="P23" s="859"/>
      <c r="Q23" s="859"/>
    </row>
    <row r="24" spans="1:17" s="806" customFormat="1" ht="12.75">
      <c r="A24" s="815"/>
      <c r="B24" s="816" t="s">
        <v>1058</v>
      </c>
      <c r="C24" s="835" t="s">
        <v>139</v>
      </c>
      <c r="D24" s="863">
        <v>1</v>
      </c>
      <c r="E24" s="899"/>
      <c r="F24" s="899">
        <f>IF(D24&lt;&gt;0,D24*E24," ")</f>
        <v>0</v>
      </c>
      <c r="G24" s="1157"/>
      <c r="H24" s="1157"/>
      <c r="I24" s="1070"/>
      <c r="J24" s="1157"/>
      <c r="K24" s="1157"/>
      <c r="L24" s="1158"/>
      <c r="M24" s="1158"/>
      <c r="N24" s="859"/>
      <c r="O24" s="859"/>
      <c r="P24" s="859"/>
      <c r="Q24" s="859"/>
    </row>
    <row r="25" spans="1:6" s="806" customFormat="1" ht="12.75">
      <c r="A25" s="815"/>
      <c r="B25" s="816"/>
      <c r="C25" s="835"/>
      <c r="D25" s="863"/>
      <c r="E25" s="899"/>
      <c r="F25" s="899"/>
    </row>
    <row r="26" spans="1:6" s="806" customFormat="1" ht="51">
      <c r="A26" s="842">
        <f>1+COUNT(A$1:A25)</f>
        <v>4</v>
      </c>
      <c r="B26" s="1225" t="s">
        <v>1196</v>
      </c>
      <c r="C26" s="835"/>
      <c r="D26" s="863"/>
      <c r="E26" s="899"/>
      <c r="F26" s="899" t="str">
        <f aca="true" t="shared" si="2" ref="F26:F32">IF(D26&lt;&gt;0,D26*E26," ")</f>
        <v> </v>
      </c>
    </row>
    <row r="27" spans="1:6" s="806" customFormat="1" ht="12.75">
      <c r="A27" s="844" t="s">
        <v>708</v>
      </c>
      <c r="B27" s="816" t="s">
        <v>992</v>
      </c>
      <c r="C27" s="835"/>
      <c r="D27" s="863"/>
      <c r="E27" s="899"/>
      <c r="F27" s="899" t="str">
        <f t="shared" si="2"/>
        <v> </v>
      </c>
    </row>
    <row r="28" spans="1:6" s="806" customFormat="1" ht="12.75">
      <c r="A28" s="844" t="s">
        <v>703</v>
      </c>
      <c r="B28" s="816" t="s">
        <v>1027</v>
      </c>
      <c r="C28" s="835"/>
      <c r="D28" s="863"/>
      <c r="E28" s="899"/>
      <c r="F28" s="899" t="str">
        <f t="shared" si="2"/>
        <v> </v>
      </c>
    </row>
    <row r="29" spans="1:6" s="806" customFormat="1" ht="12.75">
      <c r="A29" s="815"/>
      <c r="B29" s="816" t="s">
        <v>1025</v>
      </c>
      <c r="C29" s="835"/>
      <c r="D29" s="863"/>
      <c r="E29" s="899"/>
      <c r="F29" s="899" t="str">
        <f t="shared" si="2"/>
        <v> </v>
      </c>
    </row>
    <row r="30" spans="1:6" s="806" customFormat="1" ht="12.75">
      <c r="A30" s="815"/>
      <c r="B30" s="816" t="s">
        <v>1059</v>
      </c>
      <c r="C30" s="835" t="s">
        <v>139</v>
      </c>
      <c r="D30" s="863">
        <v>8</v>
      </c>
      <c r="E30" s="899"/>
      <c r="F30" s="899">
        <f t="shared" si="2"/>
        <v>0</v>
      </c>
    </row>
    <row r="31" spans="1:6" s="806" customFormat="1" ht="12.75">
      <c r="A31" s="815"/>
      <c r="B31" s="816" t="s">
        <v>1060</v>
      </c>
      <c r="C31" s="835"/>
      <c r="D31" s="863"/>
      <c r="E31" s="899"/>
      <c r="F31" s="899" t="str">
        <f t="shared" si="2"/>
        <v> </v>
      </c>
    </row>
    <row r="32" spans="1:6" s="806" customFormat="1" ht="12.75">
      <c r="A32" s="815"/>
      <c r="B32" s="816" t="s">
        <v>1061</v>
      </c>
      <c r="C32" s="835" t="s">
        <v>139</v>
      </c>
      <c r="D32" s="863">
        <v>1</v>
      </c>
      <c r="E32" s="899"/>
      <c r="F32" s="899">
        <f t="shared" si="2"/>
        <v>0</v>
      </c>
    </row>
    <row r="33" spans="1:6" s="806" customFormat="1" ht="12.75">
      <c r="A33" s="815"/>
      <c r="B33" s="816"/>
      <c r="C33" s="835"/>
      <c r="D33" s="863"/>
      <c r="E33" s="899"/>
      <c r="F33" s="899"/>
    </row>
    <row r="34" spans="1:7" ht="25.5">
      <c r="A34" s="842">
        <f>1+COUNT(A$1:A33)</f>
        <v>5</v>
      </c>
      <c r="B34" s="1151" t="s">
        <v>1033</v>
      </c>
      <c r="E34" s="822"/>
      <c r="F34" s="822" t="str">
        <f aca="true" t="shared" si="3" ref="F34:F43">IF(D34&lt;&gt;0,D34*E34," ")</f>
        <v> </v>
      </c>
      <c r="G34" s="819"/>
    </row>
    <row r="35" spans="1:7" ht="12.75">
      <c r="A35" s="844" t="s">
        <v>708</v>
      </c>
      <c r="B35" s="816" t="s">
        <v>1034</v>
      </c>
      <c r="E35" s="822"/>
      <c r="F35" s="822" t="str">
        <f t="shared" si="3"/>
        <v> </v>
      </c>
      <c r="G35" s="819"/>
    </row>
    <row r="36" spans="1:7" ht="12.75">
      <c r="A36" s="844" t="s">
        <v>703</v>
      </c>
      <c r="B36" s="816" t="s">
        <v>1035</v>
      </c>
      <c r="E36" s="822"/>
      <c r="F36" s="822" t="str">
        <f t="shared" si="3"/>
        <v> </v>
      </c>
      <c r="G36" s="819"/>
    </row>
    <row r="37" spans="2:7" ht="12.75">
      <c r="B37" s="816" t="s">
        <v>1030</v>
      </c>
      <c r="C37" s="835" t="s">
        <v>139</v>
      </c>
      <c r="D37" s="854">
        <v>4</v>
      </c>
      <c r="E37" s="822"/>
      <c r="F37" s="822">
        <f t="shared" si="3"/>
        <v>0</v>
      </c>
      <c r="G37" s="819"/>
    </row>
    <row r="38" spans="2:7" ht="12.75">
      <c r="B38" s="816" t="s">
        <v>1062</v>
      </c>
      <c r="C38" s="835" t="s">
        <v>139</v>
      </c>
      <c r="D38" s="854">
        <v>3</v>
      </c>
      <c r="E38" s="822"/>
      <c r="F38" s="822">
        <f t="shared" si="3"/>
        <v>0</v>
      </c>
      <c r="G38" s="819"/>
    </row>
    <row r="39" spans="1:6" s="1148" customFormat="1" ht="12.75">
      <c r="A39" s="1147"/>
      <c r="B39" s="1152"/>
      <c r="C39" s="1153"/>
      <c r="D39" s="1154"/>
      <c r="E39" s="1156"/>
      <c r="F39" s="1156" t="str">
        <f t="shared" si="3"/>
        <v> </v>
      </c>
    </row>
    <row r="40" spans="1:20" s="806" customFormat="1" ht="25.5">
      <c r="A40" s="842">
        <f>1+COUNT(A$1:A39)</f>
        <v>6</v>
      </c>
      <c r="B40" s="1225" t="s">
        <v>1202</v>
      </c>
      <c r="C40" s="835"/>
      <c r="D40" s="863"/>
      <c r="E40" s="899"/>
      <c r="F40" s="899" t="str">
        <f t="shared" si="3"/>
        <v> </v>
      </c>
      <c r="G40" s="1069"/>
      <c r="H40" s="1069"/>
      <c r="I40" s="1069"/>
      <c r="J40" s="1069"/>
      <c r="K40" s="1069"/>
      <c r="L40" s="1069"/>
      <c r="M40" s="1069"/>
      <c r="N40" s="1069"/>
      <c r="O40" s="1069"/>
      <c r="P40" s="1069"/>
      <c r="Q40" s="1069"/>
      <c r="R40" s="1069"/>
      <c r="S40" s="1069"/>
      <c r="T40" s="1069"/>
    </row>
    <row r="41" spans="1:20" s="806" customFormat="1" ht="12.75">
      <c r="A41" s="844" t="s">
        <v>708</v>
      </c>
      <c r="B41" s="816" t="s">
        <v>1039</v>
      </c>
      <c r="C41" s="835"/>
      <c r="D41" s="863"/>
      <c r="E41" s="899"/>
      <c r="F41" s="899" t="str">
        <f t="shared" si="3"/>
        <v> </v>
      </c>
      <c r="G41" s="1069"/>
      <c r="H41" s="1069"/>
      <c r="I41" s="1069"/>
      <c r="J41" s="1069"/>
      <c r="K41" s="1069"/>
      <c r="L41" s="1069"/>
      <c r="M41" s="1069"/>
      <c r="N41" s="1069"/>
      <c r="O41" s="1069"/>
      <c r="P41" s="1069"/>
      <c r="Q41" s="1069"/>
      <c r="R41" s="1069"/>
      <c r="S41" s="1069"/>
      <c r="T41" s="1069"/>
    </row>
    <row r="42" spans="1:20" ht="12.75">
      <c r="A42" s="844" t="s">
        <v>703</v>
      </c>
      <c r="B42" s="816" t="s">
        <v>1040</v>
      </c>
      <c r="C42" s="835" t="s">
        <v>167</v>
      </c>
      <c r="D42" s="863">
        <v>4</v>
      </c>
      <c r="E42" s="899"/>
      <c r="F42" s="899">
        <f t="shared" si="3"/>
        <v>0</v>
      </c>
      <c r="G42" s="822"/>
      <c r="H42" s="822"/>
      <c r="I42" s="822"/>
      <c r="J42" s="822"/>
      <c r="K42" s="822"/>
      <c r="L42" s="822"/>
      <c r="M42" s="822"/>
      <c r="N42" s="822"/>
      <c r="O42" s="822"/>
      <c r="P42" s="822"/>
      <c r="Q42" s="822"/>
      <c r="R42" s="822"/>
      <c r="S42" s="822"/>
      <c r="T42" s="822"/>
    </row>
    <row r="43" spans="1:20" ht="12.75">
      <c r="A43" s="844" t="s">
        <v>703</v>
      </c>
      <c r="B43" s="816" t="s">
        <v>1063</v>
      </c>
      <c r="C43" s="835" t="s">
        <v>167</v>
      </c>
      <c r="D43" s="863">
        <v>1</v>
      </c>
      <c r="E43" s="899"/>
      <c r="F43" s="899">
        <f t="shared" si="3"/>
        <v>0</v>
      </c>
      <c r="G43" s="822"/>
      <c r="H43" s="822"/>
      <c r="I43" s="822"/>
      <c r="J43" s="822"/>
      <c r="K43" s="822"/>
      <c r="L43" s="822"/>
      <c r="M43" s="822"/>
      <c r="N43" s="822"/>
      <c r="O43" s="822"/>
      <c r="P43" s="822"/>
      <c r="Q43" s="822"/>
      <c r="R43" s="822"/>
      <c r="S43" s="822"/>
      <c r="T43" s="822"/>
    </row>
    <row r="44" spans="1:20" ht="12.75">
      <c r="A44" s="844"/>
      <c r="D44" s="863"/>
      <c r="E44" s="899"/>
      <c r="F44" s="899"/>
      <c r="G44" s="822"/>
      <c r="H44" s="822"/>
      <c r="I44" s="822"/>
      <c r="J44" s="822"/>
      <c r="K44" s="822"/>
      <c r="L44" s="822"/>
      <c r="M44" s="822"/>
      <c r="N44" s="822"/>
      <c r="O44" s="822"/>
      <c r="P44" s="822"/>
      <c r="Q44" s="822"/>
      <c r="R44" s="822"/>
      <c r="S44" s="822"/>
      <c r="T44" s="822"/>
    </row>
    <row r="45" spans="1:6" s="1131" customFormat="1" ht="99" customHeight="1">
      <c r="A45" s="842">
        <f>1+COUNT(A$1:A44)</f>
        <v>7</v>
      </c>
      <c r="B45" s="1145" t="s">
        <v>1199</v>
      </c>
      <c r="C45" s="1094"/>
      <c r="D45" s="1144"/>
      <c r="E45" s="903"/>
      <c r="F45" s="903" t="str">
        <f>IF(D45&lt;&gt;0,D45*E45," ")</f>
        <v> </v>
      </c>
    </row>
    <row r="46" spans="1:6" s="1131" customFormat="1" ht="12.75">
      <c r="A46" s="1133"/>
      <c r="B46" s="1145" t="s">
        <v>1005</v>
      </c>
      <c r="C46" s="1094" t="s">
        <v>172</v>
      </c>
      <c r="D46" s="1144">
        <v>120</v>
      </c>
      <c r="E46" s="1100"/>
      <c r="F46" s="903">
        <f>IF(D46&lt;&gt;0,D46*E46," ")</f>
        <v>0</v>
      </c>
    </row>
    <row r="47" spans="5:20" ht="12.75">
      <c r="E47" s="822"/>
      <c r="F47" s="822"/>
      <c r="G47" s="934"/>
      <c r="H47" s="822"/>
      <c r="I47" s="822"/>
      <c r="J47" s="934"/>
      <c r="K47" s="934"/>
      <c r="L47" s="822"/>
      <c r="M47" s="822"/>
      <c r="N47" s="822"/>
      <c r="O47" s="822"/>
      <c r="P47" s="822"/>
      <c r="Q47" s="822"/>
      <c r="R47" s="822"/>
      <c r="S47" s="822"/>
      <c r="T47" s="822"/>
    </row>
    <row r="48" spans="1:14" ht="51">
      <c r="A48" s="842">
        <f>1+COUNT(A$1:A47)</f>
        <v>8</v>
      </c>
      <c r="B48" s="974" t="s">
        <v>1006</v>
      </c>
      <c r="E48" s="822"/>
      <c r="F48" s="822"/>
      <c r="G48" s="1134"/>
      <c r="H48" s="1134"/>
      <c r="I48" s="1134"/>
      <c r="J48" s="1135"/>
      <c r="K48" s="1136"/>
      <c r="L48" s="891"/>
      <c r="M48" s="1137"/>
      <c r="N48" s="876"/>
    </row>
    <row r="49" spans="1:14" ht="12.75">
      <c r="A49" s="844" t="s">
        <v>708</v>
      </c>
      <c r="B49" s="974" t="s">
        <v>1007</v>
      </c>
      <c r="E49" s="822"/>
      <c r="F49" s="822" t="str">
        <f>IF(D49&lt;&gt;0,D49*E49," ")</f>
        <v> </v>
      </c>
      <c r="G49" s="1136"/>
      <c r="H49" s="1136"/>
      <c r="I49" s="1136"/>
      <c r="J49" s="1135"/>
      <c r="K49" s="1136"/>
      <c r="L49" s="891"/>
      <c r="M49" s="1138"/>
      <c r="N49" s="876"/>
    </row>
    <row r="50" spans="1:12" ht="12.75">
      <c r="A50" s="844" t="s">
        <v>703</v>
      </c>
      <c r="B50" s="974" t="s">
        <v>1008</v>
      </c>
      <c r="C50" s="835" t="s">
        <v>120</v>
      </c>
      <c r="D50" s="854">
        <v>6</v>
      </c>
      <c r="E50" s="822"/>
      <c r="F50" s="822">
        <f>IF(D50&lt;&gt;0,D50*E50," ")</f>
        <v>0</v>
      </c>
      <c r="G50" s="1136"/>
      <c r="I50" s="1136"/>
      <c r="J50" s="1136"/>
      <c r="K50" s="1136"/>
      <c r="L50" s="876"/>
    </row>
    <row r="51" spans="2:15" ht="12.75">
      <c r="B51" s="1078"/>
      <c r="D51" s="1139"/>
      <c r="E51" s="822"/>
      <c r="F51" s="822" t="str">
        <f>IF(D51&lt;&gt;0,D51*E51," ")</f>
        <v> </v>
      </c>
      <c r="G51" s="1140"/>
      <c r="I51" s="1137"/>
      <c r="J51" s="1135"/>
      <c r="K51" s="891"/>
      <c r="L51" s="1135"/>
      <c r="M51" s="1135"/>
      <c r="N51" s="1135"/>
      <c r="O51" s="1135"/>
    </row>
    <row r="52" spans="1:11" s="1222" customFormat="1" ht="72" customHeight="1">
      <c r="A52" s="842">
        <f>1+COUNT(A$1:A51)</f>
        <v>9</v>
      </c>
      <c r="B52" s="869" t="s">
        <v>1200</v>
      </c>
      <c r="C52" s="1188" t="s">
        <v>172</v>
      </c>
      <c r="D52" s="1220">
        <v>20</v>
      </c>
      <c r="E52" s="1295"/>
      <c r="F52" s="1221">
        <f>+D52*E52</f>
        <v>0</v>
      </c>
      <c r="I52" s="1223"/>
      <c r="J52" s="1224"/>
      <c r="K52" s="1223"/>
    </row>
    <row r="53" spans="1:6" s="841" customFormat="1" ht="12.75">
      <c r="A53" s="842"/>
      <c r="B53" s="838"/>
      <c r="C53" s="839"/>
      <c r="D53" s="896"/>
      <c r="E53" s="849"/>
      <c r="F53" s="822" t="str">
        <f>IF(D53&lt;&gt;0,D53*E53," ")</f>
        <v> </v>
      </c>
    </row>
    <row r="54" spans="1:6" s="826" customFormat="1" ht="12.75">
      <c r="A54" s="823"/>
      <c r="B54" s="824" t="str">
        <f>B1</f>
        <v>VENTILACIJA SANITARNIH PROSTOROV</v>
      </c>
      <c r="C54" s="845"/>
      <c r="D54" s="897"/>
      <c r="E54" s="850"/>
      <c r="F54" s="851">
        <f>SUM(F2:F53)</f>
        <v>0</v>
      </c>
    </row>
    <row r="56" spans="11:16" ht="12.75">
      <c r="K56" s="864"/>
      <c r="M56" s="865"/>
      <c r="O56" s="865"/>
      <c r="P56" s="865"/>
    </row>
    <row r="57" spans="1:16" ht="12.75">
      <c r="A57" s="819"/>
      <c r="K57" s="864"/>
      <c r="M57" s="865"/>
      <c r="O57" s="865"/>
      <c r="P57" s="865"/>
    </row>
    <row r="59" spans="1:16" ht="12.75">
      <c r="A59" s="819"/>
      <c r="M59" s="865"/>
      <c r="O59" s="865"/>
      <c r="P59" s="865"/>
    </row>
    <row r="60" spans="1:16" ht="12.75">
      <c r="A60" s="819"/>
      <c r="M60" s="865"/>
      <c r="O60" s="865"/>
      <c r="P60" s="865"/>
    </row>
    <row r="61" spans="1:16" ht="12.75">
      <c r="A61" s="819"/>
      <c r="M61" s="865"/>
      <c r="O61" s="865"/>
      <c r="P61" s="865"/>
    </row>
    <row r="62" spans="1:16" ht="12.75">
      <c r="A62" s="819"/>
      <c r="M62" s="865"/>
      <c r="O62" s="865"/>
      <c r="P62" s="865"/>
    </row>
    <row r="64" spans="1:16" ht="12.75">
      <c r="A64" s="819"/>
      <c r="K64" s="864"/>
      <c r="M64" s="865"/>
      <c r="O64" s="865"/>
      <c r="P64" s="865"/>
    </row>
    <row r="65" spans="1:16" ht="12.75">
      <c r="A65" s="819"/>
      <c r="K65" s="864"/>
      <c r="M65" s="865"/>
      <c r="O65" s="865"/>
      <c r="P65" s="865"/>
    </row>
    <row r="66" spans="1:16" ht="12.75">
      <c r="A66" s="819"/>
      <c r="K66" s="864"/>
      <c r="M66" s="865"/>
      <c r="O66" s="865"/>
      <c r="P66" s="865"/>
    </row>
    <row r="67" spans="1:16" ht="12.75">
      <c r="A67" s="819"/>
      <c r="K67" s="864"/>
      <c r="M67" s="865"/>
      <c r="O67" s="865"/>
      <c r="P67" s="865"/>
    </row>
    <row r="68" spans="1:16" ht="12.75">
      <c r="A68" s="819"/>
      <c r="K68" s="864"/>
      <c r="M68" s="865"/>
      <c r="O68" s="865"/>
      <c r="P68" s="865"/>
    </row>
    <row r="71" spans="1:16" ht="12.75">
      <c r="A71" s="819"/>
      <c r="K71" s="864"/>
      <c r="M71" s="865"/>
      <c r="O71" s="865"/>
      <c r="P71" s="865"/>
    </row>
    <row r="72" spans="1:16" ht="12.75">
      <c r="A72" s="819"/>
      <c r="K72" s="864"/>
      <c r="M72" s="865"/>
      <c r="O72" s="865"/>
      <c r="P72" s="865"/>
    </row>
    <row r="73" spans="1:16" ht="12.75">
      <c r="A73" s="819"/>
      <c r="B73" s="819"/>
      <c r="C73" s="876"/>
      <c r="D73" s="918"/>
      <c r="E73" s="822"/>
      <c r="F73" s="847"/>
      <c r="G73" s="819"/>
      <c r="K73" s="864"/>
      <c r="M73" s="865"/>
      <c r="O73" s="865"/>
      <c r="P73" s="865"/>
    </row>
    <row r="74" spans="1:16" ht="12.75">
      <c r="A74" s="819"/>
      <c r="B74" s="819"/>
      <c r="C74" s="876"/>
      <c r="D74" s="918"/>
      <c r="E74" s="822"/>
      <c r="F74" s="847"/>
      <c r="G74" s="819"/>
      <c r="K74" s="864"/>
      <c r="M74" s="865"/>
      <c r="O74" s="865"/>
      <c r="P74" s="865"/>
    </row>
    <row r="75" spans="1:16" ht="12.75">
      <c r="A75" s="819"/>
      <c r="B75" s="819"/>
      <c r="C75" s="876"/>
      <c r="D75" s="918"/>
      <c r="E75" s="822"/>
      <c r="F75" s="847"/>
      <c r="G75" s="819"/>
      <c r="K75" s="864"/>
      <c r="M75" s="865"/>
      <c r="O75" s="865"/>
      <c r="P75" s="865"/>
    </row>
    <row r="76" spans="1:16" ht="12.75">
      <c r="A76" s="819"/>
      <c r="B76" s="819"/>
      <c r="C76" s="876"/>
      <c r="D76" s="918"/>
      <c r="E76" s="822"/>
      <c r="F76" s="847"/>
      <c r="G76" s="819"/>
      <c r="K76" s="864"/>
      <c r="M76" s="865"/>
      <c r="O76" s="865"/>
      <c r="P76" s="865"/>
    </row>
    <row r="77" spans="1:16" ht="12.75">
      <c r="A77" s="819"/>
      <c r="B77" s="819"/>
      <c r="C77" s="876"/>
      <c r="D77" s="918"/>
      <c r="E77" s="822"/>
      <c r="F77" s="847"/>
      <c r="G77" s="819"/>
      <c r="K77" s="864"/>
      <c r="M77" s="865"/>
      <c r="O77" s="865"/>
      <c r="P77" s="865"/>
    </row>
    <row r="78" spans="1:16" ht="12.75">
      <c r="A78" s="819"/>
      <c r="B78" s="819"/>
      <c r="C78" s="876"/>
      <c r="D78" s="918"/>
      <c r="E78" s="822"/>
      <c r="F78" s="847"/>
      <c r="G78" s="819"/>
      <c r="K78" s="864"/>
      <c r="M78" s="865"/>
      <c r="O78" s="865"/>
      <c r="P78" s="865"/>
    </row>
    <row r="79" spans="1:16" ht="12.75">
      <c r="A79" s="819"/>
      <c r="B79" s="819"/>
      <c r="C79" s="876"/>
      <c r="D79" s="918"/>
      <c r="E79" s="822"/>
      <c r="F79" s="847"/>
      <c r="G79" s="819"/>
      <c r="K79" s="864"/>
      <c r="M79" s="865"/>
      <c r="O79" s="865"/>
      <c r="P79" s="865"/>
    </row>
    <row r="80" spans="1:16" ht="12.75">
      <c r="A80" s="819"/>
      <c r="B80" s="819"/>
      <c r="C80" s="876"/>
      <c r="D80" s="918"/>
      <c r="E80" s="822"/>
      <c r="F80" s="847"/>
      <c r="G80" s="819"/>
      <c r="K80" s="864"/>
      <c r="M80" s="865"/>
      <c r="O80" s="865"/>
      <c r="P80" s="865"/>
    </row>
    <row r="81" spans="1:16" ht="12.75">
      <c r="A81" s="819"/>
      <c r="B81" s="819"/>
      <c r="C81" s="876"/>
      <c r="D81" s="918"/>
      <c r="E81" s="822"/>
      <c r="F81" s="847"/>
      <c r="G81" s="819"/>
      <c r="K81" s="864"/>
      <c r="M81" s="865"/>
      <c r="O81" s="865"/>
      <c r="P81" s="865"/>
    </row>
    <row r="82" spans="1:16" ht="12.75">
      <c r="A82" s="819"/>
      <c r="B82" s="819"/>
      <c r="C82" s="876"/>
      <c r="D82" s="918"/>
      <c r="E82" s="822"/>
      <c r="F82" s="847"/>
      <c r="G82" s="819"/>
      <c r="K82" s="864"/>
      <c r="M82" s="865"/>
      <c r="O82" s="865"/>
      <c r="P82" s="865"/>
    </row>
    <row r="83" spans="1:16" ht="12.75">
      <c r="A83" s="819"/>
      <c r="B83" s="819"/>
      <c r="C83" s="876"/>
      <c r="D83" s="918"/>
      <c r="E83" s="822"/>
      <c r="F83" s="847"/>
      <c r="G83" s="819"/>
      <c r="K83" s="864"/>
      <c r="M83" s="865"/>
      <c r="O83" s="865"/>
      <c r="P83" s="865"/>
    </row>
    <row r="84" spans="1:16" ht="12.75">
      <c r="A84" s="819"/>
      <c r="B84" s="819"/>
      <c r="C84" s="876"/>
      <c r="D84" s="918"/>
      <c r="E84" s="822"/>
      <c r="F84" s="847"/>
      <c r="G84" s="819"/>
      <c r="K84" s="864"/>
      <c r="M84" s="865"/>
      <c r="O84" s="865"/>
      <c r="P84" s="865"/>
    </row>
    <row r="85" spans="1:16" ht="12.75">
      <c r="A85" s="819"/>
      <c r="B85" s="819"/>
      <c r="C85" s="876"/>
      <c r="D85" s="918"/>
      <c r="E85" s="822"/>
      <c r="F85" s="847"/>
      <c r="G85" s="819"/>
      <c r="K85" s="864"/>
      <c r="M85" s="865"/>
      <c r="O85" s="865"/>
      <c r="P85" s="865"/>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61"/>
  <sheetViews>
    <sheetView view="pageBreakPreview" zoomScaleSheetLayoutView="100" zoomScalePageLayoutView="0" workbookViewId="0" topLeftCell="A37">
      <selection activeCell="E55" sqref="E55:E59"/>
    </sheetView>
  </sheetViews>
  <sheetFormatPr defaultColWidth="9.140625" defaultRowHeight="12.75"/>
  <cols>
    <col min="1" max="1" width="6.7109375" style="858" customWidth="1"/>
    <col min="2" max="2" width="47.00390625" style="859" customWidth="1"/>
    <col min="3" max="3" width="5.00390625" style="860" customWidth="1"/>
    <col min="4" max="4" width="5.8515625" style="877" customWidth="1"/>
    <col min="5" max="5" width="8.421875" style="861" customWidth="1"/>
    <col min="6" max="6" width="9.28125" style="862" customWidth="1"/>
    <col min="7" max="7" width="12.57421875" style="806" customWidth="1"/>
    <col min="8" max="16" width="9.140625" style="806" customWidth="1"/>
    <col min="17" max="16384" width="9.140625" style="806" customWidth="1"/>
  </cols>
  <sheetData>
    <row r="1" spans="1:7" s="814" customFormat="1" ht="12.75">
      <c r="A1" s="810" t="s">
        <v>390</v>
      </c>
      <c r="B1" s="852" t="s">
        <v>1065</v>
      </c>
      <c r="C1" s="833"/>
      <c r="D1" s="853"/>
      <c r="E1" s="1126"/>
      <c r="F1" s="848" t="str">
        <f>IF(D1&lt;&gt;0,D1*E1," ")</f>
        <v> </v>
      </c>
      <c r="G1" s="1127"/>
    </row>
    <row r="2" spans="1:7" s="814" customFormat="1" ht="12.75">
      <c r="A2" s="810" t="s">
        <v>1066</v>
      </c>
      <c r="B2" s="852" t="s">
        <v>1067</v>
      </c>
      <c r="C2" s="833"/>
      <c r="D2" s="853"/>
      <c r="E2" s="1126"/>
      <c r="F2" s="907">
        <f>+F61</f>
        <v>0</v>
      </c>
      <c r="G2" s="1127"/>
    </row>
    <row r="3" spans="1:15" ht="12.75">
      <c r="A3" s="815"/>
      <c r="B3" s="816"/>
      <c r="C3" s="835"/>
      <c r="D3" s="863"/>
      <c r="E3" s="899"/>
      <c r="F3" s="899" t="str">
        <f>IF(D3&lt;&gt;0,D3*E3," ")</f>
        <v> </v>
      </c>
      <c r="I3" s="1159"/>
      <c r="J3" s="1159"/>
      <c r="K3" s="1159"/>
      <c r="L3" s="1160"/>
      <c r="M3" s="1159"/>
      <c r="N3" s="1160"/>
      <c r="O3" s="1160"/>
    </row>
    <row r="4" spans="1:6" ht="38.25">
      <c r="A4" s="842">
        <f>1+COUNT(A$3:A3)</f>
        <v>1</v>
      </c>
      <c r="B4" s="1225" t="s">
        <v>1203</v>
      </c>
      <c r="C4" s="835"/>
      <c r="D4" s="863"/>
      <c r="E4" s="899"/>
      <c r="F4" s="899" t="str">
        <f>IF(D4&lt;&gt;0,D4*E4," ")</f>
        <v> </v>
      </c>
    </row>
    <row r="5" spans="1:6" ht="12.75">
      <c r="A5" s="830" t="s">
        <v>822</v>
      </c>
      <c r="B5" s="831"/>
      <c r="C5" s="835"/>
      <c r="D5" s="863"/>
      <c r="E5" s="899"/>
      <c r="F5" s="899" t="str">
        <f>IF(D5&lt;&gt;0,D5*E5," ")</f>
        <v> </v>
      </c>
    </row>
    <row r="6" spans="1:6" ht="12.75">
      <c r="A6" s="830" t="s">
        <v>780</v>
      </c>
      <c r="B6" s="831" t="s">
        <v>1068</v>
      </c>
      <c r="C6" s="835" t="s">
        <v>139</v>
      </c>
      <c r="D6" s="863">
        <v>1</v>
      </c>
      <c r="E6" s="899"/>
      <c r="F6" s="899">
        <f>IF(D6&lt;&gt;0,D6*E6," ")</f>
        <v>0</v>
      </c>
    </row>
    <row r="7" spans="1:15" ht="12.75">
      <c r="A7" s="815"/>
      <c r="B7" s="816"/>
      <c r="C7" s="835"/>
      <c r="D7" s="863"/>
      <c r="E7" s="899"/>
      <c r="F7" s="899" t="str">
        <f aca="true" t="shared" si="0" ref="F7:F60">IF(D7&lt;&gt;0,D7*E7," ")</f>
        <v> </v>
      </c>
      <c r="I7" s="1159"/>
      <c r="J7" s="1159"/>
      <c r="K7" s="1159"/>
      <c r="L7" s="1160"/>
      <c r="M7" s="1159"/>
      <c r="N7" s="1160"/>
      <c r="O7" s="1160"/>
    </row>
    <row r="8" spans="1:6" ht="25.5">
      <c r="A8" s="842">
        <f>1+COUNT(A$3:A7)</f>
        <v>2</v>
      </c>
      <c r="B8" s="1225" t="s">
        <v>1204</v>
      </c>
      <c r="C8" s="835"/>
      <c r="D8" s="863"/>
      <c r="E8" s="899"/>
      <c r="F8" s="899" t="str">
        <f t="shared" si="0"/>
        <v> </v>
      </c>
    </row>
    <row r="9" spans="1:6" ht="12.75">
      <c r="A9" s="830" t="s">
        <v>822</v>
      </c>
      <c r="B9" s="831"/>
      <c r="C9" s="835"/>
      <c r="D9" s="863"/>
      <c r="E9" s="899"/>
      <c r="F9" s="899" t="str">
        <f t="shared" si="0"/>
        <v> </v>
      </c>
    </row>
    <row r="10" spans="1:6" ht="12.75">
      <c r="A10" s="830" t="s">
        <v>780</v>
      </c>
      <c r="B10" s="831" t="s">
        <v>1069</v>
      </c>
      <c r="C10" s="835" t="s">
        <v>139</v>
      </c>
      <c r="D10" s="863">
        <v>2</v>
      </c>
      <c r="E10" s="899"/>
      <c r="F10" s="899">
        <f t="shared" si="0"/>
        <v>0</v>
      </c>
    </row>
    <row r="11" spans="1:15" ht="12.75">
      <c r="A11" s="815"/>
      <c r="B11" s="816"/>
      <c r="C11" s="835"/>
      <c r="D11" s="863"/>
      <c r="E11" s="899"/>
      <c r="F11" s="899" t="str">
        <f t="shared" si="0"/>
        <v> </v>
      </c>
      <c r="I11" s="1159"/>
      <c r="J11" s="1159"/>
      <c r="K11" s="1159"/>
      <c r="L11" s="1160"/>
      <c r="M11" s="1159"/>
      <c r="N11" s="1160"/>
      <c r="O11" s="1160"/>
    </row>
    <row r="12" spans="1:6" ht="25.5">
      <c r="A12" s="842">
        <f>1+COUNT(A$3:A11)</f>
        <v>3</v>
      </c>
      <c r="B12" s="1225" t="s">
        <v>1205</v>
      </c>
      <c r="C12" s="835"/>
      <c r="D12" s="863"/>
      <c r="E12" s="899"/>
      <c r="F12" s="899" t="str">
        <f t="shared" si="0"/>
        <v> </v>
      </c>
    </row>
    <row r="13" spans="1:6" ht="12.75">
      <c r="A13" s="830" t="s">
        <v>822</v>
      </c>
      <c r="B13" s="831"/>
      <c r="C13" s="835"/>
      <c r="D13" s="863"/>
      <c r="E13" s="899"/>
      <c r="F13" s="899" t="str">
        <f t="shared" si="0"/>
        <v> </v>
      </c>
    </row>
    <row r="14" spans="1:6" ht="12.75">
      <c r="A14" s="830" t="s">
        <v>780</v>
      </c>
      <c r="B14" s="831" t="s">
        <v>1070</v>
      </c>
      <c r="C14" s="835" t="s">
        <v>139</v>
      </c>
      <c r="D14" s="863">
        <v>1</v>
      </c>
      <c r="E14" s="899"/>
      <c r="F14" s="899">
        <f t="shared" si="0"/>
        <v>0</v>
      </c>
    </row>
    <row r="15" spans="1:15" ht="12.75">
      <c r="A15" s="815"/>
      <c r="B15" s="816"/>
      <c r="C15" s="835"/>
      <c r="D15" s="863"/>
      <c r="E15" s="899"/>
      <c r="F15" s="899" t="str">
        <f t="shared" si="0"/>
        <v> </v>
      </c>
      <c r="I15" s="1159"/>
      <c r="J15" s="1159"/>
      <c r="K15" s="1159"/>
      <c r="L15" s="1160"/>
      <c r="M15" s="1159"/>
      <c r="N15" s="1160"/>
      <c r="O15" s="1160"/>
    </row>
    <row r="16" spans="1:6" ht="51">
      <c r="A16" s="842">
        <f>1+COUNT(A$3:A15)</f>
        <v>4</v>
      </c>
      <c r="B16" s="816" t="s">
        <v>1206</v>
      </c>
      <c r="C16" s="835"/>
      <c r="D16" s="863"/>
      <c r="E16" s="899"/>
      <c r="F16" s="899" t="str">
        <f t="shared" si="0"/>
        <v> </v>
      </c>
    </row>
    <row r="17" spans="1:6" ht="12.75">
      <c r="A17" s="830" t="s">
        <v>822</v>
      </c>
      <c r="B17" s="831"/>
      <c r="C17" s="835"/>
      <c r="D17" s="863"/>
      <c r="E17" s="899"/>
      <c r="F17" s="899" t="str">
        <f t="shared" si="0"/>
        <v> </v>
      </c>
    </row>
    <row r="18" spans="1:6" ht="12.75">
      <c r="A18" s="830" t="s">
        <v>780</v>
      </c>
      <c r="B18" s="831" t="s">
        <v>1071</v>
      </c>
      <c r="C18" s="835" t="s">
        <v>139</v>
      </c>
      <c r="D18" s="863">
        <v>1</v>
      </c>
      <c r="E18" s="899"/>
      <c r="F18" s="899">
        <f t="shared" si="0"/>
        <v>0</v>
      </c>
    </row>
    <row r="19" spans="1:15" ht="12.75">
      <c r="A19" s="815"/>
      <c r="B19" s="816"/>
      <c r="C19" s="835"/>
      <c r="D19" s="863"/>
      <c r="E19" s="899"/>
      <c r="F19" s="899" t="str">
        <f t="shared" si="0"/>
        <v> </v>
      </c>
      <c r="I19" s="1159"/>
      <c r="J19" s="1159"/>
      <c r="K19" s="1159"/>
      <c r="L19" s="1160"/>
      <c r="M19" s="1159"/>
      <c r="N19" s="1160"/>
      <c r="O19" s="1160"/>
    </row>
    <row r="20" spans="1:6" ht="38.25">
      <c r="A20" s="842">
        <f>1+COUNT(A$3:A19)</f>
        <v>5</v>
      </c>
      <c r="B20" s="1225" t="s">
        <v>1207</v>
      </c>
      <c r="C20" s="835"/>
      <c r="D20" s="863"/>
      <c r="E20" s="899"/>
      <c r="F20" s="899" t="str">
        <f t="shared" si="0"/>
        <v> </v>
      </c>
    </row>
    <row r="21" spans="1:6" ht="12.75">
      <c r="A21" s="830" t="s">
        <v>822</v>
      </c>
      <c r="B21" s="831"/>
      <c r="C21" s="835"/>
      <c r="D21" s="863"/>
      <c r="E21" s="899"/>
      <c r="F21" s="899" t="str">
        <f t="shared" si="0"/>
        <v> </v>
      </c>
    </row>
    <row r="22" spans="1:6" ht="12.75">
      <c r="A22" s="830" t="s">
        <v>780</v>
      </c>
      <c r="B22" s="831" t="s">
        <v>1072</v>
      </c>
      <c r="C22" s="835" t="s">
        <v>139</v>
      </c>
      <c r="D22" s="863">
        <v>4</v>
      </c>
      <c r="E22" s="899"/>
      <c r="F22" s="899">
        <f t="shared" si="0"/>
        <v>0</v>
      </c>
    </row>
    <row r="23" spans="1:21" ht="12.75">
      <c r="A23" s="815"/>
      <c r="B23" s="816"/>
      <c r="C23" s="835"/>
      <c r="D23" s="863"/>
      <c r="E23" s="899"/>
      <c r="F23" s="899" t="str">
        <f t="shared" si="0"/>
        <v> </v>
      </c>
      <c r="G23" s="879"/>
      <c r="H23" s="879"/>
      <c r="I23" s="879"/>
      <c r="J23" s="879"/>
      <c r="K23" s="879"/>
      <c r="L23" s="879"/>
      <c r="M23" s="879"/>
      <c r="N23" s="879"/>
      <c r="O23" s="879"/>
      <c r="P23" s="879"/>
      <c r="Q23" s="879"/>
      <c r="R23" s="879"/>
      <c r="S23" s="879"/>
      <c r="T23" s="879"/>
      <c r="U23" s="879"/>
    </row>
    <row r="24" spans="1:21" ht="76.5">
      <c r="A24" s="842">
        <f>1+COUNT(A$3:A23)</f>
        <v>6</v>
      </c>
      <c r="B24" s="1225" t="s">
        <v>1208</v>
      </c>
      <c r="C24" s="835"/>
      <c r="D24" s="863"/>
      <c r="E24" s="899"/>
      <c r="F24" s="899" t="str">
        <f t="shared" si="0"/>
        <v> </v>
      </c>
      <c r="G24" s="1070"/>
      <c r="H24" s="1070"/>
      <c r="I24" s="1071"/>
      <c r="J24" s="1070"/>
      <c r="K24" s="1070"/>
      <c r="L24" s="1071"/>
      <c r="M24" s="1070"/>
      <c r="N24" s="1070"/>
      <c r="O24" s="1071"/>
      <c r="P24" s="879"/>
      <c r="Q24" s="879"/>
      <c r="R24" s="879"/>
      <c r="S24" s="879"/>
      <c r="T24" s="879"/>
      <c r="U24" s="879"/>
    </row>
    <row r="25" spans="1:21" ht="12.75">
      <c r="A25" s="830" t="s">
        <v>780</v>
      </c>
      <c r="B25" s="816" t="s">
        <v>783</v>
      </c>
      <c r="C25" s="835" t="s">
        <v>167</v>
      </c>
      <c r="D25" s="863">
        <v>18</v>
      </c>
      <c r="E25" s="899"/>
      <c r="F25" s="899">
        <f t="shared" si="0"/>
        <v>0</v>
      </c>
      <c r="G25" s="879"/>
      <c r="H25" s="879"/>
      <c r="I25" s="878"/>
      <c r="J25" s="879"/>
      <c r="K25" s="879"/>
      <c r="L25" s="878"/>
      <c r="M25" s="879"/>
      <c r="N25" s="879"/>
      <c r="O25" s="878"/>
      <c r="P25" s="879"/>
      <c r="Q25" s="879"/>
      <c r="R25" s="879"/>
      <c r="S25" s="879"/>
      <c r="T25" s="879"/>
      <c r="U25" s="879"/>
    </row>
    <row r="26" spans="1:21" ht="12.75">
      <c r="A26" s="815"/>
      <c r="B26" s="816"/>
      <c r="C26" s="835"/>
      <c r="D26" s="863"/>
      <c r="E26" s="899"/>
      <c r="F26" s="899" t="str">
        <f t="shared" si="0"/>
        <v> </v>
      </c>
      <c r="G26" s="879"/>
      <c r="H26" s="879"/>
      <c r="I26" s="879"/>
      <c r="J26" s="879"/>
      <c r="K26" s="879"/>
      <c r="L26" s="879"/>
      <c r="M26" s="879"/>
      <c r="N26" s="879"/>
      <c r="O26" s="879"/>
      <c r="P26" s="879"/>
      <c r="Q26" s="879"/>
      <c r="R26" s="879"/>
      <c r="S26" s="879"/>
      <c r="T26" s="879"/>
      <c r="U26" s="879"/>
    </row>
    <row r="27" spans="1:21" ht="25.5">
      <c r="A27" s="842">
        <f>1+COUNT(A$3:A26)</f>
        <v>7</v>
      </c>
      <c r="B27" s="816" t="s">
        <v>1209</v>
      </c>
      <c r="C27" s="835"/>
      <c r="D27" s="863"/>
      <c r="E27" s="899"/>
      <c r="F27" s="899" t="str">
        <f t="shared" si="0"/>
        <v> </v>
      </c>
      <c r="G27" s="879"/>
      <c r="H27" s="879"/>
      <c r="I27" s="879"/>
      <c r="J27" s="879"/>
      <c r="K27" s="879"/>
      <c r="L27" s="879"/>
      <c r="M27" s="879"/>
      <c r="N27" s="879"/>
      <c r="O27" s="879"/>
      <c r="P27" s="879"/>
      <c r="Q27" s="879"/>
      <c r="R27" s="879"/>
      <c r="S27" s="879"/>
      <c r="T27" s="879"/>
      <c r="U27" s="879"/>
    </row>
    <row r="28" spans="1:21" ht="12.75">
      <c r="A28" s="830" t="s">
        <v>822</v>
      </c>
      <c r="B28" s="831"/>
      <c r="C28" s="835"/>
      <c r="D28" s="863"/>
      <c r="E28" s="899"/>
      <c r="F28" s="899" t="str">
        <f t="shared" si="0"/>
        <v> </v>
      </c>
      <c r="G28" s="879"/>
      <c r="H28" s="879"/>
      <c r="I28" s="879"/>
      <c r="J28" s="879"/>
      <c r="K28" s="879"/>
      <c r="L28" s="879"/>
      <c r="M28" s="879"/>
      <c r="N28" s="879"/>
      <c r="O28" s="879"/>
      <c r="P28" s="879"/>
      <c r="Q28" s="879"/>
      <c r="R28" s="879"/>
      <c r="S28" s="879"/>
      <c r="T28" s="879"/>
      <c r="U28" s="879"/>
    </row>
    <row r="29" spans="1:21" ht="12.75">
      <c r="A29" s="830" t="s">
        <v>780</v>
      </c>
      <c r="B29" s="831" t="s">
        <v>1073</v>
      </c>
      <c r="C29" s="835" t="s">
        <v>167</v>
      </c>
      <c r="D29" s="863">
        <v>35</v>
      </c>
      <c r="E29" s="899"/>
      <c r="F29" s="899">
        <f t="shared" si="0"/>
        <v>0</v>
      </c>
      <c r="G29" s="879"/>
      <c r="H29" s="879"/>
      <c r="I29" s="879"/>
      <c r="J29" s="879"/>
      <c r="K29" s="879"/>
      <c r="L29" s="879"/>
      <c r="M29" s="879"/>
      <c r="N29" s="879"/>
      <c r="O29" s="879"/>
      <c r="P29" s="879"/>
      <c r="Q29" s="879"/>
      <c r="R29" s="879"/>
      <c r="S29" s="879"/>
      <c r="T29" s="879"/>
      <c r="U29" s="879"/>
    </row>
    <row r="30" spans="1:21" ht="12.75">
      <c r="A30" s="815"/>
      <c r="B30" s="816"/>
      <c r="C30" s="835"/>
      <c r="D30" s="863"/>
      <c r="E30" s="899"/>
      <c r="F30" s="899" t="str">
        <f t="shared" si="0"/>
        <v> </v>
      </c>
      <c r="G30" s="879"/>
      <c r="H30" s="879"/>
      <c r="I30" s="879"/>
      <c r="J30" s="879"/>
      <c r="K30" s="879"/>
      <c r="L30" s="879"/>
      <c r="M30" s="879"/>
      <c r="N30" s="879"/>
      <c r="O30" s="879"/>
      <c r="P30" s="879"/>
      <c r="Q30" s="879"/>
      <c r="R30" s="879"/>
      <c r="S30" s="879"/>
      <c r="T30" s="879"/>
      <c r="U30" s="879"/>
    </row>
    <row r="31" spans="1:21" ht="38.25">
      <c r="A31" s="842">
        <f>1+COUNT(A$3:A30)</f>
        <v>8</v>
      </c>
      <c r="B31" s="1225" t="s">
        <v>1210</v>
      </c>
      <c r="C31" s="835"/>
      <c r="D31" s="863"/>
      <c r="E31" s="899"/>
      <c r="F31" s="899" t="str">
        <f t="shared" si="0"/>
        <v> </v>
      </c>
      <c r="G31" s="879"/>
      <c r="H31" s="879"/>
      <c r="I31" s="879"/>
      <c r="J31" s="879"/>
      <c r="K31" s="879"/>
      <c r="L31" s="879"/>
      <c r="M31" s="879"/>
      <c r="N31" s="879"/>
      <c r="O31" s="879"/>
      <c r="P31" s="879"/>
      <c r="Q31" s="879"/>
      <c r="R31" s="879"/>
      <c r="S31" s="879"/>
      <c r="T31" s="879"/>
      <c r="U31" s="879"/>
    </row>
    <row r="32" spans="1:21" ht="12.75">
      <c r="A32" s="830" t="s">
        <v>822</v>
      </c>
      <c r="B32" s="831"/>
      <c r="C32" s="835"/>
      <c r="D32" s="863"/>
      <c r="E32" s="899"/>
      <c r="F32" s="899" t="str">
        <f t="shared" si="0"/>
        <v> </v>
      </c>
      <c r="G32" s="879"/>
      <c r="H32" s="879"/>
      <c r="I32" s="879"/>
      <c r="J32" s="879"/>
      <c r="K32" s="879"/>
      <c r="L32" s="879"/>
      <c r="M32" s="879"/>
      <c r="N32" s="879"/>
      <c r="O32" s="879"/>
      <c r="P32" s="879"/>
      <c r="Q32" s="879"/>
      <c r="R32" s="879"/>
      <c r="S32" s="879"/>
      <c r="T32" s="879"/>
      <c r="U32" s="879"/>
    </row>
    <row r="33" spans="1:21" ht="12.75">
      <c r="A33" s="830" t="s">
        <v>780</v>
      </c>
      <c r="B33" s="831" t="s">
        <v>1073</v>
      </c>
      <c r="C33" s="835" t="s">
        <v>139</v>
      </c>
      <c r="D33" s="863">
        <v>4</v>
      </c>
      <c r="E33" s="899"/>
      <c r="F33" s="899">
        <f t="shared" si="0"/>
        <v>0</v>
      </c>
      <c r="G33" s="879"/>
      <c r="H33" s="879"/>
      <c r="I33" s="879"/>
      <c r="J33" s="879"/>
      <c r="K33" s="879"/>
      <c r="L33" s="879"/>
      <c r="M33" s="879"/>
      <c r="N33" s="879"/>
      <c r="O33" s="879"/>
      <c r="P33" s="879"/>
      <c r="Q33" s="879"/>
      <c r="R33" s="879"/>
      <c r="S33" s="879"/>
      <c r="T33" s="879"/>
      <c r="U33" s="879"/>
    </row>
    <row r="34" spans="1:21" ht="12.75">
      <c r="A34" s="815"/>
      <c r="B34" s="816"/>
      <c r="C34" s="835"/>
      <c r="D34" s="863"/>
      <c r="E34" s="899"/>
      <c r="F34" s="899" t="str">
        <f t="shared" si="0"/>
        <v> </v>
      </c>
      <c r="G34" s="879"/>
      <c r="H34" s="879"/>
      <c r="I34" s="879"/>
      <c r="J34" s="879"/>
      <c r="K34" s="879"/>
      <c r="L34" s="879"/>
      <c r="M34" s="879"/>
      <c r="N34" s="879"/>
      <c r="O34" s="879"/>
      <c r="P34" s="879"/>
      <c r="Q34" s="879"/>
      <c r="R34" s="879"/>
      <c r="S34" s="879"/>
      <c r="T34" s="879"/>
      <c r="U34" s="879"/>
    </row>
    <row r="35" spans="1:21" ht="38.25">
      <c r="A35" s="842">
        <f>1+COUNT(A$3:A34)</f>
        <v>9</v>
      </c>
      <c r="B35" s="1225" t="s">
        <v>1211</v>
      </c>
      <c r="C35" s="835"/>
      <c r="D35" s="863"/>
      <c r="E35" s="899"/>
      <c r="F35" s="899" t="str">
        <f t="shared" si="0"/>
        <v> </v>
      </c>
      <c r="G35" s="879"/>
      <c r="H35" s="879"/>
      <c r="I35" s="879"/>
      <c r="J35" s="879"/>
      <c r="K35" s="879"/>
      <c r="L35" s="879"/>
      <c r="M35" s="879"/>
      <c r="N35" s="879"/>
      <c r="O35" s="879"/>
      <c r="P35" s="879"/>
      <c r="Q35" s="879"/>
      <c r="R35" s="879"/>
      <c r="S35" s="879"/>
      <c r="T35" s="879"/>
      <c r="U35" s="879"/>
    </row>
    <row r="36" spans="1:21" ht="12.75">
      <c r="A36" s="830" t="s">
        <v>822</v>
      </c>
      <c r="B36" s="831"/>
      <c r="C36" s="835"/>
      <c r="D36" s="863"/>
      <c r="E36" s="899"/>
      <c r="F36" s="899" t="str">
        <f t="shared" si="0"/>
        <v> </v>
      </c>
      <c r="G36" s="879"/>
      <c r="H36" s="879"/>
      <c r="I36" s="879"/>
      <c r="J36" s="879"/>
      <c r="K36" s="879"/>
      <c r="L36" s="879"/>
      <c r="M36" s="879"/>
      <c r="N36" s="879"/>
      <c r="O36" s="879"/>
      <c r="P36" s="879"/>
      <c r="Q36" s="879"/>
      <c r="R36" s="879"/>
      <c r="S36" s="879"/>
      <c r="T36" s="879"/>
      <c r="U36" s="879"/>
    </row>
    <row r="37" spans="1:21" ht="12.75">
      <c r="A37" s="830" t="s">
        <v>780</v>
      </c>
      <c r="B37" s="831" t="s">
        <v>1074</v>
      </c>
      <c r="C37" s="835" t="s">
        <v>139</v>
      </c>
      <c r="D37" s="863">
        <v>2</v>
      </c>
      <c r="E37" s="899"/>
      <c r="F37" s="899">
        <f t="shared" si="0"/>
        <v>0</v>
      </c>
      <c r="G37" s="879"/>
      <c r="H37" s="879"/>
      <c r="I37" s="879"/>
      <c r="J37" s="879"/>
      <c r="K37" s="879"/>
      <c r="L37" s="879"/>
      <c r="M37" s="879"/>
      <c r="N37" s="879"/>
      <c r="O37" s="879"/>
      <c r="P37" s="879"/>
      <c r="Q37" s="879"/>
      <c r="R37" s="879"/>
      <c r="S37" s="879"/>
      <c r="T37" s="879"/>
      <c r="U37" s="879"/>
    </row>
    <row r="38" spans="1:21" ht="12.75">
      <c r="A38" s="815"/>
      <c r="B38" s="816"/>
      <c r="C38" s="835"/>
      <c r="D38" s="863"/>
      <c r="E38" s="899"/>
      <c r="F38" s="899" t="str">
        <f t="shared" si="0"/>
        <v> </v>
      </c>
      <c r="G38" s="879"/>
      <c r="H38" s="879"/>
      <c r="I38" s="879"/>
      <c r="J38" s="879"/>
      <c r="K38" s="879"/>
      <c r="L38" s="879"/>
      <c r="M38" s="879"/>
      <c r="N38" s="879"/>
      <c r="O38" s="879"/>
      <c r="P38" s="879"/>
      <c r="Q38" s="879"/>
      <c r="R38" s="879"/>
      <c r="S38" s="879"/>
      <c r="T38" s="879"/>
      <c r="U38" s="879"/>
    </row>
    <row r="39" spans="1:21" ht="38.25">
      <c r="A39" s="842">
        <f>1+COUNT(A$3:A38)</f>
        <v>10</v>
      </c>
      <c r="B39" s="1225" t="s">
        <v>1212</v>
      </c>
      <c r="C39" s="835"/>
      <c r="D39" s="863"/>
      <c r="E39" s="899"/>
      <c r="F39" s="899" t="str">
        <f t="shared" si="0"/>
        <v> </v>
      </c>
      <c r="G39" s="879"/>
      <c r="H39" s="879"/>
      <c r="I39" s="879"/>
      <c r="J39" s="879"/>
      <c r="K39" s="879"/>
      <c r="L39" s="879"/>
      <c r="M39" s="879"/>
      <c r="N39" s="879"/>
      <c r="O39" s="879"/>
      <c r="P39" s="879"/>
      <c r="Q39" s="879"/>
      <c r="R39" s="879"/>
      <c r="S39" s="879"/>
      <c r="T39" s="879"/>
      <c r="U39" s="879"/>
    </row>
    <row r="40" spans="1:21" ht="12.75">
      <c r="A40" s="830" t="s">
        <v>822</v>
      </c>
      <c r="B40" s="831"/>
      <c r="C40" s="835"/>
      <c r="D40" s="863"/>
      <c r="E40" s="899"/>
      <c r="F40" s="899" t="str">
        <f t="shared" si="0"/>
        <v> </v>
      </c>
      <c r="G40" s="879"/>
      <c r="H40" s="879"/>
      <c r="I40" s="879"/>
      <c r="J40" s="879"/>
      <c r="K40" s="879"/>
      <c r="L40" s="879"/>
      <c r="M40" s="879"/>
      <c r="N40" s="879"/>
      <c r="O40" s="879"/>
      <c r="P40" s="879"/>
      <c r="Q40" s="879"/>
      <c r="R40" s="879"/>
      <c r="S40" s="879"/>
      <c r="T40" s="879"/>
      <c r="U40" s="879"/>
    </row>
    <row r="41" spans="1:21" ht="12.75">
      <c r="A41" s="830" t="s">
        <v>780</v>
      </c>
      <c r="B41" s="831" t="s">
        <v>1075</v>
      </c>
      <c r="C41" s="835" t="s">
        <v>139</v>
      </c>
      <c r="D41" s="863">
        <v>5</v>
      </c>
      <c r="E41" s="899"/>
      <c r="F41" s="899">
        <f t="shared" si="0"/>
        <v>0</v>
      </c>
      <c r="G41" s="879"/>
      <c r="H41" s="879"/>
      <c r="I41" s="879"/>
      <c r="J41" s="879"/>
      <c r="K41" s="879"/>
      <c r="L41" s="879"/>
      <c r="M41" s="879"/>
      <c r="N41" s="879"/>
      <c r="O41" s="879"/>
      <c r="P41" s="879"/>
      <c r="Q41" s="879"/>
      <c r="R41" s="879"/>
      <c r="S41" s="879"/>
      <c r="T41" s="879"/>
      <c r="U41" s="879"/>
    </row>
    <row r="42" spans="1:21" ht="12.75">
      <c r="A42" s="815"/>
      <c r="B42" s="816"/>
      <c r="C42" s="835"/>
      <c r="D42" s="863"/>
      <c r="E42" s="899"/>
      <c r="F42" s="899" t="str">
        <f t="shared" si="0"/>
        <v> </v>
      </c>
      <c r="G42" s="879"/>
      <c r="H42" s="879"/>
      <c r="I42" s="879"/>
      <c r="J42" s="879"/>
      <c r="K42" s="879"/>
      <c r="L42" s="879"/>
      <c r="M42" s="879"/>
      <c r="N42" s="879"/>
      <c r="O42" s="879"/>
      <c r="P42" s="879"/>
      <c r="Q42" s="879"/>
      <c r="R42" s="879"/>
      <c r="S42" s="879"/>
      <c r="T42" s="879"/>
      <c r="U42" s="879"/>
    </row>
    <row r="43" spans="1:21" ht="38.25">
      <c r="A43" s="842">
        <f>1+COUNT(A$3:A42)</f>
        <v>11</v>
      </c>
      <c r="B43" s="1225" t="s">
        <v>1213</v>
      </c>
      <c r="C43" s="835"/>
      <c r="D43" s="863"/>
      <c r="E43" s="899"/>
      <c r="F43" s="899" t="str">
        <f t="shared" si="0"/>
        <v> </v>
      </c>
      <c r="G43" s="879"/>
      <c r="H43" s="879"/>
      <c r="I43" s="879"/>
      <c r="J43" s="879"/>
      <c r="K43" s="879"/>
      <c r="L43" s="879"/>
      <c r="M43" s="879"/>
      <c r="N43" s="879"/>
      <c r="O43" s="879"/>
      <c r="P43" s="879"/>
      <c r="Q43" s="879"/>
      <c r="R43" s="879"/>
      <c r="S43" s="879"/>
      <c r="T43" s="879"/>
      <c r="U43" s="879"/>
    </row>
    <row r="44" spans="1:21" ht="12.75">
      <c r="A44" s="830" t="s">
        <v>822</v>
      </c>
      <c r="B44" s="831"/>
      <c r="C44" s="835"/>
      <c r="D44" s="863"/>
      <c r="E44" s="899"/>
      <c r="F44" s="899" t="str">
        <f t="shared" si="0"/>
        <v> </v>
      </c>
      <c r="G44" s="879"/>
      <c r="H44" s="879"/>
      <c r="I44" s="879"/>
      <c r="J44" s="879"/>
      <c r="K44" s="879"/>
      <c r="L44" s="879"/>
      <c r="M44" s="879"/>
      <c r="N44" s="879"/>
      <c r="O44" s="879"/>
      <c r="P44" s="879"/>
      <c r="Q44" s="879"/>
      <c r="R44" s="879"/>
      <c r="S44" s="879"/>
      <c r="T44" s="879"/>
      <c r="U44" s="879"/>
    </row>
    <row r="45" spans="1:21" ht="12.75">
      <c r="A45" s="830" t="s">
        <v>780</v>
      </c>
      <c r="B45" s="831" t="s">
        <v>1076</v>
      </c>
      <c r="C45" s="835" t="s">
        <v>139</v>
      </c>
      <c r="D45" s="863">
        <v>4</v>
      </c>
      <c r="E45" s="899"/>
      <c r="F45" s="899">
        <f t="shared" si="0"/>
        <v>0</v>
      </c>
      <c r="G45" s="879"/>
      <c r="H45" s="879"/>
      <c r="I45" s="879"/>
      <c r="J45" s="879"/>
      <c r="K45" s="879"/>
      <c r="L45" s="879"/>
      <c r="M45" s="879"/>
      <c r="N45" s="879"/>
      <c r="O45" s="879"/>
      <c r="P45" s="879"/>
      <c r="Q45" s="879"/>
      <c r="R45" s="879"/>
      <c r="S45" s="879"/>
      <c r="T45" s="879"/>
      <c r="U45" s="879"/>
    </row>
    <row r="46" spans="1:21" ht="12.75">
      <c r="A46" s="815"/>
      <c r="B46" s="816"/>
      <c r="C46" s="835"/>
      <c r="D46" s="863"/>
      <c r="E46" s="899"/>
      <c r="F46" s="899" t="str">
        <f t="shared" si="0"/>
        <v> </v>
      </c>
      <c r="G46" s="879"/>
      <c r="H46" s="879"/>
      <c r="I46" s="879"/>
      <c r="J46" s="879"/>
      <c r="K46" s="879"/>
      <c r="L46" s="879"/>
      <c r="M46" s="879"/>
      <c r="N46" s="879"/>
      <c r="O46" s="879"/>
      <c r="P46" s="879"/>
      <c r="Q46" s="879"/>
      <c r="R46" s="879"/>
      <c r="S46" s="879"/>
      <c r="T46" s="879"/>
      <c r="U46" s="879"/>
    </row>
    <row r="47" spans="1:21" ht="38.25">
      <c r="A47" s="842">
        <f>1+COUNT(A$3:A46)</f>
        <v>12</v>
      </c>
      <c r="B47" s="1225" t="s">
        <v>1214</v>
      </c>
      <c r="C47" s="835"/>
      <c r="D47" s="863"/>
      <c r="E47" s="899"/>
      <c r="F47" s="899" t="str">
        <f t="shared" si="0"/>
        <v> </v>
      </c>
      <c r="G47" s="879"/>
      <c r="H47" s="879"/>
      <c r="I47" s="879"/>
      <c r="J47" s="879"/>
      <c r="K47" s="879"/>
      <c r="L47" s="879"/>
      <c r="M47" s="879"/>
      <c r="N47" s="879"/>
      <c r="O47" s="879"/>
      <c r="P47" s="879"/>
      <c r="Q47" s="879"/>
      <c r="R47" s="879"/>
      <c r="S47" s="879"/>
      <c r="T47" s="879"/>
      <c r="U47" s="879"/>
    </row>
    <row r="48" spans="1:21" ht="12.75">
      <c r="A48" s="830" t="s">
        <v>822</v>
      </c>
      <c r="B48" s="831"/>
      <c r="C48" s="835"/>
      <c r="D48" s="863"/>
      <c r="E48" s="899"/>
      <c r="F48" s="899" t="str">
        <f t="shared" si="0"/>
        <v> </v>
      </c>
      <c r="G48" s="879"/>
      <c r="H48" s="879"/>
      <c r="I48" s="879"/>
      <c r="J48" s="879"/>
      <c r="K48" s="879"/>
      <c r="L48" s="879"/>
      <c r="M48" s="879"/>
      <c r="N48" s="879"/>
      <c r="O48" s="879"/>
      <c r="P48" s="879"/>
      <c r="Q48" s="879"/>
      <c r="R48" s="879"/>
      <c r="S48" s="879"/>
      <c r="T48" s="879"/>
      <c r="U48" s="879"/>
    </row>
    <row r="49" spans="1:21" ht="12.75">
      <c r="A49" s="830" t="s">
        <v>780</v>
      </c>
      <c r="B49" s="831" t="s">
        <v>1077</v>
      </c>
      <c r="C49" s="835" t="s">
        <v>139</v>
      </c>
      <c r="D49" s="863">
        <v>1</v>
      </c>
      <c r="E49" s="899"/>
      <c r="F49" s="899">
        <f t="shared" si="0"/>
        <v>0</v>
      </c>
      <c r="G49" s="879"/>
      <c r="H49" s="879"/>
      <c r="I49" s="879"/>
      <c r="J49" s="879"/>
      <c r="K49" s="879"/>
      <c r="L49" s="879"/>
      <c r="M49" s="879"/>
      <c r="N49" s="879"/>
      <c r="O49" s="879"/>
      <c r="P49" s="879"/>
      <c r="Q49" s="879"/>
      <c r="R49" s="879"/>
      <c r="S49" s="879"/>
      <c r="T49" s="879"/>
      <c r="U49" s="879"/>
    </row>
    <row r="50" spans="1:6" ht="12.75">
      <c r="A50" s="815"/>
      <c r="B50" s="855"/>
      <c r="C50" s="835"/>
      <c r="D50" s="863"/>
      <c r="E50" s="899"/>
      <c r="F50" s="899" t="str">
        <f t="shared" si="0"/>
        <v> </v>
      </c>
    </row>
    <row r="51" spans="1:6" ht="38.25">
      <c r="A51" s="842">
        <f>1+COUNT(A$3:A50)</f>
        <v>13</v>
      </c>
      <c r="B51" s="855" t="s">
        <v>1092</v>
      </c>
      <c r="C51" s="835" t="s">
        <v>139</v>
      </c>
      <c r="D51" s="863">
        <v>2</v>
      </c>
      <c r="E51" s="899"/>
      <c r="F51" s="899">
        <f t="shared" si="0"/>
        <v>0</v>
      </c>
    </row>
    <row r="52" spans="1:6" ht="12.75">
      <c r="A52" s="815"/>
      <c r="B52" s="855"/>
      <c r="C52" s="835"/>
      <c r="D52" s="863"/>
      <c r="E52" s="899"/>
      <c r="F52" s="899" t="str">
        <f>IF(D52&lt;&gt;0,D52*E52," ")</f>
        <v> </v>
      </c>
    </row>
    <row r="53" spans="1:6" ht="38.25">
      <c r="A53" s="842">
        <f>1+COUNT(A$3:A52)</f>
        <v>14</v>
      </c>
      <c r="B53" s="855" t="s">
        <v>1215</v>
      </c>
      <c r="C53" s="835" t="s">
        <v>139</v>
      </c>
      <c r="D53" s="863">
        <v>5</v>
      </c>
      <c r="E53" s="899"/>
      <c r="F53" s="899">
        <f>IF(D53&lt;&gt;0,D53*E53," ")</f>
        <v>0</v>
      </c>
    </row>
    <row r="54" spans="1:6" ht="12.75">
      <c r="A54" s="815"/>
      <c r="B54" s="816"/>
      <c r="C54" s="835"/>
      <c r="D54" s="863"/>
      <c r="E54" s="899"/>
      <c r="F54" s="899" t="str">
        <f t="shared" si="0"/>
        <v> </v>
      </c>
    </row>
    <row r="55" spans="1:6" ht="25.5">
      <c r="A55" s="842">
        <f>1+COUNT(A$3:A54)</f>
        <v>15</v>
      </c>
      <c r="B55" s="855" t="s">
        <v>1091</v>
      </c>
      <c r="C55" s="1161" t="s">
        <v>65</v>
      </c>
      <c r="D55" s="863">
        <v>4</v>
      </c>
      <c r="E55" s="1293"/>
      <c r="F55" s="899">
        <f t="shared" si="0"/>
        <v>0</v>
      </c>
    </row>
    <row r="56" spans="1:6" ht="12.75">
      <c r="A56" s="815"/>
      <c r="B56" s="816"/>
      <c r="C56" s="835"/>
      <c r="D56" s="863"/>
      <c r="E56" s="1293"/>
      <c r="F56" s="899" t="str">
        <f t="shared" si="0"/>
        <v> </v>
      </c>
    </row>
    <row r="57" spans="1:6" ht="12.75">
      <c r="A57" s="842">
        <f>1+COUNT(A$3:A56)</f>
        <v>16</v>
      </c>
      <c r="B57" s="855" t="s">
        <v>1090</v>
      </c>
      <c r="C57" s="1161" t="s">
        <v>139</v>
      </c>
      <c r="D57" s="863">
        <v>1</v>
      </c>
      <c r="E57" s="1293"/>
      <c r="F57" s="899">
        <f t="shared" si="0"/>
        <v>0</v>
      </c>
    </row>
    <row r="58" spans="1:6" ht="12.75">
      <c r="A58" s="815"/>
      <c r="B58" s="816"/>
      <c r="C58" s="835"/>
      <c r="D58" s="863"/>
      <c r="E58" s="1293"/>
      <c r="F58" s="899" t="str">
        <f t="shared" si="0"/>
        <v> </v>
      </c>
    </row>
    <row r="59" spans="1:6" ht="38.25">
      <c r="A59" s="842">
        <f>1+COUNT(A$3:A58)</f>
        <v>17</v>
      </c>
      <c r="B59" s="1297" t="s">
        <v>1216</v>
      </c>
      <c r="C59" s="1161" t="s">
        <v>139</v>
      </c>
      <c r="D59" s="863">
        <v>1</v>
      </c>
      <c r="E59" s="899"/>
      <c r="F59" s="899">
        <f t="shared" si="0"/>
        <v>0</v>
      </c>
    </row>
    <row r="60" spans="1:6" s="1163" customFormat="1" ht="12.75">
      <c r="A60" s="842"/>
      <c r="B60" s="838"/>
      <c r="C60" s="839"/>
      <c r="D60" s="1162"/>
      <c r="E60" s="1084"/>
      <c r="F60" s="899" t="str">
        <f t="shared" si="0"/>
        <v> </v>
      </c>
    </row>
    <row r="61" spans="1:6" s="1165" customFormat="1" ht="12.75">
      <c r="A61" s="823"/>
      <c r="B61" s="824" t="str">
        <f>B2</f>
        <v>INSTALACIJSKA DELA</v>
      </c>
      <c r="C61" s="845"/>
      <c r="D61" s="1164"/>
      <c r="E61" s="825"/>
      <c r="F61" s="1166">
        <f>SUM(F3:F60)</f>
        <v>0</v>
      </c>
    </row>
  </sheetData>
  <sheetProtection/>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T36"/>
  <sheetViews>
    <sheetView view="pageBreakPreview" zoomScaleSheetLayoutView="100" zoomScalePageLayoutView="0" workbookViewId="0" topLeftCell="A1">
      <selection activeCell="E6" sqref="E6:E33"/>
    </sheetView>
  </sheetViews>
  <sheetFormatPr defaultColWidth="9.140625" defaultRowHeight="12.75"/>
  <cols>
    <col min="1" max="1" width="6.7109375" style="858" customWidth="1"/>
    <col min="2" max="2" width="47.00390625" style="859" customWidth="1"/>
    <col min="3" max="3" width="5.00390625" style="860" customWidth="1"/>
    <col min="4" max="4" width="6.7109375" style="1230" customWidth="1"/>
    <col min="5" max="5" width="8.421875" style="861" customWidth="1"/>
    <col min="6" max="6" width="9.28125" style="862" customWidth="1"/>
    <col min="7" max="7" width="12.57421875" style="806" customWidth="1"/>
    <col min="8" max="16" width="9.140625" style="806" customWidth="1"/>
    <col min="17" max="16384" width="9.140625" style="806" customWidth="1"/>
  </cols>
  <sheetData>
    <row r="1" spans="1:7" s="814" customFormat="1" ht="12.75">
      <c r="A1" s="810" t="s">
        <v>1078</v>
      </c>
      <c r="B1" s="852" t="s">
        <v>1079</v>
      </c>
      <c r="C1" s="833"/>
      <c r="D1" s="1226"/>
      <c r="E1" s="1126"/>
      <c r="F1" s="907">
        <f>+F35</f>
        <v>0</v>
      </c>
      <c r="G1" s="1127"/>
    </row>
    <row r="2" spans="1:6" ht="12.75">
      <c r="A2" s="815"/>
      <c r="B2" s="831"/>
      <c r="C2" s="835"/>
      <c r="D2" s="1215"/>
      <c r="E2" s="899"/>
      <c r="F2" s="899" t="str">
        <f aca="true" t="shared" si="0" ref="F2:F32">IF(D2&lt;&gt;0,D2*E2," ")</f>
        <v> </v>
      </c>
    </row>
    <row r="3" spans="1:6" s="1168" customFormat="1" ht="12.75">
      <c r="A3" s="1181"/>
      <c r="B3" s="1167" t="s">
        <v>1080</v>
      </c>
      <c r="C3" s="1179"/>
      <c r="D3" s="1227"/>
      <c r="E3" s="1180"/>
      <c r="F3" s="899" t="str">
        <f t="shared" si="0"/>
        <v> </v>
      </c>
    </row>
    <row r="4" spans="1:6" s="1168" customFormat="1" ht="12.75">
      <c r="A4" s="1181"/>
      <c r="B4" s="1167"/>
      <c r="C4" s="1179"/>
      <c r="D4" s="1227"/>
      <c r="E4" s="1180"/>
      <c r="F4" s="899" t="str">
        <f t="shared" si="0"/>
        <v> </v>
      </c>
    </row>
    <row r="5" spans="1:6" ht="12.75">
      <c r="A5" s="906">
        <f>1+COUNT(A$2:A4)</f>
        <v>1</v>
      </c>
      <c r="B5" s="1297" t="s">
        <v>1085</v>
      </c>
      <c r="C5" s="870"/>
      <c r="D5" s="1298"/>
      <c r="E5" s="1293"/>
      <c r="F5" s="1293" t="str">
        <f t="shared" si="0"/>
        <v> </v>
      </c>
    </row>
    <row r="6" spans="1:6" ht="12.75">
      <c r="A6" s="885"/>
      <c r="B6" s="1225"/>
      <c r="C6" s="870" t="s">
        <v>167</v>
      </c>
      <c r="D6" s="1298">
        <v>35</v>
      </c>
      <c r="E6" s="1293"/>
      <c r="F6" s="1293">
        <f t="shared" si="0"/>
        <v>0</v>
      </c>
    </row>
    <row r="7" spans="1:6" ht="12.75">
      <c r="A7" s="885"/>
      <c r="B7" s="1225"/>
      <c r="C7" s="870"/>
      <c r="D7" s="1298"/>
      <c r="E7" s="1293"/>
      <c r="F7" s="1293" t="str">
        <f t="shared" si="0"/>
        <v> </v>
      </c>
    </row>
    <row r="8" spans="1:6" ht="12.75">
      <c r="A8" s="906">
        <f>1+COUNT(A$2:A7)</f>
        <v>2</v>
      </c>
      <c r="B8" s="1297" t="s">
        <v>1084</v>
      </c>
      <c r="C8" s="870"/>
      <c r="D8" s="1298"/>
      <c r="E8" s="1293"/>
      <c r="F8" s="1293" t="str">
        <f t="shared" si="0"/>
        <v> </v>
      </c>
    </row>
    <row r="9" spans="1:6" ht="12.75">
      <c r="A9" s="885"/>
      <c r="B9" s="1225"/>
      <c r="C9" s="870" t="s">
        <v>139</v>
      </c>
      <c r="D9" s="1298">
        <v>3</v>
      </c>
      <c r="E9" s="1293"/>
      <c r="F9" s="1293">
        <f t="shared" si="0"/>
        <v>0</v>
      </c>
    </row>
    <row r="10" spans="1:7" ht="12.75">
      <c r="A10" s="885"/>
      <c r="B10" s="1225"/>
      <c r="C10" s="870"/>
      <c r="D10" s="1298"/>
      <c r="E10" s="1293"/>
      <c r="F10" s="1293" t="str">
        <f t="shared" si="0"/>
        <v> </v>
      </c>
      <c r="G10" s="1159"/>
    </row>
    <row r="11" spans="1:7" ht="25.5">
      <c r="A11" s="906">
        <f>1+COUNT(A$2:A10)</f>
        <v>3</v>
      </c>
      <c r="B11" s="1225" t="s">
        <v>1217</v>
      </c>
      <c r="C11" s="870"/>
      <c r="D11" s="1298"/>
      <c r="E11" s="1293"/>
      <c r="F11" s="1293" t="str">
        <f t="shared" si="0"/>
        <v> </v>
      </c>
      <c r="G11" s="1159"/>
    </row>
    <row r="12" spans="1:7" ht="12.75">
      <c r="A12" s="885"/>
      <c r="B12" s="1225"/>
      <c r="C12" s="870" t="s">
        <v>143</v>
      </c>
      <c r="D12" s="1298">
        <v>32</v>
      </c>
      <c r="E12" s="1293"/>
      <c r="F12" s="1293">
        <f t="shared" si="0"/>
        <v>0</v>
      </c>
      <c r="G12" s="1159"/>
    </row>
    <row r="13" spans="1:6" s="1168" customFormat="1" ht="12.75">
      <c r="A13" s="1299"/>
      <c r="B13" s="1300"/>
      <c r="C13" s="1301"/>
      <c r="D13" s="1302"/>
      <c r="E13" s="1303"/>
      <c r="F13" s="1293" t="str">
        <f t="shared" si="0"/>
        <v> </v>
      </c>
    </row>
    <row r="14" spans="1:6" ht="12.75">
      <c r="A14" s="906">
        <f>1+COUNT(A$2:A13)</f>
        <v>4</v>
      </c>
      <c r="B14" s="1297" t="s">
        <v>1218</v>
      </c>
      <c r="C14" s="870"/>
      <c r="D14" s="1298"/>
      <c r="E14" s="1293"/>
      <c r="F14" s="1293" t="str">
        <f t="shared" si="0"/>
        <v> </v>
      </c>
    </row>
    <row r="15" spans="1:7" ht="12.75">
      <c r="A15" s="885"/>
      <c r="B15" s="1225"/>
      <c r="C15" s="870" t="s">
        <v>120</v>
      </c>
      <c r="D15" s="1298">
        <v>18</v>
      </c>
      <c r="E15" s="1293"/>
      <c r="F15" s="1293">
        <f t="shared" si="0"/>
        <v>0</v>
      </c>
      <c r="G15" s="1159"/>
    </row>
    <row r="16" spans="1:7" ht="12.75">
      <c r="A16" s="885"/>
      <c r="B16" s="1225"/>
      <c r="C16" s="870"/>
      <c r="D16" s="1298"/>
      <c r="E16" s="1293"/>
      <c r="F16" s="1293" t="str">
        <f t="shared" si="0"/>
        <v> </v>
      </c>
      <c r="G16" s="1159"/>
    </row>
    <row r="17" spans="1:7" ht="38.25">
      <c r="A17" s="906">
        <f>1+COUNT(A$2:A16)</f>
        <v>5</v>
      </c>
      <c r="B17" s="1225" t="s">
        <v>1086</v>
      </c>
      <c r="C17" s="870"/>
      <c r="D17" s="1298"/>
      <c r="E17" s="1293"/>
      <c r="F17" s="1293" t="str">
        <f t="shared" si="0"/>
        <v> </v>
      </c>
      <c r="G17" s="1159"/>
    </row>
    <row r="18" spans="1:7" ht="12.75">
      <c r="A18" s="885"/>
      <c r="B18" s="1225"/>
      <c r="C18" s="870" t="s">
        <v>143</v>
      </c>
      <c r="D18" s="1298">
        <v>3</v>
      </c>
      <c r="E18" s="1293"/>
      <c r="F18" s="1293">
        <f t="shared" si="0"/>
        <v>0</v>
      </c>
      <c r="G18" s="1169"/>
    </row>
    <row r="19" spans="1:6" ht="12.75">
      <c r="A19" s="885"/>
      <c r="B19" s="1225"/>
      <c r="C19" s="870"/>
      <c r="D19" s="1298"/>
      <c r="E19" s="1293"/>
      <c r="F19" s="1293" t="str">
        <f t="shared" si="0"/>
        <v> </v>
      </c>
    </row>
    <row r="20" spans="1:6" ht="25.5">
      <c r="A20" s="906">
        <f>1+COUNT(A$2:A19)</f>
        <v>6</v>
      </c>
      <c r="B20" s="1225" t="s">
        <v>1219</v>
      </c>
      <c r="C20" s="870"/>
      <c r="D20" s="1298"/>
      <c r="E20" s="1293"/>
      <c r="F20" s="1293" t="str">
        <f t="shared" si="0"/>
        <v> </v>
      </c>
    </row>
    <row r="21" spans="1:10" ht="12.75">
      <c r="A21" s="885"/>
      <c r="B21" s="1225"/>
      <c r="C21" s="870" t="s">
        <v>143</v>
      </c>
      <c r="D21" s="1298">
        <v>5</v>
      </c>
      <c r="E21" s="1293"/>
      <c r="F21" s="1293">
        <f t="shared" si="0"/>
        <v>0</v>
      </c>
      <c r="G21" s="1159"/>
      <c r="J21" s="1170"/>
    </row>
    <row r="22" spans="1:7" ht="12.75">
      <c r="A22" s="885"/>
      <c r="B22" s="1225"/>
      <c r="C22" s="870"/>
      <c r="D22" s="1298"/>
      <c r="E22" s="1293"/>
      <c r="F22" s="1293" t="str">
        <f t="shared" si="0"/>
        <v> </v>
      </c>
      <c r="G22" s="1159"/>
    </row>
    <row r="23" spans="1:7" ht="25.5">
      <c r="A23" s="906">
        <f>1+COUNT(A$2:A22)</f>
        <v>7</v>
      </c>
      <c r="B23" s="1225" t="s">
        <v>1089</v>
      </c>
      <c r="C23" s="870" t="s">
        <v>143</v>
      </c>
      <c r="D23" s="1298">
        <v>24</v>
      </c>
      <c r="E23" s="1293"/>
      <c r="F23" s="1293">
        <f t="shared" si="0"/>
        <v>0</v>
      </c>
      <c r="G23" s="1171"/>
    </row>
    <row r="24" spans="1:7" ht="12.75">
      <c r="A24" s="885"/>
      <c r="B24" s="1225"/>
      <c r="C24" s="870"/>
      <c r="D24" s="1298"/>
      <c r="E24" s="1293"/>
      <c r="F24" s="1293" t="str">
        <f t="shared" si="0"/>
        <v> </v>
      </c>
      <c r="G24" s="1159"/>
    </row>
    <row r="25" spans="1:10" ht="25.5">
      <c r="A25" s="906">
        <f>1+COUNT(A$2:A24)</f>
        <v>8</v>
      </c>
      <c r="B25" s="1225" t="s">
        <v>1220</v>
      </c>
      <c r="C25" s="870" t="s">
        <v>143</v>
      </c>
      <c r="D25" s="1298">
        <v>7</v>
      </c>
      <c r="E25" s="1293"/>
      <c r="F25" s="1293">
        <f t="shared" si="0"/>
        <v>0</v>
      </c>
      <c r="G25" s="1169"/>
      <c r="H25" s="1159"/>
      <c r="I25" s="1172"/>
      <c r="J25" s="1173"/>
    </row>
    <row r="26" spans="1:10" ht="12.75">
      <c r="A26" s="885"/>
      <c r="B26" s="1225"/>
      <c r="C26" s="870"/>
      <c r="D26" s="1298"/>
      <c r="E26" s="1293"/>
      <c r="F26" s="1293" t="str">
        <f t="shared" si="0"/>
        <v> </v>
      </c>
      <c r="I26" s="1172"/>
      <c r="J26" s="1173"/>
    </row>
    <row r="27" spans="1:6" ht="38.25">
      <c r="A27" s="906">
        <f>1+COUNT(A$2:A26)</f>
        <v>9</v>
      </c>
      <c r="B27" s="1297" t="s">
        <v>1088</v>
      </c>
      <c r="C27" s="870"/>
      <c r="D27" s="1298"/>
      <c r="E27" s="1293"/>
      <c r="F27" s="1293" t="str">
        <f t="shared" si="0"/>
        <v> </v>
      </c>
    </row>
    <row r="28" spans="1:7" ht="12.75">
      <c r="A28" s="885"/>
      <c r="B28" s="1225"/>
      <c r="C28" s="870" t="s">
        <v>167</v>
      </c>
      <c r="D28" s="1298">
        <v>35</v>
      </c>
      <c r="E28" s="1293"/>
      <c r="F28" s="1293">
        <f t="shared" si="0"/>
        <v>0</v>
      </c>
      <c r="G28" s="1159"/>
    </row>
    <row r="29" spans="1:6" ht="12.75">
      <c r="A29" s="885"/>
      <c r="B29" s="1225"/>
      <c r="C29" s="870"/>
      <c r="D29" s="1298"/>
      <c r="E29" s="1293"/>
      <c r="F29" s="1293" t="str">
        <f t="shared" si="0"/>
        <v> </v>
      </c>
    </row>
    <row r="30" spans="1:6" ht="25.5">
      <c r="A30" s="906">
        <f>1+COUNT(A$2:A29)</f>
        <v>10</v>
      </c>
      <c r="B30" s="1297" t="s">
        <v>1087</v>
      </c>
      <c r="C30" s="870"/>
      <c r="D30" s="1298"/>
      <c r="E30" s="1293"/>
      <c r="F30" s="1293" t="str">
        <f t="shared" si="0"/>
        <v> </v>
      </c>
    </row>
    <row r="31" spans="1:6" ht="12.75">
      <c r="A31" s="885"/>
      <c r="B31" s="1225"/>
      <c r="C31" s="870" t="s">
        <v>139</v>
      </c>
      <c r="D31" s="1298">
        <v>3</v>
      </c>
      <c r="E31" s="1293"/>
      <c r="F31" s="1293">
        <f t="shared" si="0"/>
        <v>0</v>
      </c>
    </row>
    <row r="32" spans="1:20" ht="12.75">
      <c r="A32" s="885"/>
      <c r="B32" s="973"/>
      <c r="C32" s="870"/>
      <c r="D32" s="1298"/>
      <c r="E32" s="1293"/>
      <c r="F32" s="1293" t="str">
        <f t="shared" si="0"/>
        <v> </v>
      </c>
      <c r="G32" s="1174"/>
      <c r="H32" s="1174"/>
      <c r="I32" s="1174"/>
      <c r="J32" s="1174"/>
      <c r="K32" s="1175"/>
      <c r="L32" s="1174"/>
      <c r="M32" s="1174"/>
      <c r="N32" s="1174"/>
      <c r="O32" s="1174"/>
      <c r="P32" s="1174"/>
      <c r="Q32" s="1174"/>
      <c r="R32" s="1174"/>
      <c r="S32" s="1174"/>
      <c r="T32" s="1176"/>
    </row>
    <row r="33" spans="1:20" ht="12.75">
      <c r="A33" s="906">
        <f>1+COUNT(A$2:A32)</f>
        <v>11</v>
      </c>
      <c r="B33" s="973" t="s">
        <v>1081</v>
      </c>
      <c r="C33" s="870" t="s">
        <v>139</v>
      </c>
      <c r="D33" s="1298">
        <v>1</v>
      </c>
      <c r="E33" s="1293"/>
      <c r="F33" s="1293">
        <f>IF(D33&lt;&gt;0,D33*E33," ")</f>
        <v>0</v>
      </c>
      <c r="G33" s="1174"/>
      <c r="H33" s="1174"/>
      <c r="I33" s="1174"/>
      <c r="J33" s="1174"/>
      <c r="K33" s="1175"/>
      <c r="L33" s="1174"/>
      <c r="M33" s="1174"/>
      <c r="N33" s="1174"/>
      <c r="O33" s="1174"/>
      <c r="P33" s="1174"/>
      <c r="Q33" s="1174"/>
      <c r="R33" s="1174"/>
      <c r="S33" s="1174"/>
      <c r="T33" s="1176"/>
    </row>
    <row r="34" spans="1:7" s="1163" customFormat="1" ht="12.75">
      <c r="A34" s="842"/>
      <c r="B34" s="838"/>
      <c r="C34" s="839"/>
      <c r="D34" s="1228"/>
      <c r="E34" s="1084"/>
      <c r="F34" s="1084" t="str">
        <f>IF(D34&lt;&gt;0,D34*E34," ")</f>
        <v> </v>
      </c>
      <c r="G34" s="1177"/>
    </row>
    <row r="35" spans="1:7" s="1165" customFormat="1" ht="12.75">
      <c r="A35" s="823"/>
      <c r="B35" s="1182" t="str">
        <f>+B1</f>
        <v>GRADBENA DELA ZUNANJEGA VODOVODA</v>
      </c>
      <c r="C35" s="845"/>
      <c r="D35" s="1229"/>
      <c r="E35" s="825"/>
      <c r="F35" s="1166">
        <f>SUM(F2:F34)</f>
        <v>0</v>
      </c>
      <c r="G35" s="1178"/>
    </row>
    <row r="36" spans="1:7" s="1163" customFormat="1" ht="12.75">
      <c r="A36" s="842"/>
      <c r="B36" s="1183"/>
      <c r="C36" s="839"/>
      <c r="D36" s="1228"/>
      <c r="E36" s="1084"/>
      <c r="F36" s="1084"/>
      <c r="G36" s="117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7"/>
  </sheetPr>
  <dimension ref="A1:H71"/>
  <sheetViews>
    <sheetView showZeros="0" view="pageBreakPreview" zoomScale="160" zoomScaleNormal="120" zoomScaleSheetLayoutView="160" workbookViewId="0" topLeftCell="A1">
      <selection activeCell="E16" sqref="E16"/>
    </sheetView>
  </sheetViews>
  <sheetFormatPr defaultColWidth="9.140625" defaultRowHeight="12.75"/>
  <cols>
    <col min="1" max="1" width="3.8515625" style="72" customWidth="1"/>
    <col min="2" max="2" width="53.00390625" style="73" customWidth="1"/>
    <col min="3" max="3" width="5.00390625" style="74" customWidth="1"/>
    <col min="4" max="5" width="10.140625" style="75" customWidth="1"/>
    <col min="6" max="6" width="10.140625" style="76" customWidth="1"/>
    <col min="7" max="16384" width="9.140625" style="77" customWidth="1"/>
  </cols>
  <sheetData>
    <row r="1" spans="1:6" s="75" customFormat="1" ht="12.75">
      <c r="A1" s="78" t="s">
        <v>163</v>
      </c>
      <c r="B1" s="79" t="s">
        <v>125</v>
      </c>
      <c r="C1" s="80"/>
      <c r="D1" s="81"/>
      <c r="F1" s="76"/>
    </row>
    <row r="2" spans="1:6" s="75" customFormat="1" ht="12.75">
      <c r="A2" s="78"/>
      <c r="B2" s="79"/>
      <c r="C2" s="80"/>
      <c r="D2" s="81"/>
      <c r="F2" s="76"/>
    </row>
    <row r="3" spans="1:6" s="54" customFormat="1" ht="12.75">
      <c r="A3" s="59" t="s">
        <v>163</v>
      </c>
      <c r="B3" s="60" t="s">
        <v>164</v>
      </c>
      <c r="C3" s="61" t="s">
        <v>135</v>
      </c>
      <c r="D3" s="62"/>
      <c r="E3" s="62"/>
      <c r="F3" s="63">
        <f>$F$18</f>
        <v>0</v>
      </c>
    </row>
    <row r="4" spans="1:6" s="54" customFormat="1" ht="12.75">
      <c r="A4" s="82"/>
      <c r="B4" s="83"/>
      <c r="C4" s="84"/>
      <c r="D4" s="85"/>
      <c r="E4" s="85"/>
      <c r="F4" s="86"/>
    </row>
    <row r="5" spans="1:6" ht="52.5" customHeight="1">
      <c r="A5" s="87" t="s">
        <v>136</v>
      </c>
      <c r="B5" s="88" t="s">
        <v>1283</v>
      </c>
      <c r="C5" s="74" t="s">
        <v>143</v>
      </c>
      <c r="D5" s="75">
        <v>108.6</v>
      </c>
      <c r="F5" s="76">
        <f aca="true" t="shared" si="0" ref="F5:F16">+D5*E5</f>
        <v>0</v>
      </c>
    </row>
    <row r="6" spans="1:6" ht="12.75">
      <c r="A6" s="87"/>
      <c r="B6" s="89"/>
      <c r="C6" s="90"/>
      <c r="F6" s="76">
        <f t="shared" si="0"/>
        <v>0</v>
      </c>
    </row>
    <row r="7" spans="1:6" ht="51">
      <c r="A7" s="87" t="s">
        <v>137</v>
      </c>
      <c r="B7" s="89" t="s">
        <v>1284</v>
      </c>
      <c r="C7" s="90"/>
      <c r="F7" s="76">
        <f t="shared" si="0"/>
        <v>0</v>
      </c>
    </row>
    <row r="8" spans="1:6" ht="12.75">
      <c r="A8" s="72" t="s">
        <v>165</v>
      </c>
      <c r="B8" s="73" t="s">
        <v>184</v>
      </c>
      <c r="C8" s="74" t="s">
        <v>143</v>
      </c>
      <c r="D8" s="75">
        <v>47.508</v>
      </c>
      <c r="F8" s="76">
        <f t="shared" si="0"/>
        <v>0</v>
      </c>
    </row>
    <row r="9" spans="1:6" ht="12.75">
      <c r="A9" s="87" t="s">
        <v>166</v>
      </c>
      <c r="B9" s="89" t="s">
        <v>185</v>
      </c>
      <c r="C9" s="74" t="s">
        <v>143</v>
      </c>
      <c r="D9" s="75">
        <v>15.26</v>
      </c>
      <c r="F9" s="76">
        <f t="shared" si="0"/>
        <v>0</v>
      </c>
    </row>
    <row r="10" spans="1:6" ht="12.75">
      <c r="A10" s="87"/>
      <c r="B10" s="89"/>
      <c r="C10" s="90"/>
      <c r="F10" s="76">
        <f t="shared" si="0"/>
        <v>0</v>
      </c>
    </row>
    <row r="11" spans="1:6" ht="25.5">
      <c r="A11" s="87" t="s">
        <v>138</v>
      </c>
      <c r="B11" s="1246" t="s">
        <v>292</v>
      </c>
      <c r="C11" s="90" t="s">
        <v>143</v>
      </c>
      <c r="D11" s="75">
        <v>59.94</v>
      </c>
      <c r="F11" s="76">
        <f t="shared" si="0"/>
        <v>0</v>
      </c>
    </row>
    <row r="12" spans="1:6" ht="12.75">
      <c r="A12" s="87"/>
      <c r="B12" s="89"/>
      <c r="C12" s="90"/>
      <c r="F12" s="76">
        <f t="shared" si="0"/>
        <v>0</v>
      </c>
    </row>
    <row r="13" spans="1:6" ht="25.5">
      <c r="A13" s="87" t="s">
        <v>140</v>
      </c>
      <c r="B13" s="1246" t="s">
        <v>1299</v>
      </c>
      <c r="C13" s="90"/>
      <c r="F13" s="76">
        <f t="shared" si="0"/>
        <v>0</v>
      </c>
    </row>
    <row r="14" spans="1:6" ht="12.75">
      <c r="A14" s="87"/>
      <c r="B14" s="1246" t="s">
        <v>1298</v>
      </c>
      <c r="C14" s="90" t="s">
        <v>65</v>
      </c>
      <c r="D14" s="75">
        <v>16</v>
      </c>
      <c r="F14" s="76">
        <f t="shared" si="0"/>
        <v>0</v>
      </c>
    </row>
    <row r="15" spans="1:6" ht="12.75">
      <c r="A15" s="87"/>
      <c r="B15" s="1246" t="s">
        <v>1301</v>
      </c>
      <c r="C15" s="90" t="s">
        <v>65</v>
      </c>
      <c r="D15" s="75">
        <v>4</v>
      </c>
      <c r="F15" s="76">
        <f t="shared" si="0"/>
        <v>0</v>
      </c>
    </row>
    <row r="16" spans="1:6" ht="12.75">
      <c r="A16" s="87"/>
      <c r="B16" s="1246" t="s">
        <v>1300</v>
      </c>
      <c r="C16" s="90" t="s">
        <v>65</v>
      </c>
      <c r="D16" s="75">
        <v>32</v>
      </c>
      <c r="F16" s="76">
        <f t="shared" si="0"/>
        <v>0</v>
      </c>
    </row>
    <row r="17" spans="1:3" ht="12.75">
      <c r="A17" s="87"/>
      <c r="B17" s="91"/>
      <c r="C17" s="90"/>
    </row>
    <row r="18" spans="1:6" s="54" customFormat="1" ht="12.75">
      <c r="A18" s="59" t="s">
        <v>163</v>
      </c>
      <c r="B18" s="60" t="s">
        <v>164</v>
      </c>
      <c r="C18" s="61" t="s">
        <v>135</v>
      </c>
      <c r="D18" s="62"/>
      <c r="E18" s="62"/>
      <c r="F18" s="63">
        <f>SUM(F5:F17)</f>
        <v>0</v>
      </c>
    </row>
    <row r="19" spans="1:3" ht="12.75">
      <c r="A19" s="87"/>
      <c r="B19" s="91"/>
      <c r="C19" s="90"/>
    </row>
    <row r="44" spans="2:5" ht="12.75">
      <c r="B44" s="73" t="s">
        <v>156</v>
      </c>
      <c r="E44" s="75">
        <v>95</v>
      </c>
    </row>
    <row r="46" spans="2:5" ht="12.75">
      <c r="B46" s="73" t="s">
        <v>157</v>
      </c>
      <c r="C46" s="74" t="s">
        <v>143</v>
      </c>
      <c r="D46" s="75" t="s">
        <v>158</v>
      </c>
      <c r="E46" s="75">
        <v>180</v>
      </c>
    </row>
    <row r="48" spans="2:8" ht="12.75">
      <c r="B48" s="73" t="s">
        <v>159</v>
      </c>
      <c r="E48" s="75">
        <v>95</v>
      </c>
      <c r="H48" s="77" t="s">
        <v>160</v>
      </c>
    </row>
    <row r="50" spans="2:5" ht="12.75">
      <c r="B50" s="73" t="s">
        <v>161</v>
      </c>
      <c r="E50" s="75">
        <v>95</v>
      </c>
    </row>
    <row r="52" spans="4:5" ht="12.75">
      <c r="D52" s="75">
        <v>109.5</v>
      </c>
      <c r="E52" s="75">
        <v>95</v>
      </c>
    </row>
    <row r="54" ht="12.75">
      <c r="E54" s="75">
        <v>2.8</v>
      </c>
    </row>
    <row r="56" spans="2:5" ht="12.75">
      <c r="B56" s="73" t="s">
        <v>162</v>
      </c>
      <c r="E56" s="75">
        <v>95</v>
      </c>
    </row>
    <row r="58" ht="12.75">
      <c r="E58" s="75">
        <v>95</v>
      </c>
    </row>
    <row r="60" ht="12.75">
      <c r="E60" s="75">
        <v>95</v>
      </c>
    </row>
    <row r="66" ht="12.75">
      <c r="D66" s="75">
        <v>109.5</v>
      </c>
    </row>
    <row r="69" ht="12.75">
      <c r="D69" s="75">
        <v>6338</v>
      </c>
    </row>
    <row r="70" ht="12.75">
      <c r="D70" s="75">
        <v>11601</v>
      </c>
    </row>
    <row r="71" ht="12.75">
      <c r="D71" s="75">
        <v>10800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tabColor indexed="57"/>
  </sheetPr>
  <dimension ref="A1:J36"/>
  <sheetViews>
    <sheetView showZeros="0" view="pageBreakPreview" zoomScale="160" zoomScaleNormal="120" zoomScaleSheetLayoutView="160" zoomScalePageLayoutView="0" workbookViewId="0" topLeftCell="A21">
      <selection activeCell="E35" sqref="E35"/>
    </sheetView>
  </sheetViews>
  <sheetFormatPr defaultColWidth="9.140625" defaultRowHeight="12.75"/>
  <cols>
    <col min="1" max="1" width="3.8515625" style="50" customWidth="1"/>
    <col min="2" max="2" width="51.7109375" style="50" customWidth="1"/>
    <col min="3" max="3" width="4.140625" style="51" customWidth="1"/>
    <col min="4" max="5" width="8.7109375" style="52" customWidth="1"/>
    <col min="6" max="6" width="10.140625" style="53" customWidth="1"/>
    <col min="7" max="16384" width="9.140625" style="54" customWidth="1"/>
  </cols>
  <sheetData>
    <row r="1" spans="1:6" s="52" customFormat="1" ht="12.75">
      <c r="A1" s="55" t="s">
        <v>169</v>
      </c>
      <c r="B1" s="56" t="s">
        <v>127</v>
      </c>
      <c r="C1" s="57"/>
      <c r="D1" s="58"/>
      <c r="F1" s="53"/>
    </row>
    <row r="2" spans="1:9" ht="13.5" thickBot="1">
      <c r="A2" s="67"/>
      <c r="B2" s="92"/>
      <c r="F2" s="93"/>
      <c r="H2" s="94"/>
      <c r="I2" s="94"/>
    </row>
    <row r="3" spans="1:6" ht="12.75">
      <c r="A3" s="59" t="s">
        <v>169</v>
      </c>
      <c r="B3" s="60" t="s">
        <v>170</v>
      </c>
      <c r="C3" s="61" t="s">
        <v>135</v>
      </c>
      <c r="D3" s="62"/>
      <c r="E3" s="62"/>
      <c r="F3" s="63">
        <f>$F$36</f>
        <v>0</v>
      </c>
    </row>
    <row r="4" spans="1:6" ht="12.75">
      <c r="A4" s="82"/>
      <c r="B4" s="83"/>
      <c r="C4" s="84"/>
      <c r="D4" s="85"/>
      <c r="E4" s="85"/>
      <c r="F4" s="86"/>
    </row>
    <row r="5" spans="1:6" s="52" customFormat="1" ht="16.5" customHeight="1">
      <c r="A5" s="1233" t="s">
        <v>136</v>
      </c>
      <c r="B5" s="96" t="s">
        <v>293</v>
      </c>
      <c r="C5" s="69"/>
      <c r="D5" s="1247"/>
      <c r="E5" s="1247"/>
      <c r="F5" s="1244"/>
    </row>
    <row r="6" spans="1:6" ht="12.75">
      <c r="A6" s="1233"/>
      <c r="B6" s="91" t="s">
        <v>171</v>
      </c>
      <c r="C6" s="69" t="s">
        <v>143</v>
      </c>
      <c r="D6" s="685">
        <v>7.522100000000001</v>
      </c>
      <c r="E6" s="1247"/>
      <c r="F6" s="1244">
        <f aca="true" t="shared" si="0" ref="F6:F35">+D6*E6</f>
        <v>0</v>
      </c>
    </row>
    <row r="7" spans="1:6" ht="12.75">
      <c r="A7" s="1233"/>
      <c r="B7" s="91"/>
      <c r="C7" s="69"/>
      <c r="D7" s="685"/>
      <c r="E7" s="1247"/>
      <c r="F7" s="1244"/>
    </row>
    <row r="8" spans="1:6" ht="12.75">
      <c r="A8" s="1233" t="s">
        <v>137</v>
      </c>
      <c r="B8" s="91" t="s">
        <v>1221</v>
      </c>
      <c r="C8" s="69" t="s">
        <v>143</v>
      </c>
      <c r="D8" s="685">
        <v>23.976</v>
      </c>
      <c r="E8" s="1247"/>
      <c r="F8" s="1244">
        <f>+D8*E8</f>
        <v>0</v>
      </c>
    </row>
    <row r="9" spans="1:6" ht="12.75">
      <c r="A9" s="1233"/>
      <c r="B9" s="91"/>
      <c r="C9" s="69"/>
      <c r="D9" s="685"/>
      <c r="E9" s="1247"/>
      <c r="F9" s="1244">
        <f t="shared" si="0"/>
        <v>0</v>
      </c>
    </row>
    <row r="10" spans="1:6" ht="38.25">
      <c r="A10" s="1233" t="s">
        <v>138</v>
      </c>
      <c r="B10" s="96" t="s">
        <v>348</v>
      </c>
      <c r="C10" s="69" t="s">
        <v>143</v>
      </c>
      <c r="D10" s="685">
        <v>30.880200000000002</v>
      </c>
      <c r="E10" s="1247"/>
      <c r="F10" s="1244">
        <f t="shared" si="0"/>
        <v>0</v>
      </c>
    </row>
    <row r="11" spans="1:6" ht="12.75">
      <c r="A11" s="1233"/>
      <c r="B11" s="96"/>
      <c r="C11" s="69"/>
      <c r="D11" s="685"/>
      <c r="E11" s="1247"/>
      <c r="F11" s="1244">
        <f t="shared" si="0"/>
        <v>0</v>
      </c>
    </row>
    <row r="12" spans="1:6" ht="53.25" customHeight="1">
      <c r="A12" s="1233" t="s">
        <v>140</v>
      </c>
      <c r="B12" s="96" t="s">
        <v>294</v>
      </c>
      <c r="C12" s="69" t="s">
        <v>143</v>
      </c>
      <c r="D12" s="685">
        <v>8</v>
      </c>
      <c r="E12" s="1247"/>
      <c r="F12" s="1244">
        <f t="shared" si="0"/>
        <v>0</v>
      </c>
    </row>
    <row r="13" spans="1:6" ht="12.75">
      <c r="A13" s="1233"/>
      <c r="B13" s="96"/>
      <c r="C13" s="69"/>
      <c r="D13" s="685"/>
      <c r="E13" s="1247"/>
      <c r="F13" s="1244">
        <f>+D13*E13</f>
        <v>0</v>
      </c>
    </row>
    <row r="14" spans="1:6" ht="38.25">
      <c r="A14" s="1233" t="s">
        <v>1277</v>
      </c>
      <c r="B14" s="96" t="s">
        <v>1278</v>
      </c>
      <c r="C14" s="69" t="s">
        <v>143</v>
      </c>
      <c r="D14" s="685">
        <v>1.8</v>
      </c>
      <c r="E14" s="1247"/>
      <c r="F14" s="1244">
        <f>+D14*E14</f>
        <v>0</v>
      </c>
    </row>
    <row r="15" spans="1:6" ht="12.75">
      <c r="A15" s="1233"/>
      <c r="B15" s="96"/>
      <c r="C15" s="69"/>
      <c r="D15" s="685"/>
      <c r="E15" s="1247"/>
      <c r="F15" s="1244">
        <f t="shared" si="0"/>
        <v>0</v>
      </c>
    </row>
    <row r="16" spans="1:6" ht="38.25">
      <c r="A16" s="1233" t="s">
        <v>141</v>
      </c>
      <c r="B16" s="96" t="s">
        <v>349</v>
      </c>
      <c r="C16" s="69" t="s">
        <v>143</v>
      </c>
      <c r="D16" s="685">
        <v>15.202560000000002</v>
      </c>
      <c r="E16" s="1247"/>
      <c r="F16" s="1244">
        <f t="shared" si="0"/>
        <v>0</v>
      </c>
    </row>
    <row r="17" spans="1:6" ht="12.75">
      <c r="A17" s="1233"/>
      <c r="B17" s="96"/>
      <c r="C17" s="69"/>
      <c r="D17" s="685"/>
      <c r="E17" s="1247"/>
      <c r="F17" s="1244">
        <f t="shared" si="0"/>
        <v>0</v>
      </c>
    </row>
    <row r="18" spans="1:6" ht="39.75" customHeight="1">
      <c r="A18" s="1233" t="s">
        <v>142</v>
      </c>
      <c r="B18" s="96" t="s">
        <v>350</v>
      </c>
      <c r="C18" s="69" t="s">
        <v>143</v>
      </c>
      <c r="D18" s="685">
        <v>15.552000000000001</v>
      </c>
      <c r="E18" s="1247"/>
      <c r="F18" s="1244">
        <f t="shared" si="0"/>
        <v>0</v>
      </c>
    </row>
    <row r="19" spans="1:6" ht="12.75">
      <c r="A19" s="1233"/>
      <c r="B19" s="96"/>
      <c r="C19" s="69"/>
      <c r="D19" s="685"/>
      <c r="E19" s="1247"/>
      <c r="F19" s="1244">
        <f t="shared" si="0"/>
        <v>0</v>
      </c>
    </row>
    <row r="20" spans="1:10" ht="39" customHeight="1">
      <c r="A20" s="1233" t="s">
        <v>144</v>
      </c>
      <c r="B20" s="96" t="s">
        <v>351</v>
      </c>
      <c r="C20" s="69" t="s">
        <v>143</v>
      </c>
      <c r="D20" s="685">
        <v>109.5</v>
      </c>
      <c r="E20" s="1247"/>
      <c r="F20" s="1244">
        <f t="shared" si="0"/>
        <v>0</v>
      </c>
      <c r="J20" s="94"/>
    </row>
    <row r="21" spans="1:6" ht="12.75">
      <c r="A21" s="1233"/>
      <c r="B21" s="96"/>
      <c r="C21" s="69"/>
      <c r="D21" s="685"/>
      <c r="E21" s="1247"/>
      <c r="F21" s="1244">
        <f t="shared" si="0"/>
        <v>0</v>
      </c>
    </row>
    <row r="22" spans="1:6" ht="39.75" customHeight="1">
      <c r="A22" s="1233" t="s">
        <v>146</v>
      </c>
      <c r="B22" s="96" t="s">
        <v>352</v>
      </c>
      <c r="C22" s="69" t="s">
        <v>143</v>
      </c>
      <c r="D22" s="685">
        <v>20.0634</v>
      </c>
      <c r="E22" s="1247"/>
      <c r="F22" s="1244">
        <f t="shared" si="0"/>
        <v>0</v>
      </c>
    </row>
    <row r="23" spans="1:6" ht="12.75">
      <c r="A23" s="1233"/>
      <c r="B23" s="1246"/>
      <c r="C23" s="684"/>
      <c r="D23" s="685"/>
      <c r="E23" s="1247"/>
      <c r="F23" s="1244">
        <f t="shared" si="0"/>
        <v>0</v>
      </c>
    </row>
    <row r="24" spans="1:6" ht="39" customHeight="1">
      <c r="A24" s="1233" t="s">
        <v>148</v>
      </c>
      <c r="B24" s="96" t="s">
        <v>353</v>
      </c>
      <c r="C24" s="684" t="s">
        <v>143</v>
      </c>
      <c r="D24" s="685">
        <v>8.1</v>
      </c>
      <c r="E24" s="1247"/>
      <c r="F24" s="1244">
        <f t="shared" si="0"/>
        <v>0</v>
      </c>
    </row>
    <row r="25" spans="1:6" ht="12.75">
      <c r="A25" s="1233"/>
      <c r="B25" s="1246"/>
      <c r="C25" s="684"/>
      <c r="D25" s="685"/>
      <c r="E25" s="1247"/>
      <c r="F25" s="1244">
        <f t="shared" si="0"/>
        <v>0</v>
      </c>
    </row>
    <row r="26" spans="1:6" ht="40.5" customHeight="1">
      <c r="A26" s="1233" t="s">
        <v>150</v>
      </c>
      <c r="B26" s="96" t="s">
        <v>354</v>
      </c>
      <c r="C26" s="684" t="s">
        <v>143</v>
      </c>
      <c r="D26" s="685">
        <v>6.6690000000000005</v>
      </c>
      <c r="E26" s="1247"/>
      <c r="F26" s="1244">
        <f t="shared" si="0"/>
        <v>0</v>
      </c>
    </row>
    <row r="27" spans="1:6" ht="12.75">
      <c r="A27" s="1233"/>
      <c r="B27" s="96"/>
      <c r="C27" s="684"/>
      <c r="D27" s="685"/>
      <c r="E27" s="1247"/>
      <c r="F27" s="1244">
        <f t="shared" si="0"/>
        <v>0</v>
      </c>
    </row>
    <row r="28" spans="1:6" ht="63.75">
      <c r="A28" s="1233" t="s">
        <v>151</v>
      </c>
      <c r="B28" s="96" t="s">
        <v>355</v>
      </c>
      <c r="C28" s="684" t="s">
        <v>143</v>
      </c>
      <c r="D28" s="685">
        <v>23.5</v>
      </c>
      <c r="E28" s="1247"/>
      <c r="F28" s="1244">
        <f t="shared" si="0"/>
        <v>0</v>
      </c>
    </row>
    <row r="29" spans="1:6" ht="12.75">
      <c r="A29" s="1233"/>
      <c r="B29" s="96"/>
      <c r="C29" s="684"/>
      <c r="D29" s="685"/>
      <c r="E29" s="1247"/>
      <c r="F29" s="1244"/>
    </row>
    <row r="30" spans="1:6" ht="25.5">
      <c r="A30" s="1233" t="s">
        <v>152</v>
      </c>
      <c r="B30" s="96" t="s">
        <v>186</v>
      </c>
      <c r="C30" s="69" t="s">
        <v>172</v>
      </c>
      <c r="D30" s="685">
        <v>3450</v>
      </c>
      <c r="E30" s="1247"/>
      <c r="F30" s="1244">
        <f>+D30*E30</f>
        <v>0</v>
      </c>
    </row>
    <row r="31" spans="1:6" ht="12.75">
      <c r="A31" s="1233"/>
      <c r="B31" s="96"/>
      <c r="C31" s="684"/>
      <c r="D31" s="685"/>
      <c r="E31" s="1247"/>
      <c r="F31" s="1244">
        <f t="shared" si="0"/>
        <v>0</v>
      </c>
    </row>
    <row r="32" spans="1:7" ht="12.75">
      <c r="A32" s="1233" t="s">
        <v>153</v>
      </c>
      <c r="B32" s="96" t="s">
        <v>187</v>
      </c>
      <c r="C32" s="684"/>
      <c r="D32" s="685"/>
      <c r="E32" s="1247"/>
      <c r="F32" s="1244">
        <f t="shared" si="0"/>
        <v>0</v>
      </c>
      <c r="G32" s="94"/>
    </row>
    <row r="33" spans="1:7" ht="12.75">
      <c r="A33" s="1233"/>
      <c r="B33" s="96" t="s">
        <v>173</v>
      </c>
      <c r="C33" s="684" t="s">
        <v>172</v>
      </c>
      <c r="D33" s="685">
        <v>6338</v>
      </c>
      <c r="E33" s="1247"/>
      <c r="F33" s="1244">
        <f t="shared" si="0"/>
        <v>0</v>
      </c>
      <c r="G33" s="94"/>
    </row>
    <row r="34" spans="1:6" ht="12.75">
      <c r="A34" s="1233"/>
      <c r="B34" s="1246" t="s">
        <v>174</v>
      </c>
      <c r="C34" s="684" t="s">
        <v>172</v>
      </c>
      <c r="D34" s="685">
        <v>11601</v>
      </c>
      <c r="E34" s="1247"/>
      <c r="F34" s="1244">
        <f t="shared" si="0"/>
        <v>0</v>
      </c>
    </row>
    <row r="35" spans="1:6" ht="13.5" thickBot="1">
      <c r="A35" s="1233"/>
      <c r="B35" s="96" t="s">
        <v>295</v>
      </c>
      <c r="C35" s="684" t="s">
        <v>172</v>
      </c>
      <c r="D35" s="685">
        <v>11950</v>
      </c>
      <c r="E35" s="1247"/>
      <c r="F35" s="1244">
        <f t="shared" si="0"/>
        <v>0</v>
      </c>
    </row>
    <row r="36" spans="1:6" ht="12.75">
      <c r="A36" s="59" t="s">
        <v>169</v>
      </c>
      <c r="B36" s="60" t="s">
        <v>170</v>
      </c>
      <c r="C36" s="61" t="s">
        <v>135</v>
      </c>
      <c r="D36" s="62"/>
      <c r="E36" s="62"/>
      <c r="F36" s="63">
        <f>SUM(F6:F35)</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57"/>
  </sheetPr>
  <dimension ref="A1:F49"/>
  <sheetViews>
    <sheetView showZeros="0" view="pageBreakPreview" zoomScale="160" zoomScaleNormal="120" zoomScaleSheetLayoutView="160" workbookViewId="0" topLeftCell="A1">
      <selection activeCell="E1" sqref="E1"/>
    </sheetView>
  </sheetViews>
  <sheetFormatPr defaultColWidth="9.140625" defaultRowHeight="12.75"/>
  <cols>
    <col min="1" max="1" width="3.421875" style="99" customWidth="1"/>
    <col min="2" max="2" width="50.140625" style="100" customWidth="1"/>
    <col min="3" max="3" width="5.421875" style="101" customWidth="1"/>
    <col min="4" max="4" width="8.57421875" style="102" customWidth="1"/>
    <col min="5" max="5" width="9.7109375" style="52" customWidth="1"/>
    <col min="6" max="6" width="10.28125" style="571" customWidth="1"/>
    <col min="7" max="16384" width="9.140625" style="103" customWidth="1"/>
  </cols>
  <sheetData>
    <row r="1" spans="1:6" s="52" customFormat="1" ht="12.75">
      <c r="A1" s="104" t="s">
        <v>175</v>
      </c>
      <c r="B1" s="105" t="s">
        <v>188</v>
      </c>
      <c r="C1" s="101"/>
      <c r="D1" s="102"/>
      <c r="F1" s="571"/>
    </row>
    <row r="2" spans="1:6" s="52" customFormat="1" ht="12.75">
      <c r="A2" s="106"/>
      <c r="B2" s="107"/>
      <c r="C2" s="108"/>
      <c r="D2" s="109"/>
      <c r="E2" s="110"/>
      <c r="F2" s="572"/>
    </row>
    <row r="3" spans="1:6" ht="12.75">
      <c r="A3" s="111" t="s">
        <v>175</v>
      </c>
      <c r="B3" s="112" t="s">
        <v>189</v>
      </c>
      <c r="C3" s="113" t="s">
        <v>135</v>
      </c>
      <c r="D3" s="114"/>
      <c r="E3" s="114"/>
      <c r="F3" s="573">
        <f>$F$41</f>
        <v>0</v>
      </c>
    </row>
    <row r="4" spans="1:6" ht="12.75">
      <c r="A4" s="115"/>
      <c r="B4" s="116"/>
      <c r="C4" s="117"/>
      <c r="D4" s="118"/>
      <c r="E4" s="118"/>
      <c r="F4" s="574"/>
    </row>
    <row r="5" spans="1:6" s="54" customFormat="1" ht="44.25" customHeight="1">
      <c r="A5" s="1233" t="s">
        <v>136</v>
      </c>
      <c r="B5" s="96" t="s">
        <v>300</v>
      </c>
      <c r="C5" s="98" t="s">
        <v>120</v>
      </c>
      <c r="D5" s="1247">
        <v>101</v>
      </c>
      <c r="E5" s="1247"/>
      <c r="F5" s="1244">
        <f aca="true" t="shared" si="0" ref="F5:F39">+D5*E5</f>
        <v>0</v>
      </c>
    </row>
    <row r="6" spans="1:6" s="54" customFormat="1" ht="12.75">
      <c r="A6" s="1233"/>
      <c r="B6" s="91"/>
      <c r="C6" s="98"/>
      <c r="D6" s="1247"/>
      <c r="E6" s="1247"/>
      <c r="F6" s="1244">
        <f t="shared" si="0"/>
        <v>0</v>
      </c>
    </row>
    <row r="7" spans="1:6" s="54" customFormat="1" ht="39.75" customHeight="1">
      <c r="A7" s="1233" t="s">
        <v>137</v>
      </c>
      <c r="B7" s="91" t="s">
        <v>299</v>
      </c>
      <c r="C7" s="98" t="s">
        <v>145</v>
      </c>
      <c r="D7" s="1247">
        <v>6</v>
      </c>
      <c r="E7" s="1247"/>
      <c r="F7" s="1244">
        <f t="shared" si="0"/>
        <v>0</v>
      </c>
    </row>
    <row r="8" spans="1:6" s="54" customFormat="1" ht="12.75">
      <c r="A8" s="1233"/>
      <c r="B8" s="91"/>
      <c r="C8" s="98"/>
      <c r="D8" s="1247"/>
      <c r="E8" s="1247"/>
      <c r="F8" s="1244">
        <f t="shared" si="0"/>
        <v>0</v>
      </c>
    </row>
    <row r="9" spans="1:6" s="54" customFormat="1" ht="40.5" customHeight="1">
      <c r="A9" s="1233" t="s">
        <v>138</v>
      </c>
      <c r="B9" s="91" t="s">
        <v>1222</v>
      </c>
      <c r="C9" s="98" t="s">
        <v>120</v>
      </c>
      <c r="D9" s="1247">
        <v>103.68</v>
      </c>
      <c r="E9" s="1247"/>
      <c r="F9" s="1244">
        <f t="shared" si="0"/>
        <v>0</v>
      </c>
    </row>
    <row r="10" spans="1:6" s="54" customFormat="1" ht="12.75">
      <c r="A10" s="1233"/>
      <c r="B10" s="91"/>
      <c r="C10" s="98"/>
      <c r="D10" s="1247"/>
      <c r="E10" s="1247"/>
      <c r="F10" s="1244">
        <f t="shared" si="0"/>
        <v>0</v>
      </c>
    </row>
    <row r="11" spans="1:6" s="54" customFormat="1" ht="38.25">
      <c r="A11" s="1233" t="s">
        <v>140</v>
      </c>
      <c r="B11" s="91" t="s">
        <v>1285</v>
      </c>
      <c r="C11" s="98" t="s">
        <v>120</v>
      </c>
      <c r="D11" s="1247">
        <v>47.508</v>
      </c>
      <c r="E11" s="1247"/>
      <c r="F11" s="1244">
        <f t="shared" si="0"/>
        <v>0</v>
      </c>
    </row>
    <row r="12" spans="1:6" s="54" customFormat="1" ht="12.75">
      <c r="A12" s="1233"/>
      <c r="B12" s="96"/>
      <c r="C12" s="98"/>
      <c r="D12" s="1247"/>
      <c r="E12" s="1247"/>
      <c r="F12" s="1244">
        <f t="shared" si="0"/>
        <v>0</v>
      </c>
    </row>
    <row r="13" spans="1:6" s="54" customFormat="1" ht="53.25" customHeight="1">
      <c r="A13" s="1233" t="s">
        <v>141</v>
      </c>
      <c r="B13" s="96" t="s">
        <v>1223</v>
      </c>
      <c r="C13" s="98" t="s">
        <v>120</v>
      </c>
      <c r="D13" s="1247">
        <v>498</v>
      </c>
      <c r="E13" s="1247"/>
      <c r="F13" s="1244">
        <f t="shared" si="0"/>
        <v>0</v>
      </c>
    </row>
    <row r="14" spans="1:6" s="54" customFormat="1" ht="12.75">
      <c r="A14" s="1233"/>
      <c r="B14" s="96"/>
      <c r="C14" s="98"/>
      <c r="D14" s="1247"/>
      <c r="E14" s="1247"/>
      <c r="F14" s="1244">
        <f t="shared" si="0"/>
        <v>0</v>
      </c>
    </row>
    <row r="15" spans="1:6" s="54" customFormat="1" ht="43.5" customHeight="1">
      <c r="A15" s="1233" t="s">
        <v>142</v>
      </c>
      <c r="B15" s="96" t="s">
        <v>298</v>
      </c>
      <c r="C15" s="98" t="s">
        <v>147</v>
      </c>
      <c r="D15" s="1247">
        <v>198.3</v>
      </c>
      <c r="E15" s="1247"/>
      <c r="F15" s="1244">
        <f t="shared" si="0"/>
        <v>0</v>
      </c>
    </row>
    <row r="16" spans="1:6" s="54" customFormat="1" ht="12.75">
      <c r="A16" s="1233"/>
      <c r="B16" s="91"/>
      <c r="C16" s="98"/>
      <c r="D16" s="1247"/>
      <c r="E16" s="1247"/>
      <c r="F16" s="1244">
        <f t="shared" si="0"/>
        <v>0</v>
      </c>
    </row>
    <row r="17" spans="1:6" s="54" customFormat="1" ht="42.75" customHeight="1">
      <c r="A17" s="1233" t="s">
        <v>144</v>
      </c>
      <c r="B17" s="96" t="s">
        <v>297</v>
      </c>
      <c r="C17" s="98" t="s">
        <v>120</v>
      </c>
      <c r="D17" s="1247">
        <v>172.125</v>
      </c>
      <c r="E17" s="1247"/>
      <c r="F17" s="1244">
        <f t="shared" si="0"/>
        <v>0</v>
      </c>
    </row>
    <row r="18" spans="1:6" s="54" customFormat="1" ht="12.75">
      <c r="A18" s="1233"/>
      <c r="B18" s="91"/>
      <c r="C18" s="98"/>
      <c r="D18" s="1247"/>
      <c r="E18" s="1247"/>
      <c r="F18" s="1244">
        <f t="shared" si="0"/>
        <v>0</v>
      </c>
    </row>
    <row r="19" spans="1:6" s="54" customFormat="1" ht="51">
      <c r="A19" s="1233" t="s">
        <v>146</v>
      </c>
      <c r="B19" s="96" t="s">
        <v>296</v>
      </c>
      <c r="C19" s="98" t="s">
        <v>120</v>
      </c>
      <c r="D19" s="1247">
        <v>4.9</v>
      </c>
      <c r="E19" s="1247"/>
      <c r="F19" s="1244">
        <f t="shared" si="0"/>
        <v>0</v>
      </c>
    </row>
    <row r="20" spans="1:6" s="54" customFormat="1" ht="12.75">
      <c r="A20" s="1233"/>
      <c r="B20" s="91"/>
      <c r="C20" s="98"/>
      <c r="D20" s="1247"/>
      <c r="E20" s="1247"/>
      <c r="F20" s="1244">
        <f t="shared" si="0"/>
        <v>0</v>
      </c>
    </row>
    <row r="21" spans="1:6" s="54" customFormat="1" ht="39" customHeight="1">
      <c r="A21" s="1233" t="s">
        <v>148</v>
      </c>
      <c r="B21" s="96" t="s">
        <v>1286</v>
      </c>
      <c r="C21" s="98" t="s">
        <v>120</v>
      </c>
      <c r="D21" s="1247">
        <v>43.65</v>
      </c>
      <c r="E21" s="1247"/>
      <c r="F21" s="1244">
        <f t="shared" si="0"/>
        <v>0</v>
      </c>
    </row>
    <row r="22" spans="1:6" s="54" customFormat="1" ht="12.75">
      <c r="A22" s="1233"/>
      <c r="B22" s="91"/>
      <c r="C22" s="98"/>
      <c r="D22" s="1247"/>
      <c r="E22" s="1247"/>
      <c r="F22" s="1244">
        <f t="shared" si="0"/>
        <v>0</v>
      </c>
    </row>
    <row r="23" spans="1:6" s="54" customFormat="1" ht="25.5">
      <c r="A23" s="1233" t="s">
        <v>150</v>
      </c>
      <c r="B23" s="96" t="s">
        <v>1287</v>
      </c>
      <c r="C23" s="1245" t="s">
        <v>120</v>
      </c>
      <c r="D23" s="1247">
        <v>9.28284</v>
      </c>
      <c r="E23" s="1247"/>
      <c r="F23" s="1244">
        <f t="shared" si="0"/>
        <v>0</v>
      </c>
    </row>
    <row r="24" spans="1:6" s="54" customFormat="1" ht="12.75">
      <c r="A24" s="1233"/>
      <c r="B24" s="1246"/>
      <c r="C24" s="1245"/>
      <c r="D24" s="1247"/>
      <c r="E24" s="1247"/>
      <c r="F24" s="1244">
        <f t="shared" si="0"/>
        <v>0</v>
      </c>
    </row>
    <row r="25" spans="1:6" ht="12.75">
      <c r="A25" s="1233" t="s">
        <v>151</v>
      </c>
      <c r="B25" s="100" t="s">
        <v>1288</v>
      </c>
      <c r="C25" s="101" t="s">
        <v>139</v>
      </c>
      <c r="D25" s="102">
        <v>5</v>
      </c>
      <c r="E25" s="1247"/>
      <c r="F25" s="1244">
        <f t="shared" si="0"/>
        <v>0</v>
      </c>
    </row>
    <row r="26" spans="1:6" s="54" customFormat="1" ht="12.75">
      <c r="A26" s="1233"/>
      <c r="B26" s="1246"/>
      <c r="C26" s="1245"/>
      <c r="D26" s="1247"/>
      <c r="E26" s="1247"/>
      <c r="F26" s="1244">
        <f t="shared" si="0"/>
        <v>0</v>
      </c>
    </row>
    <row r="27" spans="1:6" ht="76.5">
      <c r="A27" s="1233" t="s">
        <v>152</v>
      </c>
      <c r="B27" s="1248" t="s">
        <v>301</v>
      </c>
      <c r="C27" s="101" t="s">
        <v>120</v>
      </c>
      <c r="D27" s="102">
        <v>268.2</v>
      </c>
      <c r="E27" s="1247"/>
      <c r="F27" s="1244">
        <f t="shared" si="0"/>
        <v>0</v>
      </c>
    </row>
    <row r="28" spans="1:6" s="54" customFormat="1" ht="12.75">
      <c r="A28" s="1233"/>
      <c r="B28" s="1246"/>
      <c r="C28" s="1245"/>
      <c r="D28" s="1247"/>
      <c r="E28" s="1247"/>
      <c r="F28" s="1244">
        <f>+D28*E28</f>
        <v>0</v>
      </c>
    </row>
    <row r="29" spans="1:6" ht="76.5">
      <c r="A29" s="1233" t="s">
        <v>153</v>
      </c>
      <c r="B29" s="100" t="s">
        <v>1245</v>
      </c>
      <c r="C29" s="101" t="s">
        <v>139</v>
      </c>
      <c r="D29" s="102">
        <v>1</v>
      </c>
      <c r="E29" s="1247"/>
      <c r="F29" s="1244">
        <f>+D29*E29</f>
        <v>0</v>
      </c>
    </row>
    <row r="30" spans="1:6" s="54" customFormat="1" ht="12.75">
      <c r="A30" s="1233"/>
      <c r="B30" s="1246"/>
      <c r="C30" s="1245"/>
      <c r="D30" s="1247"/>
      <c r="E30" s="1247"/>
      <c r="F30" s="1244">
        <f t="shared" si="0"/>
        <v>0</v>
      </c>
    </row>
    <row r="31" spans="1:6" ht="76.5">
      <c r="A31" s="1233" t="s">
        <v>154</v>
      </c>
      <c r="B31" s="100" t="s">
        <v>1244</v>
      </c>
      <c r="C31" s="101" t="s">
        <v>139</v>
      </c>
      <c r="D31" s="102">
        <v>2</v>
      </c>
      <c r="E31" s="1247"/>
      <c r="F31" s="1244">
        <f t="shared" si="0"/>
        <v>0</v>
      </c>
    </row>
    <row r="32" spans="1:6" s="54" customFormat="1" ht="12.75">
      <c r="A32" s="1233"/>
      <c r="B32" s="1246"/>
      <c r="C32" s="1245"/>
      <c r="D32" s="1247"/>
      <c r="E32" s="1247"/>
      <c r="F32" s="1244">
        <f t="shared" si="0"/>
        <v>0</v>
      </c>
    </row>
    <row r="33" spans="1:6" ht="76.5">
      <c r="A33" s="1233" t="s">
        <v>155</v>
      </c>
      <c r="B33" s="100" t="s">
        <v>1243</v>
      </c>
      <c r="C33" s="101" t="s">
        <v>139</v>
      </c>
      <c r="D33" s="102">
        <v>1</v>
      </c>
      <c r="E33" s="1247"/>
      <c r="F33" s="1244">
        <f t="shared" si="0"/>
        <v>0</v>
      </c>
    </row>
    <row r="34" spans="1:6" ht="12.75">
      <c r="A34" s="1233"/>
      <c r="E34" s="1247"/>
      <c r="F34" s="1244"/>
    </row>
    <row r="35" spans="1:6" ht="76.5">
      <c r="A35" s="1233" t="s">
        <v>198</v>
      </c>
      <c r="B35" s="100" t="s">
        <v>1242</v>
      </c>
      <c r="C35" s="101" t="s">
        <v>139</v>
      </c>
      <c r="D35" s="102">
        <v>3</v>
      </c>
      <c r="E35" s="1247"/>
      <c r="F35" s="1244">
        <f t="shared" si="0"/>
        <v>0</v>
      </c>
    </row>
    <row r="36" spans="1:6" s="54" customFormat="1" ht="12.75">
      <c r="A36" s="1233"/>
      <c r="B36" s="1246"/>
      <c r="C36" s="1245"/>
      <c r="D36" s="1247"/>
      <c r="E36" s="1247"/>
      <c r="F36" s="1244">
        <f t="shared" si="0"/>
        <v>0</v>
      </c>
    </row>
    <row r="37" spans="1:6" s="54" customFormat="1" ht="12.75">
      <c r="A37" s="1233" t="s">
        <v>176</v>
      </c>
      <c r="B37" s="1246" t="s">
        <v>190</v>
      </c>
      <c r="C37" s="1245" t="s">
        <v>120</v>
      </c>
      <c r="D37" s="1247">
        <v>683.7</v>
      </c>
      <c r="E37" s="1247"/>
      <c r="F37" s="1244">
        <f t="shared" si="0"/>
        <v>0</v>
      </c>
    </row>
    <row r="38" spans="1:6" s="121" customFormat="1" ht="12.75">
      <c r="A38" s="1233"/>
      <c r="B38" s="1246"/>
      <c r="C38" s="1245"/>
      <c r="D38" s="1247"/>
      <c r="E38" s="1247"/>
      <c r="F38" s="1244">
        <f t="shared" si="0"/>
        <v>0</v>
      </c>
    </row>
    <row r="39" spans="1:6" s="54" customFormat="1" ht="25.5">
      <c r="A39" s="1233" t="s">
        <v>177</v>
      </c>
      <c r="B39" s="1246" t="s">
        <v>178</v>
      </c>
      <c r="C39" s="1245" t="s">
        <v>120</v>
      </c>
      <c r="D39" s="1247">
        <v>708.35</v>
      </c>
      <c r="E39" s="1247"/>
      <c r="F39" s="1244">
        <f t="shared" si="0"/>
        <v>0</v>
      </c>
    </row>
    <row r="40" spans="1:6" ht="12.75">
      <c r="A40" s="122"/>
      <c r="B40" s="123"/>
      <c r="C40" s="108"/>
      <c r="D40" s="109"/>
      <c r="E40" s="109"/>
      <c r="F40" s="575"/>
    </row>
    <row r="41" spans="1:6" ht="12.75">
      <c r="A41" s="111" t="s">
        <v>175</v>
      </c>
      <c r="B41" s="112" t="s">
        <v>189</v>
      </c>
      <c r="C41" s="113" t="s">
        <v>135</v>
      </c>
      <c r="D41" s="114"/>
      <c r="E41" s="114"/>
      <c r="F41" s="573">
        <f>SUM(F5:F40)</f>
        <v>0</v>
      </c>
    </row>
    <row r="47" spans="3:4" ht="12.75">
      <c r="C47" s="119"/>
      <c r="D47" s="120"/>
    </row>
    <row r="48" spans="2:4" ht="12.75">
      <c r="B48" s="124"/>
      <c r="C48" s="119"/>
      <c r="D48" s="120"/>
    </row>
    <row r="49" ht="12.75">
      <c r="B49" s="124"/>
    </row>
  </sheetData>
  <sheetProtection selectLockedCells="1" selectUnlockedCells="1"/>
  <printOptions horizontalCentered="1"/>
  <pageMargins left="0.7875" right="0.5902777777777778" top="0.9840277777777777" bottom="0.78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IV93"/>
  <sheetViews>
    <sheetView showZeros="0" view="pageBreakPreview" zoomScale="160" zoomScaleNormal="120" zoomScaleSheetLayoutView="160" zoomScalePageLayoutView="0" workbookViewId="0" topLeftCell="A1">
      <selection activeCell="E67" sqref="E67"/>
    </sheetView>
  </sheetViews>
  <sheetFormatPr defaultColWidth="9.140625" defaultRowHeight="12.75"/>
  <cols>
    <col min="1" max="1" width="5.140625" style="125" customWidth="1"/>
    <col min="2" max="2" width="47.00390625" style="126" customWidth="1"/>
    <col min="3" max="3" width="4.7109375" style="127" customWidth="1"/>
    <col min="4" max="4" width="8.140625" style="580" customWidth="1"/>
    <col min="5" max="5" width="10.28125" style="580" customWidth="1"/>
    <col min="6" max="6" width="11.7109375" style="129" customWidth="1"/>
    <col min="7" max="7" width="16.421875" style="130" customWidth="1"/>
    <col min="8" max="8" width="9.140625" style="131" customWidth="1"/>
    <col min="9" max="9" width="20.421875" style="131" customWidth="1"/>
    <col min="10" max="16384" width="9.140625" style="131" customWidth="1"/>
  </cols>
  <sheetData>
    <row r="1" spans="1:7" s="143" customFormat="1" ht="12.75">
      <c r="A1" s="137" t="s">
        <v>128</v>
      </c>
      <c r="B1" s="138" t="s">
        <v>130</v>
      </c>
      <c r="C1" s="139"/>
      <c r="D1" s="194"/>
      <c r="E1" s="194"/>
      <c r="F1" s="141"/>
      <c r="G1" s="142"/>
    </row>
    <row r="2" spans="1:7" s="143" customFormat="1" ht="12.75">
      <c r="A2" s="137"/>
      <c r="B2" s="133"/>
      <c r="C2" s="139"/>
      <c r="D2" s="194"/>
      <c r="E2" s="194"/>
      <c r="F2" s="141"/>
      <c r="G2" s="142"/>
    </row>
    <row r="3" spans="1:6" ht="12.75">
      <c r="A3" s="144" t="s">
        <v>128</v>
      </c>
      <c r="B3" s="145" t="s">
        <v>179</v>
      </c>
      <c r="C3" s="146" t="s">
        <v>135</v>
      </c>
      <c r="D3" s="199"/>
      <c r="E3" s="199"/>
      <c r="F3" s="148">
        <f>+F69</f>
        <v>0</v>
      </c>
    </row>
    <row r="4" spans="1:6" ht="12.75">
      <c r="A4" s="149"/>
      <c r="B4" s="150"/>
      <c r="C4" s="151"/>
      <c r="D4" s="576"/>
      <c r="E4" s="576"/>
      <c r="F4" s="152"/>
    </row>
    <row r="5" spans="1:110" s="158" customFormat="1" ht="25.5">
      <c r="A5" s="153" t="s">
        <v>136</v>
      </c>
      <c r="B5" s="154" t="s">
        <v>191</v>
      </c>
      <c r="C5" s="155" t="s">
        <v>143</v>
      </c>
      <c r="D5" s="349">
        <v>133.6</v>
      </c>
      <c r="E5" s="349"/>
      <c r="F5" s="136">
        <f aca="true" t="shared" si="0" ref="F5:F13">+D5*E5</f>
        <v>0</v>
      </c>
      <c r="G5" s="156"/>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row>
    <row r="6" spans="1:110" s="158" customFormat="1" ht="12.75">
      <c r="A6" s="153"/>
      <c r="B6" s="154"/>
      <c r="C6" s="155"/>
      <c r="D6" s="349"/>
      <c r="E6" s="349"/>
      <c r="F6" s="136">
        <f t="shared" si="0"/>
        <v>0</v>
      </c>
      <c r="G6" s="156"/>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row>
    <row r="7" spans="1:110" s="158" customFormat="1" ht="25.5">
      <c r="A7" s="159" t="s">
        <v>137</v>
      </c>
      <c r="B7" s="154" t="s">
        <v>192</v>
      </c>
      <c r="C7" s="155" t="s">
        <v>143</v>
      </c>
      <c r="D7" s="349">
        <v>40</v>
      </c>
      <c r="E7" s="349"/>
      <c r="F7" s="136">
        <f t="shared" si="0"/>
        <v>0</v>
      </c>
      <c r="G7" s="156"/>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row>
    <row r="8" spans="1:110" s="158" customFormat="1" ht="12.75">
      <c r="A8" s="160"/>
      <c r="B8" s="154"/>
      <c r="C8" s="155"/>
      <c r="D8" s="349"/>
      <c r="E8" s="349"/>
      <c r="F8" s="136">
        <f t="shared" si="0"/>
        <v>0</v>
      </c>
      <c r="G8" s="156"/>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row>
    <row r="9" spans="1:110" s="158" customFormat="1" ht="25.5">
      <c r="A9" s="160" t="s">
        <v>138</v>
      </c>
      <c r="B9" s="154" t="s">
        <v>302</v>
      </c>
      <c r="C9" s="155" t="s">
        <v>143</v>
      </c>
      <c r="D9" s="349">
        <v>10</v>
      </c>
      <c r="E9" s="349"/>
      <c r="F9" s="136">
        <f t="shared" si="0"/>
        <v>0</v>
      </c>
      <c r="G9" s="156"/>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row>
    <row r="10" spans="1:110" s="158" customFormat="1" ht="12.75">
      <c r="A10" s="153"/>
      <c r="B10" s="154"/>
      <c r="C10" s="155"/>
      <c r="D10" s="349"/>
      <c r="E10" s="349"/>
      <c r="F10" s="136">
        <f t="shared" si="0"/>
        <v>0</v>
      </c>
      <c r="G10" s="156"/>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row>
    <row r="11" spans="1:110" s="158" customFormat="1" ht="25.5">
      <c r="A11" s="153" t="s">
        <v>140</v>
      </c>
      <c r="B11" s="154" t="s">
        <v>303</v>
      </c>
      <c r="C11" s="155" t="s">
        <v>143</v>
      </c>
      <c r="D11" s="349">
        <v>6</v>
      </c>
      <c r="E11" s="349"/>
      <c r="F11" s="136">
        <f t="shared" si="0"/>
        <v>0</v>
      </c>
      <c r="G11" s="156"/>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row>
    <row r="12" spans="1:110" s="158" customFormat="1" ht="12.75">
      <c r="A12" s="161"/>
      <c r="B12" s="162"/>
      <c r="C12" s="155"/>
      <c r="D12" s="349"/>
      <c r="E12" s="349"/>
      <c r="F12" s="136">
        <f t="shared" si="0"/>
        <v>0</v>
      </c>
      <c r="G12" s="156"/>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row>
    <row r="13" spans="1:110" s="158" customFormat="1" ht="25.5">
      <c r="A13" s="582" t="s">
        <v>141</v>
      </c>
      <c r="B13" s="154" t="s">
        <v>304</v>
      </c>
      <c r="C13" s="155" t="s">
        <v>120</v>
      </c>
      <c r="D13" s="349">
        <v>48</v>
      </c>
      <c r="E13" s="349"/>
      <c r="F13" s="136">
        <f t="shared" si="0"/>
        <v>0</v>
      </c>
      <c r="G13" s="156"/>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row>
    <row r="14" spans="1:256" ht="12.75">
      <c r="A14" s="520"/>
      <c r="B14" s="520"/>
      <c r="C14" s="520"/>
      <c r="D14" s="1249"/>
      <c r="E14" s="1249"/>
      <c r="F14" s="520"/>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10" s="158" customFormat="1" ht="64.5" customHeight="1">
      <c r="A15" s="159" t="s">
        <v>142</v>
      </c>
      <c r="B15" s="1250" t="s">
        <v>305</v>
      </c>
      <c r="C15" s="155" t="s">
        <v>120</v>
      </c>
      <c r="D15" s="349">
        <v>300</v>
      </c>
      <c r="E15" s="349"/>
      <c r="F15" s="136">
        <f>+D15*E15</f>
        <v>0</v>
      </c>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row>
    <row r="16" spans="1:110" s="158" customFormat="1" ht="12.75">
      <c r="A16" s="161"/>
      <c r="B16" s="162"/>
      <c r="C16" s="155"/>
      <c r="D16" s="349"/>
      <c r="E16" s="349"/>
      <c r="F16" s="136">
        <f>+D16*E16</f>
        <v>0</v>
      </c>
      <c r="G16" s="156"/>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row>
    <row r="17" spans="1:110" s="158" customFormat="1" ht="63.75">
      <c r="A17" s="153" t="s">
        <v>144</v>
      </c>
      <c r="B17" s="1251" t="s">
        <v>306</v>
      </c>
      <c r="C17" s="163" t="s">
        <v>120</v>
      </c>
      <c r="D17" s="192">
        <v>120</v>
      </c>
      <c r="E17" s="192"/>
      <c r="F17" s="136">
        <f>+D17*E17</f>
        <v>0</v>
      </c>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row>
    <row r="18" spans="1:110" s="158" customFormat="1" ht="12.75">
      <c r="A18" s="153"/>
      <c r="B18" s="164"/>
      <c r="C18" s="163"/>
      <c r="D18" s="192"/>
      <c r="E18" s="192"/>
      <c r="F18" s="136"/>
      <c r="G18" s="156"/>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row>
    <row r="19" spans="1:110" s="158" customFormat="1" ht="51">
      <c r="A19" s="159" t="s">
        <v>146</v>
      </c>
      <c r="B19" s="164" t="s">
        <v>307</v>
      </c>
      <c r="C19" s="163" t="s">
        <v>120</v>
      </c>
      <c r="D19" s="192">
        <v>77</v>
      </c>
      <c r="E19" s="192"/>
      <c r="F19" s="136">
        <f aca="true" t="shared" si="1" ref="F19:F25">+D19*E19</f>
        <v>0</v>
      </c>
      <c r="G19" s="156"/>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row>
    <row r="20" spans="1:110" s="158" customFormat="1" ht="15" customHeight="1">
      <c r="A20" s="159"/>
      <c r="B20" s="164"/>
      <c r="C20" s="163"/>
      <c r="D20" s="192"/>
      <c r="E20" s="192"/>
      <c r="F20" s="136">
        <f t="shared" si="1"/>
        <v>0</v>
      </c>
      <c r="G20" s="15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row>
    <row r="21" spans="1:110" s="158" customFormat="1" ht="38.25">
      <c r="A21" s="159" t="s">
        <v>148</v>
      </c>
      <c r="B21" s="164" t="s">
        <v>308</v>
      </c>
      <c r="C21" s="163" t="s">
        <v>120</v>
      </c>
      <c r="D21" s="192">
        <v>105</v>
      </c>
      <c r="E21" s="192"/>
      <c r="F21" s="136">
        <f t="shared" si="1"/>
        <v>0</v>
      </c>
      <c r="G21" s="156"/>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row>
    <row r="22" spans="1:110" s="158" customFormat="1" ht="12.75">
      <c r="A22" s="153"/>
      <c r="B22" s="164"/>
      <c r="C22" s="163"/>
      <c r="D22" s="192"/>
      <c r="E22" s="192"/>
      <c r="F22" s="136">
        <f t="shared" si="1"/>
        <v>0</v>
      </c>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row>
    <row r="23" spans="1:110" s="158" customFormat="1" ht="25.5">
      <c r="A23" s="159" t="s">
        <v>150</v>
      </c>
      <c r="B23" s="164" t="s">
        <v>193</v>
      </c>
      <c r="C23" s="163" t="s">
        <v>120</v>
      </c>
      <c r="D23" s="192">
        <v>290</v>
      </c>
      <c r="E23" s="192"/>
      <c r="F23" s="136">
        <f t="shared" si="1"/>
        <v>0</v>
      </c>
      <c r="G23" s="156"/>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row>
    <row r="24" spans="1:110" s="158" customFormat="1" ht="12.75">
      <c r="A24" s="153"/>
      <c r="B24" s="164"/>
      <c r="C24" s="163"/>
      <c r="D24" s="192"/>
      <c r="E24" s="192"/>
      <c r="F24" s="136">
        <f t="shared" si="1"/>
        <v>0</v>
      </c>
      <c r="G24" s="156"/>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row>
    <row r="25" spans="1:110" s="158" customFormat="1" ht="25.5">
      <c r="A25" s="159" t="s">
        <v>151</v>
      </c>
      <c r="B25" s="164" t="s">
        <v>194</v>
      </c>
      <c r="C25" s="163" t="s">
        <v>120</v>
      </c>
      <c r="D25" s="192">
        <v>135</v>
      </c>
      <c r="E25" s="192"/>
      <c r="F25" s="136">
        <f t="shared" si="1"/>
        <v>0</v>
      </c>
      <c r="G25" s="156"/>
      <c r="H25" s="157" t="s">
        <v>62</v>
      </c>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row>
    <row r="26" spans="1:110" s="158" customFormat="1" ht="12.75">
      <c r="A26" s="153"/>
      <c r="B26" s="164"/>
      <c r="C26" s="163"/>
      <c r="D26" s="192"/>
      <c r="E26" s="192"/>
      <c r="F26" s="136"/>
      <c r="G26" s="156"/>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row>
    <row r="27" spans="1:110" s="158" customFormat="1" ht="25.5">
      <c r="A27" s="159" t="s">
        <v>152</v>
      </c>
      <c r="B27" s="164" t="s">
        <v>309</v>
      </c>
      <c r="C27" s="163" t="s">
        <v>120</v>
      </c>
      <c r="D27" s="192">
        <v>105</v>
      </c>
      <c r="E27" s="192"/>
      <c r="F27" s="136">
        <f>+D27*E27</f>
        <v>0</v>
      </c>
      <c r="G27" s="156"/>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row>
    <row r="28" spans="1:110" s="158" customFormat="1" ht="12.75">
      <c r="A28" s="153"/>
      <c r="B28" s="164"/>
      <c r="C28" s="163"/>
      <c r="D28" s="192"/>
      <c r="E28" s="192"/>
      <c r="F28" s="136"/>
      <c r="G28" s="156"/>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row>
    <row r="29" spans="1:110" s="158" customFormat="1" ht="51">
      <c r="A29" s="153" t="s">
        <v>153</v>
      </c>
      <c r="B29" s="164" t="s">
        <v>195</v>
      </c>
      <c r="C29" s="163" t="s">
        <v>120</v>
      </c>
      <c r="D29" s="192">
        <v>15.5</v>
      </c>
      <c r="E29" s="192"/>
      <c r="F29" s="136">
        <f aca="true" t="shared" si="2" ref="F29:F45">+D29*E29</f>
        <v>0</v>
      </c>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row>
    <row r="30" spans="1:110" s="158" customFormat="1" ht="12.75">
      <c r="A30" s="153"/>
      <c r="B30" s="164"/>
      <c r="C30" s="163"/>
      <c r="D30" s="192"/>
      <c r="E30" s="192"/>
      <c r="F30" s="136">
        <f t="shared" si="2"/>
        <v>0</v>
      </c>
      <c r="G30" s="156"/>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row>
    <row r="31" spans="1:110" s="158" customFormat="1" ht="25.5">
      <c r="A31" s="159" t="s">
        <v>154</v>
      </c>
      <c r="B31" s="164" t="s">
        <v>196</v>
      </c>
      <c r="C31" s="163" t="s">
        <v>120</v>
      </c>
      <c r="D31" s="192">
        <v>8</v>
      </c>
      <c r="E31" s="192"/>
      <c r="F31" s="136">
        <f t="shared" si="2"/>
        <v>0</v>
      </c>
      <c r="G31" s="156"/>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row>
    <row r="32" spans="1:110" s="158" customFormat="1" ht="12.75">
      <c r="A32" s="159"/>
      <c r="B32" s="164"/>
      <c r="C32" s="163"/>
      <c r="D32" s="192"/>
      <c r="E32" s="192"/>
      <c r="F32" s="136">
        <f t="shared" si="2"/>
        <v>0</v>
      </c>
      <c r="G32" s="156"/>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row>
    <row r="33" spans="1:110" s="158" customFormat="1" ht="32.25" customHeight="1">
      <c r="A33" s="160" t="s">
        <v>155</v>
      </c>
      <c r="B33" s="164" t="s">
        <v>197</v>
      </c>
      <c r="C33" s="163" t="s">
        <v>120</v>
      </c>
      <c r="D33" s="192">
        <v>6</v>
      </c>
      <c r="E33" s="192"/>
      <c r="F33" s="136">
        <f t="shared" si="2"/>
        <v>0</v>
      </c>
      <c r="G33" s="156"/>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row>
    <row r="34" spans="1:110" s="158" customFormat="1" ht="12" customHeight="1">
      <c r="A34" s="159"/>
      <c r="B34" s="164"/>
      <c r="C34" s="163"/>
      <c r="D34" s="192"/>
      <c r="E34" s="192"/>
      <c r="F34" s="136">
        <f t="shared" si="2"/>
        <v>0</v>
      </c>
      <c r="G34" s="156"/>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row>
    <row r="35" spans="1:110" s="158" customFormat="1" ht="25.5">
      <c r="A35" s="159" t="s">
        <v>198</v>
      </c>
      <c r="B35" s="164" t="s">
        <v>199</v>
      </c>
      <c r="C35" s="163" t="s">
        <v>120</v>
      </c>
      <c r="D35" s="192">
        <v>58</v>
      </c>
      <c r="E35" s="192"/>
      <c r="F35" s="136">
        <f t="shared" si="2"/>
        <v>0</v>
      </c>
      <c r="G35" s="156"/>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row>
    <row r="36" spans="1:110" s="158" customFormat="1" ht="12" customHeight="1">
      <c r="A36" s="153"/>
      <c r="B36" s="164"/>
      <c r="C36" s="163"/>
      <c r="D36" s="192"/>
      <c r="E36" s="192"/>
      <c r="F36" s="136">
        <f t="shared" si="2"/>
        <v>0</v>
      </c>
      <c r="G36" s="156"/>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row>
    <row r="37" spans="1:110" s="158" customFormat="1" ht="25.5">
      <c r="A37" s="153" t="s">
        <v>176</v>
      </c>
      <c r="B37" s="164" t="s">
        <v>310</v>
      </c>
      <c r="C37" s="163" t="s">
        <v>167</v>
      </c>
      <c r="D37" s="192">
        <v>11</v>
      </c>
      <c r="E37" s="192"/>
      <c r="F37" s="136">
        <f t="shared" si="2"/>
        <v>0</v>
      </c>
      <c r="G37" s="156"/>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row>
    <row r="38" spans="1:110" s="158" customFormat="1" ht="12.75">
      <c r="A38" s="153"/>
      <c r="B38" s="164"/>
      <c r="C38" s="163"/>
      <c r="D38" s="192"/>
      <c r="E38" s="192"/>
      <c r="F38" s="136">
        <f t="shared" si="2"/>
        <v>0</v>
      </c>
      <c r="G38" s="156"/>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row>
    <row r="39" spans="1:110" s="158" customFormat="1" ht="34.5" customHeight="1">
      <c r="A39" s="153" t="s">
        <v>177</v>
      </c>
      <c r="B39" s="165" t="s">
        <v>311</v>
      </c>
      <c r="C39" s="166"/>
      <c r="D39" s="192"/>
      <c r="E39" s="192"/>
      <c r="F39" s="136">
        <f t="shared" si="2"/>
        <v>0</v>
      </c>
      <c r="G39" s="156"/>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row>
    <row r="40" spans="1:110" s="158" customFormat="1" ht="12.75" customHeight="1">
      <c r="A40" s="153" t="s">
        <v>165</v>
      </c>
      <c r="B40" s="165" t="s">
        <v>63</v>
      </c>
      <c r="C40" s="166" t="s">
        <v>145</v>
      </c>
      <c r="D40" s="192">
        <v>2</v>
      </c>
      <c r="E40" s="192"/>
      <c r="F40" s="136">
        <f t="shared" si="2"/>
        <v>0</v>
      </c>
      <c r="G40" s="156"/>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row>
    <row r="41" spans="1:110" s="158" customFormat="1" ht="12.75" customHeight="1">
      <c r="A41" s="153" t="s">
        <v>166</v>
      </c>
      <c r="B41" s="165" t="s">
        <v>64</v>
      </c>
      <c r="C41" s="166" t="s">
        <v>145</v>
      </c>
      <c r="D41" s="192">
        <v>4</v>
      </c>
      <c r="E41" s="192"/>
      <c r="F41" s="136">
        <f t="shared" si="2"/>
        <v>0</v>
      </c>
      <c r="G41" s="156"/>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row>
    <row r="42" spans="1:110" s="158" customFormat="1" ht="12.75">
      <c r="A42" s="153"/>
      <c r="B42" s="165"/>
      <c r="C42" s="166"/>
      <c r="D42" s="192"/>
      <c r="E42" s="192"/>
      <c r="F42" s="136">
        <f t="shared" si="2"/>
        <v>0</v>
      </c>
      <c r="G42" s="156"/>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row>
    <row r="43" spans="1:110" s="158" customFormat="1" ht="25.5">
      <c r="A43" s="153" t="s">
        <v>200</v>
      </c>
      <c r="B43" s="165" t="s">
        <v>312</v>
      </c>
      <c r="C43" s="166" t="s">
        <v>65</v>
      </c>
      <c r="D43" s="192">
        <v>7</v>
      </c>
      <c r="E43" s="192"/>
      <c r="F43" s="136">
        <f t="shared" si="2"/>
        <v>0</v>
      </c>
      <c r="G43" s="15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row>
    <row r="44" spans="1:7" s="157" customFormat="1" ht="12.75">
      <c r="A44" s="153"/>
      <c r="B44" s="167"/>
      <c r="C44" s="163"/>
      <c r="D44" s="192"/>
      <c r="E44" s="192"/>
      <c r="F44" s="136">
        <f t="shared" si="2"/>
        <v>0</v>
      </c>
      <c r="G44" s="168"/>
    </row>
    <row r="45" spans="1:110" s="158" customFormat="1" ht="80.25" customHeight="1">
      <c r="A45" s="698" t="s">
        <v>201</v>
      </c>
      <c r="B45" s="169" t="s">
        <v>202</v>
      </c>
      <c r="C45" s="163" t="s">
        <v>120</v>
      </c>
      <c r="D45" s="192">
        <v>789.4</v>
      </c>
      <c r="E45" s="192"/>
      <c r="F45" s="136">
        <f t="shared" si="2"/>
        <v>0</v>
      </c>
      <c r="G45" s="156"/>
      <c r="H45" s="157"/>
      <c r="I45" s="157"/>
      <c r="J45" s="157"/>
      <c r="K45" s="157"/>
      <c r="L45" s="157"/>
      <c r="M45" s="157">
        <f>2.45*2</f>
        <v>4.9</v>
      </c>
      <c r="N45" s="157">
        <v>2.82</v>
      </c>
      <c r="O45" s="157">
        <f>+M45*N45</f>
        <v>13.818</v>
      </c>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row>
    <row r="46" spans="1:110" s="158" customFormat="1" ht="12.75" customHeight="1">
      <c r="A46" s="153"/>
      <c r="B46" s="169"/>
      <c r="C46" s="163"/>
      <c r="D46" s="192"/>
      <c r="E46" s="192"/>
      <c r="F46" s="136"/>
      <c r="G46" s="156"/>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row>
    <row r="47" spans="1:110" s="158" customFormat="1" ht="51">
      <c r="A47" s="1233" t="s">
        <v>203</v>
      </c>
      <c r="B47" s="96" t="s">
        <v>313</v>
      </c>
      <c r="C47" s="684" t="s">
        <v>120</v>
      </c>
      <c r="D47" s="685">
        <v>100</v>
      </c>
      <c r="E47" s="1252"/>
      <c r="F47" s="583">
        <f>+D47*E47</f>
        <v>0</v>
      </c>
      <c r="G47" s="156"/>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row>
    <row r="48" spans="1:110" s="158" customFormat="1" ht="12.75" customHeight="1">
      <c r="A48" s="1253"/>
      <c r="B48" s="170"/>
      <c r="C48" s="1254"/>
      <c r="D48" s="1255"/>
      <c r="E48" s="1256"/>
      <c r="F48" s="171"/>
      <c r="G48" s="156"/>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row>
    <row r="49" spans="1:110" s="158" customFormat="1" ht="102">
      <c r="A49" s="220" t="s">
        <v>20</v>
      </c>
      <c r="B49" s="1257" t="s">
        <v>1274</v>
      </c>
      <c r="C49" s="98" t="s">
        <v>120</v>
      </c>
      <c r="D49" s="584">
        <v>67.5</v>
      </c>
      <c r="E49" s="584"/>
      <c r="F49" s="583">
        <f aca="true" t="shared" si="3" ref="F49:F65">+D49*E49</f>
        <v>0</v>
      </c>
      <c r="G49" s="156"/>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row>
    <row r="50" spans="1:110" s="158" customFormat="1" ht="12.75" customHeight="1">
      <c r="A50" s="1253"/>
      <c r="B50" s="170"/>
      <c r="C50" s="1254"/>
      <c r="D50" s="1255"/>
      <c r="E50" s="1256"/>
      <c r="F50" s="171">
        <f t="shared" si="3"/>
        <v>0</v>
      </c>
      <c r="G50" s="156"/>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row>
    <row r="51" spans="1:110" s="158" customFormat="1" ht="86.25" customHeight="1">
      <c r="A51" s="159" t="s">
        <v>22</v>
      </c>
      <c r="B51" s="169" t="s">
        <v>1289</v>
      </c>
      <c r="C51" s="163" t="s">
        <v>120</v>
      </c>
      <c r="D51" s="192">
        <v>445</v>
      </c>
      <c r="E51" s="191"/>
      <c r="F51" s="136">
        <f t="shared" si="3"/>
        <v>0</v>
      </c>
      <c r="G51" s="156"/>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row>
    <row r="52" spans="1:110" s="158" customFormat="1" ht="12.75">
      <c r="A52" s="153"/>
      <c r="B52" s="164"/>
      <c r="C52" s="163"/>
      <c r="D52" s="192"/>
      <c r="E52" s="577"/>
      <c r="F52" s="136">
        <f t="shared" si="3"/>
        <v>0</v>
      </c>
      <c r="G52" s="156"/>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row>
    <row r="53" spans="1:110" s="158" customFormat="1" ht="89.25" customHeight="1">
      <c r="A53" s="153" t="s">
        <v>23</v>
      </c>
      <c r="B53" s="169" t="s">
        <v>1290</v>
      </c>
      <c r="C53" s="163" t="s">
        <v>120</v>
      </c>
      <c r="D53" s="192">
        <v>53.5</v>
      </c>
      <c r="E53" s="191"/>
      <c r="F53" s="136">
        <f t="shared" si="3"/>
        <v>0</v>
      </c>
      <c r="G53" s="156"/>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row>
    <row r="54" spans="1:110" s="158" customFormat="1" ht="14.25" customHeight="1">
      <c r="A54" s="153"/>
      <c r="B54" s="169"/>
      <c r="C54" s="163"/>
      <c r="D54" s="192"/>
      <c r="E54" s="577"/>
      <c r="F54" s="136">
        <f t="shared" si="3"/>
        <v>0</v>
      </c>
      <c r="G54" s="156"/>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row>
    <row r="55" spans="1:110" s="158" customFormat="1" ht="91.5" customHeight="1">
      <c r="A55" s="153" t="s">
        <v>204</v>
      </c>
      <c r="B55" s="169" t="s">
        <v>357</v>
      </c>
      <c r="C55" s="163" t="s">
        <v>120</v>
      </c>
      <c r="D55" s="192">
        <v>27</v>
      </c>
      <c r="E55" s="191"/>
      <c r="F55" s="136">
        <f t="shared" si="3"/>
        <v>0</v>
      </c>
      <c r="G55" s="156"/>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row>
    <row r="56" spans="1:110" s="158" customFormat="1" ht="12.75">
      <c r="A56" s="153"/>
      <c r="B56" s="169"/>
      <c r="C56" s="163"/>
      <c r="D56" s="192"/>
      <c r="E56" s="577"/>
      <c r="F56" s="136">
        <f t="shared" si="3"/>
        <v>0</v>
      </c>
      <c r="G56" s="156"/>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row>
    <row r="57" spans="1:110" s="158" customFormat="1" ht="87" customHeight="1">
      <c r="A57" s="153" t="s">
        <v>205</v>
      </c>
      <c r="B57" s="169" t="s">
        <v>358</v>
      </c>
      <c r="C57" s="163" t="s">
        <v>120</v>
      </c>
      <c r="D57" s="192">
        <v>102</v>
      </c>
      <c r="E57" s="191"/>
      <c r="F57" s="136">
        <f t="shared" si="3"/>
        <v>0</v>
      </c>
      <c r="G57" s="156"/>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row>
    <row r="58" spans="1:110" s="158" customFormat="1" ht="15" customHeight="1">
      <c r="A58" s="153"/>
      <c r="B58" s="169"/>
      <c r="C58" s="163"/>
      <c r="D58" s="192"/>
      <c r="E58" s="577"/>
      <c r="F58" s="136">
        <f t="shared" si="3"/>
        <v>0</v>
      </c>
      <c r="G58" s="156"/>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row>
    <row r="59" spans="1:110" s="158" customFormat="1" ht="91.5" customHeight="1">
      <c r="A59" s="153" t="s">
        <v>206</v>
      </c>
      <c r="B59" s="169" t="s">
        <v>1291</v>
      </c>
      <c r="C59" s="163" t="s">
        <v>120</v>
      </c>
      <c r="D59" s="192">
        <v>13</v>
      </c>
      <c r="E59" s="191"/>
      <c r="F59" s="136">
        <f t="shared" si="3"/>
        <v>0</v>
      </c>
      <c r="G59" s="156"/>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row>
    <row r="60" spans="1:110" s="158" customFormat="1" ht="15.75" customHeight="1">
      <c r="A60" s="153"/>
      <c r="B60" s="169"/>
      <c r="C60" s="163"/>
      <c r="D60" s="192"/>
      <c r="E60" s="577"/>
      <c r="F60" s="136">
        <f t="shared" si="3"/>
        <v>0</v>
      </c>
      <c r="G60" s="156"/>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row>
    <row r="61" spans="1:110" s="158" customFormat="1" ht="87.75" customHeight="1">
      <c r="A61" s="153" t="s">
        <v>207</v>
      </c>
      <c r="B61" s="169" t="s">
        <v>359</v>
      </c>
      <c r="C61" s="163" t="s">
        <v>120</v>
      </c>
      <c r="D61" s="192">
        <v>27</v>
      </c>
      <c r="E61" s="191"/>
      <c r="F61" s="136">
        <f t="shared" si="3"/>
        <v>0</v>
      </c>
      <c r="G61" s="156"/>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row>
    <row r="62" spans="1:110" s="158" customFormat="1" ht="12.75">
      <c r="A62" s="153"/>
      <c r="B62" s="164"/>
      <c r="C62" s="163"/>
      <c r="D62" s="192"/>
      <c r="E62" s="577"/>
      <c r="F62" s="136">
        <f t="shared" si="3"/>
        <v>0</v>
      </c>
      <c r="G62" s="156"/>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7"/>
      <c r="DF62" s="157"/>
    </row>
    <row r="63" spans="1:110" s="158" customFormat="1" ht="101.25" customHeight="1">
      <c r="A63" s="153" t="s">
        <v>208</v>
      </c>
      <c r="B63" s="169" t="s">
        <v>360</v>
      </c>
      <c r="C63" s="163" t="s">
        <v>120</v>
      </c>
      <c r="D63" s="192">
        <v>89.54</v>
      </c>
      <c r="E63" s="191"/>
      <c r="F63" s="136">
        <f t="shared" si="3"/>
        <v>0</v>
      </c>
      <c r="G63" s="172"/>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row>
    <row r="64" spans="1:110" s="158" customFormat="1" ht="12.75">
      <c r="A64" s="153"/>
      <c r="B64" s="164"/>
      <c r="C64" s="163"/>
      <c r="D64" s="192"/>
      <c r="E64" s="192"/>
      <c r="F64" s="136">
        <f t="shared" si="3"/>
        <v>0</v>
      </c>
      <c r="G64" s="156"/>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57"/>
      <c r="DF64" s="157"/>
    </row>
    <row r="65" spans="1:110" s="158" customFormat="1" ht="90" customHeight="1">
      <c r="A65" s="153" t="s">
        <v>209</v>
      </c>
      <c r="B65" s="169" t="s">
        <v>361</v>
      </c>
      <c r="C65" s="163" t="s">
        <v>120</v>
      </c>
      <c r="D65" s="192">
        <v>79.4</v>
      </c>
      <c r="E65" s="192"/>
      <c r="F65" s="136">
        <f t="shared" si="3"/>
        <v>0</v>
      </c>
      <c r="G65" s="156"/>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row>
    <row r="66" spans="1:110" s="158" customFormat="1" ht="12.75">
      <c r="A66" s="153"/>
      <c r="B66" s="164"/>
      <c r="C66" s="163"/>
      <c r="D66" s="192"/>
      <c r="E66" s="192"/>
      <c r="F66" s="136"/>
      <c r="G66" s="156"/>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row>
    <row r="67" spans="1:10" s="157" customFormat="1" ht="53.25" customHeight="1">
      <c r="A67" s="153" t="s">
        <v>210</v>
      </c>
      <c r="B67" s="173" t="s">
        <v>66</v>
      </c>
      <c r="C67" s="163" t="s">
        <v>67</v>
      </c>
      <c r="D67" s="192">
        <v>751.8</v>
      </c>
      <c r="E67" s="192"/>
      <c r="F67" s="136">
        <f>+D67*E67</f>
        <v>0</v>
      </c>
      <c r="G67" s="174"/>
      <c r="H67" s="175"/>
      <c r="I67" s="176"/>
      <c r="J67" s="176"/>
    </row>
    <row r="68" spans="1:7" s="157" customFormat="1" ht="12.75">
      <c r="A68" s="153"/>
      <c r="B68" s="173"/>
      <c r="C68" s="177"/>
      <c r="D68" s="578"/>
      <c r="E68" s="578"/>
      <c r="F68" s="178"/>
      <c r="G68" s="168"/>
    </row>
    <row r="69" spans="1:6" ht="12.75">
      <c r="A69" s="179" t="s">
        <v>68</v>
      </c>
      <c r="B69" s="180" t="s">
        <v>179</v>
      </c>
      <c r="C69" s="181" t="s">
        <v>135</v>
      </c>
      <c r="D69" s="579"/>
      <c r="E69" s="579"/>
      <c r="F69" s="182">
        <f>SUM(F5:F68)</f>
        <v>0</v>
      </c>
    </row>
    <row r="71" spans="1:6" ht="12.75">
      <c r="A71" s="183"/>
      <c r="B71" s="184"/>
      <c r="C71" s="185"/>
      <c r="D71" s="581"/>
      <c r="E71" s="581"/>
      <c r="F71" s="187"/>
    </row>
    <row r="72" spans="1:6" ht="12.75">
      <c r="A72" s="183"/>
      <c r="B72" s="184"/>
      <c r="D72" s="581"/>
      <c r="E72" s="581"/>
      <c r="F72" s="187"/>
    </row>
    <row r="73" spans="1:6" ht="12.75">
      <c r="A73" s="183"/>
      <c r="B73" s="184"/>
      <c r="D73" s="581"/>
      <c r="E73" s="581"/>
      <c r="F73" s="187"/>
    </row>
    <row r="74" spans="1:6" ht="12.75">
      <c r="A74" s="183"/>
      <c r="B74" s="184"/>
      <c r="D74" s="581"/>
      <c r="E74" s="581"/>
      <c r="F74" s="187"/>
    </row>
    <row r="75" spans="1:6" ht="12.75">
      <c r="A75" s="183"/>
      <c r="B75" s="184"/>
      <c r="D75" s="581"/>
      <c r="E75" s="581"/>
      <c r="F75" s="187"/>
    </row>
    <row r="76" spans="2:4" ht="12.75">
      <c r="B76" s="184"/>
      <c r="D76" s="581"/>
    </row>
    <row r="77" spans="2:4" ht="12.75">
      <c r="B77" s="184"/>
      <c r="D77" s="581"/>
    </row>
    <row r="78" spans="1:110" s="188" customFormat="1" ht="12.75">
      <c r="A78" s="125"/>
      <c r="B78" s="184"/>
      <c r="C78" s="127"/>
      <c r="D78" s="581"/>
      <c r="E78" s="580"/>
      <c r="F78" s="129"/>
      <c r="G78" s="130"/>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row>
    <row r="79" spans="1:110" s="188" customFormat="1" ht="12.75">
      <c r="A79" s="125"/>
      <c r="B79" s="184"/>
      <c r="C79" s="127"/>
      <c r="D79" s="581"/>
      <c r="E79" s="580"/>
      <c r="F79" s="129"/>
      <c r="G79" s="130"/>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row>
    <row r="80" spans="2:4" ht="12.75">
      <c r="B80" s="184"/>
      <c r="D80" s="581"/>
    </row>
    <row r="81" spans="2:4" ht="12.75">
      <c r="B81" s="184"/>
      <c r="D81" s="581"/>
    </row>
    <row r="82" spans="2:4" ht="12.75">
      <c r="B82" s="184"/>
      <c r="D82" s="581"/>
    </row>
    <row r="83" spans="2:4" ht="12.75">
      <c r="B83" s="184"/>
      <c r="D83" s="581"/>
    </row>
    <row r="84" spans="2:4" ht="12.75">
      <c r="B84" s="184"/>
      <c r="D84" s="581"/>
    </row>
    <row r="85" spans="2:4" ht="12.75">
      <c r="B85" s="184"/>
      <c r="D85" s="581"/>
    </row>
    <row r="86" spans="2:4" ht="12.75">
      <c r="B86" s="184"/>
      <c r="D86" s="581"/>
    </row>
    <row r="87" spans="2:4" ht="12.75">
      <c r="B87" s="184"/>
      <c r="D87" s="581"/>
    </row>
    <row r="88" spans="2:4" ht="12.75">
      <c r="B88" s="184"/>
      <c r="D88" s="581"/>
    </row>
    <row r="89" spans="2:4" ht="12.75">
      <c r="B89" s="184"/>
      <c r="D89" s="581"/>
    </row>
    <row r="90" spans="2:4" ht="12.75">
      <c r="B90" s="184"/>
      <c r="D90" s="581"/>
    </row>
    <row r="91" ht="12.75">
      <c r="B91" s="184"/>
    </row>
    <row r="93" ht="12.75">
      <c r="B93" s="189"/>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50"/>
  </sheetPr>
  <dimension ref="A1:DF59"/>
  <sheetViews>
    <sheetView showZeros="0" view="pageBreakPreview" zoomScale="160" zoomScaleNormal="120" zoomScaleSheetLayoutView="160" zoomScalePageLayoutView="0" workbookViewId="0" topLeftCell="A1">
      <selection activeCell="E38" sqref="E38"/>
    </sheetView>
  </sheetViews>
  <sheetFormatPr defaultColWidth="9.140625" defaultRowHeight="12.75"/>
  <cols>
    <col min="1" max="1" width="4.00390625" style="190" customWidth="1"/>
    <col min="2" max="2" width="46.28125" style="133" customWidth="1"/>
    <col min="3" max="3" width="4.7109375" style="134" customWidth="1"/>
    <col min="4" max="4" width="7.57421875" style="191" customWidth="1"/>
    <col min="5" max="5" width="10.7109375" style="191" customWidth="1"/>
    <col min="6" max="6" width="10.7109375" style="192" customWidth="1"/>
    <col min="7" max="7" width="16.421875" style="168" customWidth="1"/>
    <col min="8" max="8" width="9.140625" style="157" customWidth="1"/>
    <col min="9" max="9" width="20.421875" style="157" customWidth="1"/>
    <col min="10" max="16384" width="9.140625" style="157" customWidth="1"/>
  </cols>
  <sheetData>
    <row r="1" spans="1:7" s="197" customFormat="1" ht="12.75">
      <c r="A1" s="193" t="s">
        <v>129</v>
      </c>
      <c r="B1" s="138" t="s">
        <v>212</v>
      </c>
      <c r="C1" s="139"/>
      <c r="D1" s="194"/>
      <c r="E1" s="194"/>
      <c r="F1" s="195"/>
      <c r="G1" s="196"/>
    </row>
    <row r="2" spans="1:7" s="197" customFormat="1" ht="12.75">
      <c r="A2" s="193"/>
      <c r="B2" s="138"/>
      <c r="C2" s="139"/>
      <c r="D2" s="194"/>
      <c r="E2" s="194"/>
      <c r="F2" s="195"/>
      <c r="G2" s="196"/>
    </row>
    <row r="3" spans="1:6" ht="12.75">
      <c r="A3" s="198" t="s">
        <v>129</v>
      </c>
      <c r="B3" s="145" t="s">
        <v>213</v>
      </c>
      <c r="C3" s="146" t="s">
        <v>135</v>
      </c>
      <c r="D3" s="199"/>
      <c r="E3" s="199"/>
      <c r="F3" s="200">
        <f>+F35</f>
        <v>0</v>
      </c>
    </row>
    <row r="4" spans="1:7" s="197" customFormat="1" ht="12.75">
      <c r="A4" s="193"/>
      <c r="B4" s="201"/>
      <c r="C4" s="139"/>
      <c r="D4" s="194"/>
      <c r="E4" s="194"/>
      <c r="F4" s="195"/>
      <c r="G4" s="196"/>
    </row>
    <row r="5" spans="1:110" s="158" customFormat="1" ht="12.75">
      <c r="A5" s="190" t="s">
        <v>136</v>
      </c>
      <c r="B5" s="205" t="s">
        <v>211</v>
      </c>
      <c r="C5" s="203" t="s">
        <v>139</v>
      </c>
      <c r="D5" s="204">
        <v>4</v>
      </c>
      <c r="E5" s="204"/>
      <c r="F5" s="192">
        <f aca="true" t="shared" si="0" ref="F5:F25">+D5*E5</f>
        <v>0</v>
      </c>
      <c r="G5" s="156"/>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row>
    <row r="6" spans="1:110" s="158" customFormat="1" ht="12.75">
      <c r="A6" s="190"/>
      <c r="B6" s="202"/>
      <c r="C6" s="203"/>
      <c r="D6" s="204"/>
      <c r="E6" s="204"/>
      <c r="F6" s="192">
        <f t="shared" si="0"/>
        <v>0</v>
      </c>
      <c r="G6" s="156"/>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row>
    <row r="7" spans="1:110" s="158" customFormat="1" ht="76.5">
      <c r="A7" s="190" t="s">
        <v>137</v>
      </c>
      <c r="B7" s="387" t="s">
        <v>1292</v>
      </c>
      <c r="C7" s="203" t="s">
        <v>147</v>
      </c>
      <c r="D7" s="204">
        <v>23</v>
      </c>
      <c r="E7" s="204"/>
      <c r="F7" s="192">
        <f t="shared" si="0"/>
        <v>0</v>
      </c>
      <c r="G7" s="156"/>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row>
    <row r="8" spans="1:110" s="158" customFormat="1" ht="12.75">
      <c r="A8" s="206"/>
      <c r="B8" s="1258"/>
      <c r="C8" s="203"/>
      <c r="D8" s="204"/>
      <c r="E8" s="204"/>
      <c r="F8" s="192">
        <f t="shared" si="0"/>
        <v>0</v>
      </c>
      <c r="G8" s="156"/>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row>
    <row r="9" spans="1:110" s="158" customFormat="1" ht="63.75">
      <c r="A9" s="206" t="s">
        <v>138</v>
      </c>
      <c r="B9" s="387" t="s">
        <v>214</v>
      </c>
      <c r="C9" s="203" t="s">
        <v>147</v>
      </c>
      <c r="D9" s="204">
        <v>8.5</v>
      </c>
      <c r="E9" s="204"/>
      <c r="F9" s="192">
        <f t="shared" si="0"/>
        <v>0</v>
      </c>
      <c r="G9" s="156"/>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row>
    <row r="10" spans="1:110" s="158" customFormat="1" ht="12.75">
      <c r="A10" s="206"/>
      <c r="B10" s="1258"/>
      <c r="C10" s="203"/>
      <c r="D10" s="204"/>
      <c r="E10" s="204"/>
      <c r="F10" s="192">
        <f t="shared" si="0"/>
        <v>0</v>
      </c>
      <c r="G10" s="156"/>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row>
    <row r="11" spans="1:110" s="158" customFormat="1" ht="63.75">
      <c r="A11" s="206" t="s">
        <v>140</v>
      </c>
      <c r="B11" s="1258" t="s">
        <v>1293</v>
      </c>
      <c r="C11" s="203" t="s">
        <v>147</v>
      </c>
      <c r="D11" s="204">
        <v>9</v>
      </c>
      <c r="E11" s="204"/>
      <c r="F11" s="192">
        <f t="shared" si="0"/>
        <v>0</v>
      </c>
      <c r="G11" s="156"/>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row>
    <row r="12" spans="1:110" s="158" customFormat="1" ht="12.75">
      <c r="A12" s="206"/>
      <c r="B12" s="1258"/>
      <c r="C12" s="203"/>
      <c r="D12" s="204"/>
      <c r="E12" s="204"/>
      <c r="F12" s="192">
        <f t="shared" si="0"/>
        <v>0</v>
      </c>
      <c r="G12" s="156"/>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row>
    <row r="13" spans="1:110" s="158" customFormat="1" ht="38.25">
      <c r="A13" s="206" t="s">
        <v>141</v>
      </c>
      <c r="B13" s="387" t="s">
        <v>215</v>
      </c>
      <c r="C13" s="203" t="s">
        <v>147</v>
      </c>
      <c r="D13" s="204">
        <v>10</v>
      </c>
      <c r="E13" s="204"/>
      <c r="F13" s="192">
        <f t="shared" si="0"/>
        <v>0</v>
      </c>
      <c r="G13" s="156"/>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row>
    <row r="14" spans="1:110" s="158" customFormat="1" ht="12.75">
      <c r="A14" s="206"/>
      <c r="B14" s="1258"/>
      <c r="C14" s="203"/>
      <c r="D14" s="204"/>
      <c r="E14" s="204"/>
      <c r="F14" s="192">
        <f t="shared" si="0"/>
        <v>0</v>
      </c>
      <c r="G14" s="156"/>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row>
    <row r="15" spans="1:110" s="158" customFormat="1" ht="51">
      <c r="A15" s="190" t="s">
        <v>142</v>
      </c>
      <c r="B15" s="1259" t="s">
        <v>314</v>
      </c>
      <c r="C15" s="134" t="s">
        <v>139</v>
      </c>
      <c r="D15" s="191">
        <v>2</v>
      </c>
      <c r="E15" s="191"/>
      <c r="F15" s="192">
        <f t="shared" si="0"/>
        <v>0</v>
      </c>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row>
    <row r="16" spans="1:110" s="158" customFormat="1" ht="14.25" customHeight="1">
      <c r="A16" s="190"/>
      <c r="B16" s="1259"/>
      <c r="C16" s="134"/>
      <c r="D16" s="191"/>
      <c r="E16" s="191"/>
      <c r="F16" s="192">
        <f t="shared" si="0"/>
        <v>0</v>
      </c>
      <c r="G16" s="156"/>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row>
    <row r="17" spans="1:110" s="158" customFormat="1" ht="45.75" customHeight="1">
      <c r="A17" s="190" t="s">
        <v>144</v>
      </c>
      <c r="B17" s="1259" t="s">
        <v>315</v>
      </c>
      <c r="C17" s="134" t="s">
        <v>139</v>
      </c>
      <c r="D17" s="191">
        <v>1</v>
      </c>
      <c r="E17" s="191"/>
      <c r="F17" s="192">
        <f t="shared" si="0"/>
        <v>0</v>
      </c>
      <c r="G17" s="15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row>
    <row r="18" spans="1:110" s="158" customFormat="1" ht="14.25" customHeight="1">
      <c r="A18" s="190"/>
      <c r="B18" s="1259"/>
      <c r="C18" s="134"/>
      <c r="D18" s="191"/>
      <c r="E18" s="191"/>
      <c r="F18" s="192">
        <f t="shared" si="0"/>
        <v>0</v>
      </c>
      <c r="G18" s="156"/>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row>
    <row r="19" spans="1:110" s="158" customFormat="1" ht="44.25" customHeight="1">
      <c r="A19" s="190" t="s">
        <v>146</v>
      </c>
      <c r="B19" s="1259" t="s">
        <v>316</v>
      </c>
      <c r="C19" s="134" t="s">
        <v>139</v>
      </c>
      <c r="D19" s="191">
        <v>3</v>
      </c>
      <c r="E19" s="191"/>
      <c r="F19" s="192">
        <f t="shared" si="0"/>
        <v>0</v>
      </c>
      <c r="G19" s="156"/>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row>
    <row r="20" spans="1:110" s="158" customFormat="1" ht="12.75">
      <c r="A20" s="190"/>
      <c r="B20" s="1259"/>
      <c r="C20" s="134"/>
      <c r="D20" s="191"/>
      <c r="E20" s="191"/>
      <c r="F20" s="192">
        <f t="shared" si="0"/>
        <v>0</v>
      </c>
      <c r="G20" s="15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row>
    <row r="21" spans="1:110" s="158" customFormat="1" ht="51">
      <c r="A21" s="190" t="s">
        <v>148</v>
      </c>
      <c r="B21" s="1259" t="s">
        <v>1294</v>
      </c>
      <c r="C21" s="134" t="s">
        <v>139</v>
      </c>
      <c r="D21" s="191">
        <v>8</v>
      </c>
      <c r="E21" s="191"/>
      <c r="F21" s="192">
        <f t="shared" si="0"/>
        <v>0</v>
      </c>
      <c r="G21" s="156"/>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row>
    <row r="22" spans="1:110" s="158" customFormat="1" ht="12.75">
      <c r="A22" s="190"/>
      <c r="B22" s="1259"/>
      <c r="C22" s="134"/>
      <c r="D22" s="191"/>
      <c r="E22" s="191"/>
      <c r="F22" s="192">
        <f t="shared" si="0"/>
        <v>0</v>
      </c>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row>
    <row r="23" spans="1:110" s="158" customFormat="1" ht="25.5">
      <c r="A23" s="190" t="s">
        <v>150</v>
      </c>
      <c r="B23" s="1259" t="s">
        <v>216</v>
      </c>
      <c r="C23" s="134" t="s">
        <v>139</v>
      </c>
      <c r="D23" s="191">
        <v>3</v>
      </c>
      <c r="E23" s="191"/>
      <c r="F23" s="192">
        <f t="shared" si="0"/>
        <v>0</v>
      </c>
      <c r="G23" s="156"/>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row>
    <row r="24" spans="1:110" s="158" customFormat="1" ht="12.75">
      <c r="A24" s="190"/>
      <c r="B24" s="1259"/>
      <c r="C24" s="134"/>
      <c r="D24" s="191"/>
      <c r="E24" s="191"/>
      <c r="F24" s="192">
        <f t="shared" si="0"/>
        <v>0</v>
      </c>
      <c r="G24" s="156"/>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row>
    <row r="25" spans="1:110" s="158" customFormat="1" ht="38.25">
      <c r="A25" s="190" t="s">
        <v>151</v>
      </c>
      <c r="B25" s="611" t="s">
        <v>217</v>
      </c>
      <c r="C25" s="134" t="s">
        <v>139</v>
      </c>
      <c r="D25" s="191">
        <v>1</v>
      </c>
      <c r="E25" s="191"/>
      <c r="F25" s="192">
        <f t="shared" si="0"/>
        <v>0</v>
      </c>
      <c r="G25" s="156"/>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row>
    <row r="26" spans="1:110" s="158" customFormat="1" ht="12.75">
      <c r="A26" s="190"/>
      <c r="B26" s="611"/>
      <c r="C26" s="134"/>
      <c r="D26" s="191"/>
      <c r="E26" s="191"/>
      <c r="F26" s="192"/>
      <c r="G26" s="156"/>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row>
    <row r="27" spans="1:110" s="158" customFormat="1" ht="54" customHeight="1">
      <c r="A27" s="190" t="s">
        <v>152</v>
      </c>
      <c r="B27" s="611" t="s">
        <v>317</v>
      </c>
      <c r="C27" s="134"/>
      <c r="D27" s="191"/>
      <c r="E27" s="191"/>
      <c r="F27" s="192"/>
      <c r="G27" s="156"/>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row>
    <row r="28" spans="1:110" s="158" customFormat="1" ht="12.75">
      <c r="A28" s="190"/>
      <c r="B28" s="1259">
        <v>0</v>
      </c>
      <c r="C28" s="134" t="s">
        <v>139</v>
      </c>
      <c r="D28" s="191">
        <v>1</v>
      </c>
      <c r="E28" s="191"/>
      <c r="F28" s="192">
        <f aca="true" t="shared" si="1" ref="F28:F33">+D28*E28</f>
        <v>0</v>
      </c>
      <c r="G28" s="156"/>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row>
    <row r="29" spans="1:110" s="158" customFormat="1" ht="25.5">
      <c r="A29" s="190" t="s">
        <v>153</v>
      </c>
      <c r="B29" s="1259" t="s">
        <v>70</v>
      </c>
      <c r="C29" s="203" t="s">
        <v>147</v>
      </c>
      <c r="D29" s="204">
        <v>1</v>
      </c>
      <c r="E29" s="204"/>
      <c r="F29" s="192">
        <f t="shared" si="1"/>
        <v>0</v>
      </c>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row>
    <row r="30" spans="1:110" s="158" customFormat="1" ht="12.75">
      <c r="A30" s="190"/>
      <c r="B30" s="1258"/>
      <c r="C30" s="134"/>
      <c r="D30" s="191"/>
      <c r="E30" s="191"/>
      <c r="F30" s="192">
        <f t="shared" si="1"/>
        <v>0</v>
      </c>
      <c r="G30" s="156"/>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row>
    <row r="31" spans="1:110" s="158" customFormat="1" ht="25.5">
      <c r="A31" s="190" t="s">
        <v>154</v>
      </c>
      <c r="B31" s="1259" t="s">
        <v>71</v>
      </c>
      <c r="C31" s="203" t="s">
        <v>147</v>
      </c>
      <c r="D31" s="204">
        <v>13</v>
      </c>
      <c r="E31" s="204"/>
      <c r="F31" s="192">
        <f t="shared" si="1"/>
        <v>0</v>
      </c>
      <c r="G31" s="156"/>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row>
    <row r="32" spans="1:110" s="158" customFormat="1" ht="12.75">
      <c r="A32" s="190"/>
      <c r="B32" s="1258"/>
      <c r="C32" s="134"/>
      <c r="D32" s="191"/>
      <c r="E32" s="191"/>
      <c r="F32" s="192">
        <f t="shared" si="1"/>
        <v>0</v>
      </c>
      <c r="G32" s="156"/>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row>
    <row r="33" spans="1:110" s="158" customFormat="1" ht="38.25">
      <c r="A33" s="190" t="s">
        <v>155</v>
      </c>
      <c r="B33" s="1259" t="s">
        <v>1295</v>
      </c>
      <c r="C33" s="134" t="s">
        <v>147</v>
      </c>
      <c r="D33" s="191">
        <v>60</v>
      </c>
      <c r="E33" s="191"/>
      <c r="F33" s="192">
        <f t="shared" si="1"/>
        <v>0</v>
      </c>
      <c r="G33" s="156"/>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row>
    <row r="34" spans="1:110" s="158" customFormat="1" ht="12.75" customHeight="1">
      <c r="A34" s="190"/>
      <c r="B34" s="208"/>
      <c r="C34" s="134"/>
      <c r="D34" s="191"/>
      <c r="E34" s="191"/>
      <c r="F34" s="192"/>
      <c r="G34" s="156"/>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row>
    <row r="35" spans="1:6" ht="12.75">
      <c r="A35" s="209" t="s">
        <v>129</v>
      </c>
      <c r="B35" s="210" t="s">
        <v>213</v>
      </c>
      <c r="C35" s="211" t="s">
        <v>135</v>
      </c>
      <c r="D35" s="212"/>
      <c r="E35" s="212"/>
      <c r="F35" s="213">
        <f>SUM(F5:F34)</f>
        <v>0</v>
      </c>
    </row>
    <row r="37" spans="1:6" ht="12.75">
      <c r="A37" s="214"/>
      <c r="B37" s="215"/>
      <c r="C37" s="216"/>
      <c r="D37" s="217"/>
      <c r="E37" s="217"/>
      <c r="F37" s="218"/>
    </row>
    <row r="38" spans="1:6" ht="12.75">
      <c r="A38" s="214"/>
      <c r="B38" s="215"/>
      <c r="D38" s="217"/>
      <c r="E38" s="217"/>
      <c r="F38" s="218"/>
    </row>
    <row r="39" spans="1:6" ht="12.75">
      <c r="A39" s="214"/>
      <c r="B39" s="215"/>
      <c r="D39" s="217"/>
      <c r="E39" s="217"/>
      <c r="F39" s="218"/>
    </row>
    <row r="40" spans="1:6" ht="12.75">
      <c r="A40" s="214"/>
      <c r="B40" s="215"/>
      <c r="D40" s="217"/>
      <c r="E40" s="217"/>
      <c r="F40" s="218"/>
    </row>
    <row r="41" spans="1:6" ht="12.75">
      <c r="A41" s="214"/>
      <c r="B41" s="215"/>
      <c r="D41" s="217"/>
      <c r="E41" s="217"/>
      <c r="F41" s="218"/>
    </row>
    <row r="42" spans="2:4" ht="12.75">
      <c r="B42" s="215"/>
      <c r="D42" s="217"/>
    </row>
    <row r="43" spans="2:4" ht="12.75">
      <c r="B43" s="215"/>
      <c r="D43" s="217"/>
    </row>
    <row r="44" spans="1:110" s="203" customFormat="1" ht="12.75">
      <c r="A44" s="190"/>
      <c r="B44" s="215"/>
      <c r="C44" s="134"/>
      <c r="D44" s="217"/>
      <c r="E44" s="191"/>
      <c r="F44" s="192"/>
      <c r="G44" s="168"/>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row>
    <row r="45" spans="1:110" s="203" customFormat="1" ht="12.75">
      <c r="A45" s="190"/>
      <c r="B45" s="215"/>
      <c r="C45" s="134"/>
      <c r="D45" s="217"/>
      <c r="E45" s="191"/>
      <c r="F45" s="192"/>
      <c r="G45" s="168"/>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row>
    <row r="46" spans="2:4" ht="12.75">
      <c r="B46" s="215"/>
      <c r="D46" s="217"/>
    </row>
    <row r="47" spans="2:4" ht="12.75">
      <c r="B47" s="215"/>
      <c r="D47" s="217"/>
    </row>
    <row r="48" spans="2:4" ht="12.75">
      <c r="B48" s="215"/>
      <c r="D48" s="217"/>
    </row>
    <row r="49" spans="2:4" ht="12.75">
      <c r="B49" s="215"/>
      <c r="D49" s="217"/>
    </row>
    <row r="50" spans="2:4" ht="12.75">
      <c r="B50" s="215"/>
      <c r="D50" s="217"/>
    </row>
    <row r="51" spans="2:4" ht="12.75">
      <c r="B51" s="215"/>
      <c r="D51" s="217"/>
    </row>
    <row r="52" spans="2:4" ht="12.75">
      <c r="B52" s="215"/>
      <c r="D52" s="217"/>
    </row>
    <row r="53" spans="2:4" ht="12.75">
      <c r="B53" s="215"/>
      <c r="D53" s="217"/>
    </row>
    <row r="54" spans="2:4" ht="12.75">
      <c r="B54" s="215"/>
      <c r="D54" s="217"/>
    </row>
    <row r="55" spans="2:4" ht="12.75">
      <c r="B55" s="215"/>
      <c r="D55" s="217"/>
    </row>
    <row r="56" spans="2:4" ht="12.75">
      <c r="B56" s="215"/>
      <c r="D56" s="217"/>
    </row>
    <row r="57" ht="12.75">
      <c r="B57" s="215"/>
    </row>
    <row r="59" ht="12.75">
      <c r="B59" s="219"/>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50"/>
  </sheetPr>
  <dimension ref="A1:DF37"/>
  <sheetViews>
    <sheetView showZeros="0" view="pageBreakPreview" zoomScale="160" zoomScaleNormal="120" zoomScaleSheetLayoutView="160" zoomScalePageLayoutView="0" workbookViewId="0" topLeftCell="A1">
      <selection activeCell="E11" sqref="E11"/>
    </sheetView>
  </sheetViews>
  <sheetFormatPr defaultColWidth="9.140625" defaultRowHeight="12.75"/>
  <cols>
    <col min="1" max="1" width="4.7109375" style="220" customWidth="1"/>
    <col min="2" max="2" width="40.7109375" style="221" customWidth="1"/>
    <col min="3" max="3" width="4.7109375" style="97" customWidth="1"/>
    <col min="4" max="5" width="10.7109375" style="222" customWidth="1"/>
    <col min="6" max="6" width="10.7109375" style="223" customWidth="1"/>
    <col min="7" max="7" width="16.421875" style="224" customWidth="1"/>
    <col min="8" max="8" width="9.140625" style="225" customWidth="1"/>
    <col min="9" max="9" width="20.421875" style="225" customWidth="1"/>
    <col min="10" max="16384" width="9.140625" style="225" customWidth="1"/>
  </cols>
  <sheetData>
    <row r="1" spans="1:7" s="232" customFormat="1" ht="12.75">
      <c r="A1" s="226" t="s">
        <v>131</v>
      </c>
      <c r="B1" s="227" t="s">
        <v>72</v>
      </c>
      <c r="C1" s="228"/>
      <c r="D1" s="229"/>
      <c r="E1" s="229"/>
      <c r="F1" s="230"/>
      <c r="G1" s="231"/>
    </row>
    <row r="2" spans="1:7" s="232" customFormat="1" ht="12.75">
      <c r="A2" s="226"/>
      <c r="B2" s="227"/>
      <c r="C2" s="228"/>
      <c r="D2" s="229"/>
      <c r="E2" s="229"/>
      <c r="F2" s="230"/>
      <c r="G2" s="231"/>
    </row>
    <row r="3" spans="1:6" ht="12.75">
      <c r="A3" s="233" t="s">
        <v>131</v>
      </c>
      <c r="B3" s="234" t="s">
        <v>218</v>
      </c>
      <c r="C3" s="235" t="s">
        <v>135</v>
      </c>
      <c r="D3" s="236"/>
      <c r="E3" s="236"/>
      <c r="F3" s="237">
        <f>$F$13</f>
        <v>0</v>
      </c>
    </row>
    <row r="4" spans="1:6" ht="12.75">
      <c r="A4" s="226"/>
      <c r="B4" s="227"/>
      <c r="C4" s="228"/>
      <c r="D4" s="229"/>
      <c r="E4" s="229"/>
      <c r="F4" s="238"/>
    </row>
    <row r="5" spans="1:110" s="244" customFormat="1" ht="38.25">
      <c r="A5" s="245" t="s">
        <v>136</v>
      </c>
      <c r="B5" s="240" t="s">
        <v>318</v>
      </c>
      <c r="C5" s="239" t="s">
        <v>120</v>
      </c>
      <c r="D5" s="241">
        <v>155</v>
      </c>
      <c r="E5" s="241"/>
      <c r="F5" s="242">
        <f aca="true" t="shared" si="0" ref="F5:F11">+D5*E5</f>
        <v>0</v>
      </c>
      <c r="G5" s="243"/>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row>
    <row r="6" spans="1:110" s="244" customFormat="1" ht="12.75">
      <c r="A6" s="245"/>
      <c r="B6" s="240"/>
      <c r="C6" s="239"/>
      <c r="D6" s="241"/>
      <c r="E6" s="241"/>
      <c r="F6" s="242">
        <f t="shared" si="0"/>
        <v>0</v>
      </c>
      <c r="G6" s="243"/>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row>
    <row r="7" spans="1:110" s="244" customFormat="1" ht="38.25">
      <c r="A7" s="245" t="s">
        <v>137</v>
      </c>
      <c r="B7" s="240" t="s">
        <v>319</v>
      </c>
      <c r="C7" s="239" t="s">
        <v>147</v>
      </c>
      <c r="D7" s="241">
        <v>33</v>
      </c>
      <c r="E7" s="241"/>
      <c r="F7" s="242">
        <f t="shared" si="0"/>
        <v>0</v>
      </c>
      <c r="G7" s="243"/>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row>
    <row r="8" spans="1:110" s="244" customFormat="1" ht="12.75">
      <c r="A8" s="245"/>
      <c r="B8" s="240"/>
      <c r="C8" s="239"/>
      <c r="D8" s="241"/>
      <c r="E8" s="241"/>
      <c r="F8" s="242">
        <f t="shared" si="0"/>
        <v>0</v>
      </c>
      <c r="G8" s="243"/>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row>
    <row r="9" spans="1:110" s="244" customFormat="1" ht="25.5">
      <c r="A9" s="1260" t="s">
        <v>138</v>
      </c>
      <c r="B9" s="1261" t="s">
        <v>1297</v>
      </c>
      <c r="C9" s="239" t="s">
        <v>120</v>
      </c>
      <c r="D9" s="241">
        <v>225</v>
      </c>
      <c r="E9" s="241"/>
      <c r="F9" s="242">
        <f t="shared" si="0"/>
        <v>0</v>
      </c>
      <c r="G9" s="243"/>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row>
    <row r="10" spans="1:110" s="244" customFormat="1" ht="12.75">
      <c r="A10" s="245"/>
      <c r="B10" s="240"/>
      <c r="C10" s="239"/>
      <c r="D10" s="241"/>
      <c r="E10" s="241"/>
      <c r="F10" s="242">
        <f t="shared" si="0"/>
        <v>0</v>
      </c>
      <c r="G10" s="243"/>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row>
    <row r="11" spans="1:110" s="244" customFormat="1" ht="25.5">
      <c r="A11" s="245" t="s">
        <v>140</v>
      </c>
      <c r="B11" s="750" t="s">
        <v>1296</v>
      </c>
      <c r="C11" s="240" t="s">
        <v>120</v>
      </c>
      <c r="D11" s="241">
        <v>225</v>
      </c>
      <c r="E11" s="241"/>
      <c r="F11" s="242">
        <f t="shared" si="0"/>
        <v>0</v>
      </c>
      <c r="G11" s="243"/>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row>
    <row r="12" spans="1:6" ht="12.75">
      <c r="A12" s="246"/>
      <c r="B12" s="247"/>
      <c r="C12" s="248"/>
      <c r="D12" s="249"/>
      <c r="E12" s="249"/>
      <c r="F12" s="250"/>
    </row>
    <row r="13" spans="1:6" ht="12.75">
      <c r="A13" s="233" t="s">
        <v>131</v>
      </c>
      <c r="B13" s="234" t="s">
        <v>218</v>
      </c>
      <c r="C13" s="235" t="s">
        <v>135</v>
      </c>
      <c r="D13" s="236"/>
      <c r="E13" s="236"/>
      <c r="F13" s="237">
        <f>SUM(F5:F11)</f>
        <v>0</v>
      </c>
    </row>
    <row r="14" spans="1:6" ht="12.75">
      <c r="A14" s="251"/>
      <c r="B14" s="252"/>
      <c r="C14" s="253"/>
      <c r="D14" s="254"/>
      <c r="E14" s="254"/>
      <c r="F14" s="242"/>
    </row>
    <row r="15" spans="1:6" ht="12.75">
      <c r="A15" s="255"/>
      <c r="B15" s="256"/>
      <c r="C15" s="257"/>
      <c r="D15" s="258"/>
      <c r="E15" s="258"/>
      <c r="F15" s="259"/>
    </row>
    <row r="16" spans="1:6" ht="12.75">
      <c r="A16" s="255"/>
      <c r="B16" s="256"/>
      <c r="D16" s="258"/>
      <c r="E16" s="258"/>
      <c r="F16" s="259"/>
    </row>
    <row r="17" spans="1:6" ht="12.75">
      <c r="A17" s="255"/>
      <c r="B17" s="256"/>
      <c r="D17" s="258"/>
      <c r="E17" s="258"/>
      <c r="F17" s="259"/>
    </row>
    <row r="18" spans="1:6" ht="12.75">
      <c r="A18" s="255"/>
      <c r="B18" s="256"/>
      <c r="D18" s="258"/>
      <c r="E18" s="258"/>
      <c r="F18" s="259"/>
    </row>
    <row r="19" spans="1:6" ht="12.75">
      <c r="A19" s="255"/>
      <c r="B19" s="256"/>
      <c r="D19" s="258"/>
      <c r="E19" s="258"/>
      <c r="F19" s="259"/>
    </row>
    <row r="20" spans="2:4" ht="12.75">
      <c r="B20" s="256"/>
      <c r="D20" s="258"/>
    </row>
    <row r="21" spans="2:4" ht="12.75">
      <c r="B21" s="256"/>
      <c r="D21" s="258"/>
    </row>
    <row r="22" spans="1:110" s="260" customFormat="1" ht="12.75">
      <c r="A22" s="220"/>
      <c r="B22" s="256"/>
      <c r="C22" s="97"/>
      <c r="D22" s="258"/>
      <c r="E22" s="222"/>
      <c r="F22" s="223"/>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row>
    <row r="23" spans="1:110" s="260" customFormat="1" ht="12.75">
      <c r="A23" s="220"/>
      <c r="B23" s="256"/>
      <c r="C23" s="97"/>
      <c r="D23" s="258"/>
      <c r="E23" s="222"/>
      <c r="F23" s="223"/>
      <c r="G23" s="224"/>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row>
    <row r="24" spans="2:4" ht="12.75">
      <c r="B24" s="256"/>
      <c r="D24" s="258"/>
    </row>
    <row r="25" spans="2:4" ht="12.75">
      <c r="B25" s="256"/>
      <c r="D25" s="258"/>
    </row>
    <row r="26" spans="2:4" ht="12.75">
      <c r="B26" s="256"/>
      <c r="D26" s="258"/>
    </row>
    <row r="27" spans="2:4" ht="12.75">
      <c r="B27" s="256"/>
      <c r="D27" s="258"/>
    </row>
    <row r="28" spans="2:4" ht="12.75">
      <c r="B28" s="256"/>
      <c r="D28" s="258"/>
    </row>
    <row r="29" spans="2:4" ht="12.75">
      <c r="B29" s="256"/>
      <c r="D29" s="258"/>
    </row>
    <row r="30" spans="2:4" ht="12.75">
      <c r="B30" s="256"/>
      <c r="D30" s="258"/>
    </row>
    <row r="31" spans="2:4" ht="12.75">
      <c r="B31" s="256"/>
      <c r="D31" s="258"/>
    </row>
    <row r="32" spans="2:4" ht="12.75">
      <c r="B32" s="256"/>
      <c r="D32" s="258"/>
    </row>
    <row r="33" spans="2:4" ht="12.75">
      <c r="B33" s="256"/>
      <c r="D33" s="258"/>
    </row>
    <row r="34" spans="2:4" ht="12.75">
      <c r="B34" s="256"/>
      <c r="D34" s="258"/>
    </row>
    <row r="35" ht="12.75">
      <c r="B35" s="256"/>
    </row>
    <row r="37" ht="12.75">
      <c r="B37" s="261"/>
    </row>
  </sheetData>
  <sheetProtection selectLockedCells="1" selectUnlockedCells="1"/>
  <printOptions horizontalCentered="1"/>
  <pageMargins left="0.7875" right="0.7875" top="0.9840277777777777" bottom="0.7875" header="0.5118055555555555" footer="0.5118055555555555"/>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2013-03-20T13:15:04Z</cp:lastPrinted>
  <dcterms:created xsi:type="dcterms:W3CDTF">2013-02-25T07:21:23Z</dcterms:created>
  <dcterms:modified xsi:type="dcterms:W3CDTF">2013-03-22T10:33:51Z</dcterms:modified>
  <cp:category/>
  <cp:version/>
  <cp:contentType/>
  <cp:contentStatus/>
</cp:coreProperties>
</file>