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725" tabRatio="973" activeTab="0"/>
  </bookViews>
  <sheets>
    <sheet name="rekapitulacija" sheetId="1" r:id="rId1"/>
    <sheet name="Cesta" sheetId="2" r:id="rId2"/>
  </sheets>
  <definedNames>
    <definedName name="_xlnm.Print_Area" localSheetId="1">'Cesta'!$A$1:$F$113</definedName>
    <definedName name="_xlnm.Print_Area" localSheetId="0">'rekapitulacija'!$A$1:$B$13</definedName>
  </definedNames>
  <calcPr fullCalcOnLoad="1"/>
</workbook>
</file>

<file path=xl/sharedStrings.xml><?xml version="1.0" encoding="utf-8"?>
<sst xmlns="http://schemas.openxmlformats.org/spreadsheetml/2006/main" count="153" uniqueCount="75">
  <si>
    <t>1.</t>
  </si>
  <si>
    <t xml:space="preserve">PREDDELA </t>
  </si>
  <si>
    <t>2.</t>
  </si>
  <si>
    <t>3.</t>
  </si>
  <si>
    <t>4.</t>
  </si>
  <si>
    <t>OSTALA DELA</t>
  </si>
  <si>
    <t>PREDDELA</t>
  </si>
  <si>
    <t>m</t>
  </si>
  <si>
    <t>kos</t>
  </si>
  <si>
    <t>ZEMELJSKA DELA</t>
  </si>
  <si>
    <t>PREDDELA SKUPAJ:</t>
  </si>
  <si>
    <t>ZEMELJSKA DELA SKUPAJ:</t>
  </si>
  <si>
    <t>OSTALA DELA SKUPAJ:</t>
  </si>
  <si>
    <t>5.</t>
  </si>
  <si>
    <t>REKAPITULACIJA</t>
  </si>
  <si>
    <t xml:space="preserve">SKUPAJ € </t>
  </si>
  <si>
    <t>kpl</t>
  </si>
  <si>
    <t>SKUPAJ</t>
  </si>
  <si>
    <t>SKUPAJ Z DDV</t>
  </si>
  <si>
    <t>RUŠITVENA DELA</t>
  </si>
  <si>
    <t>Zasek oziroma rezanje obstoječega asfalta debeline do 10 cm.</t>
  </si>
  <si>
    <r>
      <t>m</t>
    </r>
    <r>
      <rPr>
        <vertAlign val="superscript"/>
        <sz val="11"/>
        <rFont val="Times New Roman"/>
        <family val="1"/>
      </rPr>
      <t>3</t>
    </r>
  </si>
  <si>
    <r>
      <t>m</t>
    </r>
    <r>
      <rPr>
        <vertAlign val="superscript"/>
        <sz val="11"/>
        <rFont val="Times New Roman"/>
        <family val="1"/>
      </rPr>
      <t>2</t>
    </r>
  </si>
  <si>
    <t>DDV (22%)</t>
  </si>
  <si>
    <t>6.</t>
  </si>
  <si>
    <t>7.</t>
  </si>
  <si>
    <t>8.</t>
  </si>
  <si>
    <t>RUŠITVENADELA SKUPAJ:</t>
  </si>
  <si>
    <t>Zavarovanje prometa med gradnjo z ustrezno dokumentacijo, pridobitev dovoljenja za cestno zaporo, z ureditvijo prometnega režima v času gradnje (obvestilo, zavarovanje gradbene jame in gradbišča, postavitev prometne signalizacije, postavitev zaščitne ograje, premostitvenih objektov za pešce in ostali promet). Z usmerjanjem prometa v času gradnje. Po končanih delih odstraniti prometno signalizacijo in vzpostaviti prometni režim v prvotno stanje.</t>
  </si>
  <si>
    <t>Projekt izvedenih del (4 izvodi)</t>
  </si>
  <si>
    <t>UREDITEV DELA LC 001 041 POTOČE - PRESERJE - BRANIK</t>
  </si>
  <si>
    <t>CESTA</t>
  </si>
  <si>
    <t>Zakoličba osi ceste.</t>
  </si>
  <si>
    <t>Postavitev in zavarovanje profilov.</t>
  </si>
  <si>
    <t>Izdelava varnostnega načrta za celoten objekt (cesta, inundacijski prepust)</t>
  </si>
  <si>
    <t>Obveščanje javnosti o izvajanju del preko časopisa in radia o zaporah in drugih ovirah za prebivalce - 1 krat objava v lokalnem časopisu, 1 krat tedensko objava na lokalnem radiu.</t>
  </si>
  <si>
    <t>Zakoličba obstoječih komunalnih naprav.</t>
  </si>
  <si>
    <t>VOZIŠČNA KONSTRUKCIJA</t>
  </si>
  <si>
    <t>Izdelava planuma nevezane nosilne plasti drobljenca za vozišče - podloga za izvedbo zgornje nosilne vezane plasti.</t>
  </si>
  <si>
    <t>Hladen premaz stikov med starim in novim asfaltom s polimerno emulzijo.</t>
  </si>
  <si>
    <t>Obrizg nosilne plasti bituminizirane zmesi z emulzijo za boljši oprijem nosilne in obrabne plasti.</t>
  </si>
  <si>
    <t>VOZIŠČNA KONSTRUKCIJA SKUPAJ:</t>
  </si>
  <si>
    <t>Izdelava obrabne plasti bituminizirane zmesi  AC 11 surf B50/70 A4 v debelini 4 cm.</t>
  </si>
  <si>
    <t>Izdelava nosilne plasti bituminizirane zmesi AC 16 base B50/70 A4 v debelini 5 cm.</t>
  </si>
  <si>
    <t>PROMETNA OPREMA</t>
  </si>
  <si>
    <r>
      <t>Izdelava prekinjene tankoslojne vzdolžne označbe na vozišču z enokomponentno belo barvo, vključno 250 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posipa z drobci / kroglicami stekla, strojno, debelina plasti suhe snovi 200 μm, prekinjena bela črta, širina črte je 12 cm  (5121  3/3/3)</t>
    </r>
  </si>
  <si>
    <r>
      <t>Izdelava prekinjene tankoslojne vzdolžne označbe na vozišču z enokomponentno belo barvo, vključno 250 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posipa z drobci / kroglicami stekla, strojno, debelina plasti suhe snovi 200 μm, prekinjena bela črta, širina črte je 10 cm  (5122  1/1/1)</t>
    </r>
  </si>
  <si>
    <t>Rušenje betonskega temelja 50/50 cm in odstranitev stebrička za prometni znak, z nakladanjem na prevozno sredstvo in odvozom na trajno deponijo po izbiri izvajalca z vsemi potrebnimi deli in stroški deponiranja.</t>
  </si>
  <si>
    <t>Odstranitev prometnih znakov in odvoz na gradbiščno deponijo za poznejšo uporabo.</t>
  </si>
  <si>
    <t>Dobava in vgraditev stebrička za prometni znak iz vroče cinkane jeklene cevi s premerom 64 mm, dolžine 3000 mm</t>
  </si>
  <si>
    <t>Dovoz iz gradbiščne deponije in postavitev prometnih znakov na stebriček.</t>
  </si>
  <si>
    <t>PROMETNA OPREMA SKUPAJ:</t>
  </si>
  <si>
    <t xml:space="preserve">Izdelava geodetskega načrta novega stanja skladno z ZGO-1 </t>
  </si>
  <si>
    <t>Dobava drobljenca in izdelava nevezane nosilne plasti enakomerno zrnatega drobljenca po SIST 13242:2003, vgrajevanje in zahteve materiala po TSC 06.200:2003 iz kamnine 0-32 mm v debelini 25 cm. Deformacijski modul Ev2&gt; 100MPa</t>
  </si>
  <si>
    <t>Dobava drobljenca in izdelava kamnite posteljice iz drobljenih kamnitih zrn ali sekundarnih surovin, vgrajevanje in zahteve materiala po TSC 06.100:2003 iz kamnine 0-63 mm v debelini 15 cm. Deformacijski modul Ev2&gt; 80MPa</t>
  </si>
  <si>
    <t>Izdelava temelja iz betona C 20/25, globine 50 cm, preseka 50/50 cm</t>
  </si>
  <si>
    <t>Zakoličba trase meteorne kanalizacije</t>
  </si>
  <si>
    <t>Naprava in postavitev gradbenih profilov (na mestih kjer se menja smer ali naklon)</t>
  </si>
  <si>
    <t>Planiranje dna rova kanalizacije s točnostjo +/- 1 cm</t>
  </si>
  <si>
    <t>MONTAŽNA IN BETONSKA DELA</t>
  </si>
  <si>
    <t xml:space="preserve">Dobava in izvedba kamnite zložbe z vgrajevanjem kamna in betona v razmerju 70% - 30%, deb. zložbe od 20 do 30 cm. </t>
  </si>
  <si>
    <t xml:space="preserve">Izdelava iztočne glave za PVC cev DN 200 mm, vključno z obdelovanjem cevi in oblogo s kamnitim lomljencem premera do 15 cm. </t>
  </si>
  <si>
    <t>MONTAŽNA IN BETONSKA DELA SKUPAJ:</t>
  </si>
  <si>
    <t>Rušenje obstoječe asfaltne prevleke debeline do 10 cm z nakladanjem na prevozno sredstvo in odvozom na trajno deponijo po izbiri izvajalca. V ceno vključene tudi vse takse in drugi stroški, ki so povezani s trajnim deponiranjem oziroma recikliranjem.</t>
  </si>
  <si>
    <t>Odstranitev obstoječega tampona pod asfaltno prevleko debeline do 40 cm, z nakladanjem na prevozno sredstvo in odvozom na gradbiščno deponijo.</t>
  </si>
  <si>
    <t>Široki izkop v terenu III in IV ktg, globine do 30 cm, z nakladanjem na prevozno sredstvo in odvoz na trajno deponijo po izbiri izvajalca, komplet s stroški ravnanja materiala v deponiji. (samo material, ki ni ustrezen za spodnji ustroj).</t>
  </si>
  <si>
    <t>Izdelava asfaltne mulde širine 50 cm v debelini 5+4 cm - debelina kot na vozišču</t>
  </si>
  <si>
    <t>Planiranje in valjanje planuma temeljnih tal skladno z zahtevami iz tehničnega poročila (cesta).</t>
  </si>
  <si>
    <t>Izdelava požiralnika s peskolovom iz BC cevi Φ50 cm, z izkopom, zasipom, betonskim temeljem, obdelavo priključka na odtok, globine 1,0 m, skupaj z LTŽ rešetko 40x40 cm, dobavo materiala in vsemi potrebnimi deli.</t>
  </si>
  <si>
    <r>
      <t>Dobava in polaganje PVC - U kompaktnih enoslojnih gladkih kanalizacijskih cevi SN4 DN 200, standard EN 1401-1, na betonsko posteljico debeline 10 cm iz betona C12/15 in polno obbetoniranje cevi (0.15m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/m betona). Dodatne zahteve za kvaliteto cevi: starost cevi maksimalno 1 leto; – testirano skladnos z EN 1401-1 čl. 7.1.1.</t>
    </r>
  </si>
  <si>
    <t>Izdelava pasovnega temelja kamnite zložbe, dim. 30x50 cm iz C 20/25, 0,15 m3/m1, opaž 1 m2/m1, armatura 4x fi 12 mm, stremena fi 8/25 cm.</t>
  </si>
  <si>
    <t>Izkop jarkov za kanalizacijo v terenu III in IV ktg., širine dna jarka do 0.80 m, globine do 0.90 m, naklon brežin 70°-90° z nakladanjem na prevozno sredstvo, odvozom na trajno deponijo po izbiri izvajalca, komplet s stroški ravnanja materiala v deponiji.</t>
  </si>
  <si>
    <t>REKONSTRUKCIJA CESTE PREKO ŽELEZNICE - 2.faza</t>
  </si>
  <si>
    <t>NEPREDVIDENA DELA (10% od skupne vrednosti)</t>
  </si>
  <si>
    <t>REKAPITULACIJA - 2. faza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</si>
</sst>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\ _S_I_T"/>
    <numFmt numFmtId="173" formatCode="#,##0\ &quot;SIT&quot;"/>
    <numFmt numFmtId="174" formatCode="#,##0.0\ _S_I_T"/>
    <numFmt numFmtId="175" formatCode="#,##0.00\ _S_I_T"/>
    <numFmt numFmtId="176" formatCode="0.0E+00"/>
    <numFmt numFmtId="177" formatCode="dd/mm/yyyy"/>
    <numFmt numFmtId="178" formatCode="0000"/>
    <numFmt numFmtId="179" formatCode="0E+00"/>
    <numFmt numFmtId="180" formatCode="0.000"/>
    <numFmt numFmtId="181" formatCode="#,##0.00\ &quot;€&quot;"/>
    <numFmt numFmtId="182" formatCode="#,##0.0"/>
    <numFmt numFmtId="183" formatCode="000"/>
    <numFmt numFmtId="184" formatCode="dd/mm/yyyy;@"/>
    <numFmt numFmtId="185" formatCode="#,##0.00\ [$€-1];[Red]\-#,##0.00\ [$€-1]"/>
    <numFmt numFmtId="186" formatCode="#,##0.0\ &quot;€&quot;"/>
    <numFmt numFmtId="187" formatCode="[$-424]d\.\ mmmm\ yyyy"/>
    <numFmt numFmtId="188" formatCode="#,##0.00\ [$€-1]"/>
  </numFmts>
  <fonts count="6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2"/>
      <name val="Courier"/>
      <family val="3"/>
    </font>
    <font>
      <sz val="10"/>
      <name val="Times New Roman CE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i/>
      <sz val="10"/>
      <name val="SL Dutch"/>
      <family val="0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FF0000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C99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43">
    <xf numFmtId="49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16" fillId="3" borderId="0" applyNumberFormat="0" applyBorder="0" applyAlignment="0" applyProtection="0"/>
    <xf numFmtId="0" fontId="43" fillId="4" borderId="0" applyNumberFormat="0" applyBorder="0" applyAlignment="0" applyProtection="0"/>
    <xf numFmtId="0" fontId="16" fillId="5" borderId="0" applyNumberFormat="0" applyBorder="0" applyAlignment="0" applyProtection="0"/>
    <xf numFmtId="0" fontId="43" fillId="6" borderId="0" applyNumberFormat="0" applyBorder="0" applyAlignment="0" applyProtection="0"/>
    <xf numFmtId="0" fontId="16" fillId="7" borderId="0" applyNumberFormat="0" applyBorder="0" applyAlignment="0" applyProtection="0"/>
    <xf numFmtId="0" fontId="43" fillId="8" borderId="0" applyNumberFormat="0" applyBorder="0" applyAlignment="0" applyProtection="0"/>
    <xf numFmtId="0" fontId="16" fillId="9" borderId="0" applyNumberFormat="0" applyBorder="0" applyAlignment="0" applyProtection="0"/>
    <xf numFmtId="0" fontId="43" fillId="10" borderId="0" applyNumberFormat="0" applyBorder="0" applyAlignment="0" applyProtection="0"/>
    <xf numFmtId="0" fontId="16" fillId="11" borderId="0" applyNumberFormat="0" applyBorder="0" applyAlignment="0" applyProtection="0"/>
    <xf numFmtId="0" fontId="43" fillId="12" borderId="0" applyNumberFormat="0" applyBorder="0" applyAlignment="0" applyProtection="0"/>
    <xf numFmtId="0" fontId="16" fillId="7" borderId="0" applyNumberFormat="0" applyBorder="0" applyAlignment="0" applyProtection="0"/>
    <xf numFmtId="0" fontId="43" fillId="13" borderId="0" applyNumberFormat="0" applyBorder="0" applyAlignment="0" applyProtection="0"/>
    <xf numFmtId="0" fontId="16" fillId="11" borderId="0" applyNumberFormat="0" applyBorder="0" applyAlignment="0" applyProtection="0"/>
    <xf numFmtId="0" fontId="43" fillId="14" borderId="0" applyNumberFormat="0" applyBorder="0" applyAlignment="0" applyProtection="0"/>
    <xf numFmtId="0" fontId="16" fillId="5" borderId="0" applyNumberFormat="0" applyBorder="0" applyAlignment="0" applyProtection="0"/>
    <xf numFmtId="0" fontId="43" fillId="15" borderId="0" applyNumberFormat="0" applyBorder="0" applyAlignment="0" applyProtection="0"/>
    <xf numFmtId="0" fontId="16" fillId="16" borderId="0" applyNumberFormat="0" applyBorder="0" applyAlignment="0" applyProtection="0"/>
    <xf numFmtId="0" fontId="43" fillId="17" borderId="0" applyNumberFormat="0" applyBorder="0" applyAlignment="0" applyProtection="0"/>
    <xf numFmtId="0" fontId="16" fillId="18" borderId="0" applyNumberFormat="0" applyBorder="0" applyAlignment="0" applyProtection="0"/>
    <xf numFmtId="0" fontId="43" fillId="19" borderId="0" applyNumberFormat="0" applyBorder="0" applyAlignment="0" applyProtection="0"/>
    <xf numFmtId="0" fontId="16" fillId="11" borderId="0" applyNumberFormat="0" applyBorder="0" applyAlignment="0" applyProtection="0"/>
    <xf numFmtId="0" fontId="43" fillId="20" borderId="0" applyNumberFormat="0" applyBorder="0" applyAlignment="0" applyProtection="0"/>
    <xf numFmtId="0" fontId="16" fillId="7" borderId="0" applyNumberFormat="0" applyBorder="0" applyAlignment="0" applyProtection="0"/>
    <xf numFmtId="0" fontId="44" fillId="21" borderId="0" applyNumberFormat="0" applyBorder="0" applyAlignment="0" applyProtection="0"/>
    <xf numFmtId="0" fontId="17" fillId="11" borderId="0" applyNumberFormat="0" applyBorder="0" applyAlignment="0" applyProtection="0"/>
    <xf numFmtId="0" fontId="44" fillId="22" borderId="0" applyNumberFormat="0" applyBorder="0" applyAlignment="0" applyProtection="0"/>
    <xf numFmtId="0" fontId="17" fillId="23" borderId="0" applyNumberFormat="0" applyBorder="0" applyAlignment="0" applyProtection="0"/>
    <xf numFmtId="0" fontId="44" fillId="24" borderId="0" applyNumberFormat="0" applyBorder="0" applyAlignment="0" applyProtection="0"/>
    <xf numFmtId="0" fontId="17" fillId="25" borderId="0" applyNumberFormat="0" applyBorder="0" applyAlignment="0" applyProtection="0"/>
    <xf numFmtId="0" fontId="44" fillId="26" borderId="0" applyNumberFormat="0" applyBorder="0" applyAlignment="0" applyProtection="0"/>
    <xf numFmtId="0" fontId="17" fillId="18" borderId="0" applyNumberFormat="0" applyBorder="0" applyAlignment="0" applyProtection="0"/>
    <xf numFmtId="0" fontId="44" fillId="27" borderId="0" applyNumberFormat="0" applyBorder="0" applyAlignment="0" applyProtection="0"/>
    <xf numFmtId="0" fontId="17" fillId="11" borderId="0" applyNumberFormat="0" applyBorder="0" applyAlignment="0" applyProtection="0"/>
    <xf numFmtId="0" fontId="44" fillId="28" borderId="0" applyNumberFormat="0" applyBorder="0" applyAlignment="0" applyProtection="0"/>
    <xf numFmtId="0" fontId="17" fillId="5" borderId="0" applyNumberFormat="0" applyBorder="0" applyAlignment="0" applyProtection="0"/>
    <xf numFmtId="0" fontId="45" fillId="29" borderId="0" applyNumberFormat="0" applyBorder="0" applyAlignment="0" applyProtection="0"/>
    <xf numFmtId="0" fontId="18" fillId="11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19" fillId="31" borderId="2" applyNumberFormat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26" fillId="0" borderId="4" applyNumberFormat="0" applyFill="0" applyAlignment="0" applyProtection="0"/>
    <xf numFmtId="0" fontId="49" fillId="0" borderId="5" applyNumberFormat="0" applyFill="0" applyAlignment="0" applyProtection="0"/>
    <xf numFmtId="0" fontId="27" fillId="0" borderId="6" applyNumberFormat="0" applyFill="0" applyAlignment="0" applyProtection="0"/>
    <xf numFmtId="0" fontId="50" fillId="0" borderId="7" applyNumberFormat="0" applyFill="0" applyAlignment="0" applyProtection="0"/>
    <xf numFmtId="0" fontId="28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1" fillId="32" borderId="0" applyNumberFormat="0" applyBorder="0" applyAlignment="0" applyProtection="0"/>
    <xf numFmtId="0" fontId="30" fillId="16" borderId="0" applyNumberFormat="0" applyBorder="0" applyAlignment="0" applyProtection="0"/>
    <xf numFmtId="171" fontId="6" fillId="0" borderId="0">
      <alignment/>
      <protection/>
    </xf>
    <xf numFmtId="49" fontId="0" fillId="0" borderId="0">
      <alignment/>
      <protection/>
    </xf>
    <xf numFmtId="0" fontId="7" fillId="0" borderId="0">
      <alignment/>
      <protection/>
    </xf>
    <xf numFmtId="49" fontId="0" fillId="0" borderId="0">
      <alignment/>
      <protection/>
    </xf>
    <xf numFmtId="49" fontId="0" fillId="0" borderId="0">
      <alignment/>
      <protection/>
    </xf>
    <xf numFmtId="0" fontId="3" fillId="0" borderId="0">
      <alignment/>
      <protection/>
    </xf>
    <xf numFmtId="1" fontId="31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33" borderId="9" applyNumberFormat="0" applyFont="0" applyAlignment="0" applyProtection="0"/>
    <xf numFmtId="0" fontId="31" fillId="7" borderId="10" applyNumberFormat="0" applyFont="0" applyAlignment="0" applyProtection="0"/>
    <xf numFmtId="0" fontId="5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4" fillId="34" borderId="0" applyNumberFormat="0" applyBorder="0" applyAlignment="0" applyProtection="0"/>
    <xf numFmtId="0" fontId="17" fillId="35" borderId="0" applyNumberFormat="0" applyBorder="0" applyAlignment="0" applyProtection="0"/>
    <xf numFmtId="0" fontId="44" fillId="36" borderId="0" applyNumberFormat="0" applyBorder="0" applyAlignment="0" applyProtection="0"/>
    <xf numFmtId="0" fontId="17" fillId="23" borderId="0" applyNumberFormat="0" applyBorder="0" applyAlignment="0" applyProtection="0"/>
    <xf numFmtId="0" fontId="44" fillId="37" borderId="0" applyNumberFormat="0" applyBorder="0" applyAlignment="0" applyProtection="0"/>
    <xf numFmtId="0" fontId="17" fillId="25" borderId="0" applyNumberFormat="0" applyBorder="0" applyAlignment="0" applyProtection="0"/>
    <xf numFmtId="0" fontId="44" fillId="38" borderId="0" applyNumberFormat="0" applyBorder="0" applyAlignment="0" applyProtection="0"/>
    <xf numFmtId="0" fontId="17" fillId="39" borderId="0" applyNumberFormat="0" applyBorder="0" applyAlignment="0" applyProtection="0"/>
    <xf numFmtId="0" fontId="44" fillId="40" borderId="0" applyNumberFormat="0" applyBorder="0" applyAlignment="0" applyProtection="0"/>
    <xf numFmtId="0" fontId="17" fillId="41" borderId="0" applyNumberFormat="0" applyBorder="0" applyAlignment="0" applyProtection="0"/>
    <xf numFmtId="0" fontId="44" fillId="42" borderId="0" applyNumberFormat="0" applyBorder="0" applyAlignment="0" applyProtection="0"/>
    <xf numFmtId="0" fontId="17" fillId="43" borderId="0" applyNumberFormat="0" applyBorder="0" applyAlignment="0" applyProtection="0"/>
    <xf numFmtId="0" fontId="54" fillId="0" borderId="11" applyNumberFormat="0" applyFill="0" applyAlignment="0" applyProtection="0"/>
    <xf numFmtId="0" fontId="20" fillId="0" borderId="12" applyNumberFormat="0" applyFill="0" applyAlignment="0" applyProtection="0"/>
    <xf numFmtId="0" fontId="55" fillId="44" borderId="13" applyNumberFormat="0" applyAlignment="0" applyProtection="0"/>
    <xf numFmtId="0" fontId="22" fillId="45" borderId="14" applyNumberFormat="0" applyAlignment="0" applyProtection="0"/>
    <xf numFmtId="0" fontId="56" fillId="30" borderId="15" applyNumberFormat="0" applyAlignment="0" applyProtection="0"/>
    <xf numFmtId="0" fontId="32" fillId="31" borderId="16" applyNumberFormat="0" applyAlignment="0" applyProtection="0"/>
    <xf numFmtId="0" fontId="57" fillId="46" borderId="0" applyNumberFormat="0" applyBorder="0" applyAlignment="0" applyProtection="0"/>
    <xf numFmtId="0" fontId="23" fillId="4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3" fillId="0" borderId="0" applyFont="0" applyFill="0" applyBorder="0" applyAlignment="0" applyProtection="0"/>
    <xf numFmtId="0" fontId="58" fillId="48" borderId="15" applyNumberFormat="0" applyAlignment="0" applyProtection="0"/>
    <xf numFmtId="0" fontId="24" fillId="16" borderId="16" applyNumberFormat="0" applyAlignment="0" applyProtection="0"/>
    <xf numFmtId="0" fontId="59" fillId="0" borderId="17" applyNumberFormat="0" applyFill="0" applyAlignment="0" applyProtection="0"/>
    <xf numFmtId="0" fontId="25" fillId="0" borderId="18" applyNumberFormat="0" applyFill="0" applyAlignment="0" applyProtection="0"/>
  </cellStyleXfs>
  <cellXfs count="78">
    <xf numFmtId="49" fontId="0" fillId="0" borderId="0" xfId="0" applyAlignment="1">
      <alignment/>
    </xf>
    <xf numFmtId="49" fontId="0" fillId="0" borderId="0" xfId="0" applyAlignment="1">
      <alignment wrapText="1"/>
    </xf>
    <xf numFmtId="2" fontId="0" fillId="0" borderId="0" xfId="0" applyNumberFormat="1" applyAlignment="1">
      <alignment/>
    </xf>
    <xf numFmtId="49" fontId="4" fillId="0" borderId="0" xfId="0" applyFont="1" applyAlignment="1">
      <alignment/>
    </xf>
    <xf numFmtId="49" fontId="40" fillId="0" borderId="0" xfId="0" applyFont="1" applyAlignment="1">
      <alignment/>
    </xf>
    <xf numFmtId="4" fontId="40" fillId="0" borderId="0" xfId="0" applyNumberFormat="1" applyFont="1" applyAlignment="1">
      <alignment horizontal="right"/>
    </xf>
    <xf numFmtId="1" fontId="40" fillId="0" borderId="0" xfId="0" applyNumberFormat="1" applyFont="1" applyAlignment="1">
      <alignment vertical="top"/>
    </xf>
    <xf numFmtId="49" fontId="40" fillId="0" borderId="0" xfId="0" applyFont="1" applyAlignment="1">
      <alignment wrapText="1"/>
    </xf>
    <xf numFmtId="0" fontId="40" fillId="0" borderId="0" xfId="0" applyNumberFormat="1" applyFont="1" applyAlignment="1">
      <alignment vertical="top" wrapText="1"/>
    </xf>
    <xf numFmtId="4" fontId="4" fillId="0" borderId="0" xfId="0" applyNumberFormat="1" applyFont="1" applyAlignment="1">
      <alignment horizontal="right"/>
    </xf>
    <xf numFmtId="49" fontId="10" fillId="0" borderId="0" xfId="0" applyFont="1" applyAlignment="1">
      <alignment/>
    </xf>
    <xf numFmtId="4" fontId="10" fillId="0" borderId="0" xfId="0" applyNumberFormat="1" applyFont="1" applyAlignment="1">
      <alignment horizontal="right"/>
    </xf>
    <xf numFmtId="49" fontId="10" fillId="0" borderId="0" xfId="0" applyFont="1" applyAlignment="1">
      <alignment wrapText="1"/>
    </xf>
    <xf numFmtId="49" fontId="4" fillId="0" borderId="0" xfId="0" applyFont="1" applyAlignment="1">
      <alignment horizontal="left" vertical="top" wrapText="1"/>
    </xf>
    <xf numFmtId="2" fontId="10" fillId="0" borderId="0" xfId="0" applyNumberFormat="1" applyFont="1" applyAlignment="1">
      <alignment horizontal="left" vertical="top"/>
    </xf>
    <xf numFmtId="49" fontId="9" fillId="0" borderId="0" xfId="0" applyFont="1" applyBorder="1" applyAlignment="1">
      <alignment wrapText="1"/>
    </xf>
    <xf numFmtId="49" fontId="10" fillId="0" borderId="0" xfId="0" applyFont="1" applyBorder="1" applyAlignment="1">
      <alignment/>
    </xf>
    <xf numFmtId="4" fontId="10" fillId="0" borderId="0" xfId="0" applyNumberFormat="1" applyFont="1" applyBorder="1" applyAlignment="1">
      <alignment horizontal="right"/>
    </xf>
    <xf numFmtId="4" fontId="9" fillId="0" borderId="0" xfId="0" applyNumberFormat="1" applyFont="1" applyBorder="1" applyAlignment="1">
      <alignment horizontal="right"/>
    </xf>
    <xf numFmtId="1" fontId="13" fillId="0" borderId="19" xfId="0" applyNumberFormat="1" applyFont="1" applyBorder="1" applyAlignment="1">
      <alignment vertical="top"/>
    </xf>
    <xf numFmtId="49" fontId="13" fillId="0" borderId="20" xfId="0" applyFont="1" applyBorder="1" applyAlignment="1">
      <alignment wrapText="1"/>
    </xf>
    <xf numFmtId="4" fontId="13" fillId="0" borderId="21" xfId="0" applyNumberFormat="1" applyFont="1" applyBorder="1" applyAlignment="1">
      <alignment horizontal="right"/>
    </xf>
    <xf numFmtId="49" fontId="13" fillId="0" borderId="22" xfId="0" applyFont="1" applyFill="1" applyBorder="1" applyAlignment="1">
      <alignment wrapText="1"/>
    </xf>
    <xf numFmtId="4" fontId="13" fillId="0" borderId="23" xfId="0" applyNumberFormat="1" applyFont="1" applyBorder="1" applyAlignment="1">
      <alignment horizontal="right"/>
    </xf>
    <xf numFmtId="1" fontId="13" fillId="0" borderId="24" xfId="0" applyNumberFormat="1" applyFont="1" applyBorder="1" applyAlignment="1">
      <alignment vertical="top"/>
    </xf>
    <xf numFmtId="49" fontId="13" fillId="0" borderId="25" xfId="0" applyFont="1" applyBorder="1" applyAlignment="1">
      <alignment wrapText="1"/>
    </xf>
    <xf numFmtId="4" fontId="13" fillId="0" borderId="26" xfId="0" applyNumberFormat="1" applyFont="1" applyBorder="1" applyAlignment="1">
      <alignment horizontal="right"/>
    </xf>
    <xf numFmtId="49" fontId="8" fillId="0" borderId="0" xfId="0" applyFont="1" applyAlignment="1">
      <alignment wrapText="1"/>
    </xf>
    <xf numFmtId="49" fontId="8" fillId="0" borderId="27" xfId="0" applyFont="1" applyBorder="1" applyAlignment="1">
      <alignment wrapText="1"/>
    </xf>
    <xf numFmtId="49" fontId="4" fillId="0" borderId="20" xfId="0" applyFont="1" applyBorder="1" applyAlignment="1">
      <alignment/>
    </xf>
    <xf numFmtId="4" fontId="4" fillId="0" borderId="20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15" fillId="0" borderId="0" xfId="0" applyFont="1" applyAlignment="1">
      <alignment horizontal="right"/>
    </xf>
    <xf numFmtId="181" fontId="13" fillId="0" borderId="0" xfId="0" applyNumberFormat="1" applyFont="1" applyAlignment="1">
      <alignment/>
    </xf>
    <xf numFmtId="49" fontId="15" fillId="0" borderId="0" xfId="0" applyFont="1" applyBorder="1" applyAlignment="1">
      <alignment horizontal="right"/>
    </xf>
    <xf numFmtId="181" fontId="13" fillId="0" borderId="0" xfId="0" applyNumberFormat="1" applyFont="1" applyBorder="1" applyAlignment="1">
      <alignment/>
    </xf>
    <xf numFmtId="49" fontId="15" fillId="0" borderId="29" xfId="0" applyFont="1" applyBorder="1" applyAlignment="1">
      <alignment horizontal="right"/>
    </xf>
    <xf numFmtId="181" fontId="13" fillId="0" borderId="29" xfId="0" applyNumberFormat="1" applyFont="1" applyBorder="1" applyAlignment="1">
      <alignment/>
    </xf>
    <xf numFmtId="49" fontId="15" fillId="0" borderId="30" xfId="0" applyFont="1" applyBorder="1" applyAlignment="1">
      <alignment horizontal="right"/>
    </xf>
    <xf numFmtId="181" fontId="13" fillId="0" borderId="30" xfId="0" applyNumberFormat="1" applyFont="1" applyBorder="1" applyAlignment="1">
      <alignment/>
    </xf>
    <xf numFmtId="1" fontId="8" fillId="0" borderId="0" xfId="0" applyNumberFormat="1" applyFont="1" applyAlignment="1">
      <alignment horizontal="right" vertical="top"/>
    </xf>
    <xf numFmtId="1" fontId="4" fillId="0" borderId="0" xfId="0" applyNumberFormat="1" applyFont="1" applyAlignment="1">
      <alignment horizontal="right" vertical="top"/>
    </xf>
    <xf numFmtId="1" fontId="41" fillId="0" borderId="0" xfId="0" applyNumberFormat="1" applyFont="1" applyAlignment="1">
      <alignment horizontal="right" vertical="top"/>
    </xf>
    <xf numFmtId="49" fontId="8" fillId="0" borderId="0" xfId="0" applyFont="1" applyBorder="1" applyAlignment="1">
      <alignment wrapText="1"/>
    </xf>
    <xf numFmtId="49" fontId="4" fillId="0" borderId="0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4" fontId="8" fillId="0" borderId="0" xfId="0" applyNumberFormat="1" applyFont="1" applyBorder="1" applyAlignment="1">
      <alignment horizontal="right"/>
    </xf>
    <xf numFmtId="49" fontId="13" fillId="0" borderId="0" xfId="0" applyFont="1" applyBorder="1" applyAlignment="1">
      <alignment wrapText="1"/>
    </xf>
    <xf numFmtId="4" fontId="13" fillId="0" borderId="31" xfId="0" applyNumberFormat="1" applyFont="1" applyBorder="1" applyAlignment="1">
      <alignment horizontal="right"/>
    </xf>
    <xf numFmtId="1" fontId="13" fillId="0" borderId="32" xfId="0" applyNumberFormat="1" applyFont="1" applyBorder="1" applyAlignment="1">
      <alignment vertical="top"/>
    </xf>
    <xf numFmtId="49" fontId="13" fillId="0" borderId="33" xfId="0" applyFont="1" applyBorder="1" applyAlignment="1">
      <alignment wrapText="1"/>
    </xf>
    <xf numFmtId="4" fontId="13" fillId="0" borderId="34" xfId="0" applyNumberFormat="1" applyFont="1" applyBorder="1" applyAlignment="1">
      <alignment horizontal="right"/>
    </xf>
    <xf numFmtId="1" fontId="13" fillId="0" borderId="35" xfId="0" applyNumberFormat="1" applyFont="1" applyBorder="1" applyAlignment="1">
      <alignment vertical="top"/>
    </xf>
    <xf numFmtId="49" fontId="8" fillId="0" borderId="0" xfId="0" applyNumberFormat="1" applyFont="1" applyAlignment="1">
      <alignment horizontal="right" vertical="top"/>
    </xf>
    <xf numFmtId="49" fontId="0" fillId="0" borderId="0" xfId="0" applyFont="1" applyAlignment="1">
      <alignment vertical="top" wrapText="1"/>
    </xf>
    <xf numFmtId="49" fontId="4" fillId="0" borderId="0" xfId="0" applyNumberFormat="1" applyFont="1" applyAlignment="1">
      <alignment horizontal="right" vertical="top"/>
    </xf>
    <xf numFmtId="49" fontId="0" fillId="0" borderId="0" xfId="0" applyAlignment="1">
      <alignment horizontal="right" vertical="center"/>
    </xf>
    <xf numFmtId="49" fontId="0" fillId="0" borderId="0" xfId="0" applyAlignment="1">
      <alignment horizontal="right"/>
    </xf>
    <xf numFmtId="49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Border="1" applyAlignment="1">
      <alignment vertical="top" wrapText="1"/>
    </xf>
    <xf numFmtId="0" fontId="4" fillId="0" borderId="0" xfId="0" applyNumberFormat="1" applyFont="1" applyAlignment="1">
      <alignment horizontal="left" vertical="top" wrapText="1"/>
    </xf>
    <xf numFmtId="49" fontId="4" fillId="0" borderId="0" xfId="0" applyNumberFormat="1" applyFont="1" applyFill="1" applyAlignment="1">
      <alignment vertical="top" wrapText="1"/>
    </xf>
    <xf numFmtId="49" fontId="4" fillId="0" borderId="0" xfId="0" applyNumberFormat="1" applyFont="1" applyAlignment="1">
      <alignment vertical="top" wrapText="1"/>
    </xf>
    <xf numFmtId="49" fontId="60" fillId="0" borderId="0" xfId="0" applyFont="1" applyAlignment="1">
      <alignment horizontal="left" vertical="top" wrapText="1"/>
    </xf>
    <xf numFmtId="1" fontId="40" fillId="0" borderId="0" xfId="0" applyNumberFormat="1" applyFont="1" applyAlignment="1">
      <alignment vertical="top"/>
    </xf>
    <xf numFmtId="49" fontId="60" fillId="0" borderId="0" xfId="0" applyFont="1" applyAlignment="1">
      <alignment horizontal="left" vertical="top" wrapText="1"/>
    </xf>
    <xf numFmtId="0" fontId="4" fillId="0" borderId="0" xfId="0" applyNumberFormat="1" applyFont="1" applyFill="1" applyAlignment="1">
      <alignment vertical="top" wrapText="1"/>
    </xf>
    <xf numFmtId="49" fontId="4" fillId="0" borderId="0" xfId="0" applyNumberFormat="1" applyFont="1" applyBorder="1" applyAlignment="1">
      <alignment vertical="top" wrapText="1" readingOrder="1"/>
    </xf>
    <xf numFmtId="0" fontId="14" fillId="0" borderId="0" xfId="0" applyNumberFormat="1" applyFont="1" applyAlignment="1">
      <alignment horizontal="center" vertical="center" wrapText="1"/>
    </xf>
    <xf numFmtId="49" fontId="14" fillId="0" borderId="22" xfId="0" applyFont="1" applyBorder="1" applyAlignment="1">
      <alignment horizontal="center"/>
    </xf>
    <xf numFmtId="0" fontId="11" fillId="0" borderId="0" xfId="0" applyNumberFormat="1" applyFont="1" applyAlignment="1">
      <alignment horizontal="center" wrapText="1"/>
    </xf>
    <xf numFmtId="49" fontId="12" fillId="0" borderId="0" xfId="0" applyFont="1" applyAlignment="1">
      <alignment horizontal="center" wrapText="1"/>
    </xf>
    <xf numFmtId="1" fontId="10" fillId="0" borderId="36" xfId="0" applyNumberFormat="1" applyFont="1" applyBorder="1" applyAlignment="1">
      <alignment horizontal="center" vertical="top"/>
    </xf>
    <xf numFmtId="49" fontId="13" fillId="0" borderId="33" xfId="0" applyFont="1" applyBorder="1" applyAlignment="1">
      <alignment horizontal="center"/>
    </xf>
    <xf numFmtId="49" fontId="13" fillId="0" borderId="20" xfId="0" applyFont="1" applyBorder="1" applyAlignment="1">
      <alignment horizontal="center"/>
    </xf>
    <xf numFmtId="49" fontId="13" fillId="0" borderId="0" xfId="0" applyFont="1" applyBorder="1" applyAlignment="1">
      <alignment horizontal="center"/>
    </xf>
    <xf numFmtId="49" fontId="13" fillId="0" borderId="22" xfId="0" applyFont="1" applyBorder="1" applyAlignment="1">
      <alignment horizontal="center"/>
    </xf>
    <xf numFmtId="49" fontId="13" fillId="0" borderId="25" xfId="0" applyFont="1" applyBorder="1" applyAlignment="1">
      <alignment horizontal="center"/>
    </xf>
  </cellXfs>
  <cellStyles count="129">
    <cellStyle name="Normal" xfId="0"/>
    <cellStyle name="20 % – Poudarek1" xfId="15"/>
    <cellStyle name="20 % – Poudarek1 2" xfId="16"/>
    <cellStyle name="20 % – Poudarek2" xfId="17"/>
    <cellStyle name="20 % – Poudarek2 2" xfId="18"/>
    <cellStyle name="20 % – Poudarek3" xfId="19"/>
    <cellStyle name="20 % – Poudarek3 2" xfId="20"/>
    <cellStyle name="20 % – Poudarek4" xfId="21"/>
    <cellStyle name="20 % – Poudarek4 2" xfId="22"/>
    <cellStyle name="20 % – Poudarek5" xfId="23"/>
    <cellStyle name="20 % – Poudarek5 2" xfId="24"/>
    <cellStyle name="20 % – Poudarek6" xfId="25"/>
    <cellStyle name="20 % – Poudarek6 2" xfId="26"/>
    <cellStyle name="40 % – Poudarek1" xfId="27"/>
    <cellStyle name="40 % – Poudarek1 2" xfId="28"/>
    <cellStyle name="40 % – Poudarek2" xfId="29"/>
    <cellStyle name="40 % – Poudarek2 2" xfId="30"/>
    <cellStyle name="40 % – Poudarek3" xfId="31"/>
    <cellStyle name="40 % – Poudarek3 2" xfId="32"/>
    <cellStyle name="40 % – Poudarek4" xfId="33"/>
    <cellStyle name="40 % – Poudarek4 2" xfId="34"/>
    <cellStyle name="40 % – Poudarek5" xfId="35"/>
    <cellStyle name="40 % – Poudarek5 2" xfId="36"/>
    <cellStyle name="40 % – Poudarek6" xfId="37"/>
    <cellStyle name="40 % – Poudarek6 2" xfId="38"/>
    <cellStyle name="60 % – Poudarek1" xfId="39"/>
    <cellStyle name="60 % – Poudarek1 2" xfId="40"/>
    <cellStyle name="60 % – Poudarek2" xfId="41"/>
    <cellStyle name="60 % – Poudarek2 2" xfId="42"/>
    <cellStyle name="60 % – Poudarek3" xfId="43"/>
    <cellStyle name="60 % – Poudarek3 2" xfId="44"/>
    <cellStyle name="60 % – Poudarek4" xfId="45"/>
    <cellStyle name="60 % – Poudarek4 2" xfId="46"/>
    <cellStyle name="60 % – Poudarek5" xfId="47"/>
    <cellStyle name="60 % – Poudarek5 2" xfId="48"/>
    <cellStyle name="60 % – Poudarek6" xfId="49"/>
    <cellStyle name="60 % – Poudarek6 2" xfId="50"/>
    <cellStyle name="Dobro" xfId="51"/>
    <cellStyle name="Dobro 2" xfId="52"/>
    <cellStyle name="Hyperlink" xfId="53"/>
    <cellStyle name="Hiperpovezava 2" xfId="54"/>
    <cellStyle name="Izhod" xfId="55"/>
    <cellStyle name="Izhod 2" xfId="56"/>
    <cellStyle name="Naslov" xfId="57"/>
    <cellStyle name="Naslov 1" xfId="58"/>
    <cellStyle name="Naslov 1 2" xfId="59"/>
    <cellStyle name="Naslov 2" xfId="60"/>
    <cellStyle name="Naslov 2 2" xfId="61"/>
    <cellStyle name="Naslov 3" xfId="62"/>
    <cellStyle name="Naslov 3 2" xfId="63"/>
    <cellStyle name="Naslov 4" xfId="64"/>
    <cellStyle name="Naslov 4 2" xfId="65"/>
    <cellStyle name="Naslov 5" xfId="66"/>
    <cellStyle name="Navadno 10" xfId="67"/>
    <cellStyle name="Navadno 11" xfId="68"/>
    <cellStyle name="Navadno 12" xfId="69"/>
    <cellStyle name="Navadno 13" xfId="70"/>
    <cellStyle name="Navadno 14" xfId="71"/>
    <cellStyle name="Navadno 15" xfId="72"/>
    <cellStyle name="Navadno 16" xfId="73"/>
    <cellStyle name="Navadno 17" xfId="74"/>
    <cellStyle name="Navadno 18" xfId="75"/>
    <cellStyle name="Navadno 19" xfId="76"/>
    <cellStyle name="Navadno 2" xfId="77"/>
    <cellStyle name="Navadno 2 2" xfId="78"/>
    <cellStyle name="Navadno 20" xfId="79"/>
    <cellStyle name="Navadno 21" xfId="80"/>
    <cellStyle name="Navadno 22" xfId="81"/>
    <cellStyle name="Navadno 23" xfId="82"/>
    <cellStyle name="Navadno 24" xfId="83"/>
    <cellStyle name="Navadno 25" xfId="84"/>
    <cellStyle name="Navadno 26" xfId="85"/>
    <cellStyle name="Navadno 3" xfId="86"/>
    <cellStyle name="Navadno 4" xfId="87"/>
    <cellStyle name="Navadno 5" xfId="88"/>
    <cellStyle name="Navadno 6" xfId="89"/>
    <cellStyle name="Navadno 7" xfId="90"/>
    <cellStyle name="Navadno 7 2" xfId="91"/>
    <cellStyle name="Navadno 7 3" xfId="92"/>
    <cellStyle name="Navadno 8" xfId="93"/>
    <cellStyle name="Navadno 9" xfId="94"/>
    <cellStyle name="Nevtralno" xfId="95"/>
    <cellStyle name="Nevtralno 2" xfId="96"/>
    <cellStyle name="Normal 2" xfId="97"/>
    <cellStyle name="Normal 2 2" xfId="98"/>
    <cellStyle name="Normal 3" xfId="99"/>
    <cellStyle name="Normal 5" xfId="100"/>
    <cellStyle name="Normal 6" xfId="101"/>
    <cellStyle name="Normal_I-BREZOV" xfId="102"/>
    <cellStyle name="normal1" xfId="103"/>
    <cellStyle name="Followed Hyperlink" xfId="104"/>
    <cellStyle name="Percent" xfId="105"/>
    <cellStyle name="Opomba" xfId="106"/>
    <cellStyle name="Opomba 2" xfId="107"/>
    <cellStyle name="Opozorilo" xfId="108"/>
    <cellStyle name="Opozorilo 2" xfId="109"/>
    <cellStyle name="Pojasnjevalno besedilo" xfId="110"/>
    <cellStyle name="Pojasnjevalno besedilo 2" xfId="111"/>
    <cellStyle name="Poudarek1" xfId="112"/>
    <cellStyle name="Poudarek1 2" xfId="113"/>
    <cellStyle name="Poudarek2" xfId="114"/>
    <cellStyle name="Poudarek2 2" xfId="115"/>
    <cellStyle name="Poudarek3" xfId="116"/>
    <cellStyle name="Poudarek3 2" xfId="117"/>
    <cellStyle name="Poudarek4" xfId="118"/>
    <cellStyle name="Poudarek4 2" xfId="119"/>
    <cellStyle name="Poudarek5" xfId="120"/>
    <cellStyle name="Poudarek5 2" xfId="121"/>
    <cellStyle name="Poudarek6" xfId="122"/>
    <cellStyle name="Poudarek6 2" xfId="123"/>
    <cellStyle name="Povezana celica" xfId="124"/>
    <cellStyle name="Povezana celica 2" xfId="125"/>
    <cellStyle name="Preveri celico" xfId="126"/>
    <cellStyle name="Preveri celico 2" xfId="127"/>
    <cellStyle name="Računanje" xfId="128"/>
    <cellStyle name="Računanje 2" xfId="129"/>
    <cellStyle name="Slabo" xfId="130"/>
    <cellStyle name="Slabo 2" xfId="131"/>
    <cellStyle name="Currency" xfId="132"/>
    <cellStyle name="Currency [0]" xfId="133"/>
    <cellStyle name="Valuta 2" xfId="134"/>
    <cellStyle name="Valuta 2 2" xfId="135"/>
    <cellStyle name="Comma" xfId="136"/>
    <cellStyle name="Comma [0]" xfId="137"/>
    <cellStyle name="Vejica 2" xfId="138"/>
    <cellStyle name="Vnos" xfId="139"/>
    <cellStyle name="Vnos 2" xfId="140"/>
    <cellStyle name="Vsota" xfId="141"/>
    <cellStyle name="Vsota 2" xfId="1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view="pageBreakPreview" zoomScaleSheetLayoutView="100" zoomScalePageLayoutView="0" workbookViewId="0" topLeftCell="A1">
      <selection activeCell="A3" sqref="A3:B3"/>
    </sheetView>
  </sheetViews>
  <sheetFormatPr defaultColWidth="9.00390625" defaultRowHeight="12.75"/>
  <cols>
    <col min="1" max="1" width="68.25390625" style="0" customWidth="1"/>
    <col min="2" max="2" width="16.375" style="0" customWidth="1"/>
    <col min="3" max="3" width="18.375" style="0" customWidth="1"/>
    <col min="4" max="4" width="10.875" style="0" customWidth="1"/>
    <col min="5" max="5" width="10.25390625" style="0" customWidth="1"/>
    <col min="6" max="6" width="10.75390625" style="0" bestFit="1" customWidth="1"/>
  </cols>
  <sheetData>
    <row r="1" spans="1:2" ht="66" customHeight="1">
      <c r="A1" s="68" t="s">
        <v>30</v>
      </c>
      <c r="B1" s="68"/>
    </row>
    <row r="2" spans="1:2" ht="19.5" thickBot="1">
      <c r="A2" s="69" t="s">
        <v>74</v>
      </c>
      <c r="B2" s="69"/>
    </row>
    <row r="3" spans="1:2" ht="20.25" thickBot="1" thickTop="1">
      <c r="A3" s="69"/>
      <c r="B3" s="69"/>
    </row>
    <row r="4" spans="1:2" ht="16.5" thickTop="1">
      <c r="A4" s="32" t="s">
        <v>31</v>
      </c>
      <c r="B4" s="33">
        <f>Cesta!F12</f>
        <v>0</v>
      </c>
    </row>
    <row r="5" spans="1:2" ht="15.75">
      <c r="A5" s="34" t="s">
        <v>73</v>
      </c>
      <c r="B5" s="35">
        <f>SUM(B4:B4)*0.1</f>
        <v>0</v>
      </c>
    </row>
    <row r="6" spans="1:2" ht="15.75">
      <c r="A6" s="36" t="s">
        <v>17</v>
      </c>
      <c r="B6" s="37">
        <f>SUM(B4:B5)</f>
        <v>0</v>
      </c>
    </row>
    <row r="7" spans="1:2" ht="15.75">
      <c r="A7" s="32" t="s">
        <v>23</v>
      </c>
      <c r="B7" s="33">
        <f>B6*0.22</f>
        <v>0</v>
      </c>
    </row>
    <row r="8" spans="1:2" ht="15.75">
      <c r="A8" s="38" t="s">
        <v>18</v>
      </c>
      <c r="B8" s="39">
        <f>B7+B6</f>
        <v>0</v>
      </c>
    </row>
    <row r="9" spans="1:2" ht="15.75">
      <c r="A9" s="32"/>
      <c r="B9" s="33"/>
    </row>
  </sheetData>
  <sheetProtection/>
  <mergeCells count="3">
    <mergeCell ref="A1:B1"/>
    <mergeCell ref="A3:B3"/>
    <mergeCell ref="A2:B2"/>
  </mergeCells>
  <printOptions/>
  <pageMargins left="1.1023622047244095" right="0.1968503937007874" top="0.35433070866141736" bottom="0.35433070866141736" header="0.31496062992125984" footer="0.31496062992125984"/>
  <pageSetup horizontalDpi="600" verticalDpi="600" orientation="portrait" paperSize="9" r:id="rId1"/>
  <headerFooter>
    <oddHeader>&amp;L&amp;8Ureditev dela LC 001 041 Potoče - Preserje - Branik&amp;C&amp;8skupna rekapitulacija</oddHeader>
    <oddFooter>&amp;C&amp;8stran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32"/>
  <sheetViews>
    <sheetView view="pageBreakPreview" zoomScaleSheetLayoutView="100" workbookViewId="0" topLeftCell="A1">
      <selection activeCell="A2" sqref="A2:F2"/>
    </sheetView>
  </sheetViews>
  <sheetFormatPr defaultColWidth="9.00390625" defaultRowHeight="12.75"/>
  <cols>
    <col min="1" max="1" width="6.75390625" style="6" customWidth="1"/>
    <col min="2" max="2" width="42.75390625" style="7" customWidth="1"/>
    <col min="3" max="3" width="8.125" style="4" customWidth="1"/>
    <col min="4" max="4" width="9.125" style="5" customWidth="1"/>
    <col min="5" max="5" width="9.375" style="5" customWidth="1"/>
    <col min="6" max="6" width="13.875" style="5" customWidth="1"/>
    <col min="7" max="7" width="14.75390625" style="2" customWidth="1"/>
    <col min="8" max="9" width="11.75390625" style="0" bestFit="1" customWidth="1"/>
  </cols>
  <sheetData>
    <row r="1" spans="1:6" ht="17.25" customHeight="1">
      <c r="A1" s="70" t="str">
        <f>rekapitulacija!A1:B1</f>
        <v>UREDITEV DELA LC 001 041 POTOČE - PRESERJE - BRANIK</v>
      </c>
      <c r="B1" s="70"/>
      <c r="C1" s="70"/>
      <c r="D1" s="70"/>
      <c r="E1" s="70"/>
      <c r="F1" s="70"/>
    </row>
    <row r="2" spans="1:6" ht="17.25" customHeight="1">
      <c r="A2" s="71" t="s">
        <v>72</v>
      </c>
      <c r="B2" s="71"/>
      <c r="C2" s="71"/>
      <c r="D2" s="71"/>
      <c r="E2" s="71"/>
      <c r="F2" s="71"/>
    </row>
    <row r="3" spans="1:6" ht="17.25" customHeight="1">
      <c r="A3" s="71" t="s">
        <v>14</v>
      </c>
      <c r="B3" s="71"/>
      <c r="C3" s="71"/>
      <c r="D3" s="71"/>
      <c r="E3" s="71"/>
      <c r="F3" s="71"/>
    </row>
    <row r="4" spans="1:6" ht="13.5" thickBot="1">
      <c r="A4" s="72"/>
      <c r="B4" s="72"/>
      <c r="C4" s="72"/>
      <c r="D4" s="72"/>
      <c r="E4" s="72"/>
      <c r="F4" s="72"/>
    </row>
    <row r="5" spans="1:6" ht="15.75">
      <c r="A5" s="49" t="s">
        <v>0</v>
      </c>
      <c r="B5" s="50" t="s">
        <v>1</v>
      </c>
      <c r="C5" s="73"/>
      <c r="D5" s="73"/>
      <c r="E5" s="73"/>
      <c r="F5" s="51">
        <f>+F31</f>
        <v>0</v>
      </c>
    </row>
    <row r="6" spans="1:6" ht="15.75">
      <c r="A6" s="19" t="s">
        <v>2</v>
      </c>
      <c r="B6" s="47" t="s">
        <v>19</v>
      </c>
      <c r="C6" s="75"/>
      <c r="D6" s="75"/>
      <c r="E6" s="75"/>
      <c r="F6" s="48">
        <f>F45</f>
        <v>0</v>
      </c>
    </row>
    <row r="7" spans="1:6" ht="15.75">
      <c r="A7" s="52" t="s">
        <v>3</v>
      </c>
      <c r="B7" s="20" t="s">
        <v>9</v>
      </c>
      <c r="C7" s="74"/>
      <c r="D7" s="74"/>
      <c r="E7" s="74"/>
      <c r="F7" s="21">
        <f>F57</f>
        <v>0</v>
      </c>
    </row>
    <row r="8" spans="1:6" ht="15.75">
      <c r="A8" s="52" t="s">
        <v>4</v>
      </c>
      <c r="B8" s="20" t="s">
        <v>59</v>
      </c>
      <c r="C8" s="74"/>
      <c r="D8" s="74"/>
      <c r="E8" s="74"/>
      <c r="F8" s="21">
        <f>F71</f>
        <v>0</v>
      </c>
    </row>
    <row r="9" spans="1:6" ht="15.75">
      <c r="A9" s="52" t="s">
        <v>13</v>
      </c>
      <c r="B9" s="20" t="s">
        <v>37</v>
      </c>
      <c r="C9" s="74"/>
      <c r="D9" s="74"/>
      <c r="E9" s="74"/>
      <c r="F9" s="21">
        <f>+F91</f>
        <v>0</v>
      </c>
    </row>
    <row r="10" spans="1:6" ht="15.75">
      <c r="A10" s="52" t="s">
        <v>24</v>
      </c>
      <c r="B10" s="20" t="s">
        <v>44</v>
      </c>
      <c r="C10" s="74"/>
      <c r="D10" s="74"/>
      <c r="E10" s="74"/>
      <c r="F10" s="21">
        <f>F105</f>
        <v>0</v>
      </c>
    </row>
    <row r="11" spans="1:6" ht="16.5" thickBot="1">
      <c r="A11" s="52" t="s">
        <v>25</v>
      </c>
      <c r="B11" s="22" t="s">
        <v>5</v>
      </c>
      <c r="C11" s="76"/>
      <c r="D11" s="76"/>
      <c r="E11" s="76"/>
      <c r="F11" s="23">
        <f>+F113</f>
        <v>0</v>
      </c>
    </row>
    <row r="12" spans="1:6" ht="17.25" thickBot="1" thickTop="1">
      <c r="A12" s="24"/>
      <c r="B12" s="25" t="s">
        <v>15</v>
      </c>
      <c r="C12" s="77"/>
      <c r="D12" s="77"/>
      <c r="E12" s="77"/>
      <c r="F12" s="26">
        <f>SUM(F5:F11)</f>
        <v>0</v>
      </c>
    </row>
    <row r="13" spans="1:6" ht="14.25">
      <c r="A13" s="40" t="s">
        <v>0</v>
      </c>
      <c r="B13" s="27" t="s">
        <v>6</v>
      </c>
      <c r="C13" s="10"/>
      <c r="D13" s="11"/>
      <c r="E13" s="11"/>
      <c r="F13" s="11"/>
    </row>
    <row r="14" spans="1:6" ht="15">
      <c r="A14" s="41"/>
      <c r="B14" s="12"/>
      <c r="C14" s="10"/>
      <c r="D14" s="11"/>
      <c r="E14" s="11"/>
      <c r="F14" s="11"/>
    </row>
    <row r="15" spans="1:6" ht="15" customHeight="1">
      <c r="A15" s="41" t="s">
        <v>0</v>
      </c>
      <c r="B15" s="59" t="s">
        <v>32</v>
      </c>
      <c r="C15" s="3" t="s">
        <v>7</v>
      </c>
      <c r="D15" s="9">
        <v>125</v>
      </c>
      <c r="E15" s="9"/>
      <c r="F15" s="9">
        <f>+D15*E15</f>
        <v>0</v>
      </c>
    </row>
    <row r="16" spans="1:6" ht="15">
      <c r="A16" s="41"/>
      <c r="B16" s="14"/>
      <c r="C16" s="10"/>
      <c r="D16" s="11"/>
      <c r="E16" s="11"/>
      <c r="F16" s="11"/>
    </row>
    <row r="17" spans="1:6" ht="15">
      <c r="A17" s="41" t="s">
        <v>2</v>
      </c>
      <c r="B17" s="58" t="s">
        <v>33</v>
      </c>
      <c r="C17" s="3" t="s">
        <v>8</v>
      </c>
      <c r="D17" s="9">
        <v>12</v>
      </c>
      <c r="E17" s="9"/>
      <c r="F17" s="9">
        <f>+D17*E17</f>
        <v>0</v>
      </c>
    </row>
    <row r="18" spans="1:6" ht="15">
      <c r="A18" s="41"/>
      <c r="B18" s="58"/>
      <c r="C18" s="3"/>
      <c r="D18" s="9"/>
      <c r="E18" s="9"/>
      <c r="F18" s="9"/>
    </row>
    <row r="19" spans="1:6" ht="15">
      <c r="A19" s="55" t="s">
        <v>3</v>
      </c>
      <c r="B19" s="59" t="s">
        <v>56</v>
      </c>
      <c r="C19" s="3" t="s">
        <v>7</v>
      </c>
      <c r="D19" s="9">
        <v>17.5</v>
      </c>
      <c r="E19" s="9"/>
      <c r="F19" s="9">
        <f>+D19*E19</f>
        <v>0</v>
      </c>
    </row>
    <row r="20" spans="1:6" ht="15">
      <c r="A20" s="55"/>
      <c r="B20" s="59"/>
      <c r="C20" s="3"/>
      <c r="D20" s="9"/>
      <c r="E20" s="9"/>
      <c r="F20" s="9"/>
    </row>
    <row r="21" spans="1:6" ht="30">
      <c r="A21" s="55" t="s">
        <v>4</v>
      </c>
      <c r="B21" s="13" t="s">
        <v>57</v>
      </c>
      <c r="C21" s="3" t="s">
        <v>8</v>
      </c>
      <c r="D21" s="9">
        <v>3</v>
      </c>
      <c r="E21" s="9"/>
      <c r="F21" s="9">
        <f>+D21*E21</f>
        <v>0</v>
      </c>
    </row>
    <row r="22" spans="1:6" ht="15">
      <c r="A22" s="41"/>
      <c r="B22" s="13"/>
      <c r="C22" s="3"/>
      <c r="D22" s="9"/>
      <c r="E22" s="9"/>
      <c r="F22" s="9"/>
    </row>
    <row r="23" spans="1:6" ht="30">
      <c r="A23" s="55" t="s">
        <v>13</v>
      </c>
      <c r="B23" s="13" t="s">
        <v>34</v>
      </c>
      <c r="C23" s="3" t="s">
        <v>8</v>
      </c>
      <c r="D23" s="9">
        <v>1</v>
      </c>
      <c r="E23" s="9"/>
      <c r="F23" s="9">
        <f>+D23*E23</f>
        <v>0</v>
      </c>
    </row>
    <row r="24" spans="1:6" ht="15">
      <c r="A24" s="55"/>
      <c r="B24" s="13"/>
      <c r="C24" s="3"/>
      <c r="D24" s="9"/>
      <c r="E24" s="9"/>
      <c r="F24" s="9"/>
    </row>
    <row r="25" spans="1:6" ht="150">
      <c r="A25" s="55" t="s">
        <v>24</v>
      </c>
      <c r="B25" s="13" t="s">
        <v>28</v>
      </c>
      <c r="C25" s="3" t="s">
        <v>16</v>
      </c>
      <c r="D25" s="9">
        <v>1</v>
      </c>
      <c r="E25" s="9"/>
      <c r="F25" s="9">
        <f>+D25*E25</f>
        <v>0</v>
      </c>
    </row>
    <row r="26" spans="1:6" ht="15">
      <c r="A26" s="55"/>
      <c r="B26" s="60"/>
      <c r="C26" s="3"/>
      <c r="D26" s="9"/>
      <c r="E26" s="9"/>
      <c r="F26" s="9"/>
    </row>
    <row r="27" spans="1:6" ht="60">
      <c r="A27" s="55" t="s">
        <v>25</v>
      </c>
      <c r="B27" s="60" t="s">
        <v>35</v>
      </c>
      <c r="C27" s="3" t="s">
        <v>16</v>
      </c>
      <c r="D27" s="9">
        <v>1</v>
      </c>
      <c r="E27" s="9"/>
      <c r="F27" s="9">
        <f>+D27*E27</f>
        <v>0</v>
      </c>
    </row>
    <row r="28" spans="1:6" ht="15">
      <c r="A28" s="55"/>
      <c r="B28" s="60"/>
      <c r="C28" s="3"/>
      <c r="D28" s="9"/>
      <c r="E28" s="9"/>
      <c r="F28" s="9"/>
    </row>
    <row r="29" spans="1:6" ht="15">
      <c r="A29" s="55" t="s">
        <v>26</v>
      </c>
      <c r="B29" s="60" t="s">
        <v>36</v>
      </c>
      <c r="C29" s="3" t="s">
        <v>16</v>
      </c>
      <c r="D29" s="9">
        <v>1</v>
      </c>
      <c r="E29" s="9"/>
      <c r="F29" s="9">
        <f>+D29*E29</f>
        <v>0</v>
      </c>
    </row>
    <row r="30" spans="1:6" ht="15">
      <c r="A30" s="41"/>
      <c r="B30" s="13"/>
      <c r="C30" s="3"/>
      <c r="D30" s="9"/>
      <c r="E30" s="9"/>
      <c r="F30" s="9"/>
    </row>
    <row r="31" spans="1:6" ht="15">
      <c r="A31" s="41"/>
      <c r="B31" s="28" t="s">
        <v>10</v>
      </c>
      <c r="C31" s="29"/>
      <c r="D31" s="30"/>
      <c r="E31" s="30"/>
      <c r="F31" s="31">
        <f>SUM(F15:F30)</f>
        <v>0</v>
      </c>
    </row>
    <row r="32" spans="1:6" ht="15">
      <c r="A32" s="41"/>
      <c r="B32" s="43"/>
      <c r="C32" s="44"/>
      <c r="D32" s="45"/>
      <c r="E32" s="45"/>
      <c r="F32" s="46"/>
    </row>
    <row r="33" spans="1:6" ht="15">
      <c r="A33" s="53" t="s">
        <v>2</v>
      </c>
      <c r="B33" s="27" t="s">
        <v>19</v>
      </c>
      <c r="C33" s="44"/>
      <c r="D33" s="45"/>
      <c r="E33" s="45"/>
      <c r="F33" s="46"/>
    </row>
    <row r="34" spans="1:6" ht="15">
      <c r="A34" s="53"/>
      <c r="B34" s="27"/>
      <c r="C34" s="44"/>
      <c r="D34" s="45"/>
      <c r="E34" s="45"/>
      <c r="F34" s="46"/>
    </row>
    <row r="35" spans="1:6" ht="30">
      <c r="A35" s="41" t="s">
        <v>0</v>
      </c>
      <c r="B35" s="13" t="s">
        <v>20</v>
      </c>
      <c r="C35" s="44" t="s">
        <v>7</v>
      </c>
      <c r="D35" s="45">
        <v>14</v>
      </c>
      <c r="E35" s="45"/>
      <c r="F35" s="9">
        <f>+D35*E35</f>
        <v>0</v>
      </c>
    </row>
    <row r="36" spans="1:6" ht="15">
      <c r="A36" s="41"/>
      <c r="B36" s="54"/>
      <c r="C36" s="44"/>
      <c r="D36" s="45"/>
      <c r="E36" s="45"/>
      <c r="F36" s="46"/>
    </row>
    <row r="37" spans="1:8" ht="90" customHeight="1">
      <c r="A37" s="55" t="s">
        <v>2</v>
      </c>
      <c r="B37" s="13" t="s">
        <v>63</v>
      </c>
      <c r="C37" s="3" t="s">
        <v>22</v>
      </c>
      <c r="D37" s="45">
        <v>690</v>
      </c>
      <c r="E37" s="45"/>
      <c r="F37" s="9">
        <f>+D37*E37</f>
        <v>0</v>
      </c>
      <c r="H37" s="2">
        <f>125*5.5</f>
        <v>687.5</v>
      </c>
    </row>
    <row r="38" spans="1:8" ht="15" customHeight="1">
      <c r="A38" s="41"/>
      <c r="B38" s="13"/>
      <c r="C38" s="3"/>
      <c r="D38" s="45"/>
      <c r="E38" s="45"/>
      <c r="F38" s="9"/>
      <c r="H38" s="2"/>
    </row>
    <row r="39" spans="1:8" ht="60" customHeight="1">
      <c r="A39" s="55" t="s">
        <v>3</v>
      </c>
      <c r="B39" s="63" t="s">
        <v>64</v>
      </c>
      <c r="C39" s="3" t="s">
        <v>21</v>
      </c>
      <c r="D39" s="45">
        <v>340</v>
      </c>
      <c r="E39" s="45"/>
      <c r="F39" s="9">
        <f>+D39*E39</f>
        <v>0</v>
      </c>
      <c r="H39" s="2">
        <f>(0.4*6*9.5)+(0.4*6.2*15)+(0.4*6*101)+(0.4*10*8.5)</f>
        <v>336.40000000000003</v>
      </c>
    </row>
    <row r="40" spans="1:8" ht="15" customHeight="1">
      <c r="A40" s="55"/>
      <c r="B40" s="13"/>
      <c r="C40" s="3"/>
      <c r="D40" s="45"/>
      <c r="E40" s="45"/>
      <c r="F40" s="9"/>
      <c r="H40" s="2"/>
    </row>
    <row r="41" spans="1:8" ht="75" customHeight="1">
      <c r="A41" s="55" t="s">
        <v>4</v>
      </c>
      <c r="B41" s="62" t="s">
        <v>47</v>
      </c>
      <c r="C41" s="3" t="s">
        <v>8</v>
      </c>
      <c r="D41" s="45">
        <v>3</v>
      </c>
      <c r="E41" s="45"/>
      <c r="F41" s="9">
        <f>+D41*E41</f>
        <v>0</v>
      </c>
      <c r="H41" s="2"/>
    </row>
    <row r="42" spans="1:8" ht="15" customHeight="1">
      <c r="A42" s="55"/>
      <c r="B42" s="13"/>
      <c r="C42" s="3"/>
      <c r="D42" s="45"/>
      <c r="E42" s="45"/>
      <c r="F42" s="9"/>
      <c r="H42" s="2"/>
    </row>
    <row r="43" spans="1:8" ht="30" customHeight="1">
      <c r="A43" s="55" t="s">
        <v>13</v>
      </c>
      <c r="B43" s="62" t="s">
        <v>48</v>
      </c>
      <c r="C43" s="3" t="s">
        <v>8</v>
      </c>
      <c r="D43" s="45">
        <v>4</v>
      </c>
      <c r="E43" s="45"/>
      <c r="F43" s="9">
        <f>+D43*E43</f>
        <v>0</v>
      </c>
      <c r="H43" s="2"/>
    </row>
    <row r="44" spans="1:6" ht="15">
      <c r="A44" s="41"/>
      <c r="B44" s="54"/>
      <c r="C44" s="44"/>
      <c r="D44" s="45"/>
      <c r="E44" s="45"/>
      <c r="F44" s="46"/>
    </row>
    <row r="45" spans="1:6" ht="15">
      <c r="A45" s="41"/>
      <c r="B45" s="28" t="s">
        <v>27</v>
      </c>
      <c r="C45" s="29"/>
      <c r="D45" s="30"/>
      <c r="E45" s="30"/>
      <c r="F45" s="31">
        <f>SUM(F33:F44)</f>
        <v>0</v>
      </c>
    </row>
    <row r="46" spans="1:6" ht="15">
      <c r="A46" s="41"/>
      <c r="B46" s="43"/>
      <c r="C46" s="44"/>
      <c r="D46" s="45"/>
      <c r="E46" s="45"/>
      <c r="F46" s="46"/>
    </row>
    <row r="47" spans="1:6" ht="15">
      <c r="A47" s="40">
        <v>3</v>
      </c>
      <c r="B47" s="27" t="s">
        <v>9</v>
      </c>
      <c r="C47" s="44"/>
      <c r="D47" s="45"/>
      <c r="E47" s="45"/>
      <c r="F47" s="46"/>
    </row>
    <row r="48" spans="1:6" ht="15">
      <c r="A48" s="40"/>
      <c r="B48" s="27"/>
      <c r="C48" s="44"/>
      <c r="D48" s="45"/>
      <c r="E48" s="45"/>
      <c r="F48" s="46"/>
    </row>
    <row r="49" spans="1:8" ht="75">
      <c r="A49" s="55" t="s">
        <v>0</v>
      </c>
      <c r="B49" s="66" t="s">
        <v>65</v>
      </c>
      <c r="C49" s="3" t="s">
        <v>21</v>
      </c>
      <c r="D49" s="45">
        <v>80</v>
      </c>
      <c r="E49" s="45"/>
      <c r="F49" s="9">
        <f>+D49*E49</f>
        <v>0</v>
      </c>
      <c r="H49" s="2">
        <f>(0.3*6*9.5)+(0.4*6.2*15)+(0.3*10*8.5)</f>
        <v>79.8</v>
      </c>
    </row>
    <row r="50" spans="1:6" ht="15">
      <c r="A50" s="40"/>
      <c r="B50" s="27"/>
      <c r="C50" s="44"/>
      <c r="D50" s="45"/>
      <c r="E50" s="45"/>
      <c r="F50" s="46"/>
    </row>
    <row r="51" spans="1:8" ht="90">
      <c r="A51" s="55" t="s">
        <v>2</v>
      </c>
      <c r="B51" s="13" t="s">
        <v>71</v>
      </c>
      <c r="C51" s="3" t="s">
        <v>21</v>
      </c>
      <c r="D51" s="45">
        <v>11</v>
      </c>
      <c r="E51" s="45"/>
      <c r="F51" s="9">
        <f>+D51*E51</f>
        <v>0</v>
      </c>
      <c r="H51" s="2">
        <f>1*0.6*18</f>
        <v>10.799999999999999</v>
      </c>
    </row>
    <row r="52" spans="1:8" ht="15">
      <c r="A52" s="55"/>
      <c r="B52" s="13"/>
      <c r="C52" s="3"/>
      <c r="D52" s="45"/>
      <c r="E52" s="45"/>
      <c r="F52" s="9"/>
      <c r="H52" s="2"/>
    </row>
    <row r="53" spans="1:8" ht="45">
      <c r="A53" s="55" t="s">
        <v>3</v>
      </c>
      <c r="B53" s="61" t="s">
        <v>67</v>
      </c>
      <c r="C53" s="3" t="s">
        <v>22</v>
      </c>
      <c r="D53" s="45">
        <v>960</v>
      </c>
      <c r="E53" s="45"/>
      <c r="F53" s="9">
        <f>+D53*E53</f>
        <v>0</v>
      </c>
      <c r="H53" s="2">
        <f>(25*6)+(100*7)+(11*8.5)+(4*4)</f>
        <v>959.5</v>
      </c>
    </row>
    <row r="54" spans="1:6" ht="15">
      <c r="A54" s="40"/>
      <c r="B54" s="27"/>
      <c r="C54" s="44"/>
      <c r="D54" s="45"/>
      <c r="E54" s="45"/>
      <c r="F54" s="46"/>
    </row>
    <row r="55" spans="1:8" ht="30">
      <c r="A55" s="55" t="s">
        <v>4</v>
      </c>
      <c r="B55" s="13" t="s">
        <v>58</v>
      </c>
      <c r="C55" s="3" t="s">
        <v>22</v>
      </c>
      <c r="D55" s="45">
        <v>18</v>
      </c>
      <c r="E55" s="45"/>
      <c r="F55" s="9">
        <f>+D55*E55</f>
        <v>0</v>
      </c>
      <c r="H55" s="2">
        <f>1*18</f>
        <v>18</v>
      </c>
    </row>
    <row r="56" spans="1:8" ht="15">
      <c r="A56" s="55"/>
      <c r="B56" s="13"/>
      <c r="C56" s="3"/>
      <c r="D56" s="45"/>
      <c r="E56" s="45"/>
      <c r="F56" s="9"/>
      <c r="H56" s="2"/>
    </row>
    <row r="57" spans="1:6" ht="15">
      <c r="A57" s="41"/>
      <c r="B57" s="28" t="s">
        <v>11</v>
      </c>
      <c r="C57" s="29"/>
      <c r="D57" s="30"/>
      <c r="E57" s="30"/>
      <c r="F57" s="31">
        <f>SUM(F49:F56)</f>
        <v>0</v>
      </c>
    </row>
    <row r="58" spans="1:6" ht="15">
      <c r="A58" s="41"/>
      <c r="B58" s="43"/>
      <c r="C58" s="44"/>
      <c r="D58" s="45"/>
      <c r="E58" s="45"/>
      <c r="F58" s="46"/>
    </row>
    <row r="59" spans="1:6" ht="15">
      <c r="A59" s="40">
        <v>4</v>
      </c>
      <c r="B59" s="27" t="s">
        <v>59</v>
      </c>
      <c r="C59" s="44"/>
      <c r="D59" s="45"/>
      <c r="E59" s="45"/>
      <c r="F59" s="46"/>
    </row>
    <row r="60" spans="1:6" ht="15">
      <c r="A60" s="40"/>
      <c r="B60" s="27"/>
      <c r="C60" s="44"/>
      <c r="D60" s="45"/>
      <c r="E60" s="45"/>
      <c r="F60" s="46"/>
    </row>
    <row r="61" spans="1:6" ht="105" customHeight="1">
      <c r="A61" s="55" t="s">
        <v>0</v>
      </c>
      <c r="B61" s="13" t="s">
        <v>69</v>
      </c>
      <c r="C61" s="44" t="s">
        <v>7</v>
      </c>
      <c r="D61" s="45">
        <v>18</v>
      </c>
      <c r="E61" s="45"/>
      <c r="F61" s="9">
        <f>+D61*E61</f>
        <v>0</v>
      </c>
    </row>
    <row r="62" spans="1:6" ht="15">
      <c r="A62" s="40"/>
      <c r="B62" s="27"/>
      <c r="C62" s="44"/>
      <c r="D62" s="45"/>
      <c r="E62" s="45"/>
      <c r="F62" s="46"/>
    </row>
    <row r="63" spans="1:6" ht="75">
      <c r="A63" s="55" t="s">
        <v>2</v>
      </c>
      <c r="B63" s="13" t="s">
        <v>68</v>
      </c>
      <c r="C63" s="44" t="s">
        <v>8</v>
      </c>
      <c r="D63" s="45">
        <v>2</v>
      </c>
      <c r="E63" s="45"/>
      <c r="F63" s="9">
        <f>+D63*E63</f>
        <v>0</v>
      </c>
    </row>
    <row r="64" spans="1:6" ht="15">
      <c r="A64" s="55"/>
      <c r="B64" s="65"/>
      <c r="C64" s="44"/>
      <c r="D64" s="45"/>
      <c r="E64" s="45"/>
      <c r="F64" s="9"/>
    </row>
    <row r="65" spans="1:6" ht="45" customHeight="1">
      <c r="A65" s="55" t="s">
        <v>3</v>
      </c>
      <c r="B65" s="13" t="s">
        <v>70</v>
      </c>
      <c r="C65" s="44" t="s">
        <v>7</v>
      </c>
      <c r="D65" s="45">
        <v>3.8</v>
      </c>
      <c r="E65" s="45"/>
      <c r="F65" s="9">
        <f>+D65*E65</f>
        <v>0</v>
      </c>
    </row>
    <row r="66" spans="1:6" ht="15">
      <c r="A66" s="55"/>
      <c r="B66" s="13"/>
      <c r="C66" s="44"/>
      <c r="D66" s="45"/>
      <c r="E66" s="45"/>
      <c r="F66" s="9"/>
    </row>
    <row r="67" spans="1:8" ht="45">
      <c r="A67" s="55" t="s">
        <v>4</v>
      </c>
      <c r="B67" s="13" t="s">
        <v>60</v>
      </c>
      <c r="C67" s="3" t="s">
        <v>22</v>
      </c>
      <c r="D67" s="45">
        <v>4.1</v>
      </c>
      <c r="E67" s="45"/>
      <c r="F67" s="9">
        <f>+D67*E67</f>
        <v>0</v>
      </c>
      <c r="H67" s="2">
        <f>3.4*1.2</f>
        <v>4.08</v>
      </c>
    </row>
    <row r="68" spans="1:6" ht="15">
      <c r="A68" s="55"/>
      <c r="B68" s="43"/>
      <c r="C68" s="44"/>
      <c r="D68" s="45"/>
      <c r="E68" s="45"/>
      <c r="F68" s="46"/>
    </row>
    <row r="69" spans="1:6" ht="45">
      <c r="A69" s="55" t="s">
        <v>13</v>
      </c>
      <c r="B69" s="67" t="s">
        <v>61</v>
      </c>
      <c r="C69" s="44" t="s">
        <v>8</v>
      </c>
      <c r="D69" s="45">
        <v>1</v>
      </c>
      <c r="E69" s="45"/>
      <c r="F69" s="9">
        <f>+D69*E69</f>
        <v>0</v>
      </c>
    </row>
    <row r="70" spans="1:6" ht="15">
      <c r="A70" s="55"/>
      <c r="B70" s="43"/>
      <c r="C70" s="44"/>
      <c r="D70" s="45"/>
      <c r="E70" s="45"/>
      <c r="F70" s="46"/>
    </row>
    <row r="71" spans="1:6" ht="29.25">
      <c r="A71" s="41"/>
      <c r="B71" s="28" t="s">
        <v>62</v>
      </c>
      <c r="C71" s="29"/>
      <c r="D71" s="30"/>
      <c r="E71" s="30"/>
      <c r="F71" s="31">
        <f>SUM(F61:F70)</f>
        <v>0</v>
      </c>
    </row>
    <row r="72" spans="1:6" ht="15">
      <c r="A72" s="41"/>
      <c r="B72" s="15"/>
      <c r="C72" s="16"/>
      <c r="D72" s="17"/>
      <c r="E72" s="17"/>
      <c r="F72" s="18"/>
    </row>
    <row r="73" spans="1:6" ht="14.25">
      <c r="A73" s="40">
        <v>5</v>
      </c>
      <c r="B73" s="27" t="s">
        <v>37</v>
      </c>
      <c r="C73" s="10"/>
      <c r="D73" s="11"/>
      <c r="E73" s="11"/>
      <c r="F73" s="11"/>
    </row>
    <row r="74" spans="1:6" ht="15">
      <c r="A74" s="40"/>
      <c r="B74" s="13"/>
      <c r="C74" s="3"/>
      <c r="D74" s="9"/>
      <c r="E74" s="9"/>
      <c r="F74" s="9"/>
    </row>
    <row r="75" spans="1:8" ht="75">
      <c r="A75" s="55" t="s">
        <v>0</v>
      </c>
      <c r="B75" s="61" t="s">
        <v>54</v>
      </c>
      <c r="C75" s="3" t="s">
        <v>21</v>
      </c>
      <c r="D75" s="9">
        <v>145</v>
      </c>
      <c r="E75" s="9"/>
      <c r="F75" s="9">
        <f>E75*D75</f>
        <v>0</v>
      </c>
      <c r="H75" s="2">
        <f>(25*6*0.15)+(100*7*0.15)+(11*8.5*0.15)+(4*4*0.15)</f>
        <v>143.925</v>
      </c>
    </row>
    <row r="76" spans="1:9" ht="15">
      <c r="A76" s="55"/>
      <c r="B76" s="27"/>
      <c r="C76" s="10"/>
      <c r="D76" s="11"/>
      <c r="E76" s="11"/>
      <c r="F76" s="11"/>
      <c r="H76" s="56"/>
      <c r="I76" s="57"/>
    </row>
    <row r="77" spans="1:9" ht="75">
      <c r="A77" s="55" t="s">
        <v>2</v>
      </c>
      <c r="B77" s="13" t="s">
        <v>53</v>
      </c>
      <c r="C77" s="3" t="s">
        <v>21</v>
      </c>
      <c r="D77" s="9">
        <v>240</v>
      </c>
      <c r="E77" s="9"/>
      <c r="F77" s="9">
        <f>E77*D77</f>
        <v>0</v>
      </c>
      <c r="H77" s="2">
        <f>(25*6*0.25)+(100*7*0.25)+(11*8.5*0.25)+(4*4*0.25)</f>
        <v>239.875</v>
      </c>
      <c r="I77" s="2"/>
    </row>
    <row r="78" spans="1:9" ht="15">
      <c r="A78" s="55"/>
      <c r="B78" s="13"/>
      <c r="C78" s="3"/>
      <c r="D78" s="9"/>
      <c r="E78" s="9"/>
      <c r="F78" s="9"/>
      <c r="H78" s="2"/>
      <c r="I78" s="2"/>
    </row>
    <row r="79" spans="1:9" ht="45">
      <c r="A79" s="55" t="s">
        <v>3</v>
      </c>
      <c r="B79" s="13" t="s">
        <v>38</v>
      </c>
      <c r="C79" s="3" t="s">
        <v>22</v>
      </c>
      <c r="D79" s="9">
        <v>790</v>
      </c>
      <c r="E79" s="9"/>
      <c r="F79" s="9">
        <f>E79*D79</f>
        <v>0</v>
      </c>
      <c r="H79" s="2">
        <f>(125*5.5)+(11*7)+(4*4)</f>
        <v>780.5</v>
      </c>
      <c r="I79" s="2"/>
    </row>
    <row r="80" spans="1:9" ht="15">
      <c r="A80" s="41"/>
      <c r="B80" s="13"/>
      <c r="C80" s="3"/>
      <c r="D80" s="9"/>
      <c r="E80" s="9"/>
      <c r="F80" s="9"/>
      <c r="H80" s="2"/>
      <c r="I80" s="2"/>
    </row>
    <row r="81" spans="1:9" ht="30">
      <c r="A81" s="55" t="s">
        <v>4</v>
      </c>
      <c r="B81" s="61" t="s">
        <v>39</v>
      </c>
      <c r="C81" s="3" t="s">
        <v>7</v>
      </c>
      <c r="D81" s="9">
        <v>14</v>
      </c>
      <c r="E81" s="9"/>
      <c r="F81" s="9">
        <f>E81*D81</f>
        <v>0</v>
      </c>
      <c r="H81" s="2"/>
      <c r="I81" s="2"/>
    </row>
    <row r="82" spans="1:9" ht="15">
      <c r="A82" s="55"/>
      <c r="B82" s="13"/>
      <c r="C82" s="3"/>
      <c r="D82" s="9"/>
      <c r="E82" s="9"/>
      <c r="F82" s="9"/>
      <c r="I82" s="2"/>
    </row>
    <row r="83" spans="1:9" ht="30">
      <c r="A83" s="55" t="s">
        <v>13</v>
      </c>
      <c r="B83" s="61" t="s">
        <v>43</v>
      </c>
      <c r="C83" s="3" t="s">
        <v>22</v>
      </c>
      <c r="D83" s="9">
        <v>790</v>
      </c>
      <c r="E83" s="9"/>
      <c r="F83" s="9">
        <f>E83*D83</f>
        <v>0</v>
      </c>
      <c r="H83" s="2">
        <f>(125*5.5)+(11*7)+(4*4)</f>
        <v>780.5</v>
      </c>
      <c r="I83" s="2"/>
    </row>
    <row r="84" spans="1:9" ht="15">
      <c r="A84" s="55"/>
      <c r="B84" s="61"/>
      <c r="C84" s="3"/>
      <c r="D84" s="9"/>
      <c r="E84" s="9"/>
      <c r="F84" s="9"/>
      <c r="H84" s="2"/>
      <c r="I84" s="2"/>
    </row>
    <row r="85" spans="1:9" ht="30" customHeight="1">
      <c r="A85" s="55" t="s">
        <v>24</v>
      </c>
      <c r="B85" s="61" t="s">
        <v>40</v>
      </c>
      <c r="C85" s="3" t="s">
        <v>22</v>
      </c>
      <c r="D85" s="9">
        <f>D83</f>
        <v>790</v>
      </c>
      <c r="E85" s="9"/>
      <c r="F85" s="9">
        <f>E85*D85</f>
        <v>0</v>
      </c>
      <c r="H85" s="2"/>
      <c r="I85" s="2"/>
    </row>
    <row r="86" spans="2:9" ht="15" customHeight="1">
      <c r="B86" s="61"/>
      <c r="C86" s="3"/>
      <c r="D86" s="9"/>
      <c r="E86" s="9"/>
      <c r="F86" s="9"/>
      <c r="H86" s="2"/>
      <c r="I86" s="2"/>
    </row>
    <row r="87" spans="1:9" ht="30">
      <c r="A87" s="55" t="s">
        <v>25</v>
      </c>
      <c r="B87" s="61" t="s">
        <v>42</v>
      </c>
      <c r="C87" s="3" t="s">
        <v>22</v>
      </c>
      <c r="D87" s="9">
        <f>D83</f>
        <v>790</v>
      </c>
      <c r="E87" s="9"/>
      <c r="F87" s="9">
        <f>E87*D87</f>
        <v>0</v>
      </c>
      <c r="H87" s="2"/>
      <c r="I87" s="2"/>
    </row>
    <row r="88" spans="1:9" ht="15">
      <c r="A88" s="64"/>
      <c r="B88" s="61"/>
      <c r="C88" s="3"/>
      <c r="D88" s="9"/>
      <c r="E88" s="9"/>
      <c r="F88" s="9"/>
      <c r="H88" s="2"/>
      <c r="I88" s="2"/>
    </row>
    <row r="89" spans="1:9" ht="30">
      <c r="A89" s="55" t="s">
        <v>26</v>
      </c>
      <c r="B89" s="61" t="s">
        <v>66</v>
      </c>
      <c r="C89" s="3" t="s">
        <v>7</v>
      </c>
      <c r="D89" s="9">
        <v>38</v>
      </c>
      <c r="E89" s="9"/>
      <c r="F89" s="9">
        <f>E89*D89</f>
        <v>0</v>
      </c>
      <c r="H89" s="2"/>
      <c r="I89" s="2"/>
    </row>
    <row r="90" spans="1:9" ht="15">
      <c r="A90" s="41"/>
      <c r="B90" s="13"/>
      <c r="C90" s="3"/>
      <c r="D90" s="9"/>
      <c r="E90" s="9"/>
      <c r="F90" s="9"/>
      <c r="H90" s="2"/>
      <c r="I90" s="2"/>
    </row>
    <row r="91" spans="1:6" ht="15">
      <c r="A91" s="41"/>
      <c r="B91" s="28" t="s">
        <v>41</v>
      </c>
      <c r="C91" s="29"/>
      <c r="D91" s="30"/>
      <c r="E91" s="30"/>
      <c r="F91" s="31">
        <f>SUM(F74:F90)</f>
        <v>0</v>
      </c>
    </row>
    <row r="92" spans="1:6" ht="15">
      <c r="A92" s="41"/>
      <c r="B92" s="43"/>
      <c r="C92" s="44"/>
      <c r="D92" s="45"/>
      <c r="E92" s="45"/>
      <c r="F92" s="46"/>
    </row>
    <row r="93" spans="1:6" ht="15">
      <c r="A93" s="53" t="s">
        <v>4</v>
      </c>
      <c r="B93" s="43" t="s">
        <v>44</v>
      </c>
      <c r="C93" s="44"/>
      <c r="D93" s="45"/>
      <c r="E93" s="45"/>
      <c r="F93" s="46"/>
    </row>
    <row r="94" spans="1:6" ht="15">
      <c r="A94" s="53"/>
      <c r="B94" s="43"/>
      <c r="C94" s="44"/>
      <c r="D94" s="45"/>
      <c r="E94" s="45"/>
      <c r="F94" s="46"/>
    </row>
    <row r="95" spans="1:6" ht="93">
      <c r="A95" s="55" t="s">
        <v>0</v>
      </c>
      <c r="B95" s="62" t="s">
        <v>45</v>
      </c>
      <c r="C95" s="44" t="s">
        <v>7</v>
      </c>
      <c r="D95" s="45">
        <v>125</v>
      </c>
      <c r="E95" s="45"/>
      <c r="F95" s="9">
        <f>E95*D95</f>
        <v>0</v>
      </c>
    </row>
    <row r="96" spans="1:6" ht="15">
      <c r="A96" s="53"/>
      <c r="B96" s="43"/>
      <c r="C96" s="44"/>
      <c r="D96" s="45"/>
      <c r="E96" s="45"/>
      <c r="F96" s="46"/>
    </row>
    <row r="97" spans="1:6" ht="93">
      <c r="A97" s="55" t="s">
        <v>2</v>
      </c>
      <c r="B97" s="62" t="s">
        <v>46</v>
      </c>
      <c r="C97" s="44" t="s">
        <v>7</v>
      </c>
      <c r="D97" s="45">
        <v>26</v>
      </c>
      <c r="E97" s="45"/>
      <c r="F97" s="9">
        <f>E97*D97</f>
        <v>0</v>
      </c>
    </row>
    <row r="98" spans="1:6" ht="15">
      <c r="A98" s="53"/>
      <c r="B98" s="62"/>
      <c r="C98" s="44"/>
      <c r="D98" s="45"/>
      <c r="E98" s="45"/>
      <c r="F98" s="9"/>
    </row>
    <row r="99" spans="1:6" ht="30">
      <c r="A99" s="55" t="s">
        <v>3</v>
      </c>
      <c r="B99" s="62" t="s">
        <v>55</v>
      </c>
      <c r="C99" s="44" t="s">
        <v>8</v>
      </c>
      <c r="D99" s="45">
        <v>3</v>
      </c>
      <c r="E99" s="45"/>
      <c r="F99" s="9">
        <f>E99*D99</f>
        <v>0</v>
      </c>
    </row>
    <row r="100" spans="1:6" ht="15">
      <c r="A100" s="53"/>
      <c r="B100" s="62"/>
      <c r="C100" s="44"/>
      <c r="D100" s="45"/>
      <c r="E100" s="45"/>
      <c r="F100" s="9"/>
    </row>
    <row r="101" spans="1:6" ht="45">
      <c r="A101" s="55" t="s">
        <v>4</v>
      </c>
      <c r="B101" s="62" t="s">
        <v>49</v>
      </c>
      <c r="C101" s="44" t="s">
        <v>8</v>
      </c>
      <c r="D101" s="45">
        <v>3</v>
      </c>
      <c r="E101" s="45"/>
      <c r="F101" s="9">
        <f>E101*D101</f>
        <v>0</v>
      </c>
    </row>
    <row r="102" spans="1:6" ht="15">
      <c r="A102" s="55"/>
      <c r="B102" s="62"/>
      <c r="C102" s="44"/>
      <c r="D102" s="45"/>
      <c r="E102" s="45"/>
      <c r="F102" s="9"/>
    </row>
    <row r="103" spans="1:6" ht="30">
      <c r="A103" s="55" t="s">
        <v>13</v>
      </c>
      <c r="B103" s="62" t="s">
        <v>50</v>
      </c>
      <c r="C103" s="44" t="s">
        <v>8</v>
      </c>
      <c r="D103" s="45">
        <v>4</v>
      </c>
      <c r="E103" s="45"/>
      <c r="F103" s="9">
        <f>E103*D103</f>
        <v>0</v>
      </c>
    </row>
    <row r="104" spans="1:6" ht="15">
      <c r="A104" s="55"/>
      <c r="B104" s="62"/>
      <c r="C104" s="44"/>
      <c r="D104" s="45"/>
      <c r="E104" s="45"/>
      <c r="F104" s="9"/>
    </row>
    <row r="105" spans="1:6" ht="15">
      <c r="A105" s="55"/>
      <c r="B105" s="28" t="s">
        <v>51</v>
      </c>
      <c r="C105" s="29"/>
      <c r="D105" s="30"/>
      <c r="E105" s="30"/>
      <c r="F105" s="31">
        <f>SUM(F95:F104)</f>
        <v>0</v>
      </c>
    </row>
    <row r="106" spans="1:6" ht="15">
      <c r="A106" s="55"/>
      <c r="B106" s="12"/>
      <c r="C106" s="10"/>
      <c r="D106" s="11"/>
      <c r="E106" s="11"/>
      <c r="F106" s="11"/>
    </row>
    <row r="107" spans="1:11" ht="14.25">
      <c r="A107" s="53" t="s">
        <v>13</v>
      </c>
      <c r="B107" s="27" t="s">
        <v>5</v>
      </c>
      <c r="C107" s="10"/>
      <c r="D107" s="11"/>
      <c r="E107" s="11"/>
      <c r="F107" s="11"/>
      <c r="K107" s="1"/>
    </row>
    <row r="108" spans="1:11" ht="14.25">
      <c r="A108" s="40"/>
      <c r="B108" s="27"/>
      <c r="C108" s="10"/>
      <c r="D108" s="11"/>
      <c r="E108" s="11"/>
      <c r="F108" s="11"/>
      <c r="K108" s="1"/>
    </row>
    <row r="109" spans="1:6" ht="30">
      <c r="A109" s="55" t="s">
        <v>0</v>
      </c>
      <c r="B109" s="13" t="s">
        <v>52</v>
      </c>
      <c r="C109" s="3" t="s">
        <v>7</v>
      </c>
      <c r="D109" s="9">
        <f>D15</f>
        <v>125</v>
      </c>
      <c r="E109" s="9"/>
      <c r="F109" s="9">
        <f>+D109*E109</f>
        <v>0</v>
      </c>
    </row>
    <row r="110" spans="1:11" s="2" customFormat="1" ht="15">
      <c r="A110" s="55"/>
      <c r="B110" s="13"/>
      <c r="C110" s="3"/>
      <c r="D110" s="9"/>
      <c r="E110" s="9"/>
      <c r="F110" s="9"/>
      <c r="H110"/>
      <c r="I110"/>
      <c r="J110"/>
      <c r="K110"/>
    </row>
    <row r="111" spans="1:11" s="2" customFormat="1" ht="15">
      <c r="A111" s="55" t="s">
        <v>2</v>
      </c>
      <c r="B111" s="13" t="s">
        <v>29</v>
      </c>
      <c r="C111" s="3" t="s">
        <v>16</v>
      </c>
      <c r="D111" s="9">
        <v>1</v>
      </c>
      <c r="E111" s="9"/>
      <c r="F111" s="9">
        <f>+D111*E111</f>
        <v>0</v>
      </c>
      <c r="H111"/>
      <c r="I111"/>
      <c r="J111"/>
      <c r="K111"/>
    </row>
    <row r="112" spans="1:11" s="2" customFormat="1" ht="15">
      <c r="A112" s="55"/>
      <c r="B112" s="13"/>
      <c r="C112" s="3"/>
      <c r="D112" s="9"/>
      <c r="E112" s="9"/>
      <c r="F112" s="9"/>
      <c r="H112"/>
      <c r="I112"/>
      <c r="J112"/>
      <c r="K112"/>
    </row>
    <row r="113" spans="1:11" s="2" customFormat="1" ht="15">
      <c r="A113" s="42"/>
      <c r="B113" s="28" t="s">
        <v>12</v>
      </c>
      <c r="C113" s="29"/>
      <c r="D113" s="30"/>
      <c r="E113" s="30"/>
      <c r="F113" s="31">
        <f>SUM(F109:F112)</f>
        <v>0</v>
      </c>
      <c r="H113"/>
      <c r="I113"/>
      <c r="J113"/>
      <c r="K113"/>
    </row>
    <row r="118" spans="1:11" s="2" customFormat="1" ht="12.75">
      <c r="A118" s="6"/>
      <c r="B118" s="4"/>
      <c r="C118" s="4"/>
      <c r="D118" s="5"/>
      <c r="E118" s="5"/>
      <c r="F118" s="5"/>
      <c r="H118"/>
      <c r="I118"/>
      <c r="J118"/>
      <c r="K118"/>
    </row>
    <row r="119" spans="1:11" s="2" customFormat="1" ht="12.75">
      <c r="A119" s="6"/>
      <c r="B119" s="4"/>
      <c r="C119" s="4"/>
      <c r="D119" s="5"/>
      <c r="E119" s="5"/>
      <c r="F119" s="5"/>
      <c r="H119"/>
      <c r="I119"/>
      <c r="J119"/>
      <c r="K119"/>
    </row>
    <row r="132" spans="1:11" s="4" customFormat="1" ht="12.75">
      <c r="A132" s="6"/>
      <c r="B132" s="8"/>
      <c r="D132" s="5"/>
      <c r="E132" s="5"/>
      <c r="F132" s="5"/>
      <c r="G132" s="2"/>
      <c r="H132"/>
      <c r="I132"/>
      <c r="J132"/>
      <c r="K132"/>
    </row>
  </sheetData>
  <sheetProtection/>
  <mergeCells count="12">
    <mergeCell ref="C10:E10"/>
    <mergeCell ref="C7:E7"/>
    <mergeCell ref="C8:E8"/>
    <mergeCell ref="C11:E11"/>
    <mergeCell ref="C12:E12"/>
    <mergeCell ref="A1:F1"/>
    <mergeCell ref="A2:F2"/>
    <mergeCell ref="A3:F3"/>
    <mergeCell ref="A4:F4"/>
    <mergeCell ref="C5:E5"/>
    <mergeCell ref="C9:E9"/>
    <mergeCell ref="C6:E6"/>
  </mergeCells>
  <printOptions gridLines="1"/>
  <pageMargins left="1.1023622047244095" right="0.1968503937007874" top="0.7086614173228347" bottom="0.4724409448818898" header="0" footer="0"/>
  <pageSetup horizontalDpi="600" verticalDpi="600" orientation="portrait" paperSize="9" scale="96" r:id="rId1"/>
  <headerFooter alignWithMargins="0">
    <oddHeader>&amp;L&amp;"Arial Narrow,Navadno"Detajl infrastruktura d.o.o.&amp;RUreditev dela LC 001 041 Potoče - Preserje - Branik</oddHeader>
    <oddFooter>&amp;C&amp;9stran &amp;P</oddFooter>
  </headerFooter>
  <rowBreaks count="2" manualBreakCount="2">
    <brk id="12" max="5" man="1"/>
    <brk id="9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Detajl infrastruktura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Lavrencic Mitja</dc:creator>
  <cp:keywords/>
  <dc:description/>
  <cp:lastModifiedBy>Damjan Lavrenčič</cp:lastModifiedBy>
  <cp:lastPrinted>2018-10-18T10:15:03Z</cp:lastPrinted>
  <dcterms:created xsi:type="dcterms:W3CDTF">1999-05-10T09:48:04Z</dcterms:created>
  <dcterms:modified xsi:type="dcterms:W3CDTF">2019-12-04T13:36:55Z</dcterms:modified>
  <cp:category/>
  <cp:version/>
  <cp:contentType/>
  <cp:contentStatus/>
</cp:coreProperties>
</file>