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400" windowHeight="7875" activeTab="0"/>
  </bookViews>
  <sheets>
    <sheet name="REKAPITULACIJA" sheetId="1" r:id="rId1"/>
    <sheet name="CESTA" sheetId="2" r:id="rId2"/>
    <sheet name="meteorna odvodnja" sheetId="3" r:id="rId3"/>
    <sheet name="KANALIZACIJA" sheetId="4" r:id="rId4"/>
    <sheet name="VODOVOD" sheetId="5" r:id="rId5"/>
    <sheet name="JR " sheetId="6" r:id="rId6"/>
  </sheets>
  <definedNames>
    <definedName name="_xlnm.Print_Area" localSheetId="1">'CESTA'!$A$1:$F$45</definedName>
    <definedName name="_xlnm.Print_Area" localSheetId="3">'KANALIZACIJA'!$A$1:$F$108</definedName>
    <definedName name="_xlnm.Print_Area" localSheetId="2">'meteorna odvodnja'!$A$1:$F$22</definedName>
  </definedNames>
  <calcPr fullCalcOnLoad="1"/>
</workbook>
</file>

<file path=xl/comments4.xml><?xml version="1.0" encoding="utf-8"?>
<comments xmlns="http://schemas.openxmlformats.org/spreadsheetml/2006/main">
  <authors>
    <author>Uporabnik</author>
  </authors>
  <commentList>
    <comment ref="D31" authorId="0">
      <text>
        <r>
          <rPr>
            <b/>
            <sz val="9"/>
            <rFont val="Tahoma"/>
            <family val="2"/>
          </rPr>
          <t>Uporabnik:</t>
        </r>
        <r>
          <rPr>
            <sz val="9"/>
            <rFont val="Tahoma"/>
            <family val="2"/>
          </rPr>
          <t xml:space="preserve">
80% od dolžine cevi/2 krat 6.8m2/m
</t>
        </r>
      </text>
    </comment>
    <comment ref="D32" authorId="0">
      <text>
        <r>
          <rPr>
            <b/>
            <sz val="9"/>
            <rFont val="Tahoma"/>
            <family val="2"/>
          </rPr>
          <t>Uporabnik:</t>
        </r>
        <r>
          <rPr>
            <sz val="9"/>
            <rFont val="Tahoma"/>
            <family val="2"/>
          </rPr>
          <t xml:space="preserve">
80% dolžine cevi/2 krat 6.1m2/m
</t>
        </r>
      </text>
    </comment>
    <comment ref="D47" authorId="0">
      <text>
        <r>
          <rPr>
            <b/>
            <sz val="9"/>
            <rFont val="Tahoma"/>
            <family val="2"/>
          </rPr>
          <t>Uporabnik:</t>
        </r>
        <r>
          <rPr>
            <sz val="9"/>
            <rFont val="Tahoma"/>
            <family val="2"/>
          </rPr>
          <t xml:space="preserve">
dolžina cevi/2 krat 3m
</t>
        </r>
      </text>
    </comment>
    <comment ref="D48" authorId="0">
      <text>
        <r>
          <rPr>
            <b/>
            <sz val="9"/>
            <rFont val="Tahoma"/>
            <family val="2"/>
          </rPr>
          <t>Uporabnik:</t>
        </r>
        <r>
          <rPr>
            <sz val="9"/>
            <rFont val="Tahoma"/>
            <family val="2"/>
          </rPr>
          <t xml:space="preserve">
dolžina cevi/2 krat 1,6m</t>
        </r>
      </text>
    </comment>
    <comment ref="D54" authorId="0">
      <text>
        <r>
          <rPr>
            <b/>
            <sz val="9"/>
            <rFont val="Tahoma"/>
            <family val="2"/>
          </rPr>
          <t>Uporabnik:</t>
        </r>
        <r>
          <rPr>
            <sz val="9"/>
            <rFont val="Tahoma"/>
            <family val="2"/>
          </rPr>
          <t xml:space="preserve">
dolžina cevi/2 krat 3,36 krat 1,1</t>
        </r>
      </text>
    </comment>
    <comment ref="D55" authorId="0">
      <text>
        <r>
          <rPr>
            <b/>
            <sz val="9"/>
            <rFont val="Tahoma"/>
            <family val="2"/>
          </rPr>
          <t>Uporabnik:</t>
        </r>
        <r>
          <rPr>
            <sz val="9"/>
            <rFont val="Tahoma"/>
            <family val="2"/>
          </rPr>
          <t xml:space="preserve">
dolžina cevi/2 krat 3,24 krat 1,1
</t>
        </r>
      </text>
    </comment>
  </commentList>
</comments>
</file>

<file path=xl/comments5.xml><?xml version="1.0" encoding="utf-8"?>
<comments xmlns="http://schemas.openxmlformats.org/spreadsheetml/2006/main">
  <authors>
    <author>Uporabnik</author>
  </authors>
  <commentList>
    <comment ref="D35" authorId="0">
      <text>
        <r>
          <rPr>
            <b/>
            <sz val="9"/>
            <rFont val="Tahoma"/>
            <family val="2"/>
          </rPr>
          <t>Uporabnik:</t>
        </r>
        <r>
          <rPr>
            <sz val="9"/>
            <rFont val="Tahoma"/>
            <family val="2"/>
          </rPr>
          <t xml:space="preserve">
excell izkopi * 1,1* 1,3*0,8
</t>
        </r>
      </text>
    </comment>
    <comment ref="D52" authorId="0">
      <text>
        <r>
          <rPr>
            <b/>
            <sz val="9"/>
            <rFont val="Tahoma"/>
            <family val="2"/>
          </rPr>
          <t>Uporabnik:</t>
        </r>
        <r>
          <rPr>
            <sz val="9"/>
            <rFont val="Tahoma"/>
            <family val="2"/>
          </rPr>
          <t xml:space="preserve">
dno rova 1,4m zaradi kabelske kanalizacije. Samo v1!</t>
        </r>
      </text>
    </comment>
    <comment ref="D60" authorId="0">
      <text>
        <r>
          <rPr>
            <b/>
            <sz val="9"/>
            <rFont val="Tahoma"/>
            <family val="2"/>
          </rPr>
          <t>Uporabnik:</t>
        </r>
        <r>
          <rPr>
            <sz val="9"/>
            <rFont val="Tahoma"/>
            <family val="2"/>
          </rPr>
          <t xml:space="preserve">
excell sipek mat * 1,2
</t>
        </r>
      </text>
    </comment>
  </commentList>
</comments>
</file>

<file path=xl/sharedStrings.xml><?xml version="1.0" encoding="utf-8"?>
<sst xmlns="http://schemas.openxmlformats.org/spreadsheetml/2006/main" count="889" uniqueCount="405">
  <si>
    <t>PREDDELA</t>
  </si>
  <si>
    <t>m</t>
  </si>
  <si>
    <t>1.</t>
  </si>
  <si>
    <t>kos</t>
  </si>
  <si>
    <t>2.</t>
  </si>
  <si>
    <t>3.</t>
  </si>
  <si>
    <t>4.</t>
  </si>
  <si>
    <t>SKUPAJ</t>
  </si>
  <si>
    <t>5.</t>
  </si>
  <si>
    <t>6.</t>
  </si>
  <si>
    <t>7.</t>
  </si>
  <si>
    <t>9.</t>
  </si>
  <si>
    <t>10.</t>
  </si>
  <si>
    <t>11.</t>
  </si>
  <si>
    <t>Postavitev in zavarovanje profilov</t>
  </si>
  <si>
    <t>PROMETNA OPREMA</t>
  </si>
  <si>
    <t xml:space="preserve">VOZIŠČNA KONSTRUKCIJA </t>
  </si>
  <si>
    <t>Izdelava planuma nevezane nosilne plasti drobljenca za vozišče- podloga za izvedbo zgornje nosilne vezane plasti</t>
  </si>
  <si>
    <t>8.</t>
  </si>
  <si>
    <t>12.</t>
  </si>
  <si>
    <t>Zakoličba osi</t>
  </si>
  <si>
    <t>RUŠITVENA DELA</t>
  </si>
  <si>
    <t>ZEMELJSKA DELA</t>
  </si>
  <si>
    <t>ZEMELJSKA DELA SKUPAJ</t>
  </si>
  <si>
    <t>PREDDELA SKUPAJ</t>
  </si>
  <si>
    <t>Rezanje obstoječega asfalta debeline do 10 cm</t>
  </si>
  <si>
    <t>Zakoličba trase kanalizacije z niveliranjem kanala</t>
  </si>
  <si>
    <t>Naprava in postavitev gradbenih profilov (na mestih kjer se menja smer ali naklon)</t>
  </si>
  <si>
    <t>Planiranje dna rova kanalizacije s točnostjo +/- 1 cm</t>
  </si>
  <si>
    <t>Zasip kanalizacijskih cevi in jaškov z nevezanim materialom in izvedbo po TSC 06.100:2003, 0-125 mm, vključno z dobavo, ter komprimiranje v plasteh po 30 cm (pod voznimi površinami)</t>
  </si>
  <si>
    <t>MONTAŽNA IN BETONSKA DELA</t>
  </si>
  <si>
    <t>MONTAŽNA IN BETONSKA DELA SKUPAJ</t>
  </si>
  <si>
    <r>
      <t>m</t>
    </r>
    <r>
      <rPr>
        <vertAlign val="superscript"/>
        <sz val="11"/>
        <rFont val="Arial Narrow"/>
        <family val="2"/>
      </rPr>
      <t>3</t>
    </r>
  </si>
  <si>
    <r>
      <t>m</t>
    </r>
    <r>
      <rPr>
        <vertAlign val="superscript"/>
        <sz val="11"/>
        <rFont val="Arial Narrow"/>
        <family val="2"/>
      </rPr>
      <t>2</t>
    </r>
  </si>
  <si>
    <r>
      <t>m</t>
    </r>
    <r>
      <rPr>
        <vertAlign val="superscript"/>
        <sz val="11"/>
        <rFont val="Arial Narrow"/>
        <family val="2"/>
      </rPr>
      <t>1</t>
    </r>
  </si>
  <si>
    <t>Planiranje in valjanje planuuma temeljnih tal skladno z zahtevami iz tehničnega poročila</t>
  </si>
  <si>
    <t xml:space="preserve">SKUPAJ </t>
  </si>
  <si>
    <t>VOZIŠČNA KONSTRUKCIJA</t>
  </si>
  <si>
    <t>REKAPITULACIJA</t>
  </si>
  <si>
    <t>DDV 20%</t>
  </si>
  <si>
    <t>SKUPAJ Z DDV</t>
  </si>
  <si>
    <t>BETONSKA IN ARMIRANOBETONSKA DELA</t>
  </si>
  <si>
    <t>kpl</t>
  </si>
  <si>
    <t>Rušenje obstoječe asfaltne prevleke debeline do 10 cm z nakladanjem na prevozno sredstvo in odvozom na ustrezno deponijo. V ceno vključene tudi vse takse in drugi stroški ki so povezani s trajnim deponiranjem oziroma recikliranjem</t>
  </si>
  <si>
    <t>ODVODNJA METEORNIH VOD IZ CESTE</t>
  </si>
  <si>
    <t>ODVODNJA  METEORNIH VOD IZ CESTE</t>
  </si>
  <si>
    <t>REKONSTRUKCIJA KOMUNALNE INFRASTRUKTURE ZA VILHARJEVO ULICO V AJDOVŠČINI</t>
  </si>
  <si>
    <t>KANALIZACIJA</t>
  </si>
  <si>
    <t>Meteorna kanalizacija</t>
  </si>
  <si>
    <t>Fekalna kanalizacija</t>
  </si>
  <si>
    <t>Zakoličba obstoječih komunalnih naprav</t>
  </si>
  <si>
    <t>pavšal</t>
  </si>
  <si>
    <t>Zasek oziroma rezanje obstoječega asfalta</t>
  </si>
  <si>
    <t>Rušenje asfaltnega ustroja debeline do 10 cm z nakladanjem ruševin na prevozno sredstvo, odvozom ruševin na ustrezno deponijo vključno s stroški ravnanja z odpadki na deponiji.</t>
  </si>
  <si>
    <t xml:space="preserve"> - v terenu III. ktg. - 80%</t>
  </si>
  <si>
    <t xml:space="preserve"> - v terenu IV. ktg. - 20%</t>
  </si>
  <si>
    <t xml:space="preserve">Odstranjevanje obstoječih betonskih robnikov 15/25/100 in 8/20/100 </t>
  </si>
  <si>
    <t>Zasip kanalizacijskih cevi in jaškov z nevezanim materialom in izvedbo po TSC 06.100:2003, 0-125 mm, vključno z dobavo, ter komprimiranjem v plasteh po 30 cm (pod voznimi površinami)</t>
  </si>
  <si>
    <r>
      <t>Dobava in polaganje PE-HD kanalizacijskih cevi DN630 na betonsko posteljico C12/15 debeline 10cm s polnim obbetoniranjem po detajlu (0.46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/m)</t>
    </r>
  </si>
  <si>
    <r>
      <t>Dobava in polaganje PE-HD kanalizacijskih cevi DN500 na betonsko posteljico C12/15 debeline 10cm s polnim obbetoniranjem po detajlu (0.36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/m)</t>
    </r>
  </si>
  <si>
    <r>
      <t>Dobava in polaganje PE-HD kanalizacijskih cevi DN400 na betonsko posteljico C12/15 debeline 10cm s polnim obbetoniranjem po detajlu (0.28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/m)</t>
    </r>
  </si>
  <si>
    <r>
      <t>Dobava in polaganje PE-HD kanalizacijskih cevi DN315 na betonsko posteljico C12/15 debeline 10cm s polnim obbetoniranjem po detajlu (0.23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/m)</t>
    </r>
  </si>
  <si>
    <r>
      <t>Dobava in polaganje PE-HD kanalizacijskih cevi DN250 na betonsko posteljico C12/15 debeline 10cm s polnim obbetoniranjem po detajlu (0.18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/m)</t>
    </r>
  </si>
  <si>
    <t>F-Vilharjeva1</t>
  </si>
  <si>
    <t>M-Vilharjeva1</t>
  </si>
  <si>
    <t>M-Vilharjeva2</t>
  </si>
  <si>
    <t>M-Vilharjeva7</t>
  </si>
  <si>
    <t>F-Vilharjeva2</t>
  </si>
  <si>
    <t xml:space="preserve">Enako kot prejšnja postavka, samo skupna višina od 1,5 - 2,0 m </t>
  </si>
  <si>
    <t>Dobava in montaža prefabriciranega poliesterskega jaška svetlega premera 800 mm, vključno z muldo in vtokom in iztokom in posteljico iz betona. (Meri se globina poliester stene jaška do dna mulde!) Svetla višina jaška do 2m.</t>
  </si>
  <si>
    <t>Dobava in montaža prefabriciranega poliesterskega jaška svetlega premera 1000 mm, vključno z muldo in vtokom in iztokom in posteljico iz betona. (Meri se globina poliester stene jaška do dna mulde!)</t>
  </si>
  <si>
    <t xml:space="preserve"> - svetle višine jaška od 2.0 do 2.5m</t>
  </si>
  <si>
    <t xml:space="preserve"> - svetle višine jaška od 3.0 do 3.5m</t>
  </si>
  <si>
    <t>Dobava in vgradnja pokrova iz litega železa po EN124 D400 vključno z AB obročem, protihrupnim vložkom iz kompozitnega materiala, premera 600mm z odprtinami za prezračevanje-pod voznimi površinami. (npr. REXESS CDRK60EYX44 ali enakovredno).</t>
  </si>
  <si>
    <t>Dobava in vgradnja pokrova iz litega železa po EN124 D400 vključno z AB obročem, protihrupnim vložkom iz kompozitnega materiala, premera 600mm-pod voznimi površinami. (npr. REXESS CDRK60FYX44 ali enakovredno)</t>
  </si>
  <si>
    <t>13.</t>
  </si>
  <si>
    <t>Izdelava dodatnega priključka na BC jašek DN80 za cev PEHD DN 315 in PEHD DN400</t>
  </si>
  <si>
    <t>14.</t>
  </si>
  <si>
    <t>Izvedba dodatne zaščite plinovodnih cevi ob nadzoru upravljalca (dodatna zaščitna cev ter obbetoniranje)</t>
  </si>
  <si>
    <t>15.</t>
  </si>
  <si>
    <t>Izdelava iztočne glave v Lokavšček. Postavka zajema rušitev obstoječe kamnite obloge ter vzpostavitev obloge v prvotno stanje po zaključku del.</t>
  </si>
  <si>
    <t>Izdelava varnostnega načrta za celoten objekt</t>
  </si>
  <si>
    <t>OSTALA DELA</t>
  </si>
  <si>
    <t>OSTALA DELA SKUPAJ</t>
  </si>
  <si>
    <t>Planiranje tamponskega planuma ceste z natančnostjo +- 1cm z uvaljanjem</t>
  </si>
  <si>
    <t>Ponovno asfaltiranje cestnih površin po TSC 06.300/06.410:2009 v sestavi:</t>
  </si>
  <si>
    <t xml:space="preserve"> - izdelava nosilne bituminizirane zmesi AC 22 base B50/70 A3 v debelini 7 cm</t>
  </si>
  <si>
    <t xml:space="preserve"> - izdelava obrabne in zaporne plasti bituminizirane zmesi AC 11 surf B50/70 A3 v debelini 3,5 cm</t>
  </si>
  <si>
    <t xml:space="preserve">Izdelava geodetskega načrta novega stanja skladno z ZGO-1 in navodili upravljalca kanal. </t>
  </si>
  <si>
    <t>Pregled kanalizacije s kamero</t>
  </si>
  <si>
    <t>Projekt izvedenih del (4 izvodi)</t>
  </si>
  <si>
    <t>Izdelava obrabne in zaporne plasti bituminizirane zmesi AC 8 surf B50/70 A3 v debelini 4 cm po TSC 06.300/06.410:2009 (pločnik)</t>
  </si>
  <si>
    <t>CESTA - ZGORNJI USTROJ</t>
  </si>
  <si>
    <t>Cesta A</t>
  </si>
  <si>
    <t>Cesta B</t>
  </si>
  <si>
    <t>Rušenje obstoječih betonskih robnikov 15/25 cm z odvozom na trajno deponijo</t>
  </si>
  <si>
    <t>Dobava drobljenca in izdelava nevezane nosilne plasti enakomerno zrnatega drobljenca po SIST 13242:2003, vgrajevanje in zahteve materiala po TSC 06.200:2003 iz kamnine 0-32 mm v debelini do 25 cm</t>
  </si>
  <si>
    <t>Dobava drobljenca in izdelava nevezane nosilne plasti enakomerno zrnatega drobljenca po SIST 13242:2003, vgrajevanje in zahteve materiala po TSC 06.200:2003; 0-32 mm iz kamnine v debelini 20cm (pločnik)</t>
  </si>
  <si>
    <t>Izdelava planuma nevezane nosilne plasti drobljenca za pločnik- podloga za izvedbo vezane obrabne in zaporne plasti</t>
  </si>
  <si>
    <t>Izdelava obrabne in zaporne plasti bituminizirane zmesi  AC 8 surf B 50/70 A3 v debelini 4 cm - pločnik.</t>
  </si>
  <si>
    <t>Izdelava nosilne plasti bituminizirane zmesi  AC 11 surf B 50/70 A3 v debelini 3,5 cm.</t>
  </si>
  <si>
    <t>Izdelava nosilne plasti bituminizirane zmesi AC 22 base A3 B 50/70 v debelini 7 cm.</t>
  </si>
  <si>
    <t>Dobava in polaganje betonskih robnikov 15/25/100 cm na  betonsko posteljico iz C12/15, vključno s fugiranjem.</t>
  </si>
  <si>
    <t>Dobava in polaganje betonskih robnikov 8/20/100 cm na  betonsko posteljico iz C12/15, vključno s fugiranjem.</t>
  </si>
  <si>
    <t>Prestavitev droga za prometni znak,komplet s temeljem 50x50x50 cm</t>
  </si>
  <si>
    <t>VODOVOD</t>
  </si>
  <si>
    <t>Izvedba zavarovanih brvi za  prehod ljudi čez izkopane kanale (skladno z zahtevami Uredbe!!)</t>
  </si>
  <si>
    <t>Zakoličba trase vodovoda z niveliranjem kanala</t>
  </si>
  <si>
    <t>V-Vilharjeva1</t>
  </si>
  <si>
    <t>V-Vilharjeva2</t>
  </si>
  <si>
    <t>V-Vilharjeva6</t>
  </si>
  <si>
    <t>V-Vilharjeva8</t>
  </si>
  <si>
    <t>V-Vilharjeva9</t>
  </si>
  <si>
    <t>V-Vilharjeva10</t>
  </si>
  <si>
    <t>V-Vilharjeva11</t>
  </si>
  <si>
    <r>
      <t>Strojni izkop jarkov za vodovod, širine do 1.5m, globine do 3.0m, naklon brežin 70</t>
    </r>
    <r>
      <rPr>
        <sz val="10"/>
        <rFont val="Arial"/>
        <family val="2"/>
      </rPr>
      <t>° z nakladanjem na prevozno sredstvo, odvozom na ustrezno deponijo, komplet s stroški ravnanja materiala v deponiji.</t>
    </r>
  </si>
  <si>
    <r>
      <t>Strojni izkop jarkov za kanalizacijo, širine do 3.5m, globine do 3.0m, naklon brežin 70</t>
    </r>
    <r>
      <rPr>
        <sz val="10"/>
        <rFont val="Arial"/>
        <family val="2"/>
      </rPr>
      <t>° z nakladanjem na prevozno sredstvo, odvozom na ustrezno deponijo, komplet s stroški ravnanja materiala v deponiji.</t>
    </r>
  </si>
  <si>
    <t>Ročni izkop zemljine III ktg. z odvozom materiala na ustrezno deponijo, komplet s stroški ravnanaja materiala v deponiji.</t>
  </si>
  <si>
    <t>Planiranje dna rova  s točnostjo +/- 1 cm</t>
  </si>
  <si>
    <t>VODOVODNI MATERIAL Z MONTAŽO IN TRANSPORTI</t>
  </si>
  <si>
    <t>A</t>
  </si>
  <si>
    <t>CEVI</t>
  </si>
  <si>
    <r>
      <t>Prenašanje  in spuščanje v jarek cevi dolžine do 6m iz nodularne litine DN 80 mm, z dobavo, montažo in obsutjem cevi s posteljico iz sipkega materiala velikosti zrna do 8 mm, po detajlu (0.24m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/m); standardni (Tyton) spoj.</t>
    </r>
  </si>
  <si>
    <r>
      <t>Prenašanje  in spuščanje v jarek cevi dolžine do 6m iz nodularne litine DN 100 mm, z dobavo, montažo in obsutjem cevi s posteljico iz sipkega materiala velikosti zrna do 8 mm, po detajlu (0.26m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/m); standardni (Tyton) spoj.</t>
    </r>
  </si>
  <si>
    <r>
      <t>Prenašanje  in spuščanje v jarek cevi dolžine do 6m iz nodularne litine DN 125 mm, z dobavo, montažo in obsutjem cevi s posteljico iz sipkega materiala velikosti zrna do 8 mm, po detajlu (0.28m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/m); standardni (Tyton) spoj.</t>
    </r>
  </si>
  <si>
    <r>
      <t>Prenašanje  in spuščanje v jarek cevi dolžine do 6m iz nodularne litine DN 200 mm, z dobavo, montažo in obsutjem cevi s posteljico iz sipkega materiala velikosti zrna do 8 mm, po detajlu (0.42m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/m); standardni (Tyton) spoj.</t>
    </r>
  </si>
  <si>
    <r>
      <t>Prenašanje  in spuščanje v jarek cevi dolžine do 6m iz nodularne litine DN 150 mm, z dobavo, montažo in obsutjem cevi s posteljico iz sipkega materiala velikosti zrna do 8 mm, po detajlu (0.33m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/m); standardni (Tyton) spoj.</t>
    </r>
  </si>
  <si>
    <r>
      <t>Prenašanje  in spuščanje v jarek cevi dolžine do 6m iz nodularne litine DN 300 mm, z dobavo, montažo in obsutjem cevi s posteljico iz sipkega materiala velikosti zrna do 8 mm, po detajlu (0.50m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/m); standardni (Tyton) spoj.</t>
    </r>
  </si>
  <si>
    <r>
      <t>Prenašanje  in spuščanje v jarek pocinkane cevi 2", z dobavo, montažo in obsutjem cevi s posteljico iz sipkega materiala velikosti zrna do 8 mm, po detajlu (0.18m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/m).</t>
    </r>
  </si>
  <si>
    <t xml:space="preserve">Prevozi materiala vključno z raznosom vzdolž trase vodovoda in ostali manipulativni stroški </t>
  </si>
  <si>
    <t>B</t>
  </si>
  <si>
    <t>FAZONI</t>
  </si>
  <si>
    <t>posamezna postavka zajema vsa dela in material, kot npr. dobavo, prenose, montažo, tesnilni in vijačni material</t>
  </si>
  <si>
    <t>EU DN 80</t>
  </si>
  <si>
    <t>T DN 80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</si>
  <si>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</si>
  <si>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</si>
  <si>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</si>
  <si>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</si>
  <si>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</si>
  <si>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</si>
  <si>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</si>
  <si>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</si>
  <si>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</si>
  <si>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</si>
  <si>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</si>
  <si>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</si>
  <si>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</si>
  <si>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</si>
  <si>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</si>
  <si>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</si>
  <si>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</si>
  <si>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</si>
  <si>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</si>
  <si>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</si>
  <si>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</si>
  <si>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</si>
  <si>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</si>
  <si>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</si>
  <si>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</si>
  <si>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</si>
  <si>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</si>
  <si>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</si>
  <si>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</si>
  <si>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</si>
  <si>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</si>
  <si>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</si>
  <si>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</si>
  <si>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</si>
  <si>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</si>
  <si>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Q DN 80</t>
  </si>
  <si>
    <t>FF DN 80/1000</t>
  </si>
  <si>
    <t>FF DN 80/400</t>
  </si>
  <si>
    <t>FF DN 80/600</t>
  </si>
  <si>
    <t>N DN 80</t>
  </si>
  <si>
    <t>X DN 80/2"</t>
  </si>
  <si>
    <t>EU DN 100</t>
  </si>
  <si>
    <r>
      <t>FFK DN 100/30</t>
    </r>
    <r>
      <rPr>
        <sz val="11"/>
        <rFont val="Calibri"/>
        <family val="2"/>
      </rPr>
      <t>°</t>
    </r>
  </si>
  <si>
    <t>X DN 100</t>
  </si>
  <si>
    <r>
      <t>MMK DN 100/11,25</t>
    </r>
    <r>
      <rPr>
        <sz val="11"/>
        <rFont val="Calibri"/>
        <family val="2"/>
      </rPr>
      <t>°</t>
    </r>
  </si>
  <si>
    <t>MMK DN 100/30°</t>
  </si>
  <si>
    <t>MMK DN 100/45°</t>
  </si>
  <si>
    <t>MDK DN 100</t>
  </si>
  <si>
    <t>EU DN 125</t>
  </si>
  <si>
    <t>T DN 125/50</t>
  </si>
  <si>
    <t>T DN 125/80</t>
  </si>
  <si>
    <t>FF DN 125/600</t>
  </si>
  <si>
    <r>
      <t>FFK DN 125/30</t>
    </r>
    <r>
      <rPr>
        <sz val="11"/>
        <rFont val="Calibri"/>
        <family val="2"/>
      </rPr>
      <t>°</t>
    </r>
  </si>
  <si>
    <t>T DN 125/100</t>
  </si>
  <si>
    <r>
      <t>MMK DN 125/22,5</t>
    </r>
    <r>
      <rPr>
        <sz val="11"/>
        <rFont val="Calibri"/>
        <family val="2"/>
      </rPr>
      <t>°</t>
    </r>
  </si>
  <si>
    <t>MMK DN 125/11,25°</t>
  </si>
  <si>
    <r>
      <t>MMK DN 125/30</t>
    </r>
    <r>
      <rPr>
        <sz val="11"/>
        <rFont val="Calibri"/>
        <family val="2"/>
      </rPr>
      <t>°</t>
    </r>
  </si>
  <si>
    <t>MMB DN 125/80</t>
  </si>
  <si>
    <t>MMA DN 125/80</t>
  </si>
  <si>
    <r>
      <t xml:space="preserve">UNIVERZALNA SPOJKA </t>
    </r>
    <r>
      <rPr>
        <sz val="11"/>
        <rFont val="Calibri"/>
        <family val="2"/>
      </rPr>
      <t>φ</t>
    </r>
    <r>
      <rPr>
        <sz val="11"/>
        <rFont val="Arial Narrow"/>
        <family val="2"/>
      </rPr>
      <t>132-155</t>
    </r>
  </si>
  <si>
    <t>X DN 50/2"</t>
  </si>
  <si>
    <t>EU DN 150</t>
  </si>
  <si>
    <t>T DN 150</t>
  </si>
  <si>
    <t>T DN 150/80</t>
  </si>
  <si>
    <t>T DN 150/100</t>
  </si>
  <si>
    <t>FF DN 150/600</t>
  </si>
  <si>
    <t>FF DN 150/800</t>
  </si>
  <si>
    <t>X DN 150</t>
  </si>
  <si>
    <t>FFR DN 150/125/200</t>
  </si>
  <si>
    <r>
      <t>FFK DN 150/45</t>
    </r>
    <r>
      <rPr>
        <sz val="11"/>
        <rFont val="Calibri"/>
        <family val="2"/>
      </rPr>
      <t>°</t>
    </r>
  </si>
  <si>
    <t>FFQ DN 150</t>
  </si>
  <si>
    <t>FF DN 150/700</t>
  </si>
  <si>
    <t>FF DN 150/200</t>
  </si>
  <si>
    <t>FF DN 150/400</t>
  </si>
  <si>
    <t>FFR DN 150/100/200</t>
  </si>
  <si>
    <t>FF DN 150/500</t>
  </si>
  <si>
    <r>
      <t>MMK DN 150/11,25</t>
    </r>
    <r>
      <rPr>
        <sz val="11"/>
        <rFont val="Calibri"/>
        <family val="2"/>
      </rPr>
      <t>°</t>
    </r>
  </si>
  <si>
    <r>
      <t>MMK DN 150/22,5</t>
    </r>
    <r>
      <rPr>
        <sz val="11"/>
        <rFont val="Calibri"/>
        <family val="2"/>
      </rPr>
      <t>°</t>
    </r>
  </si>
  <si>
    <r>
      <t>MMK DN 150/45</t>
    </r>
    <r>
      <rPr>
        <sz val="11"/>
        <rFont val="Calibri"/>
        <family val="2"/>
      </rPr>
      <t>°</t>
    </r>
  </si>
  <si>
    <r>
      <t xml:space="preserve">UNIVERZALNA SPOJKA </t>
    </r>
    <r>
      <rPr>
        <sz val="11"/>
        <rFont val="Calibri"/>
        <family val="2"/>
      </rPr>
      <t>φ</t>
    </r>
    <r>
      <rPr>
        <sz val="11"/>
        <rFont val="Arial Narrow"/>
        <family val="2"/>
      </rPr>
      <t>154-192</t>
    </r>
  </si>
  <si>
    <t>EU DN 200</t>
  </si>
  <si>
    <t>FFQ DN 200</t>
  </si>
  <si>
    <t>T DN 200</t>
  </si>
  <si>
    <t>X DN 200/2"</t>
  </si>
  <si>
    <t>FF DN 200/500</t>
  </si>
  <si>
    <t>FF DN 200/600</t>
  </si>
  <si>
    <r>
      <t>MMK DN 200/11,25</t>
    </r>
    <r>
      <rPr>
        <sz val="11"/>
        <rFont val="Calibri"/>
        <family val="2"/>
      </rPr>
      <t>°</t>
    </r>
  </si>
  <si>
    <t>MMK DN 200/22,5°</t>
  </si>
  <si>
    <t>MMK DN 200/30°</t>
  </si>
  <si>
    <t>MMK DN 200/45°</t>
  </si>
  <si>
    <t>EU DN 300</t>
  </si>
  <si>
    <t>T DN 300</t>
  </si>
  <si>
    <t>T DN 300/80</t>
  </si>
  <si>
    <t>FF DN 300/200</t>
  </si>
  <si>
    <t>FF DN 300/600</t>
  </si>
  <si>
    <t>FF DN 300/800</t>
  </si>
  <si>
    <t>FFR DN 300/150/300</t>
  </si>
  <si>
    <r>
      <t>FFK DN 300/45</t>
    </r>
    <r>
      <rPr>
        <sz val="11"/>
        <rFont val="Calibri"/>
        <family val="2"/>
      </rPr>
      <t>°</t>
    </r>
  </si>
  <si>
    <t>FFQ DN 300</t>
  </si>
  <si>
    <r>
      <t>MMK DN 300/11,25</t>
    </r>
    <r>
      <rPr>
        <sz val="11"/>
        <rFont val="Calibri"/>
        <family val="2"/>
      </rPr>
      <t>°</t>
    </r>
  </si>
  <si>
    <r>
      <t>MMK DN 300/22,5</t>
    </r>
    <r>
      <rPr>
        <sz val="11"/>
        <rFont val="Calibri"/>
        <family val="2"/>
      </rPr>
      <t>°</t>
    </r>
  </si>
  <si>
    <r>
      <t>MMK DN 300/30</t>
    </r>
    <r>
      <rPr>
        <sz val="11"/>
        <rFont val="Calibri"/>
        <family val="2"/>
      </rPr>
      <t>°</t>
    </r>
  </si>
  <si>
    <r>
      <t>MMK DN 300/45</t>
    </r>
    <r>
      <rPr>
        <sz val="11"/>
        <rFont val="Calibri"/>
        <family val="2"/>
      </rPr>
      <t>°</t>
    </r>
  </si>
  <si>
    <t>MMQ DN 300</t>
  </si>
  <si>
    <r>
      <t xml:space="preserve">UNIVERZALNA SPOJKA </t>
    </r>
    <r>
      <rPr>
        <sz val="11"/>
        <rFont val="Calibri"/>
        <family val="2"/>
      </rPr>
      <t>φ</t>
    </r>
    <r>
      <rPr>
        <sz val="11"/>
        <rFont val="Arial Narrow"/>
        <family val="2"/>
      </rPr>
      <t>315-356</t>
    </r>
  </si>
  <si>
    <t>FFR DN 400/200/600</t>
  </si>
  <si>
    <r>
      <t xml:space="preserve">UNIVERZALNA SPOJKA </t>
    </r>
    <r>
      <rPr>
        <sz val="11"/>
        <rFont val="Calibri"/>
        <family val="2"/>
      </rPr>
      <t>φ400-429</t>
    </r>
  </si>
  <si>
    <t>TULJAVA 2"</t>
  </si>
  <si>
    <t>KOLENO N/Z 2"</t>
  </si>
  <si>
    <t>KOLENO 2"</t>
  </si>
  <si>
    <t>OBJEMKA 2"</t>
  </si>
  <si>
    <t>ČEP 2"</t>
  </si>
  <si>
    <t>KROGELNI VENTIL 2"</t>
  </si>
  <si>
    <t>ARMATURE</t>
  </si>
  <si>
    <t>C</t>
  </si>
  <si>
    <t>ovalni klinasti zasun DN80 (F5)</t>
  </si>
  <si>
    <t>ovalni klinasti zasun DN100 (F5)</t>
  </si>
  <si>
    <t>ovalni klinasti zasun DN125 (F5)</t>
  </si>
  <si>
    <t>ovalni klinasti zasun DN150 (F5)</t>
  </si>
  <si>
    <t>ovalni klinasti zasun DN300 (F5)</t>
  </si>
  <si>
    <t>Nadzemni hidrant DN80/750</t>
  </si>
  <si>
    <t>Nadzemni hidrant DN80/1000</t>
  </si>
  <si>
    <t>Podzemni hidrant DN80</t>
  </si>
  <si>
    <t>Reducirni ventil DN 100</t>
  </si>
  <si>
    <t>Teleskopska vgradna garnitura</t>
  </si>
  <si>
    <r>
      <t xml:space="preserve">CESTNA KAPA </t>
    </r>
    <r>
      <rPr>
        <sz val="10"/>
        <rFont val="Arial"/>
        <family val="2"/>
      </rPr>
      <t>Φ</t>
    </r>
    <r>
      <rPr>
        <sz val="11"/>
        <rFont val="Times New Roman"/>
        <family val="0"/>
      </rPr>
      <t>125mm</t>
    </r>
  </si>
  <si>
    <t>OVALNA CESTNA KAPA</t>
  </si>
  <si>
    <t>VODOVODNI MATERIAL Z MONTAŽO IN TRANSPORTI SKUPAJ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</si>
  <si>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</si>
  <si>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</si>
  <si>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</si>
  <si>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</si>
  <si>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</si>
  <si>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</si>
  <si>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</si>
  <si>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</si>
  <si>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</si>
  <si>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</si>
  <si>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</si>
  <si>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</si>
  <si>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</si>
  <si>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</si>
  <si>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</si>
  <si>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</si>
  <si>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</si>
  <si>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</si>
  <si>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</si>
  <si>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</si>
  <si>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</si>
  <si>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</si>
  <si>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</si>
  <si>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</si>
  <si>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</si>
  <si>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</si>
  <si>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</si>
  <si>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</si>
  <si>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</si>
  <si>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</si>
  <si>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</si>
  <si>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</si>
  <si>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BETONSKA IN ARMIRANOBETONSKA DELA SKUPAJ SKUPAJ</t>
  </si>
  <si>
    <t>OSTALA  DELA SKUPAJ</t>
  </si>
  <si>
    <t>Izdelava betonskih sidrnih blokov iz betona C16/20, komplet z opažanjem, dobavo in vgrajevanjem betona, za sidranje cevovoda</t>
  </si>
  <si>
    <t>Izdelava betonskih sidrnih blokov dim. 40x20x20cm iz betona C16/20, komplet z opažanjem, dobavo in vgrajevanjem betona, za montažo nadzemnega hinranta</t>
  </si>
  <si>
    <t>Izdelava betonskih podstavkov dim. 40x40x10cm iz betona C16/20, komplet z opažanjem, dobavo in vgrajevanjem betona, za montažo cestnih kap</t>
  </si>
  <si>
    <t>Izdelava AB jaška svetlih dimenzij 160x160x250 cm. Postavka zajema:</t>
  </si>
  <si>
    <t xml:space="preserve"> - dobava in vgradnja minimalne armature S500 (palice + mreže skupaj 350kg)</t>
  </si>
  <si>
    <t xml:space="preserve">  - dobava in montaža LTŽ pokrova dimenzij 60x60 cm z okvirjem</t>
  </si>
  <si>
    <t xml:space="preserve"> - zasip gradbene jame z materialom od izkopa</t>
  </si>
  <si>
    <r>
      <t xml:space="preserve"> - strojni in deloma ročni izkop gradbene jame, z odsekovanjem stranic pod kotom 70</t>
    </r>
    <r>
      <rPr>
        <sz val="11"/>
        <rFont val="Calibri"/>
        <family val="2"/>
      </rPr>
      <t>°  in odlaganjem materiala na rob izkopa (50m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). PRI IZKOPAVANJU POTREBNO ZAŠČITITI PLINOVOD!</t>
    </r>
  </si>
  <si>
    <r>
      <t xml:space="preserve"> - dobava in vgradnja nearmiranega podložnega betona C12/15 (0,6m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)</t>
    </r>
  </si>
  <si>
    <r>
      <t xml:space="preserve"> - dobava in vgradnja armiranega betona C 25/30 v talno ploščo dimenzij 180x180x20cm, stene debeline 20cm in stropno ploščo dimenzij 180x180x18cm (5,5m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)</t>
    </r>
  </si>
  <si>
    <r>
      <t xml:space="preserve">   -  vertikalno opažanje sten in talne plošče (38m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)</t>
    </r>
  </si>
  <si>
    <r>
      <t xml:space="preserve">   -  horizontalno opažanje stropne plošče (2,2m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)</t>
    </r>
  </si>
  <si>
    <t>Izdelava AB jaška svetlih dimenzij 250x290x190 cm. Postavka zajema:</t>
  </si>
  <si>
    <r>
      <t xml:space="preserve"> - strojni in deloma ročni izkop gradbene jame, z odsekovanjem stranic pod kotom 70</t>
    </r>
    <r>
      <rPr>
        <sz val="11"/>
        <rFont val="Calibri"/>
        <family val="2"/>
      </rPr>
      <t>°  in odlaganjem materiala na rob izkopa (64m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).</t>
    </r>
  </si>
  <si>
    <r>
      <t xml:space="preserve"> - dobava in vgradnja nearmiranega podložnega betona C12/15 (1,3m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)</t>
    </r>
  </si>
  <si>
    <r>
      <t xml:space="preserve"> - dobava in vgradnja armiranega betona C 25/30 v talno ploščo dimenzij 330x290x20cm, stene debeline 20cm in stropno ploščo dimenzij 330x290x18cm (8,5m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)</t>
    </r>
  </si>
  <si>
    <t xml:space="preserve"> - dobava in vgradnja minimalne armature S500 (palice + mreže skupaj 530kg)</t>
  </si>
  <si>
    <r>
      <t xml:space="preserve">   -  vertikalno opažanje sten in talne plošče (42m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)</t>
    </r>
  </si>
  <si>
    <r>
      <t xml:space="preserve">   -  horizontalno opažanje stropne plošče (7,0m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)</t>
    </r>
  </si>
  <si>
    <r>
      <t>Dobava in polaganje PEHD kanalizacijskih cevi DN160  na betonsko posteljico C12/15 debeline 10 cm s polnim obbetoniranjem po detajlu (0.13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/m)</t>
    </r>
  </si>
  <si>
    <t>Izdelava požiralnika iz PE DN 500, z betonskim temeljem, vtok pod robnikom, obdelavo priključka na odtok, globine 1,5 m, skupaj z dobavo materiala vključno z LTŽ pokrovovom B 125 50/50 cm.</t>
  </si>
  <si>
    <t xml:space="preserve"> PREDDELA SKUPAJ</t>
  </si>
  <si>
    <t>RUŠITVENA DELA SKUPAJ</t>
  </si>
  <si>
    <t>PROMETNA OPREMA SKUPAJ</t>
  </si>
  <si>
    <t>VOZIŠČNA KONSTRUKCIJA SKUPAJ</t>
  </si>
  <si>
    <r>
      <t>Izdelava tankoslojne prečne označbe na vozišču z enokomponentno belo barvo, vključno 250 g/m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posipa z drobci / kroglicami stekla, strojno, debelina plasti suhe snovi 200 </t>
    </r>
    <r>
      <rPr>
        <sz val="11"/>
        <rFont val="Calibri"/>
        <family val="2"/>
      </rPr>
      <t>μ</t>
    </r>
    <r>
      <rPr>
        <sz val="11"/>
        <rFont val="Arial Narrow"/>
        <family val="2"/>
      </rPr>
      <t>m, širina črte 50 cm ( V-9, V-16)</t>
    </r>
  </si>
  <si>
    <t>Ročni izkop zemljine III ktg. z odvozom materiala na ustrezno deponijo, komplet s stroški ravnanja materiala v deponiji.</t>
  </si>
  <si>
    <t>NEPREDVIDENA DELA 10%</t>
  </si>
  <si>
    <t>Odstranjevanje obstoječih LTŽ pokrovov premera 600 mm z odvozom na gradbeno deponijo za kasnejšo uporabo.</t>
  </si>
  <si>
    <t>Odstranjevanje obstoječih LTŽ rešetk premera 40/40cm.</t>
  </si>
  <si>
    <t>Široki strojni izkop nasutja pod obstoječim asfaltom v debelini do 40 cm z nakladanjem na prevozno sredstvo in odvozom na trajno deponijo na razdalji do 10 km, komplet s stroški ravnanja materiala v deponiji.</t>
  </si>
  <si>
    <t>Izdelava požiralnika iz PE DN 500, z betonskim temeljem, vtok preko rešetke, obdelavo priključka na odtok, globine 1,5 m, skupaj z dobavo materiala brez rešetke!</t>
  </si>
  <si>
    <t>Strojni izkop jarkov v III in IV ktg za kanalizacijo v suhem terenu , širine do 1.5 m globine do 2.0 m, naklon brežin 70°, z nakladanjem na prevozno sredstvo in odvozom na deponijo na razdalji do 10 km, komplet s stroški ravnanja na deponiji.</t>
  </si>
  <si>
    <t>Dobava in polaganje PVC kanalizacijskih cevi DN200  na betonsko posteljico C12/15 debeline 10 cm s polnim obbetoniranjem po detajlu (0.17 m3/m)</t>
  </si>
  <si>
    <t>Izdelava dodatnega priključka poliesterski jašek DN800 za PVC cev DN200.</t>
  </si>
  <si>
    <t>Preizkus vodotesnosti fekalne kanalizacije</t>
  </si>
  <si>
    <t>Zasip  jarka z nevezanim materialom in izvedbo po TSC 06.100:2003, 0-125 mm, vključno z dobavo, ter komprimiranjem v plasteh po 30 cm (pod voznimi površinami)</t>
  </si>
  <si>
    <t>Hladen premaz stikov med starim in novim asfaltom s polimerno emulzijo.</t>
  </si>
  <si>
    <t>Dobava in polaganje betonskih robnikov 15/25/100 cm na  betonsko posteljico iz C12/15, vključno s fugiranjem</t>
  </si>
  <si>
    <t>Dobava in polaganje betonskih robnikov 8/25/100 cm na  betonsko posteljico iz C12/15, vključno s fugiranjem</t>
  </si>
  <si>
    <t>Dobava in montaža betonskega jaška svetlega premera 800 mm, vključno z muldo in vtokom in iztokom in posteljico iz betona. (Meri se globina  stene jaška do dna mulde!) Svetla višina jaška do 1,5m.</t>
  </si>
  <si>
    <t>V-Vilharjeva11-TEKSTINA</t>
  </si>
  <si>
    <t>m2</t>
  </si>
  <si>
    <t>skupaj</t>
  </si>
  <si>
    <t>odsek V 10</t>
  </si>
  <si>
    <t>kohezija</t>
  </si>
  <si>
    <t>Ostalo investira Tekstina</t>
  </si>
  <si>
    <t>Zsvsrovsnjr prometa za čas gradnje vključno s postavitvijo in odstranitvijo prometne signalizacije, pridobitev dovoljenj ter priprava dokumentacije</t>
  </si>
  <si>
    <t>Obrnjena davčna obveznost</t>
  </si>
  <si>
    <t>VSE SKUPAJ</t>
  </si>
  <si>
    <t xml:space="preserve"> PROJEKTANTSKI POPIS S PREIZMERAMI IN STROŠKOVNO OCENO</t>
  </si>
  <si>
    <t>Objekt:  REKONSTRUKCIJA KOMUNALNE INFRASTRUKTURE ZA VILHARJEVO ULICO V AJDOVŠČINI - NNO, SNO, JR  in TK omrežje</t>
  </si>
  <si>
    <t>R E K A P I T U L A C I J A</t>
  </si>
  <si>
    <t>I.</t>
  </si>
  <si>
    <t>Nizkonapetostno omrežje in srednjenapetostno omrežje   (NNO in SNO)</t>
  </si>
  <si>
    <t>II.</t>
  </si>
  <si>
    <t>Javna razsvetljava   (JR)</t>
  </si>
  <si>
    <t>GRADBENA DELA  ZA JR</t>
  </si>
  <si>
    <t>ELEKTROMONTAŽNA DELA ZA JR</t>
  </si>
  <si>
    <t>S</t>
  </si>
  <si>
    <t>SKUPAJ REKAPITULACIJA         brez DDV</t>
  </si>
  <si>
    <t>merska enota</t>
  </si>
  <si>
    <t>količina</t>
  </si>
  <si>
    <t>znesek/kos</t>
  </si>
  <si>
    <t>A.</t>
  </si>
  <si>
    <t>Dobava, vgradnja, izdelava, montaža in preizkus</t>
  </si>
  <si>
    <t>ur</t>
  </si>
  <si>
    <t>GRADBENA DELA za JR</t>
  </si>
  <si>
    <t>Zakoličba obstoječih komunalnih naprav na obravnavanem območju</t>
  </si>
  <si>
    <t>Zakoličba trase novega JR omrežja</t>
  </si>
  <si>
    <t xml:space="preserve">Izkop in izdelava temelja  za drog JR </t>
  </si>
  <si>
    <t>Izdelava jaška dim.fi 80 cm, 1,0 m gl., s pokrovom za težki promet tip IMP art. 203</t>
  </si>
  <si>
    <t>Strojni in deloma ročni izkop kabelskega kanala delno v utrjeni poti, delno v cesti, delno v zelenici, dim. 0,4 x 1,0 m globine (ZAJETO pri NNO)</t>
  </si>
  <si>
    <t>Izdelava križanj z ostalimi komunalnimi vodi</t>
  </si>
  <si>
    <t>Izdelava kabelske kanalizacije z 1 x stigmaflex cevjo fi 110 mm, nasutje s peskom granulacije 3-7 mm 10 cm, zasutje s sipkim materialom, z nabijanjem v plasteh, obbetoniranje z betonom C12/15  0,25m3/m1, odvoz odvečnega materiala</t>
  </si>
  <si>
    <t>Izdelava kabelske kanalizacije z 1 x stigmaflex cevjo fi 110 mm, nasutje s peskom granulacije 3-7 mm 10 cm, zasutje s sipkim materialom, z nabijanjem v plasteh,  odvoz odvečnega materiala</t>
  </si>
  <si>
    <t>PE cev fi 80 mm</t>
  </si>
  <si>
    <t>Humiziranje ter zatravitev</t>
  </si>
  <si>
    <t>Dobava in postavitev kovinskega kandelabra  vroče cinkan, h =6 m  za cono vetra  C (151km/h), opremljen z odprtino, ter s priključno ploščico  PVE-4/5 s 6A varovalko z ožičenjem, in postavljen v projektiran temelj</t>
  </si>
  <si>
    <t>Zaščita kandelabra z anzikorozijskim premazom 10cm nad temeljem</t>
  </si>
  <si>
    <t xml:space="preserve">Polaganje opozorilnega traku z napisom </t>
  </si>
  <si>
    <t xml:space="preserve">      »POZOR ELEKTRIKA« ( po celotni trasi )</t>
  </si>
  <si>
    <t>Polaganje plastičnega ščitnika   ( po celotni trasi )</t>
  </si>
  <si>
    <t xml:space="preserve">   </t>
  </si>
  <si>
    <t>Drobni vezni in pritrdilni material</t>
  </si>
  <si>
    <t>Demontaža in odvoz obstoječih stebrov JR</t>
  </si>
  <si>
    <t>Izdelava osnov za vnos v kataster komunalnih vodov</t>
  </si>
  <si>
    <t>SKUPAJ GRADBENA DELA ZA JR</t>
  </si>
  <si>
    <t>B.</t>
  </si>
  <si>
    <t>ELEKTROMONTAŽNA DELA za JR</t>
  </si>
  <si>
    <t>Dobava in montaža svetilke z redukcijo -    iz družine  SL 10 MINI   ustreza tipu  5 XA 581 1A1A08  Siteco z ravnim steklom  s sijalko 32LED / 3970lm,    ustreza uredbi o mejnih vrednostih svetlobnega onesnaževanja Ur.l.RS št.: 81/2007</t>
  </si>
  <si>
    <t>Priklop na obstoječe JR omrežje v obstoječi  omarici-JR na obstoječi izvod</t>
  </si>
  <si>
    <t>Demontaža obstoječih svetilk JR (uporaba avtodvigala)</t>
  </si>
  <si>
    <t>Dobava in polaganje valjanca FeZn 25 x 4 mm2:</t>
  </si>
  <si>
    <t>Dobava in polaganje kabla   PP00-A 4x16+2,5mm2:</t>
  </si>
  <si>
    <t>Dobava in polaganje kabla    za priključitev svetilke PP00-Y 4x2,5mm2:</t>
  </si>
  <si>
    <t>Izdelava kabelskih končnikov Al/Cu 16/8</t>
  </si>
  <si>
    <t>Dobava in montaža križne sponke:</t>
  </si>
  <si>
    <t>Izvedba antikorozijske zaščite spoja valjanca v zemlji:</t>
  </si>
  <si>
    <t>%</t>
  </si>
  <si>
    <t>Meritve električnih lastnosti na posameznih svetilkah</t>
  </si>
  <si>
    <t>Sodelovanje s podjetjem  ElektroPrimorska</t>
  </si>
  <si>
    <t xml:space="preserve">Izdelava PID </t>
  </si>
  <si>
    <t>Priprava materiala in dela, ter manipulativni stroški, ter zavarovanje gradbišča</t>
  </si>
  <si>
    <t>SKUPAJ ELEKTROMONTAŽNA DELA ZA JR</t>
  </si>
  <si>
    <t>Javna razsvetljava</t>
  </si>
  <si>
    <t>CESTA, ODVODNJA, JAVNA RAZSVETLJAVA -SKUPAJ</t>
  </si>
  <si>
    <t>REKAPITULACIJA - CESTA, ODVODNJA, JAVNA RASVETLJAVA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</si>
</sst>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#,##0.00\ &quot;€&quot;"/>
    <numFmt numFmtId="176" formatCode="#,##0.00\ [$SIT-424]"/>
  </numFmts>
  <fonts count="45">
    <font>
      <sz val="11"/>
      <name val="Times New Roman"/>
      <family val="0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9"/>
      <name val="Arial CE"/>
      <family val="2"/>
    </font>
    <font>
      <sz val="9"/>
      <name val="Arial CE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48"/>
      <name val="Arial Narrow"/>
      <family val="2"/>
    </font>
    <font>
      <vertAlign val="superscript"/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SLO Times New Roman"/>
      <family val="0"/>
    </font>
    <font>
      <sz val="11"/>
      <name val="Calibri"/>
      <family val="2"/>
    </font>
    <font>
      <sz val="11"/>
      <color indexed="10"/>
      <name val="Arial Narrow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1" fillId="1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6" fillId="17" borderId="0" applyNumberFormat="0" applyBorder="0" applyAlignment="0" applyProtection="0"/>
    <xf numFmtId="0" fontId="37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31" fillId="16" borderId="8" applyNumberFormat="0" applyAlignment="0" applyProtection="0"/>
    <xf numFmtId="0" fontId="3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7" borderId="8" applyNumberFormat="0" applyAlignment="0" applyProtection="0"/>
    <xf numFmtId="0" fontId="34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 vertical="top"/>
    </xf>
    <xf numFmtId="49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wrapText="1"/>
    </xf>
    <xf numFmtId="1" fontId="5" fillId="0" borderId="0" xfId="0" applyNumberFormat="1" applyFont="1" applyAlignment="1" applyProtection="1">
      <alignment horizontal="center" vertical="top"/>
      <protection locked="0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 vertical="top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0" xfId="0" applyNumberFormat="1" applyFont="1" applyAlignment="1">
      <alignment/>
    </xf>
    <xf numFmtId="1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right" vertical="top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right" vertical="top"/>
    </xf>
    <xf numFmtId="4" fontId="9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 vertical="top"/>
    </xf>
    <xf numFmtId="4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6" fillId="0" borderId="0" xfId="0" applyFont="1" applyAlignment="1">
      <alignment horizontal="right"/>
    </xf>
    <xf numFmtId="4" fontId="13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9" fontId="5" fillId="0" borderId="0" xfId="0" applyNumberFormat="1" applyFont="1" applyAlignment="1">
      <alignment vertical="top" wrapText="1"/>
    </xf>
    <xf numFmtId="4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49" fontId="5" fillId="0" borderId="0" xfId="0" applyNumberFormat="1" applyFont="1" applyAlignment="1">
      <alignment horizontal="left" vertical="justify" wrapText="1" readingOrder="1"/>
    </xf>
    <xf numFmtId="49" fontId="5" fillId="0" borderId="0" xfId="0" applyNumberFormat="1" applyFont="1" applyAlignment="1">
      <alignment vertical="justify" wrapText="1"/>
    </xf>
    <xf numFmtId="49" fontId="5" fillId="0" borderId="0" xfId="0" applyNumberFormat="1" applyFont="1" applyAlignment="1">
      <alignment horizontal="left" vertical="justify" wrapText="1"/>
    </xf>
    <xf numFmtId="49" fontId="5" fillId="0" borderId="10" xfId="0" applyNumberFormat="1" applyFont="1" applyBorder="1" applyAlignment="1">
      <alignment horizontal="left" vertical="distributed" wrapText="1" readingOrder="1"/>
    </xf>
    <xf numFmtId="49" fontId="5" fillId="0" borderId="0" xfId="0" applyNumberFormat="1" applyFont="1" applyBorder="1" applyAlignment="1">
      <alignment horizontal="left" vertical="distributed" wrapText="1" readingOrder="1"/>
    </xf>
    <xf numFmtId="49" fontId="5" fillId="0" borderId="10" xfId="0" applyNumberFormat="1" applyFont="1" applyBorder="1" applyAlignment="1">
      <alignment horizontal="left" vertical="justify" wrapText="1" readingOrder="1"/>
    </xf>
    <xf numFmtId="49" fontId="6" fillId="0" borderId="0" xfId="0" applyNumberFormat="1" applyFont="1" applyBorder="1" applyAlignment="1">
      <alignment wrapText="1"/>
    </xf>
    <xf numFmtId="4" fontId="6" fillId="0" borderId="0" xfId="0" applyNumberFormat="1" applyFont="1" applyBorder="1" applyAlignment="1">
      <alignment/>
    </xf>
    <xf numFmtId="49" fontId="13" fillId="0" borderId="0" xfId="0" applyNumberFormat="1" applyFont="1" applyAlignment="1">
      <alignment horizontal="left" vertical="justify" wrapText="1" readingOrder="1"/>
    </xf>
    <xf numFmtId="49" fontId="5" fillId="0" borderId="0" xfId="0" applyNumberFormat="1" applyFont="1" applyBorder="1" applyAlignment="1">
      <alignment vertical="justify" wrapText="1"/>
    </xf>
    <xf numFmtId="0" fontId="0" fillId="0" borderId="0" xfId="0" applyAlignment="1">
      <alignment wrapText="1"/>
    </xf>
    <xf numFmtId="49" fontId="5" fillId="0" borderId="0" xfId="0" applyNumberFormat="1" applyFont="1" applyAlignment="1">
      <alignment horizontal="left" vertical="top" wrapText="1" readingOrder="1"/>
    </xf>
    <xf numFmtId="49" fontId="5" fillId="0" borderId="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9" fontId="5" fillId="0" borderId="0" xfId="0" applyNumberFormat="1" applyFont="1" applyAlignment="1">
      <alignment/>
    </xf>
    <xf numFmtId="49" fontId="13" fillId="0" borderId="0" xfId="0" applyNumberFormat="1" applyFont="1" applyAlignment="1">
      <alignment wrapText="1"/>
    </xf>
    <xf numFmtId="49" fontId="14" fillId="0" borderId="0" xfId="0" applyNumberFormat="1" applyFont="1" applyBorder="1" applyAlignment="1">
      <alignment horizontal="left" vertical="distributed" wrapText="1" readingOrder="1"/>
    </xf>
    <xf numFmtId="0" fontId="6" fillId="0" borderId="11" xfId="0" applyFont="1" applyBorder="1" applyAlignment="1">
      <alignment horizontal="right"/>
    </xf>
    <xf numFmtId="4" fontId="6" fillId="0" borderId="12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36" fillId="0" borderId="0" xfId="0" applyFont="1" applyBorder="1" applyAlignment="1">
      <alignment vertical="top"/>
    </xf>
    <xf numFmtId="0" fontId="37" fillId="0" borderId="0" xfId="0" applyFont="1" applyBorder="1" applyAlignment="1">
      <alignment horizontal="justify" vertical="top"/>
    </xf>
    <xf numFmtId="0" fontId="37" fillId="0" borderId="0" xfId="0" applyFont="1" applyBorder="1" applyAlignment="1">
      <alignment vertical="top"/>
    </xf>
    <xf numFmtId="0" fontId="38" fillId="0" borderId="0" xfId="0" applyFont="1" applyBorder="1" applyAlignment="1">
      <alignment vertical="top"/>
    </xf>
    <xf numFmtId="175" fontId="37" fillId="0" borderId="0" xfId="0" applyNumberFormat="1" applyFont="1" applyBorder="1" applyAlignment="1">
      <alignment vertical="top"/>
    </xf>
    <xf numFmtId="0" fontId="37" fillId="0" borderId="0" xfId="0" applyFont="1" applyAlignment="1">
      <alignment vertical="top"/>
    </xf>
    <xf numFmtId="0" fontId="39" fillId="0" borderId="0" xfId="0" applyFont="1" applyBorder="1" applyAlignment="1">
      <alignment horizontal="justify" vertical="top"/>
    </xf>
    <xf numFmtId="0" fontId="40" fillId="0" borderId="0" xfId="0" applyFont="1" applyBorder="1" applyAlignment="1">
      <alignment vertical="top"/>
    </xf>
    <xf numFmtId="0" fontId="40" fillId="0" borderId="0" xfId="0" applyFont="1" applyBorder="1" applyAlignment="1">
      <alignment horizontal="justify" vertical="top"/>
    </xf>
    <xf numFmtId="0" fontId="40" fillId="0" borderId="0" xfId="0" applyFont="1" applyBorder="1" applyAlignment="1">
      <alignment vertical="top" wrapText="1"/>
    </xf>
    <xf numFmtId="0" fontId="36" fillId="24" borderId="0" xfId="0" applyFont="1" applyFill="1" applyBorder="1" applyAlignment="1">
      <alignment vertical="top"/>
    </xf>
    <xf numFmtId="0" fontId="40" fillId="24" borderId="0" xfId="0" applyFont="1" applyFill="1" applyBorder="1" applyAlignment="1">
      <alignment horizontal="justify" vertical="top"/>
    </xf>
    <xf numFmtId="0" fontId="37" fillId="24" borderId="0" xfId="0" applyFont="1" applyFill="1" applyBorder="1" applyAlignment="1">
      <alignment vertical="top"/>
    </xf>
    <xf numFmtId="0" fontId="41" fillId="24" borderId="0" xfId="0" applyFont="1" applyFill="1" applyBorder="1" applyAlignment="1">
      <alignment horizontal="justify" vertical="top"/>
    </xf>
    <xf numFmtId="0" fontId="41" fillId="24" borderId="0" xfId="0" applyFont="1" applyFill="1" applyBorder="1" applyAlignment="1">
      <alignment vertical="top"/>
    </xf>
    <xf numFmtId="175" fontId="41" fillId="24" borderId="0" xfId="0" applyNumberFormat="1" applyFont="1" applyFill="1" applyBorder="1" applyAlignment="1">
      <alignment vertical="top"/>
    </xf>
    <xf numFmtId="0" fontId="41" fillId="0" borderId="0" xfId="0" applyFont="1" applyBorder="1" applyAlignment="1">
      <alignment horizontal="justify" vertical="top"/>
    </xf>
    <xf numFmtId="0" fontId="41" fillId="0" borderId="0" xfId="0" applyFont="1" applyBorder="1" applyAlignment="1">
      <alignment vertical="top"/>
    </xf>
    <xf numFmtId="175" fontId="41" fillId="0" borderId="0" xfId="0" applyNumberFormat="1" applyFont="1" applyBorder="1" applyAlignment="1">
      <alignment vertical="top"/>
    </xf>
    <xf numFmtId="0" fontId="41" fillId="0" borderId="13" xfId="0" applyFont="1" applyBorder="1" applyAlignment="1">
      <alignment horizontal="justify" vertical="top"/>
    </xf>
    <xf numFmtId="0" fontId="41" fillId="0" borderId="13" xfId="0" applyFont="1" applyBorder="1" applyAlignment="1">
      <alignment vertical="top"/>
    </xf>
    <xf numFmtId="175" fontId="41" fillId="0" borderId="13" xfId="0" applyNumberFormat="1" applyFont="1" applyBorder="1" applyAlignment="1">
      <alignment vertical="top"/>
    </xf>
    <xf numFmtId="0" fontId="42" fillId="0" borderId="0" xfId="0" applyFont="1" applyBorder="1" applyAlignment="1">
      <alignment vertical="top"/>
    </xf>
    <xf numFmtId="175" fontId="43" fillId="17" borderId="0" xfId="0" applyNumberFormat="1" applyFont="1" applyFill="1" applyBorder="1" applyAlignment="1">
      <alignment horizontal="justify" vertical="top"/>
    </xf>
    <xf numFmtId="175" fontId="37" fillId="17" borderId="0" xfId="0" applyNumberFormat="1" applyFont="1" applyFill="1" applyBorder="1" applyAlignment="1">
      <alignment vertical="top"/>
    </xf>
    <xf numFmtId="0" fontId="39" fillId="0" borderId="0" xfId="0" applyFont="1" applyBorder="1" applyAlignment="1">
      <alignment vertical="top"/>
    </xf>
    <xf numFmtId="0" fontId="37" fillId="0" borderId="0" xfId="0" applyNumberFormat="1" applyFont="1" applyBorder="1" applyAlignment="1">
      <alignment horizontal="left" vertical="top"/>
    </xf>
    <xf numFmtId="0" fontId="37" fillId="0" borderId="0" xfId="0" applyFont="1" applyBorder="1" applyAlignment="1">
      <alignment horizontal="right" vertical="top"/>
    </xf>
    <xf numFmtId="0" fontId="42" fillId="0" borderId="0" xfId="0" applyNumberFormat="1" applyFont="1" applyBorder="1" applyAlignment="1">
      <alignment horizontal="left" vertical="top"/>
    </xf>
    <xf numFmtId="0" fontId="42" fillId="0" borderId="0" xfId="0" applyFont="1" applyBorder="1" applyAlignment="1">
      <alignment horizontal="right" vertical="top"/>
    </xf>
    <xf numFmtId="175" fontId="38" fillId="0" borderId="0" xfId="0" applyNumberFormat="1" applyFont="1" applyBorder="1" applyAlignment="1">
      <alignment vertical="top"/>
    </xf>
    <xf numFmtId="0" fontId="42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left" vertical="top"/>
    </xf>
    <xf numFmtId="0" fontId="42" fillId="0" borderId="0" xfId="0" applyNumberFormat="1" applyFont="1" applyBorder="1" applyAlignment="1">
      <alignment horizontal="right" vertical="top"/>
    </xf>
    <xf numFmtId="0" fontId="42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left" vertical="top"/>
    </xf>
    <xf numFmtId="0" fontId="42" fillId="0" borderId="0" xfId="0" applyNumberFormat="1" applyFont="1" applyFill="1" applyBorder="1" applyAlignment="1">
      <alignment horizontal="right" vertical="top"/>
    </xf>
    <xf numFmtId="0" fontId="42" fillId="0" borderId="0" xfId="0" applyFont="1" applyFill="1" applyBorder="1" applyAlignment="1">
      <alignment vertical="top" wrapText="1"/>
    </xf>
    <xf numFmtId="9" fontId="42" fillId="0" borderId="0" xfId="0" applyNumberFormat="1" applyFont="1" applyFill="1" applyBorder="1" applyAlignment="1">
      <alignment horizontal="left" vertical="top"/>
    </xf>
    <xf numFmtId="175" fontId="42" fillId="0" borderId="0" xfId="0" applyNumberFormat="1" applyFont="1" applyBorder="1" applyAlignment="1">
      <alignment vertical="top"/>
    </xf>
    <xf numFmtId="9" fontId="42" fillId="0" borderId="0" xfId="48" applyFont="1" applyBorder="1" applyAlignment="1">
      <alignment horizontal="right" vertical="top"/>
    </xf>
    <xf numFmtId="0" fontId="42" fillId="0" borderId="0" xfId="0" applyNumberFormat="1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right" vertical="top"/>
    </xf>
    <xf numFmtId="0" fontId="40" fillId="17" borderId="0" xfId="0" applyFont="1" applyFill="1" applyBorder="1" applyAlignment="1">
      <alignment vertical="top"/>
    </xf>
    <xf numFmtId="0" fontId="40" fillId="17" borderId="0" xfId="0" applyFont="1" applyFill="1" applyBorder="1" applyAlignment="1">
      <alignment horizontal="justify" vertical="top"/>
    </xf>
    <xf numFmtId="0" fontId="42" fillId="17" borderId="0" xfId="0" applyFont="1" applyFill="1" applyBorder="1" applyAlignment="1">
      <alignment vertical="top"/>
    </xf>
    <xf numFmtId="0" fontId="43" fillId="0" borderId="0" xfId="0" applyFont="1" applyBorder="1" applyAlignment="1">
      <alignment vertical="top"/>
    </xf>
    <xf numFmtId="0" fontId="43" fillId="0" borderId="0" xfId="0" applyFont="1" applyBorder="1" applyAlignment="1">
      <alignment vertical="top" wrapText="1"/>
    </xf>
    <xf numFmtId="0" fontId="43" fillId="0" borderId="0" xfId="0" applyNumberFormat="1" applyFont="1" applyBorder="1" applyAlignment="1">
      <alignment horizontal="left" vertical="top"/>
    </xf>
    <xf numFmtId="0" fontId="43" fillId="0" borderId="0" xfId="0" applyFont="1" applyBorder="1" applyAlignment="1">
      <alignment horizontal="right" vertical="top"/>
    </xf>
    <xf numFmtId="0" fontId="38" fillId="0" borderId="0" xfId="0" applyFont="1" applyBorder="1" applyAlignment="1">
      <alignment vertical="top" wrapText="1"/>
    </xf>
    <xf numFmtId="0" fontId="38" fillId="0" borderId="13" xfId="0" applyFont="1" applyBorder="1" applyAlignment="1">
      <alignment horizontal="justify" vertical="top"/>
    </xf>
    <xf numFmtId="0" fontId="38" fillId="0" borderId="13" xfId="0" applyFont="1" applyBorder="1" applyAlignment="1">
      <alignment vertical="top"/>
    </xf>
    <xf numFmtId="175" fontId="38" fillId="0" borderId="13" xfId="0" applyNumberFormat="1" applyFont="1" applyBorder="1" applyAlignment="1">
      <alignment vertical="top"/>
    </xf>
    <xf numFmtId="175" fontId="37" fillId="0" borderId="13" xfId="0" applyNumberFormat="1" applyFont="1" applyBorder="1" applyAlignment="1">
      <alignment vertical="top"/>
    </xf>
    <xf numFmtId="176" fontId="42" fillId="0" borderId="0" xfId="0" applyNumberFormat="1" applyFont="1" applyBorder="1" applyAlignment="1">
      <alignment horizontal="left" vertical="top"/>
    </xf>
    <xf numFmtId="0" fontId="42" fillId="0" borderId="0" xfId="46" applyFont="1" applyFill="1" applyBorder="1" applyAlignment="1">
      <alignment vertical="top" wrapText="1"/>
      <protection/>
    </xf>
    <xf numFmtId="3" fontId="42" fillId="0" borderId="0" xfId="0" applyNumberFormat="1" applyFont="1" applyBorder="1" applyAlignment="1">
      <alignment horizontal="left" vertical="top"/>
    </xf>
    <xf numFmtId="0" fontId="42" fillId="0" borderId="0" xfId="62" applyNumberFormat="1" applyFont="1" applyBorder="1" applyAlignment="1">
      <alignment horizontal="right" vertical="top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right" vertical="top"/>
    </xf>
    <xf numFmtId="0" fontId="40" fillId="0" borderId="0" xfId="0" applyNumberFormat="1" applyFont="1" applyBorder="1" applyAlignment="1">
      <alignment horizontal="left" vertical="top"/>
    </xf>
    <xf numFmtId="175" fontId="40" fillId="17" borderId="0" xfId="0" applyNumberFormat="1" applyFont="1" applyFill="1" applyBorder="1" applyAlignment="1">
      <alignment horizontal="justify" vertical="top"/>
    </xf>
    <xf numFmtId="49" fontId="6" fillId="0" borderId="0" xfId="0" applyNumberFormat="1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 wrapText="1"/>
    </xf>
    <xf numFmtId="0" fontId="10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4" fontId="6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justify" vertical="top"/>
    </xf>
  </cellXfs>
  <cellStyles count="5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3" xfId="42"/>
    <cellStyle name="Navadno 4" xfId="43"/>
    <cellStyle name="Navadno 5" xfId="44"/>
    <cellStyle name="Nevtralno" xfId="45"/>
    <cellStyle name="Normal_Sheet1" xfId="46"/>
    <cellStyle name="Followed Hyperlink" xfId="47"/>
    <cellStyle name="Percent" xfId="48"/>
    <cellStyle name="Opomba" xfId="49"/>
    <cellStyle name="Opozorilo" xfId="50"/>
    <cellStyle name="Pojasnjevalno besedilo" xfId="51"/>
    <cellStyle name="Poudarek1" xfId="52"/>
    <cellStyle name="Poudarek2" xfId="53"/>
    <cellStyle name="Poudarek3" xfId="54"/>
    <cellStyle name="Poudarek4" xfId="55"/>
    <cellStyle name="Poudarek5" xfId="56"/>
    <cellStyle name="Poudarek6" xfId="57"/>
    <cellStyle name="Povezana celica" xfId="58"/>
    <cellStyle name="Preveri celico" xfId="59"/>
    <cellStyle name="Računanje" xfId="60"/>
    <cellStyle name="Slabo" xfId="61"/>
    <cellStyle name="Currency" xfId="62"/>
    <cellStyle name="Currency [0]" xfId="63"/>
    <cellStyle name="Comma" xfId="64"/>
    <cellStyle name="Comma [0]" xfId="65"/>
    <cellStyle name="Vnos" xfId="66"/>
    <cellStyle name="Vsot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19"/>
  <sheetViews>
    <sheetView tabSelected="1" zoomScaleSheetLayoutView="100" workbookViewId="0" topLeftCell="A1">
      <selection activeCell="H20" sqref="H20"/>
    </sheetView>
  </sheetViews>
  <sheetFormatPr defaultColWidth="9.140625" defaultRowHeight="15"/>
  <cols>
    <col min="1" max="1" width="47.28125" style="0" customWidth="1"/>
    <col min="2" max="2" width="19.28125" style="0" customWidth="1"/>
  </cols>
  <sheetData>
    <row r="1" spans="1:2" ht="120" customHeight="1">
      <c r="A1" s="125" t="s">
        <v>46</v>
      </c>
      <c r="B1" s="125"/>
    </row>
    <row r="3" spans="1:2" ht="17.25" thickBot="1">
      <c r="A3" s="126" t="s">
        <v>404</v>
      </c>
      <c r="B3" s="126"/>
    </row>
    <row r="4" spans="1:2" ht="17.25" thickTop="1">
      <c r="A4" s="35" t="s">
        <v>92</v>
      </c>
      <c r="B4" s="15">
        <f>CESTA!C7</f>
        <v>0</v>
      </c>
    </row>
    <row r="5" spans="1:2" ht="16.5">
      <c r="A5" s="35" t="s">
        <v>45</v>
      </c>
      <c r="B5" s="15">
        <f>'meteorna odvodnja'!C6</f>
        <v>0</v>
      </c>
    </row>
    <row r="6" spans="1:2" ht="17.25" thickBot="1">
      <c r="A6" s="41" t="s">
        <v>324</v>
      </c>
      <c r="B6" s="28">
        <f>+(B4+B5)*0.1</f>
        <v>0</v>
      </c>
    </row>
    <row r="7" spans="1:2" ht="17.25" thickTop="1">
      <c r="A7" s="61" t="s">
        <v>402</v>
      </c>
      <c r="B7" s="31">
        <f>'JR '!G22</f>
        <v>0</v>
      </c>
    </row>
    <row r="8" spans="1:2" ht="16.5">
      <c r="A8" s="35" t="s">
        <v>403</v>
      </c>
      <c r="B8" s="15">
        <f>SUM(B4:B7)</f>
        <v>0</v>
      </c>
    </row>
    <row r="9" spans="1:2" ht="17.25" thickBot="1">
      <c r="A9" s="41" t="s">
        <v>39</v>
      </c>
      <c r="B9" s="28">
        <f>B8*0.2</f>
        <v>0</v>
      </c>
    </row>
    <row r="10" spans="1:2" ht="17.25" thickTop="1">
      <c r="A10" s="35" t="s">
        <v>40</v>
      </c>
      <c r="B10" s="15">
        <f>SUM(B8:B9)</f>
        <v>0</v>
      </c>
    </row>
    <row r="12" ht="16.5">
      <c r="A12" s="35" t="s">
        <v>345</v>
      </c>
    </row>
    <row r="13" spans="1:2" ht="17.25" thickBot="1">
      <c r="A13" s="126" t="s">
        <v>38</v>
      </c>
      <c r="B13" s="126"/>
    </row>
    <row r="14" spans="1:2" ht="17.25" thickTop="1">
      <c r="A14" s="35" t="s">
        <v>47</v>
      </c>
      <c r="B14" s="15">
        <f>KANALIZACIJA!C7</f>
        <v>0</v>
      </c>
    </row>
    <row r="15" spans="1:2" ht="17.25" thickBot="1">
      <c r="A15" s="41" t="s">
        <v>105</v>
      </c>
      <c r="B15" s="28">
        <f>VODOVOD!C8</f>
        <v>0</v>
      </c>
    </row>
    <row r="16" spans="1:2" ht="17.25" thickTop="1">
      <c r="A16" s="35" t="s">
        <v>7</v>
      </c>
      <c r="B16" s="15">
        <f>+B14+B15</f>
        <v>0</v>
      </c>
    </row>
    <row r="18" ht="15.75" thickBot="1"/>
    <row r="19" spans="1:2" ht="17.25" thickBot="1">
      <c r="A19" s="59" t="s">
        <v>346</v>
      </c>
      <c r="B19" s="60">
        <f>+B10+B16</f>
        <v>0</v>
      </c>
    </row>
  </sheetData>
  <sheetProtection/>
  <mergeCells count="3">
    <mergeCell ref="A1:B1"/>
    <mergeCell ref="A3:B3"/>
    <mergeCell ref="A13:B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120" r:id="rId1"/>
  <headerFooter alignWithMargins="0">
    <oddHeader>&amp;L&amp;"Arial Narrow,Navadno"&amp;7DETAJL infrastruktura d.o.o., Na produ 13, Vipava&amp;C&amp;"Arial Narrow,Navadno"&amp;7Rekonstrukcija komunalne infrastrukture za
 Vilharjevo ulico v Ajdovščini&amp;R&amp;"Arial Narrow,Navadno"&amp;7rekapitulacija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45"/>
  <sheetViews>
    <sheetView zoomScaleSheetLayoutView="100" workbookViewId="0" topLeftCell="A40">
      <selection activeCell="H32" sqref="H32:J36"/>
    </sheetView>
  </sheetViews>
  <sheetFormatPr defaultColWidth="9.140625" defaultRowHeight="15"/>
  <cols>
    <col min="1" max="1" width="5.00390625" style="5" customWidth="1"/>
    <col min="2" max="2" width="37.8515625" style="2" customWidth="1"/>
    <col min="3" max="3" width="6.421875" style="1" customWidth="1"/>
    <col min="4" max="4" width="8.8515625" style="3" customWidth="1"/>
    <col min="5" max="5" width="10.57421875" style="3" customWidth="1"/>
    <col min="6" max="6" width="14.00390625" style="3" customWidth="1"/>
    <col min="7" max="7" width="9.140625" style="1" customWidth="1"/>
    <col min="8" max="8" width="14.140625" style="1" customWidth="1"/>
    <col min="9" max="16384" width="9.140625" style="1" customWidth="1"/>
  </cols>
  <sheetData>
    <row r="1" spans="1:7" s="26" customFormat="1" ht="120" customHeight="1">
      <c r="A1" s="23"/>
      <c r="B1" s="130" t="str">
        <f>REKAPITULACIJA!A1</f>
        <v>REKONSTRUKCIJA KOMUNALNE INFRASTRUKTURE ZA VILHARJEVO ULICO V AJDOVŠČINI</v>
      </c>
      <c r="C1" s="131"/>
      <c r="D1" s="131"/>
      <c r="E1" s="131"/>
      <c r="F1" s="24"/>
      <c r="G1" s="25"/>
    </row>
    <row r="2" spans="1:7" s="26" customFormat="1" ht="15.75">
      <c r="A2" s="23"/>
      <c r="B2" s="130" t="s">
        <v>92</v>
      </c>
      <c r="C2" s="130"/>
      <c r="D2" s="130"/>
      <c r="E2" s="130"/>
      <c r="F2" s="24"/>
      <c r="G2" s="25"/>
    </row>
    <row r="3" spans="2:7" ht="16.5">
      <c r="B3" s="17" t="s">
        <v>0</v>
      </c>
      <c r="C3" s="127">
        <f>F17</f>
        <v>0</v>
      </c>
      <c r="D3" s="128"/>
      <c r="E3" s="128"/>
      <c r="G3" s="4"/>
    </row>
    <row r="4" spans="2:7" ht="16.5">
      <c r="B4" s="17" t="s">
        <v>21</v>
      </c>
      <c r="C4" s="127">
        <f>F25</f>
        <v>0</v>
      </c>
      <c r="D4" s="128"/>
      <c r="E4" s="128"/>
      <c r="G4" s="4"/>
    </row>
    <row r="5" spans="2:7" ht="16.5">
      <c r="B5" s="17" t="s">
        <v>37</v>
      </c>
      <c r="C5" s="127">
        <f>F40</f>
        <v>0</v>
      </c>
      <c r="D5" s="128"/>
      <c r="E5" s="128"/>
      <c r="G5" s="4"/>
    </row>
    <row r="6" spans="2:7" ht="17.25" thickBot="1">
      <c r="B6" s="34" t="s">
        <v>15</v>
      </c>
      <c r="C6" s="129">
        <f>F45</f>
        <v>0</v>
      </c>
      <c r="D6" s="126"/>
      <c r="E6" s="126"/>
      <c r="G6" s="4"/>
    </row>
    <row r="7" spans="2:7" ht="17.25" thickTop="1">
      <c r="B7" s="17" t="s">
        <v>7</v>
      </c>
      <c r="C7" s="127">
        <f>SUM(C3:E6)</f>
        <v>0</v>
      </c>
      <c r="D7" s="128"/>
      <c r="E7" s="128"/>
      <c r="G7" s="4"/>
    </row>
    <row r="8" spans="1:7" s="10" customFormat="1" ht="16.5">
      <c r="A8" s="27" t="s">
        <v>2</v>
      </c>
      <c r="B8" s="17" t="s">
        <v>0</v>
      </c>
      <c r="D8" s="15"/>
      <c r="E8" s="15"/>
      <c r="F8" s="15"/>
      <c r="G8" s="22"/>
    </row>
    <row r="9" spans="1:7" s="10" customFormat="1" ht="16.5">
      <c r="A9" s="21" t="s">
        <v>2</v>
      </c>
      <c r="B9" s="8" t="s">
        <v>20</v>
      </c>
      <c r="D9" s="15"/>
      <c r="E9" s="15"/>
      <c r="F9" s="15"/>
      <c r="G9" s="22"/>
    </row>
    <row r="10" spans="1:7" s="10" customFormat="1" ht="16.5">
      <c r="A10" s="21"/>
      <c r="B10" s="8" t="s">
        <v>93</v>
      </c>
      <c r="C10" s="10" t="s">
        <v>1</v>
      </c>
      <c r="D10" s="15">
        <v>589</v>
      </c>
      <c r="E10" s="15">
        <v>0</v>
      </c>
      <c r="F10" s="15">
        <f>+E10*$D10</f>
        <v>0</v>
      </c>
      <c r="G10" s="22"/>
    </row>
    <row r="11" spans="1:7" s="10" customFormat="1" ht="16.5">
      <c r="A11" s="21"/>
      <c r="B11" s="8" t="s">
        <v>94</v>
      </c>
      <c r="C11" s="10" t="s">
        <v>1</v>
      </c>
      <c r="D11" s="15">
        <v>116</v>
      </c>
      <c r="E11" s="15">
        <v>0</v>
      </c>
      <c r="F11" s="15">
        <f>+E11*$D11</f>
        <v>0</v>
      </c>
      <c r="G11" s="22"/>
    </row>
    <row r="12" spans="1:7" s="10" customFormat="1" ht="16.5">
      <c r="A12" s="21" t="s">
        <v>4</v>
      </c>
      <c r="B12" s="29" t="s">
        <v>14</v>
      </c>
      <c r="C12" s="30"/>
      <c r="D12" s="31"/>
      <c r="E12" s="31"/>
      <c r="F12" s="31"/>
      <c r="G12" s="22"/>
    </row>
    <row r="13" spans="1:7" s="10" customFormat="1" ht="16.5">
      <c r="A13" s="21"/>
      <c r="B13" s="29" t="str">
        <f>B10</f>
        <v>Cesta A</v>
      </c>
      <c r="C13" s="30" t="s">
        <v>3</v>
      </c>
      <c r="D13" s="31">
        <v>40</v>
      </c>
      <c r="E13" s="31">
        <v>0</v>
      </c>
      <c r="F13" s="31">
        <f>+E13*$D13</f>
        <v>0</v>
      </c>
      <c r="G13" s="22"/>
    </row>
    <row r="14" spans="1:7" s="10" customFormat="1" ht="16.5">
      <c r="A14" s="21"/>
      <c r="B14" s="29" t="str">
        <f>B11</f>
        <v>Cesta B</v>
      </c>
      <c r="C14" s="30" t="s">
        <v>3</v>
      </c>
      <c r="D14" s="31">
        <v>6</v>
      </c>
      <c r="E14" s="31">
        <v>0</v>
      </c>
      <c r="F14" s="31">
        <f>+E14*$D14</f>
        <v>0</v>
      </c>
      <c r="G14" s="22"/>
    </row>
    <row r="15" spans="1:7" s="10" customFormat="1" ht="16.5">
      <c r="A15" s="21" t="s">
        <v>5</v>
      </c>
      <c r="B15" s="51" t="s">
        <v>81</v>
      </c>
      <c r="C15" s="30" t="s">
        <v>3</v>
      </c>
      <c r="D15" s="31">
        <v>1</v>
      </c>
      <c r="E15" s="31">
        <v>0</v>
      </c>
      <c r="F15" s="31">
        <f>+E15*$D15</f>
        <v>0</v>
      </c>
      <c r="G15" s="22"/>
    </row>
    <row r="16" spans="1:7" s="10" customFormat="1" ht="30.75" customHeight="1" thickBot="1">
      <c r="A16" s="21" t="s">
        <v>6</v>
      </c>
      <c r="B16" s="47" t="s">
        <v>344</v>
      </c>
      <c r="C16" s="14" t="s">
        <v>42</v>
      </c>
      <c r="D16" s="28">
        <v>1</v>
      </c>
      <c r="E16" s="28">
        <v>0</v>
      </c>
      <c r="F16" s="28">
        <f>+E16*$D16</f>
        <v>0</v>
      </c>
      <c r="G16" s="22"/>
    </row>
    <row r="17" spans="1:7" s="10" customFormat="1" ht="17.25" thickTop="1">
      <c r="A17" s="21"/>
      <c r="B17" s="17" t="s">
        <v>318</v>
      </c>
      <c r="D17" s="15"/>
      <c r="E17" s="15"/>
      <c r="F17" s="37">
        <f>SUM(F10:F16)</f>
        <v>0</v>
      </c>
      <c r="G17" s="22"/>
    </row>
    <row r="18" spans="1:7" s="10" customFormat="1" ht="16.5">
      <c r="A18" s="21"/>
      <c r="B18" s="8"/>
      <c r="D18" s="15"/>
      <c r="E18" s="15"/>
      <c r="F18" s="15"/>
      <c r="G18" s="22"/>
    </row>
    <row r="19" spans="1:7" s="10" customFormat="1" ht="16.5">
      <c r="A19" s="27" t="s">
        <v>4</v>
      </c>
      <c r="B19" s="17" t="s">
        <v>21</v>
      </c>
      <c r="D19" s="15"/>
      <c r="E19" s="15"/>
      <c r="F19" s="15"/>
      <c r="G19" s="22"/>
    </row>
    <row r="20" spans="1:7" s="10" customFormat="1" ht="14.25" customHeight="1">
      <c r="A20" s="21" t="s">
        <v>2</v>
      </c>
      <c r="B20" s="43" t="s">
        <v>25</v>
      </c>
      <c r="C20" s="10" t="s">
        <v>1</v>
      </c>
      <c r="D20" s="15">
        <v>190</v>
      </c>
      <c r="E20" s="15">
        <v>0</v>
      </c>
      <c r="F20" s="15">
        <f>+E20*$D20</f>
        <v>0</v>
      </c>
      <c r="G20" s="22"/>
    </row>
    <row r="21" spans="1:7" s="10" customFormat="1" ht="33">
      <c r="A21" s="21" t="s">
        <v>4</v>
      </c>
      <c r="B21" s="43" t="s">
        <v>95</v>
      </c>
      <c r="C21" s="10" t="s">
        <v>1</v>
      </c>
      <c r="D21" s="15">
        <v>640</v>
      </c>
      <c r="E21" s="15">
        <v>0</v>
      </c>
      <c r="F21" s="15">
        <f>+E21*$D21</f>
        <v>0</v>
      </c>
      <c r="G21" s="22"/>
    </row>
    <row r="22" spans="1:7" s="10" customFormat="1" ht="99">
      <c r="A22" s="21" t="s">
        <v>5</v>
      </c>
      <c r="B22" s="54" t="s">
        <v>43</v>
      </c>
      <c r="C22" s="30" t="s">
        <v>33</v>
      </c>
      <c r="D22" s="31">
        <v>5570</v>
      </c>
      <c r="E22" s="30">
        <v>0</v>
      </c>
      <c r="F22" s="31">
        <f>+E22*$D22</f>
        <v>0</v>
      </c>
      <c r="G22" s="22"/>
    </row>
    <row r="23" spans="1:7" s="10" customFormat="1" ht="49.5">
      <c r="A23" s="21" t="s">
        <v>6</v>
      </c>
      <c r="B23" s="54" t="s">
        <v>325</v>
      </c>
      <c r="C23" s="30" t="s">
        <v>3</v>
      </c>
      <c r="D23" s="31">
        <v>17</v>
      </c>
      <c r="E23" s="30">
        <v>0</v>
      </c>
      <c r="F23" s="31">
        <f>+E23*$D23</f>
        <v>0</v>
      </c>
      <c r="G23" s="22"/>
    </row>
    <row r="24" spans="1:7" s="10" customFormat="1" ht="33.75" thickBot="1">
      <c r="A24" s="21" t="s">
        <v>8</v>
      </c>
      <c r="B24" s="55" t="s">
        <v>326</v>
      </c>
      <c r="C24" s="14" t="s">
        <v>3</v>
      </c>
      <c r="D24" s="28">
        <v>6</v>
      </c>
      <c r="E24" s="14">
        <v>0</v>
      </c>
      <c r="F24" s="28">
        <f>+E24*$D24</f>
        <v>0</v>
      </c>
      <c r="G24" s="22"/>
    </row>
    <row r="25" spans="1:7" s="10" customFormat="1" ht="17.25" thickTop="1">
      <c r="A25" s="21"/>
      <c r="B25" s="17" t="s">
        <v>319</v>
      </c>
      <c r="D25" s="15"/>
      <c r="E25" s="15"/>
      <c r="F25" s="37">
        <f>SUM(F20:F24)</f>
        <v>0</v>
      </c>
      <c r="G25" s="22"/>
    </row>
    <row r="26" spans="1:7" s="10" customFormat="1" ht="16.5">
      <c r="A26" s="21"/>
      <c r="B26" s="8"/>
      <c r="D26" s="15"/>
      <c r="E26" s="15"/>
      <c r="F26" s="15"/>
      <c r="G26" s="22"/>
    </row>
    <row r="27" spans="1:7" s="10" customFormat="1" ht="16.5">
      <c r="A27" s="27" t="s">
        <v>5</v>
      </c>
      <c r="B27" s="17" t="s">
        <v>16</v>
      </c>
      <c r="D27" s="15"/>
      <c r="E27" s="15"/>
      <c r="F27" s="15"/>
      <c r="G27" s="22"/>
    </row>
    <row r="28" spans="1:10" s="10" customFormat="1" ht="82.5">
      <c r="A28" s="21" t="s">
        <v>2</v>
      </c>
      <c r="B28" s="43" t="s">
        <v>327</v>
      </c>
      <c r="C28" s="10" t="s">
        <v>32</v>
      </c>
      <c r="D28" s="15">
        <v>2890</v>
      </c>
      <c r="E28" s="15">
        <v>0</v>
      </c>
      <c r="F28" s="15">
        <f aca="true" t="shared" si="0" ref="F28:F39">+E28*$D28</f>
        <v>0</v>
      </c>
      <c r="G28" s="22"/>
      <c r="J28" s="58"/>
    </row>
    <row r="29" spans="1:7" s="10" customFormat="1" ht="32.25" customHeight="1">
      <c r="A29" s="21" t="s">
        <v>4</v>
      </c>
      <c r="B29" s="43" t="s">
        <v>35</v>
      </c>
      <c r="C29" s="10" t="s">
        <v>33</v>
      </c>
      <c r="D29" s="15">
        <f>D22</f>
        <v>5570</v>
      </c>
      <c r="E29" s="15">
        <v>0</v>
      </c>
      <c r="F29" s="15">
        <f t="shared" si="0"/>
        <v>0</v>
      </c>
      <c r="G29" s="22"/>
    </row>
    <row r="30" spans="1:7" s="10" customFormat="1" ht="82.5">
      <c r="A30" s="21" t="s">
        <v>5</v>
      </c>
      <c r="B30" s="43" t="s">
        <v>96</v>
      </c>
      <c r="C30" s="10" t="s">
        <v>32</v>
      </c>
      <c r="D30" s="15">
        <v>1840</v>
      </c>
      <c r="E30" s="15">
        <v>0</v>
      </c>
      <c r="F30" s="15">
        <f t="shared" si="0"/>
        <v>0</v>
      </c>
      <c r="G30" s="22"/>
    </row>
    <row r="31" spans="1:7" s="10" customFormat="1" ht="82.5">
      <c r="A31" s="21" t="s">
        <v>6</v>
      </c>
      <c r="B31" s="43" t="s">
        <v>97</v>
      </c>
      <c r="C31" s="10" t="s">
        <v>32</v>
      </c>
      <c r="D31" s="15">
        <v>160</v>
      </c>
      <c r="E31" s="15">
        <v>0</v>
      </c>
      <c r="F31" s="15">
        <f t="shared" si="0"/>
        <v>0</v>
      </c>
      <c r="G31" s="22"/>
    </row>
    <row r="32" spans="1:7" s="10" customFormat="1" ht="49.5">
      <c r="A32" s="21" t="s">
        <v>8</v>
      </c>
      <c r="B32" s="43" t="s">
        <v>17</v>
      </c>
      <c r="C32" s="10" t="s">
        <v>33</v>
      </c>
      <c r="D32" s="15">
        <v>5100</v>
      </c>
      <c r="E32" s="15">
        <v>0</v>
      </c>
      <c r="F32" s="15">
        <f t="shared" si="0"/>
        <v>0</v>
      </c>
      <c r="G32" s="22"/>
    </row>
    <row r="33" spans="1:7" s="10" customFormat="1" ht="49.5">
      <c r="A33" s="21" t="s">
        <v>9</v>
      </c>
      <c r="B33" s="43" t="s">
        <v>98</v>
      </c>
      <c r="C33" s="10" t="s">
        <v>33</v>
      </c>
      <c r="D33" s="15">
        <v>745</v>
      </c>
      <c r="E33" s="15">
        <v>0</v>
      </c>
      <c r="F33" s="15">
        <f t="shared" si="0"/>
        <v>0</v>
      </c>
      <c r="G33" s="22"/>
    </row>
    <row r="34" spans="1:7" s="10" customFormat="1" ht="33">
      <c r="A34" s="21" t="s">
        <v>10</v>
      </c>
      <c r="B34" s="43" t="s">
        <v>334</v>
      </c>
      <c r="C34" s="10" t="s">
        <v>1</v>
      </c>
      <c r="D34" s="15">
        <f>D20</f>
        <v>190</v>
      </c>
      <c r="E34" s="15">
        <v>0</v>
      </c>
      <c r="F34" s="15">
        <f t="shared" si="0"/>
        <v>0</v>
      </c>
      <c r="G34" s="22"/>
    </row>
    <row r="35" spans="1:7" s="10" customFormat="1" ht="33">
      <c r="A35" s="21" t="s">
        <v>18</v>
      </c>
      <c r="B35" s="43" t="s">
        <v>101</v>
      </c>
      <c r="C35" s="10" t="s">
        <v>33</v>
      </c>
      <c r="D35" s="15">
        <v>4500</v>
      </c>
      <c r="E35" s="15">
        <v>0</v>
      </c>
      <c r="F35" s="15">
        <f t="shared" si="0"/>
        <v>0</v>
      </c>
      <c r="G35" s="22"/>
    </row>
    <row r="36" spans="1:7" s="10" customFormat="1" ht="33">
      <c r="A36" s="21" t="s">
        <v>11</v>
      </c>
      <c r="B36" s="8" t="s">
        <v>100</v>
      </c>
      <c r="C36" s="10" t="s">
        <v>33</v>
      </c>
      <c r="D36" s="15">
        <f>D35</f>
        <v>4500</v>
      </c>
      <c r="E36" s="15">
        <v>0</v>
      </c>
      <c r="F36" s="15">
        <f t="shared" si="0"/>
        <v>0</v>
      </c>
      <c r="G36" s="22"/>
    </row>
    <row r="37" spans="1:7" s="10" customFormat="1" ht="49.5">
      <c r="A37" s="21" t="s">
        <v>12</v>
      </c>
      <c r="B37" s="8" t="s">
        <v>99</v>
      </c>
      <c r="C37" s="10" t="s">
        <v>33</v>
      </c>
      <c r="D37" s="15">
        <f>D33</f>
        <v>745</v>
      </c>
      <c r="E37" s="15">
        <v>0</v>
      </c>
      <c r="F37" s="15">
        <f>+E37*$D37</f>
        <v>0</v>
      </c>
      <c r="G37" s="22"/>
    </row>
    <row r="38" spans="1:7" s="10" customFormat="1" ht="49.5">
      <c r="A38" s="21" t="s">
        <v>13</v>
      </c>
      <c r="B38" s="8" t="s">
        <v>102</v>
      </c>
      <c r="C38" s="10" t="s">
        <v>1</v>
      </c>
      <c r="D38" s="15">
        <v>1210</v>
      </c>
      <c r="E38" s="15">
        <v>0</v>
      </c>
      <c r="F38" s="15">
        <f t="shared" si="0"/>
        <v>0</v>
      </c>
      <c r="G38" s="22"/>
    </row>
    <row r="39" spans="1:7" s="10" customFormat="1" ht="50.25" thickBot="1">
      <c r="A39" s="21" t="s">
        <v>19</v>
      </c>
      <c r="B39" s="12" t="s">
        <v>103</v>
      </c>
      <c r="C39" s="14" t="s">
        <v>1</v>
      </c>
      <c r="D39" s="28">
        <v>245</v>
      </c>
      <c r="E39" s="28">
        <v>0</v>
      </c>
      <c r="F39" s="28">
        <f t="shared" si="0"/>
        <v>0</v>
      </c>
      <c r="G39" s="22"/>
    </row>
    <row r="40" spans="1:7" s="10" customFormat="1" ht="16.5" customHeight="1" thickTop="1">
      <c r="A40" s="21"/>
      <c r="B40" s="17" t="s">
        <v>321</v>
      </c>
      <c r="D40" s="15"/>
      <c r="E40" s="15"/>
      <c r="F40" s="37">
        <f>SUM(F28:F39)</f>
        <v>0</v>
      </c>
      <c r="G40" s="22"/>
    </row>
    <row r="41" spans="1:7" s="10" customFormat="1" ht="16.5">
      <c r="A41" s="21"/>
      <c r="B41" s="8"/>
      <c r="D41" s="15"/>
      <c r="E41" s="15"/>
      <c r="F41" s="15"/>
      <c r="G41" s="22"/>
    </row>
    <row r="42" spans="1:7" s="10" customFormat="1" ht="16.5">
      <c r="A42" s="27" t="s">
        <v>6</v>
      </c>
      <c r="B42" s="17" t="s">
        <v>15</v>
      </c>
      <c r="D42" s="15"/>
      <c r="E42" s="15"/>
      <c r="F42" s="15"/>
      <c r="G42" s="22"/>
    </row>
    <row r="43" spans="1:7" s="10" customFormat="1" ht="33">
      <c r="A43" s="21" t="s">
        <v>2</v>
      </c>
      <c r="B43" s="8" t="s">
        <v>104</v>
      </c>
      <c r="C43" s="10" t="s">
        <v>3</v>
      </c>
      <c r="D43" s="15">
        <v>2</v>
      </c>
      <c r="E43" s="15">
        <v>0</v>
      </c>
      <c r="F43" s="15">
        <f>+E43*$D43</f>
        <v>0</v>
      </c>
      <c r="G43" s="22"/>
    </row>
    <row r="44" spans="1:7" s="10" customFormat="1" ht="84.75" thickBot="1">
      <c r="A44" s="21" t="s">
        <v>4</v>
      </c>
      <c r="B44" s="12" t="s">
        <v>322</v>
      </c>
      <c r="C44" s="14" t="s">
        <v>34</v>
      </c>
      <c r="D44" s="28">
        <v>25</v>
      </c>
      <c r="E44" s="28">
        <v>0</v>
      </c>
      <c r="F44" s="28">
        <f>+E44*$D44</f>
        <v>0</v>
      </c>
      <c r="G44" s="22"/>
    </row>
    <row r="45" spans="1:7" s="10" customFormat="1" ht="17.25" thickTop="1">
      <c r="A45" s="21"/>
      <c r="B45" s="17" t="s">
        <v>320</v>
      </c>
      <c r="D45" s="15"/>
      <c r="E45" s="15"/>
      <c r="F45" s="37">
        <f>SUM(F43:F44)</f>
        <v>0</v>
      </c>
      <c r="G45" s="22"/>
    </row>
  </sheetData>
  <sheetProtection/>
  <mergeCells count="7">
    <mergeCell ref="C5:E5"/>
    <mergeCell ref="C6:E6"/>
    <mergeCell ref="C7:E7"/>
    <mergeCell ref="B1:E1"/>
    <mergeCell ref="C3:E3"/>
    <mergeCell ref="B2:E2"/>
    <mergeCell ref="C4:E4"/>
  </mergeCells>
  <printOptions/>
  <pageMargins left="1.1023622047244095" right="0.7480314960629921" top="0.8267716535433072" bottom="0.4724409448818898" header="0.4724409448818898" footer="0"/>
  <pageSetup horizontalDpi="1200" verticalDpi="1200" orientation="portrait" paperSize="9" r:id="rId1"/>
  <headerFooter alignWithMargins="0">
    <oddHeader>&amp;L&amp;"Arial Narrow,Navadno"&amp;8DETAJL infrastruktura d.o.o., Na produ 13, Vipava&amp;C&amp;"Arial Narrow,Navadno"&amp;8Rekonstrukcija komunalne infrastrukture za
 Vilharjevo ulico v Ajdovščini&amp;R&amp;"Arial Narrow,Navadno"&amp;8cesta - zgornji ustroj</oddHeader>
    <oddFooter>&amp;C&amp;P</oddFooter>
  </headerFooter>
  <rowBreaks count="1" manualBreakCount="1">
    <brk id="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2"/>
  <sheetViews>
    <sheetView view="pageBreakPreview" zoomScaleSheetLayoutView="100" workbookViewId="0" topLeftCell="A7">
      <selection activeCell="E21" sqref="E21"/>
    </sheetView>
  </sheetViews>
  <sheetFormatPr defaultColWidth="9.140625" defaultRowHeight="15"/>
  <cols>
    <col min="1" max="1" width="5.7109375" style="10" customWidth="1"/>
    <col min="2" max="2" width="40.140625" style="10" customWidth="1"/>
    <col min="3" max="4" width="9.140625" style="10" customWidth="1"/>
    <col min="5" max="5" width="7.421875" style="10" customWidth="1"/>
    <col min="6" max="6" width="12.140625" style="10" customWidth="1"/>
  </cols>
  <sheetData>
    <row r="1" spans="2:5" ht="120" customHeight="1">
      <c r="B1" s="125" t="str">
        <f>REKAPITULACIJA!A1</f>
        <v>REKONSTRUKCIJA KOMUNALNE INFRASTRUKTURE ZA VILHARJEVO ULICO V AJDOVŠČINI</v>
      </c>
      <c r="C1" s="132"/>
      <c r="D1" s="132"/>
      <c r="E1" s="132"/>
    </row>
    <row r="2" spans="2:5" ht="16.5">
      <c r="B2" s="128" t="s">
        <v>44</v>
      </c>
      <c r="C2" s="128"/>
      <c r="D2" s="128"/>
      <c r="E2" s="128"/>
    </row>
    <row r="3" spans="2:5" ht="16.5">
      <c r="B3" s="32" t="s">
        <v>0</v>
      </c>
      <c r="C3" s="127">
        <f>F10</f>
        <v>0</v>
      </c>
      <c r="D3" s="127"/>
      <c r="E3" s="127"/>
    </row>
    <row r="4" spans="2:5" ht="16.5">
      <c r="B4" s="32" t="s">
        <v>22</v>
      </c>
      <c r="C4" s="127">
        <f>F16</f>
        <v>0</v>
      </c>
      <c r="D4" s="127"/>
      <c r="E4" s="127"/>
    </row>
    <row r="5" spans="2:5" ht="17.25" thickBot="1">
      <c r="B5" s="33" t="s">
        <v>30</v>
      </c>
      <c r="C5" s="129">
        <f>F22</f>
        <v>0</v>
      </c>
      <c r="D5" s="129"/>
      <c r="E5" s="129"/>
    </row>
    <row r="6" spans="2:5" ht="17.25" thickTop="1">
      <c r="B6" s="32" t="s">
        <v>36</v>
      </c>
      <c r="C6" s="127">
        <f>SUM(C3:D5)</f>
        <v>0</v>
      </c>
      <c r="D6" s="127"/>
      <c r="E6" s="127"/>
    </row>
    <row r="7" spans="1:6" s="19" customFormat="1" ht="16.5">
      <c r="A7" s="16" t="s">
        <v>2</v>
      </c>
      <c r="B7" s="17" t="s">
        <v>0</v>
      </c>
      <c r="C7" s="6"/>
      <c r="D7" s="18"/>
      <c r="E7" s="7"/>
      <c r="F7" s="7"/>
    </row>
    <row r="8" spans="1:6" s="19" customFormat="1" ht="17.25" customHeight="1">
      <c r="A8" s="9" t="s">
        <v>2</v>
      </c>
      <c r="B8" s="8" t="s">
        <v>26</v>
      </c>
      <c r="C8" s="6" t="s">
        <v>1</v>
      </c>
      <c r="D8" s="7">
        <v>65</v>
      </c>
      <c r="E8" s="7">
        <v>0</v>
      </c>
      <c r="F8" s="7">
        <f>E8*D8</f>
        <v>0</v>
      </c>
    </row>
    <row r="9" spans="1:6" s="19" customFormat="1" ht="33.75" thickBot="1">
      <c r="A9" s="9" t="s">
        <v>4</v>
      </c>
      <c r="B9" s="12" t="s">
        <v>27</v>
      </c>
      <c r="C9" s="13" t="s">
        <v>3</v>
      </c>
      <c r="D9" s="20">
        <v>13</v>
      </c>
      <c r="E9" s="20">
        <v>0</v>
      </c>
      <c r="F9" s="20">
        <f aca="true" t="shared" si="0" ref="F9:F15">E9*D9</f>
        <v>0</v>
      </c>
    </row>
    <row r="10" spans="1:6" s="19" customFormat="1" ht="17.25" thickTop="1">
      <c r="A10" s="10"/>
      <c r="B10" s="17" t="s">
        <v>24</v>
      </c>
      <c r="C10" s="10"/>
      <c r="D10" s="10"/>
      <c r="E10" s="10"/>
      <c r="F10" s="7">
        <f>SUM(F8:F9)</f>
        <v>0</v>
      </c>
    </row>
    <row r="11" spans="1:6" s="19" customFormat="1" ht="16.5">
      <c r="A11" s="10"/>
      <c r="B11" s="10"/>
      <c r="C11" s="10"/>
      <c r="D11" s="10"/>
      <c r="E11" s="10"/>
      <c r="F11" s="7"/>
    </row>
    <row r="12" spans="1:6" s="19" customFormat="1" ht="16.5">
      <c r="A12" s="16" t="s">
        <v>4</v>
      </c>
      <c r="B12" s="17" t="s">
        <v>22</v>
      </c>
      <c r="C12" s="10"/>
      <c r="D12" s="10"/>
      <c r="E12" s="10"/>
      <c r="F12" s="7"/>
    </row>
    <row r="13" spans="1:6" s="19" customFormat="1" ht="82.5">
      <c r="A13" s="11" t="s">
        <v>2</v>
      </c>
      <c r="B13" s="38" t="s">
        <v>329</v>
      </c>
      <c r="C13" s="6" t="s">
        <v>32</v>
      </c>
      <c r="D13" s="7">
        <v>108</v>
      </c>
      <c r="E13" s="7">
        <v>0</v>
      </c>
      <c r="F13" s="7">
        <f t="shared" si="0"/>
        <v>0</v>
      </c>
    </row>
    <row r="14" spans="1:6" s="19" customFormat="1" ht="16.5" customHeight="1">
      <c r="A14" s="11" t="s">
        <v>4</v>
      </c>
      <c r="B14" s="38" t="s">
        <v>28</v>
      </c>
      <c r="C14" s="6" t="s">
        <v>33</v>
      </c>
      <c r="D14" s="7">
        <f>0.56*D8</f>
        <v>36.400000000000006</v>
      </c>
      <c r="E14" s="7">
        <v>0</v>
      </c>
      <c r="F14" s="7">
        <f t="shared" si="0"/>
        <v>0</v>
      </c>
    </row>
    <row r="15" spans="1:6" s="19" customFormat="1" ht="66.75" thickBot="1">
      <c r="A15" s="11" t="s">
        <v>5</v>
      </c>
      <c r="B15" s="55" t="s">
        <v>29</v>
      </c>
      <c r="C15" s="13" t="s">
        <v>32</v>
      </c>
      <c r="D15" s="20">
        <v>74</v>
      </c>
      <c r="E15" s="20"/>
      <c r="F15" s="20">
        <f t="shared" si="0"/>
        <v>0</v>
      </c>
    </row>
    <row r="16" spans="1:6" s="19" customFormat="1" ht="17.25" thickTop="1">
      <c r="A16" s="10"/>
      <c r="B16" s="17" t="s">
        <v>23</v>
      </c>
      <c r="C16" s="10"/>
      <c r="D16" s="10"/>
      <c r="E16" s="10"/>
      <c r="F16" s="7">
        <f>SUM(F13:F15)</f>
        <v>0</v>
      </c>
    </row>
    <row r="17" spans="1:6" s="19" customFormat="1" ht="16.5">
      <c r="A17" s="10"/>
      <c r="B17" s="10"/>
      <c r="C17" s="10"/>
      <c r="D17" s="10"/>
      <c r="E17" s="10"/>
      <c r="F17" s="7"/>
    </row>
    <row r="18" spans="1:6" s="19" customFormat="1" ht="16.5">
      <c r="A18" s="16" t="s">
        <v>5</v>
      </c>
      <c r="B18" s="17" t="s">
        <v>30</v>
      </c>
      <c r="C18" s="10"/>
      <c r="D18" s="10"/>
      <c r="E18" s="10"/>
      <c r="F18" s="7"/>
    </row>
    <row r="19" spans="1:6" s="19" customFormat="1" ht="48" customHeight="1">
      <c r="A19" s="11" t="s">
        <v>2</v>
      </c>
      <c r="B19" s="38" t="s">
        <v>316</v>
      </c>
      <c r="C19" s="6" t="s">
        <v>1</v>
      </c>
      <c r="D19" s="7">
        <f>D8</f>
        <v>65</v>
      </c>
      <c r="E19" s="7">
        <v>0</v>
      </c>
      <c r="F19" s="7">
        <f>E19*D19</f>
        <v>0</v>
      </c>
    </row>
    <row r="20" spans="1:6" s="19" customFormat="1" ht="66">
      <c r="A20" s="11" t="s">
        <v>4</v>
      </c>
      <c r="B20" s="29" t="s">
        <v>328</v>
      </c>
      <c r="C20" s="6" t="s">
        <v>3</v>
      </c>
      <c r="D20" s="7">
        <v>2</v>
      </c>
      <c r="E20" s="7">
        <v>0</v>
      </c>
      <c r="F20" s="7"/>
    </row>
    <row r="21" spans="1:6" s="19" customFormat="1" ht="68.25" customHeight="1" thickBot="1">
      <c r="A21" s="11" t="s">
        <v>5</v>
      </c>
      <c r="B21" s="12" t="s">
        <v>317</v>
      </c>
      <c r="C21" s="14" t="s">
        <v>3</v>
      </c>
      <c r="D21" s="20">
        <v>11</v>
      </c>
      <c r="E21" s="14">
        <v>0</v>
      </c>
      <c r="F21" s="20">
        <f>E21*D21</f>
        <v>0</v>
      </c>
    </row>
    <row r="22" spans="1:6" s="19" customFormat="1" ht="21.75" customHeight="1" thickTop="1">
      <c r="A22" s="11"/>
      <c r="B22" s="133" t="s">
        <v>31</v>
      </c>
      <c r="C22" s="133"/>
      <c r="D22" s="10"/>
      <c r="E22" s="10"/>
      <c r="F22" s="15">
        <f>SUM(F19:F21)</f>
        <v>0</v>
      </c>
    </row>
  </sheetData>
  <sheetProtection/>
  <mergeCells count="7">
    <mergeCell ref="B1:E1"/>
    <mergeCell ref="B22:C22"/>
    <mergeCell ref="C3:E3"/>
    <mergeCell ref="C4:E4"/>
    <mergeCell ref="C5:E5"/>
    <mergeCell ref="C6:E6"/>
    <mergeCell ref="B2:E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&amp;L&amp;"Arial Narrow,Navadno"&amp;8DETAJL infrastruktura d.o.o., Na produ 13, Vipava&amp;C&amp;"Arial Narrow,Navadno"&amp;8Rekonstrukcija komunalne infrastrukture za
 Vilharjevo ulico v Ajdovščini&amp;R&amp;"Arial Narrow,Navadno"&amp;8odvodnja meteornih vod iz ceste</oddHeader>
    <oddFooter>&amp;C&amp;P</oddFooter>
  </headerFooter>
  <rowBreaks count="1" manualBreakCount="1">
    <brk id="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08"/>
  <sheetViews>
    <sheetView view="pageBreakPreview" zoomScaleSheetLayoutView="100" zoomScalePageLayoutView="0" workbookViewId="0" topLeftCell="A94">
      <selection activeCell="F59" sqref="F59"/>
    </sheetView>
  </sheetViews>
  <sheetFormatPr defaultColWidth="9.140625" defaultRowHeight="15"/>
  <cols>
    <col min="1" max="1" width="4.7109375" style="0" customWidth="1"/>
    <col min="2" max="2" width="38.8515625" style="0" customWidth="1"/>
    <col min="3" max="3" width="5.57421875" style="0" customWidth="1"/>
    <col min="4" max="4" width="10.57421875" style="0" customWidth="1"/>
    <col min="6" max="6" width="10.140625" style="0" customWidth="1"/>
  </cols>
  <sheetData>
    <row r="1" spans="2:5" ht="120" customHeight="1">
      <c r="B1" s="125" t="str">
        <f>REKAPITULACIJA!A1</f>
        <v>REKONSTRUKCIJA KOMUNALNE INFRASTRUKTURE ZA VILHARJEVO ULICO V AJDOVŠČINI</v>
      </c>
      <c r="C1" s="132"/>
      <c r="D1" s="132"/>
      <c r="E1" s="132"/>
    </row>
    <row r="2" spans="2:5" ht="16.5">
      <c r="B2" s="128" t="s">
        <v>47</v>
      </c>
      <c r="C2" s="128"/>
      <c r="D2" s="128"/>
      <c r="E2" s="128"/>
    </row>
    <row r="3" spans="2:5" ht="16.5">
      <c r="B3" s="32" t="s">
        <v>0</v>
      </c>
      <c r="C3" s="127">
        <f>F25</f>
        <v>0</v>
      </c>
      <c r="D3" s="127"/>
      <c r="E3" s="127"/>
    </row>
    <row r="4" spans="2:5" ht="16.5">
      <c r="B4" s="32" t="s">
        <v>22</v>
      </c>
      <c r="C4" s="127">
        <f>F59</f>
        <v>0</v>
      </c>
      <c r="D4" s="127"/>
      <c r="E4" s="127"/>
    </row>
    <row r="5" spans="2:5" ht="16.5">
      <c r="B5" s="32" t="s">
        <v>30</v>
      </c>
      <c r="C5" s="127">
        <f>F100</f>
        <v>0</v>
      </c>
      <c r="D5" s="127"/>
      <c r="E5" s="127"/>
    </row>
    <row r="6" spans="2:5" ht="17.25" thickBot="1">
      <c r="B6" s="33" t="s">
        <v>82</v>
      </c>
      <c r="C6" s="129">
        <f>F108</f>
        <v>0</v>
      </c>
      <c r="D6" s="129"/>
      <c r="E6" s="129"/>
    </row>
    <row r="7" spans="2:5" ht="17.25" thickTop="1">
      <c r="B7" s="32" t="s">
        <v>7</v>
      </c>
      <c r="C7" s="127">
        <f>SUM(C3:D6)</f>
        <v>0</v>
      </c>
      <c r="D7" s="127"/>
      <c r="E7" s="127"/>
    </row>
    <row r="8" spans="1:6" ht="16.5">
      <c r="A8" s="27" t="s">
        <v>2</v>
      </c>
      <c r="B8" s="17" t="s">
        <v>0</v>
      </c>
      <c r="C8" s="10"/>
      <c r="D8" s="15"/>
      <c r="E8" s="15"/>
      <c r="F8" s="15"/>
    </row>
    <row r="9" spans="1:6" ht="16.5" customHeight="1">
      <c r="A9" s="21" t="s">
        <v>2</v>
      </c>
      <c r="B9" s="44" t="s">
        <v>26</v>
      </c>
      <c r="C9" s="10"/>
      <c r="D9" s="15"/>
      <c r="E9" s="15"/>
      <c r="F9" s="15"/>
    </row>
    <row r="10" spans="1:6" ht="16.5">
      <c r="A10" s="27"/>
      <c r="B10" s="43" t="s">
        <v>48</v>
      </c>
      <c r="C10" s="10"/>
      <c r="D10" s="15"/>
      <c r="E10" s="15"/>
      <c r="F10" s="15"/>
    </row>
    <row r="11" spans="1:6" ht="16.5">
      <c r="A11" s="27"/>
      <c r="B11" s="43" t="s">
        <v>64</v>
      </c>
      <c r="C11" s="10" t="s">
        <v>1</v>
      </c>
      <c r="D11" s="15">
        <v>479.02</v>
      </c>
      <c r="E11" s="15">
        <v>0</v>
      </c>
      <c r="F11" s="15">
        <f aca="true" t="shared" si="0" ref="F11:F24">+E11*$D11</f>
        <v>0</v>
      </c>
    </row>
    <row r="12" spans="1:6" ht="16.5">
      <c r="A12" s="27"/>
      <c r="B12" s="43" t="s">
        <v>65</v>
      </c>
      <c r="C12" s="10" t="s">
        <v>1</v>
      </c>
      <c r="D12" s="15">
        <v>115.1</v>
      </c>
      <c r="E12" s="15">
        <v>0</v>
      </c>
      <c r="F12" s="15">
        <f t="shared" si="0"/>
        <v>0</v>
      </c>
    </row>
    <row r="13" spans="1:6" ht="16.5">
      <c r="A13" s="27"/>
      <c r="B13" s="43" t="s">
        <v>49</v>
      </c>
      <c r="C13" s="10"/>
      <c r="D13" s="15"/>
      <c r="E13" s="15"/>
      <c r="F13" s="15">
        <f t="shared" si="0"/>
        <v>0</v>
      </c>
    </row>
    <row r="14" spans="1:6" ht="16.5">
      <c r="A14" s="27"/>
      <c r="B14" s="43" t="s">
        <v>63</v>
      </c>
      <c r="C14" s="10" t="s">
        <v>1</v>
      </c>
      <c r="D14" s="15">
        <v>475.71</v>
      </c>
      <c r="E14" s="15">
        <v>0</v>
      </c>
      <c r="F14" s="15">
        <f t="shared" si="0"/>
        <v>0</v>
      </c>
    </row>
    <row r="15" spans="1:6" ht="16.5">
      <c r="A15" s="27"/>
      <c r="B15" s="43" t="s">
        <v>67</v>
      </c>
      <c r="C15" s="10" t="s">
        <v>1</v>
      </c>
      <c r="D15" s="15">
        <v>115.6</v>
      </c>
      <c r="E15" s="15">
        <v>0</v>
      </c>
      <c r="F15" s="15">
        <f t="shared" si="0"/>
        <v>0</v>
      </c>
    </row>
    <row r="16" spans="1:6" ht="33">
      <c r="A16" s="21" t="s">
        <v>4</v>
      </c>
      <c r="B16" s="43" t="s">
        <v>50</v>
      </c>
      <c r="C16" s="10"/>
      <c r="D16" s="15"/>
      <c r="E16" s="15"/>
      <c r="F16" s="15"/>
    </row>
    <row r="17" spans="1:6" ht="16.5">
      <c r="A17" s="27"/>
      <c r="B17" s="43" t="s">
        <v>51</v>
      </c>
      <c r="C17" s="10"/>
      <c r="D17" s="15"/>
      <c r="E17" s="15"/>
      <c r="F17" s="15">
        <f t="shared" si="0"/>
        <v>0</v>
      </c>
    </row>
    <row r="18" spans="1:6" ht="49.5">
      <c r="A18" s="21" t="s">
        <v>5</v>
      </c>
      <c r="B18" s="43" t="s">
        <v>27</v>
      </c>
      <c r="C18" s="10"/>
      <c r="D18" s="15"/>
      <c r="E18" s="15"/>
      <c r="F18" s="15"/>
    </row>
    <row r="19" spans="1:6" ht="16.5">
      <c r="A19" s="27"/>
      <c r="B19" s="43" t="str">
        <f>B10</f>
        <v>Meteorna kanalizacija</v>
      </c>
      <c r="C19" s="10"/>
      <c r="D19" s="15"/>
      <c r="E19" s="15"/>
      <c r="F19" s="15"/>
    </row>
    <row r="20" spans="1:6" ht="16.5">
      <c r="A20" s="27"/>
      <c r="B20" s="43" t="str">
        <f>B11</f>
        <v>M-Vilharjeva1</v>
      </c>
      <c r="C20" s="38" t="s">
        <v>3</v>
      </c>
      <c r="D20" s="15">
        <v>25</v>
      </c>
      <c r="E20" s="15">
        <v>0</v>
      </c>
      <c r="F20" s="15">
        <f t="shared" si="0"/>
        <v>0</v>
      </c>
    </row>
    <row r="21" spans="1:6" ht="16.5">
      <c r="A21" s="27"/>
      <c r="B21" s="43" t="str">
        <f>B12</f>
        <v>M-Vilharjeva2</v>
      </c>
      <c r="C21" s="38" t="s">
        <v>3</v>
      </c>
      <c r="D21" s="15">
        <v>5</v>
      </c>
      <c r="E21" s="15">
        <v>0</v>
      </c>
      <c r="F21" s="15">
        <f t="shared" si="0"/>
        <v>0</v>
      </c>
    </row>
    <row r="22" spans="1:6" ht="16.5">
      <c r="A22" s="27"/>
      <c r="B22" s="43" t="str">
        <f>B13</f>
        <v>Fekalna kanalizacija</v>
      </c>
      <c r="C22" s="38"/>
      <c r="D22" s="15"/>
      <c r="E22" s="15"/>
      <c r="F22" s="15"/>
    </row>
    <row r="23" spans="1:6" ht="16.5">
      <c r="A23" s="27"/>
      <c r="B23" s="43" t="str">
        <f>B14</f>
        <v>F-Vilharjeva1</v>
      </c>
      <c r="C23" s="38" t="s">
        <v>3</v>
      </c>
      <c r="D23" s="15">
        <v>25</v>
      </c>
      <c r="E23" s="15">
        <v>0</v>
      </c>
      <c r="F23" s="15">
        <f t="shared" si="0"/>
        <v>0</v>
      </c>
    </row>
    <row r="24" spans="1:6" ht="16.5">
      <c r="A24" s="27"/>
      <c r="B24" s="43" t="str">
        <f>B15</f>
        <v>F-Vilharjeva2</v>
      </c>
      <c r="C24" s="38" t="s">
        <v>3</v>
      </c>
      <c r="D24" s="15">
        <v>5</v>
      </c>
      <c r="E24" s="15">
        <v>0</v>
      </c>
      <c r="F24" s="15">
        <f t="shared" si="0"/>
        <v>0</v>
      </c>
    </row>
    <row r="25" spans="1:6" ht="16.5">
      <c r="A25" s="21"/>
      <c r="B25" s="17" t="s">
        <v>24</v>
      </c>
      <c r="C25" s="10"/>
      <c r="D25" s="15"/>
      <c r="E25" s="15"/>
      <c r="F25" s="37">
        <f>SUM(F11:F24)</f>
        <v>0</v>
      </c>
    </row>
    <row r="26" spans="1:6" ht="16.5">
      <c r="A26" s="10"/>
      <c r="B26" s="10"/>
      <c r="C26" s="10"/>
      <c r="D26" s="10"/>
      <c r="E26" s="10"/>
      <c r="F26" s="15"/>
    </row>
    <row r="27" spans="1:6" ht="16.5">
      <c r="A27" s="27" t="s">
        <v>4</v>
      </c>
      <c r="B27" s="17" t="s">
        <v>22</v>
      </c>
      <c r="C27" s="10"/>
      <c r="D27" s="10"/>
      <c r="E27" s="10"/>
      <c r="F27" s="15"/>
    </row>
    <row r="28" spans="1:6" ht="99">
      <c r="A28" s="21" t="s">
        <v>2</v>
      </c>
      <c r="B28" s="46" t="s">
        <v>116</v>
      </c>
      <c r="C28" s="10"/>
      <c r="D28" s="15"/>
      <c r="E28" s="39"/>
      <c r="F28" s="15"/>
    </row>
    <row r="29" spans="1:6" ht="18">
      <c r="A29" s="21"/>
      <c r="B29" s="46" t="s">
        <v>54</v>
      </c>
      <c r="C29" s="10" t="s">
        <v>32</v>
      </c>
      <c r="D29" s="15">
        <f>SUM(D31:D35)</f>
        <v>3158</v>
      </c>
      <c r="E29" s="39"/>
      <c r="F29" s="15">
        <f>D29*E29</f>
        <v>0</v>
      </c>
    </row>
    <row r="30" spans="1:6" ht="16.5">
      <c r="A30" s="21"/>
      <c r="B30" s="46" t="str">
        <f>B19</f>
        <v>Meteorna kanalizacija</v>
      </c>
      <c r="C30" s="10"/>
      <c r="D30" s="15"/>
      <c r="E30" s="39"/>
      <c r="F30" s="15"/>
    </row>
    <row r="31" spans="1:6" ht="18">
      <c r="A31" s="21"/>
      <c r="B31" s="46" t="str">
        <f>B20</f>
        <v>M-Vilharjeva1</v>
      </c>
      <c r="C31" s="10" t="s">
        <v>32</v>
      </c>
      <c r="D31" s="15">
        <v>1302</v>
      </c>
      <c r="E31" s="15">
        <v>0</v>
      </c>
      <c r="F31" s="15">
        <f>D31*E31</f>
        <v>0</v>
      </c>
    </row>
    <row r="32" spans="1:6" ht="18">
      <c r="A32" s="21"/>
      <c r="B32" s="46" t="str">
        <f>B21</f>
        <v>M-Vilharjeva2</v>
      </c>
      <c r="C32" s="10" t="s">
        <v>32</v>
      </c>
      <c r="D32" s="15">
        <v>280</v>
      </c>
      <c r="E32" s="15">
        <v>0</v>
      </c>
      <c r="F32" s="15">
        <f>D32*E32</f>
        <v>0</v>
      </c>
    </row>
    <row r="33" spans="1:6" ht="16.5">
      <c r="A33" s="21"/>
      <c r="B33" s="46" t="str">
        <f>B22</f>
        <v>Fekalna kanalizacija</v>
      </c>
      <c r="C33" s="10"/>
      <c r="D33" s="15"/>
      <c r="E33" s="39"/>
      <c r="F33" s="15"/>
    </row>
    <row r="34" spans="1:6" ht="18">
      <c r="A34" s="21"/>
      <c r="B34" s="46" t="str">
        <f>B23</f>
        <v>F-Vilharjeva1</v>
      </c>
      <c r="C34" s="10" t="s">
        <v>32</v>
      </c>
      <c r="D34" s="15">
        <v>1294</v>
      </c>
      <c r="E34" s="15">
        <v>0</v>
      </c>
      <c r="F34" s="15">
        <f>D34*E34</f>
        <v>0</v>
      </c>
    </row>
    <row r="35" spans="1:6" ht="18">
      <c r="A35" s="21"/>
      <c r="B35" s="46" t="str">
        <f>B24</f>
        <v>F-Vilharjeva2</v>
      </c>
      <c r="C35" s="10" t="s">
        <v>32</v>
      </c>
      <c r="D35" s="15">
        <v>282</v>
      </c>
      <c r="E35" s="15">
        <v>0</v>
      </c>
      <c r="F35" s="15">
        <f>D35*E35</f>
        <v>0</v>
      </c>
    </row>
    <row r="36" spans="1:6" ht="16.5">
      <c r="A36" s="21"/>
      <c r="B36" s="46"/>
      <c r="C36" s="10"/>
      <c r="D36" s="15"/>
      <c r="E36" s="39"/>
      <c r="F36" s="15"/>
    </row>
    <row r="37" spans="1:6" ht="18">
      <c r="A37" s="21"/>
      <c r="B37" s="46" t="s">
        <v>55</v>
      </c>
      <c r="C37" s="10" t="s">
        <v>32</v>
      </c>
      <c r="D37" s="15">
        <f>SUM(D39:D43)</f>
        <v>790</v>
      </c>
      <c r="E37" s="39"/>
      <c r="F37" s="15">
        <f>D37*E37</f>
        <v>0</v>
      </c>
    </row>
    <row r="38" spans="1:6" ht="16.5">
      <c r="A38" s="21"/>
      <c r="B38" s="46" t="str">
        <f>B30</f>
        <v>Meteorna kanalizacija</v>
      </c>
      <c r="C38" s="10"/>
      <c r="D38" s="15"/>
      <c r="E38" s="39"/>
      <c r="F38" s="15"/>
    </row>
    <row r="39" spans="1:6" ht="18">
      <c r="A39" s="21"/>
      <c r="B39" s="46" t="str">
        <f>B31</f>
        <v>M-Vilharjeva1</v>
      </c>
      <c r="C39" s="10" t="s">
        <v>32</v>
      </c>
      <c r="D39" s="15">
        <v>326</v>
      </c>
      <c r="E39" s="15">
        <v>0</v>
      </c>
      <c r="F39" s="15">
        <f>D39*E39</f>
        <v>0</v>
      </c>
    </row>
    <row r="40" spans="1:6" ht="18">
      <c r="A40" s="21"/>
      <c r="B40" s="46" t="str">
        <f>B32</f>
        <v>M-Vilharjeva2</v>
      </c>
      <c r="C40" s="10" t="s">
        <v>32</v>
      </c>
      <c r="D40" s="15">
        <v>70</v>
      </c>
      <c r="E40" s="15">
        <v>0</v>
      </c>
      <c r="F40" s="15">
        <f>D40*E40</f>
        <v>0</v>
      </c>
    </row>
    <row r="41" spans="1:6" ht="16.5">
      <c r="A41" s="21"/>
      <c r="B41" s="46" t="str">
        <f>B33</f>
        <v>Fekalna kanalizacija</v>
      </c>
      <c r="C41" s="10"/>
      <c r="D41" s="15"/>
      <c r="E41" s="39"/>
      <c r="F41" s="15"/>
    </row>
    <row r="42" spans="1:6" ht="18">
      <c r="A42" s="21"/>
      <c r="B42" s="46" t="str">
        <f>B34</f>
        <v>F-Vilharjeva1</v>
      </c>
      <c r="C42" s="10" t="s">
        <v>32</v>
      </c>
      <c r="D42" s="15">
        <v>324</v>
      </c>
      <c r="E42" s="15">
        <v>0</v>
      </c>
      <c r="F42" s="15">
        <f>D42*E42</f>
        <v>0</v>
      </c>
    </row>
    <row r="43" spans="1:6" ht="18">
      <c r="A43" s="21"/>
      <c r="B43" s="46" t="str">
        <f>B35</f>
        <v>F-Vilharjeva2</v>
      </c>
      <c r="C43" s="10" t="s">
        <v>32</v>
      </c>
      <c r="D43" s="15">
        <v>70</v>
      </c>
      <c r="E43" s="15">
        <v>0</v>
      </c>
      <c r="F43" s="15">
        <f>D43*E43</f>
        <v>0</v>
      </c>
    </row>
    <row r="44" spans="1:6" ht="66">
      <c r="A44" s="21" t="s">
        <v>4</v>
      </c>
      <c r="B44" s="42" t="s">
        <v>323</v>
      </c>
      <c r="C44" s="10" t="s">
        <v>32</v>
      </c>
      <c r="D44" s="15">
        <f>(D29+D37)*0.03</f>
        <v>118.44</v>
      </c>
      <c r="E44" s="15">
        <v>0</v>
      </c>
      <c r="F44" s="15">
        <f>D44*E44</f>
        <v>0</v>
      </c>
    </row>
    <row r="45" spans="1:6" ht="33">
      <c r="A45" s="21" t="s">
        <v>5</v>
      </c>
      <c r="B45" s="42" t="s">
        <v>28</v>
      </c>
      <c r="C45" s="10"/>
      <c r="D45" s="15"/>
      <c r="E45" s="39"/>
      <c r="F45" s="15"/>
    </row>
    <row r="46" spans="1:6" ht="16.5">
      <c r="A46" s="21"/>
      <c r="B46" s="42" t="str">
        <f>B38</f>
        <v>Meteorna kanalizacija</v>
      </c>
      <c r="C46" s="10"/>
      <c r="D46" s="15"/>
      <c r="E46" s="39"/>
      <c r="F46" s="15"/>
    </row>
    <row r="47" spans="1:6" ht="18">
      <c r="A47" s="21"/>
      <c r="B47" s="42" t="str">
        <f>B39</f>
        <v>M-Vilharjeva1</v>
      </c>
      <c r="C47" s="10" t="s">
        <v>33</v>
      </c>
      <c r="D47" s="15">
        <v>718</v>
      </c>
      <c r="E47" s="15">
        <v>0</v>
      </c>
      <c r="F47" s="15">
        <f>D47*E47</f>
        <v>0</v>
      </c>
    </row>
    <row r="48" spans="1:6" ht="18">
      <c r="A48" s="21"/>
      <c r="B48" s="42" t="str">
        <f>B40</f>
        <v>M-Vilharjeva2</v>
      </c>
      <c r="C48" s="10" t="s">
        <v>33</v>
      </c>
      <c r="D48" s="15">
        <v>92</v>
      </c>
      <c r="E48" s="15">
        <v>0</v>
      </c>
      <c r="F48" s="15">
        <f>D48*E48</f>
        <v>0</v>
      </c>
    </row>
    <row r="49" spans="1:6" ht="16.5">
      <c r="A49" s="21"/>
      <c r="B49" s="42" t="str">
        <f>B41</f>
        <v>Fekalna kanalizacija</v>
      </c>
      <c r="C49" s="10"/>
      <c r="D49" s="15"/>
      <c r="E49" s="39"/>
      <c r="F49" s="15"/>
    </row>
    <row r="50" spans="1:6" ht="18">
      <c r="A50" s="21"/>
      <c r="B50" s="42" t="str">
        <f>B42</f>
        <v>F-Vilharjeva1</v>
      </c>
      <c r="C50" s="10" t="s">
        <v>33</v>
      </c>
      <c r="D50" s="15">
        <v>714</v>
      </c>
      <c r="E50" s="15">
        <v>0</v>
      </c>
      <c r="F50" s="15">
        <f aca="true" t="shared" si="1" ref="F50:F58">D50*E50</f>
        <v>0</v>
      </c>
    </row>
    <row r="51" spans="1:6" ht="18">
      <c r="A51" s="21"/>
      <c r="B51" s="42" t="str">
        <f>B43</f>
        <v>F-Vilharjeva2</v>
      </c>
      <c r="C51" s="10" t="s">
        <v>33</v>
      </c>
      <c r="D51" s="15">
        <v>93</v>
      </c>
      <c r="E51" s="15">
        <v>0</v>
      </c>
      <c r="F51" s="15">
        <f t="shared" si="1"/>
        <v>0</v>
      </c>
    </row>
    <row r="52" spans="1:6" ht="99">
      <c r="A52" s="21" t="s">
        <v>6</v>
      </c>
      <c r="B52" s="42" t="s">
        <v>57</v>
      </c>
      <c r="C52" s="10"/>
      <c r="D52" s="15"/>
      <c r="E52" s="39"/>
      <c r="F52" s="15">
        <f t="shared" si="1"/>
        <v>0</v>
      </c>
    </row>
    <row r="53" spans="1:6" ht="16.5">
      <c r="A53" s="21"/>
      <c r="B53" s="42" t="str">
        <f>B46</f>
        <v>Meteorna kanalizacija</v>
      </c>
      <c r="C53" s="10"/>
      <c r="D53" s="15"/>
      <c r="E53" s="39"/>
      <c r="F53" s="15">
        <f t="shared" si="1"/>
        <v>0</v>
      </c>
    </row>
    <row r="54" spans="1:6" ht="18">
      <c r="A54" s="21"/>
      <c r="B54" s="42" t="str">
        <f>B47</f>
        <v>M-Vilharjeva1</v>
      </c>
      <c r="C54" s="10" t="s">
        <v>32</v>
      </c>
      <c r="D54" s="15">
        <v>885</v>
      </c>
      <c r="E54" s="15">
        <v>0</v>
      </c>
      <c r="F54" s="15">
        <f t="shared" si="1"/>
        <v>0</v>
      </c>
    </row>
    <row r="55" spans="1:6" ht="18">
      <c r="A55" s="21"/>
      <c r="B55" s="42" t="str">
        <f>B48</f>
        <v>M-Vilharjeva2</v>
      </c>
      <c r="C55" s="10" t="s">
        <v>32</v>
      </c>
      <c r="D55" s="15">
        <v>205</v>
      </c>
      <c r="E55" s="15">
        <v>0</v>
      </c>
      <c r="F55" s="15">
        <f t="shared" si="1"/>
        <v>0</v>
      </c>
    </row>
    <row r="56" spans="1:6" ht="16.5">
      <c r="A56" s="21"/>
      <c r="B56" s="42" t="str">
        <f>B49</f>
        <v>Fekalna kanalizacija</v>
      </c>
      <c r="C56" s="10"/>
      <c r="D56" s="15"/>
      <c r="E56" s="39"/>
      <c r="F56" s="15">
        <f t="shared" si="1"/>
        <v>0</v>
      </c>
    </row>
    <row r="57" spans="1:6" ht="18">
      <c r="A57" s="21"/>
      <c r="B57" s="42" t="str">
        <f>B50</f>
        <v>F-Vilharjeva1</v>
      </c>
      <c r="C57" s="10" t="s">
        <v>32</v>
      </c>
      <c r="D57" s="15">
        <v>879</v>
      </c>
      <c r="E57" s="15">
        <v>0</v>
      </c>
      <c r="F57" s="15">
        <f t="shared" si="1"/>
        <v>0</v>
      </c>
    </row>
    <row r="58" spans="1:6" ht="18">
      <c r="A58" s="21"/>
      <c r="B58" s="42" t="str">
        <f>B51</f>
        <v>F-Vilharjeva2</v>
      </c>
      <c r="C58" s="10" t="s">
        <v>32</v>
      </c>
      <c r="D58" s="15">
        <v>206</v>
      </c>
      <c r="E58" s="15">
        <v>0</v>
      </c>
      <c r="F58" s="15">
        <f t="shared" si="1"/>
        <v>0</v>
      </c>
    </row>
    <row r="59" spans="1:6" ht="16.5">
      <c r="A59" s="21"/>
      <c r="B59" s="48" t="s">
        <v>23</v>
      </c>
      <c r="C59" s="30"/>
      <c r="D59" s="31"/>
      <c r="E59" s="40"/>
      <c r="F59" s="49">
        <f>SUM(F29:F58)</f>
        <v>0</v>
      </c>
    </row>
    <row r="60" spans="1:6" ht="16.5">
      <c r="A60" s="21"/>
      <c r="B60" s="17"/>
      <c r="C60" s="10"/>
      <c r="D60" s="15"/>
      <c r="E60" s="39"/>
      <c r="F60" s="15"/>
    </row>
    <row r="61" spans="1:6" ht="16.5">
      <c r="A61" s="27" t="s">
        <v>5</v>
      </c>
      <c r="B61" s="17" t="s">
        <v>30</v>
      </c>
      <c r="C61" s="10"/>
      <c r="D61" s="15"/>
      <c r="E61" s="39"/>
      <c r="F61" s="15"/>
    </row>
    <row r="62" spans="1:6" ht="108">
      <c r="A62" s="21" t="s">
        <v>2</v>
      </c>
      <c r="B62" s="42" t="s">
        <v>58</v>
      </c>
      <c r="C62" s="10"/>
      <c r="D62" s="15"/>
      <c r="E62" s="39"/>
      <c r="F62" s="15"/>
    </row>
    <row r="63" spans="1:6" ht="16.5">
      <c r="A63" s="21"/>
      <c r="B63" s="42" t="s">
        <v>64</v>
      </c>
      <c r="C63" s="10" t="s">
        <v>1</v>
      </c>
      <c r="D63" s="15">
        <v>32</v>
      </c>
      <c r="E63" s="39">
        <v>0</v>
      </c>
      <c r="F63" s="15">
        <f aca="true" t="shared" si="2" ref="F63:F99">E63*D63</f>
        <v>0</v>
      </c>
    </row>
    <row r="64" spans="1:6" ht="108">
      <c r="A64" s="21" t="s">
        <v>4</v>
      </c>
      <c r="B64" s="42" t="s">
        <v>59</v>
      </c>
      <c r="C64" s="10"/>
      <c r="D64" s="15"/>
      <c r="E64" s="39"/>
      <c r="F64" s="15"/>
    </row>
    <row r="65" spans="1:6" ht="16.5">
      <c r="A65" s="21"/>
      <c r="B65" s="42" t="s">
        <v>64</v>
      </c>
      <c r="C65" s="10" t="s">
        <v>1</v>
      </c>
      <c r="D65" s="15">
        <v>263</v>
      </c>
      <c r="E65" s="39">
        <v>0</v>
      </c>
      <c r="F65" s="15">
        <f t="shared" si="2"/>
        <v>0</v>
      </c>
    </row>
    <row r="66" spans="1:6" ht="108">
      <c r="A66" s="21" t="s">
        <v>5</v>
      </c>
      <c r="B66" s="42" t="s">
        <v>60</v>
      </c>
      <c r="C66" s="10"/>
      <c r="D66" s="15"/>
      <c r="E66" s="39"/>
      <c r="F66" s="15"/>
    </row>
    <row r="67" spans="1:6" ht="16.5">
      <c r="A67" s="21"/>
      <c r="B67" s="42" t="s">
        <v>64</v>
      </c>
      <c r="C67" s="10" t="s">
        <v>1</v>
      </c>
      <c r="D67" s="15">
        <v>105</v>
      </c>
      <c r="E67" s="39">
        <v>0</v>
      </c>
      <c r="F67" s="15">
        <f t="shared" si="2"/>
        <v>0</v>
      </c>
    </row>
    <row r="68" spans="1:6" ht="16.5">
      <c r="A68" s="21"/>
      <c r="B68" s="42" t="s">
        <v>65</v>
      </c>
      <c r="C68" s="10" t="s">
        <v>1</v>
      </c>
      <c r="D68" s="15">
        <v>40</v>
      </c>
      <c r="E68" s="39">
        <v>0</v>
      </c>
      <c r="F68" s="15">
        <f t="shared" si="2"/>
        <v>0</v>
      </c>
    </row>
    <row r="69" spans="1:6" ht="108">
      <c r="A69" s="21" t="s">
        <v>6</v>
      </c>
      <c r="B69" s="42" t="s">
        <v>61</v>
      </c>
      <c r="C69" s="10"/>
      <c r="D69" s="15"/>
      <c r="E69" s="39"/>
      <c r="F69" s="15"/>
    </row>
    <row r="70" spans="1:6" ht="16.5">
      <c r="A70" s="21"/>
      <c r="B70" s="42" t="str">
        <f>B54</f>
        <v>M-Vilharjeva1</v>
      </c>
      <c r="C70" s="10" t="s">
        <v>1</v>
      </c>
      <c r="D70" s="15">
        <v>53</v>
      </c>
      <c r="E70" s="39">
        <v>0</v>
      </c>
      <c r="F70" s="15">
        <f t="shared" si="2"/>
        <v>0</v>
      </c>
    </row>
    <row r="71" spans="1:6" ht="16.5">
      <c r="A71" s="21"/>
      <c r="B71" s="42" t="str">
        <f>B55</f>
        <v>M-Vilharjeva2</v>
      </c>
      <c r="C71" s="10" t="s">
        <v>1</v>
      </c>
      <c r="D71" s="15">
        <v>76</v>
      </c>
      <c r="E71" s="39">
        <v>0</v>
      </c>
      <c r="F71" s="15">
        <f t="shared" si="2"/>
        <v>0</v>
      </c>
    </row>
    <row r="72" spans="1:6" ht="67.5">
      <c r="A72" s="21" t="s">
        <v>8</v>
      </c>
      <c r="B72" s="42" t="s">
        <v>62</v>
      </c>
      <c r="C72" s="10"/>
      <c r="D72" s="15"/>
      <c r="E72" s="39"/>
      <c r="F72" s="15"/>
    </row>
    <row r="73" spans="1:6" ht="16.5">
      <c r="A73" s="21"/>
      <c r="B73" s="42" t="s">
        <v>64</v>
      </c>
      <c r="C73" s="10" t="s">
        <v>1</v>
      </c>
      <c r="D73" s="15">
        <v>27</v>
      </c>
      <c r="E73" s="39">
        <v>0</v>
      </c>
      <c r="F73" s="15">
        <f t="shared" si="2"/>
        <v>0</v>
      </c>
    </row>
    <row r="74" spans="1:6" ht="66">
      <c r="A74" s="21" t="s">
        <v>9</v>
      </c>
      <c r="B74" s="42" t="s">
        <v>330</v>
      </c>
      <c r="C74" s="10"/>
      <c r="D74" s="15"/>
      <c r="E74" s="39"/>
      <c r="F74" s="15"/>
    </row>
    <row r="75" spans="1:6" ht="16.5">
      <c r="A75" s="21"/>
      <c r="B75" s="42" t="str">
        <f>B57</f>
        <v>F-Vilharjeva1</v>
      </c>
      <c r="C75" s="10" t="s">
        <v>1</v>
      </c>
      <c r="D75" s="15">
        <v>476</v>
      </c>
      <c r="E75" s="39">
        <v>0</v>
      </c>
      <c r="F75" s="15">
        <f t="shared" si="2"/>
        <v>0</v>
      </c>
    </row>
    <row r="76" spans="1:6" ht="16.5">
      <c r="A76" s="21"/>
      <c r="B76" s="42" t="str">
        <f>B58</f>
        <v>F-Vilharjeva2</v>
      </c>
      <c r="C76" s="10" t="s">
        <v>1</v>
      </c>
      <c r="D76" s="15">
        <v>116</v>
      </c>
      <c r="E76" s="39">
        <v>0</v>
      </c>
      <c r="F76" s="15">
        <f t="shared" si="2"/>
        <v>0</v>
      </c>
    </row>
    <row r="77" spans="1:6" ht="108.75" customHeight="1">
      <c r="A77" s="21" t="s">
        <v>10</v>
      </c>
      <c r="B77" s="42" t="s">
        <v>337</v>
      </c>
      <c r="C77" s="10"/>
      <c r="D77" s="15"/>
      <c r="E77" s="39"/>
      <c r="F77" s="15"/>
    </row>
    <row r="78" spans="1:6" ht="16.5">
      <c r="A78" s="21"/>
      <c r="B78" s="42" t="str">
        <f>B70</f>
        <v>M-Vilharjeva1</v>
      </c>
      <c r="C78" s="10" t="s">
        <v>3</v>
      </c>
      <c r="D78" s="15">
        <v>7</v>
      </c>
      <c r="E78" s="39">
        <v>0</v>
      </c>
      <c r="F78" s="15">
        <f t="shared" si="2"/>
        <v>0</v>
      </c>
    </row>
    <row r="79" spans="1:6" ht="16.5">
      <c r="A79" s="21"/>
      <c r="B79" s="42" t="str">
        <f>B71</f>
        <v>M-Vilharjeva2</v>
      </c>
      <c r="C79" s="10" t="s">
        <v>3</v>
      </c>
      <c r="D79" s="15">
        <v>3</v>
      </c>
      <c r="E79" s="39">
        <v>0</v>
      </c>
      <c r="F79" s="15">
        <f t="shared" si="2"/>
        <v>0</v>
      </c>
    </row>
    <row r="80" spans="1:6" ht="33">
      <c r="A80" s="21" t="s">
        <v>18</v>
      </c>
      <c r="B80" s="42" t="s">
        <v>68</v>
      </c>
      <c r="C80" s="10"/>
      <c r="D80" s="15"/>
      <c r="E80" s="39"/>
      <c r="F80" s="15"/>
    </row>
    <row r="81" spans="1:6" ht="16.5">
      <c r="A81" s="21"/>
      <c r="B81" s="42" t="s">
        <v>64</v>
      </c>
      <c r="C81" s="10" t="s">
        <v>3</v>
      </c>
      <c r="D81" s="15">
        <v>17</v>
      </c>
      <c r="E81" s="39">
        <v>0</v>
      </c>
      <c r="F81" s="15">
        <f t="shared" si="2"/>
        <v>0</v>
      </c>
    </row>
    <row r="82" spans="1:6" ht="16.5">
      <c r="A82" s="21"/>
      <c r="B82" s="42" t="s">
        <v>65</v>
      </c>
      <c r="C82" s="10" t="s">
        <v>3</v>
      </c>
      <c r="D82" s="15">
        <v>2</v>
      </c>
      <c r="E82" s="39">
        <v>0</v>
      </c>
      <c r="F82" s="15">
        <f t="shared" si="2"/>
        <v>0</v>
      </c>
    </row>
    <row r="83" spans="1:6" ht="16.5">
      <c r="A83" s="21"/>
      <c r="B83" s="42" t="s">
        <v>66</v>
      </c>
      <c r="C83" s="10" t="s">
        <v>3</v>
      </c>
      <c r="D83" s="15">
        <v>0</v>
      </c>
      <c r="E83" s="39">
        <v>0</v>
      </c>
      <c r="F83" s="15">
        <f t="shared" si="2"/>
        <v>0</v>
      </c>
    </row>
    <row r="84" spans="1:6" ht="99">
      <c r="A84" s="21" t="s">
        <v>11</v>
      </c>
      <c r="B84" s="42" t="s">
        <v>69</v>
      </c>
      <c r="C84" s="10"/>
      <c r="D84" s="15"/>
      <c r="E84" s="39"/>
      <c r="F84" s="15"/>
    </row>
    <row r="85" spans="1:6" ht="16.5">
      <c r="A85" s="21"/>
      <c r="B85" s="42" t="str">
        <f>B75</f>
        <v>F-Vilharjeva1</v>
      </c>
      <c r="C85" s="10" t="s">
        <v>3</v>
      </c>
      <c r="D85" s="15">
        <v>22</v>
      </c>
      <c r="E85" s="39">
        <v>0</v>
      </c>
      <c r="F85" s="15">
        <f t="shared" si="2"/>
        <v>0</v>
      </c>
    </row>
    <row r="86" spans="1:6" ht="16.5">
      <c r="A86" s="21"/>
      <c r="B86" s="42" t="str">
        <f>B76</f>
        <v>F-Vilharjeva2</v>
      </c>
      <c r="C86" s="10" t="s">
        <v>3</v>
      </c>
      <c r="D86" s="15">
        <v>5</v>
      </c>
      <c r="E86" s="39">
        <v>0</v>
      </c>
      <c r="F86" s="15">
        <f t="shared" si="2"/>
        <v>0</v>
      </c>
    </row>
    <row r="87" spans="1:6" ht="82.5">
      <c r="A87" s="21" t="s">
        <v>12</v>
      </c>
      <c r="B87" s="42" t="s">
        <v>70</v>
      </c>
      <c r="C87" s="10"/>
      <c r="D87" s="15"/>
      <c r="E87" s="39"/>
      <c r="F87" s="15"/>
    </row>
    <row r="88" spans="1:6" ht="16.5">
      <c r="A88" s="21"/>
      <c r="B88" s="42" t="s">
        <v>71</v>
      </c>
      <c r="C88" s="10"/>
      <c r="D88" s="15"/>
      <c r="E88" s="39"/>
      <c r="F88" s="15"/>
    </row>
    <row r="89" spans="1:6" ht="16.5">
      <c r="A89" s="21"/>
      <c r="B89" s="42" t="s">
        <v>63</v>
      </c>
      <c r="C89" s="10" t="s">
        <v>3</v>
      </c>
      <c r="D89" s="15">
        <v>2</v>
      </c>
      <c r="E89" s="39">
        <v>0</v>
      </c>
      <c r="F89" s="15">
        <f t="shared" si="2"/>
        <v>0</v>
      </c>
    </row>
    <row r="90" spans="1:6" ht="16.5">
      <c r="A90" s="21"/>
      <c r="B90" s="42" t="s">
        <v>72</v>
      </c>
      <c r="C90" s="10"/>
      <c r="D90" s="15"/>
      <c r="E90" s="39"/>
      <c r="F90" s="15"/>
    </row>
    <row r="91" spans="1:6" ht="16.5">
      <c r="A91" s="21"/>
      <c r="B91" s="42" t="s">
        <v>63</v>
      </c>
      <c r="C91" s="10" t="s">
        <v>3</v>
      </c>
      <c r="D91" s="15">
        <v>1</v>
      </c>
      <c r="E91" s="39">
        <v>0</v>
      </c>
      <c r="F91" s="15">
        <f t="shared" si="2"/>
        <v>0</v>
      </c>
    </row>
    <row r="92" spans="1:6" ht="99">
      <c r="A92" s="21" t="s">
        <v>13</v>
      </c>
      <c r="B92" s="42" t="s">
        <v>73</v>
      </c>
      <c r="C92" s="10"/>
      <c r="D92" s="15"/>
      <c r="E92" s="39"/>
      <c r="F92" s="15"/>
    </row>
    <row r="93" spans="1:6" ht="16.5">
      <c r="A93" s="21"/>
      <c r="B93" s="42" t="s">
        <v>48</v>
      </c>
      <c r="C93" s="10" t="s">
        <v>3</v>
      </c>
      <c r="D93" s="15">
        <v>25</v>
      </c>
      <c r="E93" s="39">
        <v>0</v>
      </c>
      <c r="F93" s="15">
        <f t="shared" si="2"/>
        <v>0</v>
      </c>
    </row>
    <row r="94" spans="1:6" ht="99">
      <c r="A94" s="21" t="s">
        <v>19</v>
      </c>
      <c r="B94" s="42" t="s">
        <v>74</v>
      </c>
      <c r="C94" s="10"/>
      <c r="D94" s="15"/>
      <c r="E94" s="39"/>
      <c r="F94" s="15">
        <f t="shared" si="2"/>
        <v>0</v>
      </c>
    </row>
    <row r="95" spans="1:6" ht="16.5">
      <c r="A95" s="21"/>
      <c r="B95" s="42" t="s">
        <v>49</v>
      </c>
      <c r="C95" s="10" t="s">
        <v>3</v>
      </c>
      <c r="D95" s="15">
        <v>25</v>
      </c>
      <c r="E95" s="39">
        <v>0</v>
      </c>
      <c r="F95" s="15">
        <f t="shared" si="2"/>
        <v>0</v>
      </c>
    </row>
    <row r="96" spans="1:6" ht="33">
      <c r="A96" s="21" t="s">
        <v>75</v>
      </c>
      <c r="B96" s="42" t="s">
        <v>76</v>
      </c>
      <c r="C96" s="10" t="s">
        <v>3</v>
      </c>
      <c r="D96" s="15">
        <v>6</v>
      </c>
      <c r="E96" s="39">
        <v>0</v>
      </c>
      <c r="F96" s="15">
        <f t="shared" si="2"/>
        <v>0</v>
      </c>
    </row>
    <row r="97" spans="1:6" ht="33">
      <c r="A97" s="21" t="s">
        <v>77</v>
      </c>
      <c r="B97" s="42" t="s">
        <v>331</v>
      </c>
      <c r="C97" s="10" t="s">
        <v>3</v>
      </c>
      <c r="D97" s="15">
        <v>6</v>
      </c>
      <c r="E97" s="39">
        <v>0</v>
      </c>
      <c r="F97" s="15">
        <f t="shared" si="2"/>
        <v>0</v>
      </c>
    </row>
    <row r="98" spans="1:6" ht="49.5">
      <c r="A98" s="21" t="s">
        <v>79</v>
      </c>
      <c r="B98" s="42" t="s">
        <v>78</v>
      </c>
      <c r="C98" s="10" t="s">
        <v>1</v>
      </c>
      <c r="D98" s="15">
        <v>830</v>
      </c>
      <c r="E98" s="39">
        <v>0</v>
      </c>
      <c r="F98" s="15">
        <f t="shared" si="2"/>
        <v>0</v>
      </c>
    </row>
    <row r="99" spans="1:6" ht="66.75" thickBot="1">
      <c r="A99" s="21" t="s">
        <v>135</v>
      </c>
      <c r="B99" s="47" t="s">
        <v>80</v>
      </c>
      <c r="C99" s="14" t="s">
        <v>3</v>
      </c>
      <c r="D99" s="28">
        <v>1</v>
      </c>
      <c r="E99" s="36">
        <v>0</v>
      </c>
      <c r="F99" s="28">
        <f t="shared" si="2"/>
        <v>0</v>
      </c>
    </row>
    <row r="100" spans="1:6" ht="17.25" thickTop="1">
      <c r="A100" s="21"/>
      <c r="B100" s="17" t="s">
        <v>31</v>
      </c>
      <c r="C100" s="10"/>
      <c r="D100" s="15"/>
      <c r="E100" s="39"/>
      <c r="F100" s="37">
        <f>SUM(F62:F99)</f>
        <v>0</v>
      </c>
    </row>
    <row r="101" spans="1:6" ht="16.5">
      <c r="A101" s="10"/>
      <c r="B101" s="10"/>
      <c r="C101" s="10"/>
      <c r="D101" s="15"/>
      <c r="E101" s="39"/>
      <c r="F101" s="15"/>
    </row>
    <row r="102" spans="1:6" ht="16.5">
      <c r="A102" s="27" t="s">
        <v>6</v>
      </c>
      <c r="B102" s="17" t="s">
        <v>82</v>
      </c>
      <c r="C102" s="10"/>
      <c r="D102" s="15"/>
      <c r="E102" s="39"/>
      <c r="F102" s="15"/>
    </row>
    <row r="103" spans="1:6" ht="33" customHeight="1">
      <c r="A103" s="21" t="s">
        <v>2</v>
      </c>
      <c r="B103" s="53" t="s">
        <v>106</v>
      </c>
      <c r="C103" s="10" t="s">
        <v>3</v>
      </c>
      <c r="D103" s="15">
        <v>10</v>
      </c>
      <c r="E103" s="39">
        <v>0</v>
      </c>
      <c r="F103" s="15">
        <f>+E103*$D103</f>
        <v>0</v>
      </c>
    </row>
    <row r="104" spans="1:6" ht="33">
      <c r="A104" s="21" t="s">
        <v>4</v>
      </c>
      <c r="B104" s="42" t="s">
        <v>88</v>
      </c>
      <c r="C104" s="10" t="s">
        <v>1</v>
      </c>
      <c r="D104" s="15">
        <f>SUM(D11:D15)</f>
        <v>1185.4299999999998</v>
      </c>
      <c r="E104" s="39">
        <v>0</v>
      </c>
      <c r="F104" s="15">
        <f>+E104*$D104</f>
        <v>0</v>
      </c>
    </row>
    <row r="105" spans="1:6" ht="16.5">
      <c r="A105" s="21" t="s">
        <v>5</v>
      </c>
      <c r="B105" s="42" t="s">
        <v>332</v>
      </c>
      <c r="C105" s="10" t="s">
        <v>1</v>
      </c>
      <c r="D105" s="15">
        <f>SUM(D14:D15)</f>
        <v>591.31</v>
      </c>
      <c r="E105" s="39">
        <v>0</v>
      </c>
      <c r="F105" s="15">
        <f>+E105*$D105</f>
        <v>0</v>
      </c>
    </row>
    <row r="106" spans="1:6" ht="16.5">
      <c r="A106" s="21" t="s">
        <v>6</v>
      </c>
      <c r="B106" s="42" t="s">
        <v>89</v>
      </c>
      <c r="C106" s="10" t="s">
        <v>1</v>
      </c>
      <c r="D106" s="15">
        <f>D104</f>
        <v>1185.4299999999998</v>
      </c>
      <c r="E106" s="39">
        <v>0</v>
      </c>
      <c r="F106" s="15">
        <f>+E106*$D106</f>
        <v>0</v>
      </c>
    </row>
    <row r="107" spans="1:6" ht="17.25" thickBot="1">
      <c r="A107" s="21" t="s">
        <v>8</v>
      </c>
      <c r="B107" s="47" t="s">
        <v>90</v>
      </c>
      <c r="C107" s="14" t="s">
        <v>42</v>
      </c>
      <c r="D107" s="28">
        <v>1</v>
      </c>
      <c r="E107" s="36">
        <v>0</v>
      </c>
      <c r="F107" s="28">
        <f>+E107*$D107</f>
        <v>0</v>
      </c>
    </row>
    <row r="108" spans="1:6" ht="17.25" thickTop="1">
      <c r="A108" s="10"/>
      <c r="B108" s="134" t="s">
        <v>83</v>
      </c>
      <c r="C108" s="134"/>
      <c r="D108" s="10"/>
      <c r="E108" s="10"/>
      <c r="F108" s="37">
        <f>SUM(F103:F107)</f>
        <v>0</v>
      </c>
    </row>
  </sheetData>
  <sheetProtection/>
  <mergeCells count="8">
    <mergeCell ref="C7:E7"/>
    <mergeCell ref="B108:C108"/>
    <mergeCell ref="B1:E1"/>
    <mergeCell ref="B2:E2"/>
    <mergeCell ref="C3:E3"/>
    <mergeCell ref="C4:E4"/>
    <mergeCell ref="C5:E5"/>
    <mergeCell ref="C6:E6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8" r:id="rId3"/>
  <headerFooter alignWithMargins="0">
    <oddHeader>&amp;L&amp;"Arial Narrow,Navadno"&amp;8DETAJL infrastruktura d.o.o., na produ 13, Vipava&amp;C&amp;"Arial Narrow,Navadno"&amp;8Rekonstrukcija komunalne infrastrukture za
 Vilharjevo ulico v Ajdovščini&amp;R&amp;"Arial Narrow,Navadno"&amp;8kanalizacija</oddHeader>
  </headerFooter>
  <rowBreaks count="4" manualBreakCount="4">
    <brk id="7" max="255" man="1"/>
    <brk id="26" max="5" man="1"/>
    <brk id="43" max="5" man="1"/>
    <brk id="60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245"/>
  <sheetViews>
    <sheetView zoomScaleSheetLayoutView="100" zoomScalePageLayoutView="0" workbookViewId="0" topLeftCell="A163">
      <selection activeCell="F88" sqref="F88"/>
    </sheetView>
  </sheetViews>
  <sheetFormatPr defaultColWidth="9.140625" defaultRowHeight="15"/>
  <cols>
    <col min="1" max="1" width="5.140625" style="0" customWidth="1"/>
    <col min="2" max="2" width="38.7109375" style="0" customWidth="1"/>
    <col min="3" max="3" width="5.8515625" style="0" customWidth="1"/>
    <col min="4" max="4" width="9.28125" style="0" customWidth="1"/>
    <col min="5" max="5" width="8.28125" style="0" customWidth="1"/>
    <col min="6" max="6" width="11.00390625" style="0" customWidth="1"/>
  </cols>
  <sheetData>
    <row r="1" spans="2:5" ht="120" customHeight="1">
      <c r="B1" s="125" t="str">
        <f>REKAPITULACIJA!A1</f>
        <v>REKONSTRUKCIJA KOMUNALNE INFRASTRUKTURE ZA VILHARJEVO ULICO V AJDOVŠČINI</v>
      </c>
      <c r="C1" s="132"/>
      <c r="D1" s="132"/>
      <c r="E1" s="132"/>
    </row>
    <row r="2" spans="2:5" ht="16.5">
      <c r="B2" s="128" t="s">
        <v>105</v>
      </c>
      <c r="C2" s="128"/>
      <c r="D2" s="128"/>
      <c r="E2" s="128"/>
    </row>
    <row r="3" spans="2:5" ht="16.5">
      <c r="B3" s="32" t="s">
        <v>0</v>
      </c>
      <c r="C3" s="127">
        <f>F30</f>
        <v>0</v>
      </c>
      <c r="D3" s="127"/>
      <c r="E3" s="127"/>
    </row>
    <row r="4" spans="2:5" ht="16.5">
      <c r="B4" s="32" t="s">
        <v>22</v>
      </c>
      <c r="C4" s="127">
        <f>F66</f>
        <v>0</v>
      </c>
      <c r="D4" s="127"/>
      <c r="E4" s="127"/>
    </row>
    <row r="5" spans="2:5" ht="33">
      <c r="B5" s="17" t="s">
        <v>119</v>
      </c>
      <c r="C5" s="127">
        <f>F198</f>
        <v>0</v>
      </c>
      <c r="D5" s="127"/>
      <c r="E5" s="127"/>
    </row>
    <row r="6" spans="2:5" ht="16.5">
      <c r="B6" s="22" t="s">
        <v>41</v>
      </c>
      <c r="C6" s="135">
        <f>F220</f>
        <v>0</v>
      </c>
      <c r="D6" s="135"/>
      <c r="E6" s="135"/>
    </row>
    <row r="7" spans="2:5" ht="17.25" thickBot="1">
      <c r="B7" s="33" t="s">
        <v>82</v>
      </c>
      <c r="C7" s="129">
        <f>F245</f>
        <v>0</v>
      </c>
      <c r="D7" s="129"/>
      <c r="E7" s="129"/>
    </row>
    <row r="8" spans="2:5" ht="17.25" thickTop="1">
      <c r="B8" s="32" t="s">
        <v>7</v>
      </c>
      <c r="C8" s="127">
        <f>SUM(C3:D6)</f>
        <v>0</v>
      </c>
      <c r="D8" s="127"/>
      <c r="E8" s="127"/>
    </row>
    <row r="9" spans="1:6" ht="16.5">
      <c r="A9" s="27" t="s">
        <v>2</v>
      </c>
      <c r="B9" s="17" t="s">
        <v>0</v>
      </c>
      <c r="C9" s="10"/>
      <c r="D9" s="15"/>
      <c r="E9" s="15"/>
      <c r="F9" s="15"/>
    </row>
    <row r="10" spans="1:6" ht="15" customHeight="1">
      <c r="A10" s="21" t="s">
        <v>2</v>
      </c>
      <c r="B10" s="54" t="s">
        <v>107</v>
      </c>
      <c r="C10" s="30"/>
      <c r="D10" s="31"/>
      <c r="E10" s="40"/>
      <c r="F10" s="31"/>
    </row>
    <row r="11" spans="1:6" ht="15" customHeight="1">
      <c r="A11" s="21"/>
      <c r="B11" s="54" t="s">
        <v>108</v>
      </c>
      <c r="C11" s="30" t="s">
        <v>1</v>
      </c>
      <c r="D11" s="31">
        <v>568.61</v>
      </c>
      <c r="E11" s="40">
        <v>0</v>
      </c>
      <c r="F11" s="31">
        <f aca="true" t="shared" si="0" ref="F11:F29">+E11*$D11</f>
        <v>0</v>
      </c>
    </row>
    <row r="12" spans="1:6" ht="15" customHeight="1">
      <c r="A12" s="21"/>
      <c r="B12" s="54" t="s">
        <v>109</v>
      </c>
      <c r="C12" s="30" t="s">
        <v>1</v>
      </c>
      <c r="D12" s="31">
        <v>133.5</v>
      </c>
      <c r="E12" s="40">
        <v>0</v>
      </c>
      <c r="F12" s="31">
        <f t="shared" si="0"/>
        <v>0</v>
      </c>
    </row>
    <row r="13" spans="1:6" ht="15" customHeight="1">
      <c r="A13" s="21"/>
      <c r="B13" s="54" t="s">
        <v>111</v>
      </c>
      <c r="C13" s="30" t="s">
        <v>1</v>
      </c>
      <c r="D13" s="31">
        <v>710.68</v>
      </c>
      <c r="E13" s="40">
        <v>0</v>
      </c>
      <c r="F13" s="31">
        <f t="shared" si="0"/>
        <v>0</v>
      </c>
    </row>
    <row r="14" spans="1:6" ht="15" customHeight="1">
      <c r="A14" s="21"/>
      <c r="B14" s="54" t="s">
        <v>112</v>
      </c>
      <c r="C14" s="30" t="s">
        <v>1</v>
      </c>
      <c r="D14" s="31">
        <v>38.43</v>
      </c>
      <c r="E14" s="40">
        <v>0</v>
      </c>
      <c r="F14" s="31">
        <f t="shared" si="0"/>
        <v>0</v>
      </c>
    </row>
    <row r="15" spans="1:6" ht="15" customHeight="1">
      <c r="A15" s="21"/>
      <c r="B15" s="54" t="s">
        <v>113</v>
      </c>
      <c r="C15" s="30" t="s">
        <v>1</v>
      </c>
      <c r="D15" s="31">
        <f>707.68*0.38</f>
        <v>268.91839999999996</v>
      </c>
      <c r="E15" s="40">
        <v>0</v>
      </c>
      <c r="F15" s="31">
        <f t="shared" si="0"/>
        <v>0</v>
      </c>
    </row>
    <row r="16" spans="1:6" ht="15" customHeight="1">
      <c r="A16" s="21"/>
      <c r="B16" s="54" t="s">
        <v>114</v>
      </c>
      <c r="C16" s="30" t="s">
        <v>1</v>
      </c>
      <c r="D16" s="31">
        <v>617.29</v>
      </c>
      <c r="E16" s="40">
        <v>0</v>
      </c>
      <c r="F16" s="31">
        <f t="shared" si="0"/>
        <v>0</v>
      </c>
    </row>
    <row r="17" spans="1:6" ht="49.5">
      <c r="A17" s="21" t="s">
        <v>4</v>
      </c>
      <c r="B17" s="54" t="s">
        <v>27</v>
      </c>
      <c r="C17" s="30"/>
      <c r="D17" s="31"/>
      <c r="E17" s="40"/>
      <c r="F17" s="31"/>
    </row>
    <row r="18" spans="1:9" ht="16.5">
      <c r="A18" s="21"/>
      <c r="B18" s="54" t="str">
        <f>B11</f>
        <v>V-Vilharjeva1</v>
      </c>
      <c r="C18" s="30" t="s">
        <v>3</v>
      </c>
      <c r="D18" s="31">
        <v>14</v>
      </c>
      <c r="E18" s="40">
        <v>0</v>
      </c>
      <c r="F18" s="31">
        <f t="shared" si="0"/>
        <v>0</v>
      </c>
      <c r="I18" t="s">
        <v>341</v>
      </c>
    </row>
    <row r="19" spans="1:10" ht="16.5">
      <c r="A19" s="21"/>
      <c r="B19" s="54" t="str">
        <f>B12</f>
        <v>V-Vilharjeva2</v>
      </c>
      <c r="C19" s="30" t="s">
        <v>3</v>
      </c>
      <c r="D19" s="31">
        <v>7</v>
      </c>
      <c r="E19" s="40">
        <v>0</v>
      </c>
      <c r="F19" s="31">
        <f t="shared" si="0"/>
        <v>0</v>
      </c>
      <c r="I19" t="s">
        <v>342</v>
      </c>
      <c r="J19">
        <v>542</v>
      </c>
    </row>
    <row r="20" spans="1:6" ht="16.5">
      <c r="A20" s="21"/>
      <c r="B20" s="54" t="str">
        <f>B13</f>
        <v>V-Vilharjeva8</v>
      </c>
      <c r="C20" s="30" t="s">
        <v>3</v>
      </c>
      <c r="D20" s="31">
        <v>12</v>
      </c>
      <c r="E20" s="40">
        <v>0</v>
      </c>
      <c r="F20" s="31">
        <f t="shared" si="0"/>
        <v>0</v>
      </c>
    </row>
    <row r="21" spans="1:6" ht="16.5">
      <c r="A21" s="21"/>
      <c r="B21" s="54" t="str">
        <f>B14</f>
        <v>V-Vilharjeva9</v>
      </c>
      <c r="C21" s="30" t="s">
        <v>3</v>
      </c>
      <c r="D21" s="31">
        <v>2</v>
      </c>
      <c r="E21" s="40">
        <v>0</v>
      </c>
      <c r="F21" s="31">
        <f t="shared" si="0"/>
        <v>0</v>
      </c>
    </row>
    <row r="22" spans="1:6" ht="16.5">
      <c r="A22" s="21"/>
      <c r="B22" s="54" t="str">
        <f>B15</f>
        <v>V-Vilharjeva10</v>
      </c>
      <c r="C22" s="30" t="s">
        <v>3</v>
      </c>
      <c r="D22" s="31">
        <f>10*0.38</f>
        <v>3.8</v>
      </c>
      <c r="E22" s="40">
        <v>0</v>
      </c>
      <c r="F22" s="31">
        <f t="shared" si="0"/>
        <v>0</v>
      </c>
    </row>
    <row r="23" spans="1:6" ht="16.5">
      <c r="A23" s="21"/>
      <c r="B23" s="54" t="str">
        <f>B16</f>
        <v>V-Vilharjeva11</v>
      </c>
      <c r="C23" s="30" t="s">
        <v>3</v>
      </c>
      <c r="D23" s="31">
        <v>8</v>
      </c>
      <c r="E23" s="40">
        <v>0</v>
      </c>
      <c r="F23" s="31">
        <f t="shared" si="0"/>
        <v>0</v>
      </c>
    </row>
    <row r="24" spans="1:6" ht="16.5">
      <c r="A24" s="21"/>
      <c r="B24" s="54"/>
      <c r="C24" s="30"/>
      <c r="D24" s="31"/>
      <c r="E24" s="40"/>
      <c r="F24" s="31"/>
    </row>
    <row r="25" spans="1:6" ht="33">
      <c r="A25" s="21" t="s">
        <v>5</v>
      </c>
      <c r="B25" s="54" t="s">
        <v>52</v>
      </c>
      <c r="C25" s="30" t="s">
        <v>1</v>
      </c>
      <c r="D25" s="31">
        <v>75</v>
      </c>
      <c r="E25" s="40">
        <v>0</v>
      </c>
      <c r="F25" s="31">
        <f t="shared" si="0"/>
        <v>0</v>
      </c>
    </row>
    <row r="26" spans="1:6" ht="16.5">
      <c r="A26" s="21"/>
      <c r="B26" s="54"/>
      <c r="C26" s="30"/>
      <c r="D26" s="31"/>
      <c r="E26" s="40"/>
      <c r="F26" s="31"/>
    </row>
    <row r="27" spans="1:6" ht="49.5">
      <c r="A27" s="21" t="s">
        <v>6</v>
      </c>
      <c r="B27" s="42" t="s">
        <v>56</v>
      </c>
      <c r="C27" s="30" t="s">
        <v>1</v>
      </c>
      <c r="D27" s="31">
        <v>0</v>
      </c>
      <c r="E27" s="40">
        <v>0</v>
      </c>
      <c r="F27" s="31">
        <f t="shared" si="0"/>
        <v>0</v>
      </c>
    </row>
    <row r="28" spans="1:6" ht="16.5">
      <c r="A28" s="21"/>
      <c r="B28" s="54"/>
      <c r="C28" s="30"/>
      <c r="D28" s="31"/>
      <c r="E28" s="40"/>
      <c r="F28" s="31">
        <f t="shared" si="0"/>
        <v>0</v>
      </c>
    </row>
    <row r="29" spans="1:6" ht="66" customHeight="1" thickBot="1">
      <c r="A29" s="21" t="s">
        <v>8</v>
      </c>
      <c r="B29" s="45" t="s">
        <v>53</v>
      </c>
      <c r="C29" s="14" t="s">
        <v>33</v>
      </c>
      <c r="D29" s="28">
        <v>1370</v>
      </c>
      <c r="E29" s="36">
        <v>0</v>
      </c>
      <c r="F29" s="28">
        <f t="shared" si="0"/>
        <v>0</v>
      </c>
    </row>
    <row r="30" spans="1:6" ht="17.25" thickTop="1">
      <c r="A30" s="21"/>
      <c r="B30" s="17" t="s">
        <v>24</v>
      </c>
      <c r="C30" s="10"/>
      <c r="D30" s="15"/>
      <c r="E30" s="15"/>
      <c r="F30" s="37">
        <f>SUM(F10:F29)</f>
        <v>0</v>
      </c>
    </row>
    <row r="31" spans="1:6" ht="16.5">
      <c r="A31" s="10"/>
      <c r="B31" s="10"/>
      <c r="C31" s="10"/>
      <c r="D31" s="10"/>
      <c r="E31" s="10"/>
      <c r="F31" s="15"/>
    </row>
    <row r="32" spans="1:6" ht="16.5">
      <c r="A32" s="27" t="s">
        <v>4</v>
      </c>
      <c r="B32" s="17" t="s">
        <v>22</v>
      </c>
      <c r="C32" s="10"/>
      <c r="D32" s="10"/>
      <c r="E32" s="10"/>
      <c r="F32" s="15"/>
    </row>
    <row r="33" spans="1:6" ht="99">
      <c r="A33" s="21" t="s">
        <v>2</v>
      </c>
      <c r="B33" s="46" t="s">
        <v>115</v>
      </c>
      <c r="C33" s="10" t="s">
        <v>32</v>
      </c>
      <c r="D33" s="15">
        <f>SUM(D35:D47)</f>
        <v>4492.76</v>
      </c>
      <c r="E33" s="39"/>
      <c r="F33" s="15">
        <f>D33*E33</f>
        <v>0</v>
      </c>
    </row>
    <row r="34" spans="1:6" ht="16.5">
      <c r="A34" s="21"/>
      <c r="B34" s="46" t="s">
        <v>54</v>
      </c>
      <c r="C34" s="10"/>
      <c r="D34" s="15"/>
      <c r="E34" s="39"/>
      <c r="F34" s="15"/>
    </row>
    <row r="35" spans="1:6" ht="18">
      <c r="A35" s="21"/>
      <c r="B35" s="46" t="str">
        <f>B18</f>
        <v>V-Vilharjeva1</v>
      </c>
      <c r="C35" s="10" t="s">
        <v>32</v>
      </c>
      <c r="D35" s="15">
        <v>725</v>
      </c>
      <c r="E35" s="39">
        <v>0</v>
      </c>
      <c r="F35" s="15">
        <f aca="true" t="shared" si="1" ref="F35:F47">D35*E35</f>
        <v>0</v>
      </c>
    </row>
    <row r="36" spans="1:6" ht="18">
      <c r="A36" s="21"/>
      <c r="B36" s="46" t="str">
        <f>B19</f>
        <v>V-Vilharjeva2</v>
      </c>
      <c r="C36" s="10" t="s">
        <v>32</v>
      </c>
      <c r="D36" s="15">
        <v>162</v>
      </c>
      <c r="E36" s="39">
        <v>0</v>
      </c>
      <c r="F36" s="15">
        <f t="shared" si="1"/>
        <v>0</v>
      </c>
    </row>
    <row r="37" spans="1:6" ht="18">
      <c r="A37" s="21"/>
      <c r="B37" s="46" t="str">
        <f>B20</f>
        <v>V-Vilharjeva8</v>
      </c>
      <c r="C37" s="10" t="s">
        <v>32</v>
      </c>
      <c r="D37" s="15">
        <v>900</v>
      </c>
      <c r="E37" s="39">
        <v>0</v>
      </c>
      <c r="F37" s="15">
        <f t="shared" si="1"/>
        <v>0</v>
      </c>
    </row>
    <row r="38" spans="1:6" ht="18">
      <c r="A38" s="21"/>
      <c r="B38" s="46" t="str">
        <f>B21</f>
        <v>V-Vilharjeva9</v>
      </c>
      <c r="C38" s="10" t="s">
        <v>32</v>
      </c>
      <c r="D38" s="15">
        <v>54.5</v>
      </c>
      <c r="E38" s="39">
        <v>0</v>
      </c>
      <c r="F38" s="15">
        <f t="shared" si="1"/>
        <v>0</v>
      </c>
    </row>
    <row r="39" spans="1:6" ht="18">
      <c r="A39" s="21"/>
      <c r="B39" s="46" t="str">
        <f>B22</f>
        <v>V-Vilharjeva10</v>
      </c>
      <c r="C39" s="10" t="s">
        <v>32</v>
      </c>
      <c r="D39" s="15">
        <f>1322*0.38</f>
        <v>502.36</v>
      </c>
      <c r="E39" s="39">
        <v>0</v>
      </c>
      <c r="F39" s="15">
        <f t="shared" si="1"/>
        <v>0</v>
      </c>
    </row>
    <row r="40" spans="1:6" ht="18">
      <c r="A40" s="21"/>
      <c r="B40" s="46" t="str">
        <f>B23</f>
        <v>V-Vilharjeva11</v>
      </c>
      <c r="C40" s="10" t="s">
        <v>32</v>
      </c>
      <c r="D40" s="15">
        <v>1172</v>
      </c>
      <c r="E40" s="39">
        <v>0</v>
      </c>
      <c r="F40" s="15">
        <f t="shared" si="1"/>
        <v>0</v>
      </c>
    </row>
    <row r="41" spans="1:6" ht="16.5">
      <c r="A41" s="21"/>
      <c r="B41" s="46" t="s">
        <v>55</v>
      </c>
      <c r="C41" s="10"/>
      <c r="D41" s="15"/>
      <c r="E41" s="39"/>
      <c r="F41" s="15">
        <f t="shared" si="1"/>
        <v>0</v>
      </c>
    </row>
    <row r="42" spans="1:6" ht="18">
      <c r="A42" s="21"/>
      <c r="B42" s="46" t="str">
        <f>B35</f>
        <v>V-Vilharjeva1</v>
      </c>
      <c r="C42" s="10" t="s">
        <v>32</v>
      </c>
      <c r="D42" s="15">
        <v>181</v>
      </c>
      <c r="E42" s="39">
        <v>0</v>
      </c>
      <c r="F42" s="15">
        <f t="shared" si="1"/>
        <v>0</v>
      </c>
    </row>
    <row r="43" spans="1:6" ht="18">
      <c r="A43" s="21"/>
      <c r="B43" s="46" t="str">
        <f>B36</f>
        <v>V-Vilharjeva2</v>
      </c>
      <c r="C43" s="10" t="s">
        <v>32</v>
      </c>
      <c r="D43" s="15">
        <v>40</v>
      </c>
      <c r="E43" s="39">
        <v>0</v>
      </c>
      <c r="F43" s="15">
        <f t="shared" si="1"/>
        <v>0</v>
      </c>
    </row>
    <row r="44" spans="1:6" ht="18">
      <c r="A44" s="21"/>
      <c r="B44" s="46" t="str">
        <f>B37</f>
        <v>V-Vilharjeva8</v>
      </c>
      <c r="C44" s="10" t="s">
        <v>32</v>
      </c>
      <c r="D44" s="15">
        <v>324</v>
      </c>
      <c r="E44" s="39">
        <v>0</v>
      </c>
      <c r="F44" s="15">
        <f t="shared" si="1"/>
        <v>0</v>
      </c>
    </row>
    <row r="45" spans="1:6" ht="18">
      <c r="A45" s="21"/>
      <c r="B45" s="46" t="str">
        <f>B38</f>
        <v>V-Vilharjeva9</v>
      </c>
      <c r="C45" s="10" t="s">
        <v>32</v>
      </c>
      <c r="D45" s="15">
        <v>13.5</v>
      </c>
      <c r="E45" s="39">
        <v>0</v>
      </c>
      <c r="F45" s="15">
        <f t="shared" si="1"/>
        <v>0</v>
      </c>
    </row>
    <row r="46" spans="1:6" ht="18">
      <c r="A46" s="21"/>
      <c r="B46" s="46" t="str">
        <f>B39</f>
        <v>V-Vilharjeva10</v>
      </c>
      <c r="C46" s="10" t="s">
        <v>32</v>
      </c>
      <c r="D46" s="15">
        <f>330*0.38</f>
        <v>125.4</v>
      </c>
      <c r="E46" s="39">
        <v>0</v>
      </c>
      <c r="F46" s="15">
        <f t="shared" si="1"/>
        <v>0</v>
      </c>
    </row>
    <row r="47" spans="1:6" ht="18">
      <c r="A47" s="21"/>
      <c r="B47" s="46" t="str">
        <f>B40</f>
        <v>V-Vilharjeva11</v>
      </c>
      <c r="C47" s="10" t="s">
        <v>32</v>
      </c>
      <c r="D47" s="15">
        <v>293</v>
      </c>
      <c r="E47" s="39">
        <v>0</v>
      </c>
      <c r="F47" s="15">
        <f t="shared" si="1"/>
        <v>0</v>
      </c>
    </row>
    <row r="48" spans="1:6" ht="16.5">
      <c r="A48" s="21"/>
      <c r="B48" s="46"/>
      <c r="C48" s="10"/>
      <c r="D48" s="15"/>
      <c r="E48" s="39"/>
      <c r="F48" s="15"/>
    </row>
    <row r="49" spans="1:9" ht="66">
      <c r="A49" s="21" t="s">
        <v>4</v>
      </c>
      <c r="B49" s="42" t="s">
        <v>117</v>
      </c>
      <c r="C49" s="10" t="s">
        <v>32</v>
      </c>
      <c r="D49" s="15">
        <f>D33*0.02</f>
        <v>89.85520000000001</v>
      </c>
      <c r="E49" s="39">
        <v>0</v>
      </c>
      <c r="F49" s="15">
        <f>D49*E49</f>
        <v>0</v>
      </c>
      <c r="I49" s="39">
        <v>0.1</v>
      </c>
    </row>
    <row r="50" spans="1:6" ht="16.5">
      <c r="A50" s="21"/>
      <c r="B50" s="46"/>
      <c r="C50" s="10"/>
      <c r="D50" s="15"/>
      <c r="E50" s="39"/>
      <c r="F50" s="15"/>
    </row>
    <row r="51" spans="1:6" ht="33">
      <c r="A51" s="21" t="s">
        <v>5</v>
      </c>
      <c r="B51" s="42" t="s">
        <v>118</v>
      </c>
      <c r="C51" s="10"/>
      <c r="D51" s="15"/>
      <c r="E51" s="39"/>
      <c r="F51" s="15"/>
    </row>
    <row r="52" spans="1:6" ht="18">
      <c r="A52" s="21"/>
      <c r="B52" s="46" t="str">
        <f>B42</f>
        <v>V-Vilharjeva1</v>
      </c>
      <c r="C52" s="10" t="s">
        <v>33</v>
      </c>
      <c r="D52" s="15">
        <v>797</v>
      </c>
      <c r="E52" s="39">
        <v>0</v>
      </c>
      <c r="F52" s="15">
        <f aca="true" t="shared" si="2" ref="F52:F57">D52*E52</f>
        <v>0</v>
      </c>
    </row>
    <row r="53" spans="1:6" ht="18">
      <c r="A53" s="21"/>
      <c r="B53" s="46" t="str">
        <f>B43</f>
        <v>V-Vilharjeva2</v>
      </c>
      <c r="C53" s="10" t="s">
        <v>33</v>
      </c>
      <c r="D53" s="15">
        <v>120</v>
      </c>
      <c r="E53" s="39">
        <v>0</v>
      </c>
      <c r="F53" s="15">
        <f t="shared" si="2"/>
        <v>0</v>
      </c>
    </row>
    <row r="54" spans="1:6" ht="18">
      <c r="A54" s="21"/>
      <c r="B54" s="46" t="str">
        <f>B44</f>
        <v>V-Vilharjeva8</v>
      </c>
      <c r="C54" s="10" t="s">
        <v>33</v>
      </c>
      <c r="D54" s="15">
        <v>670</v>
      </c>
      <c r="E54" s="39">
        <v>0</v>
      </c>
      <c r="F54" s="15">
        <f t="shared" si="2"/>
        <v>0</v>
      </c>
    </row>
    <row r="55" spans="1:6" ht="18">
      <c r="A55" s="21"/>
      <c r="B55" s="46" t="str">
        <f>B45</f>
        <v>V-Vilharjeva9</v>
      </c>
      <c r="C55" s="10" t="s">
        <v>33</v>
      </c>
      <c r="D55" s="15">
        <v>33</v>
      </c>
      <c r="E55" s="39">
        <v>0</v>
      </c>
      <c r="F55" s="15">
        <f t="shared" si="2"/>
        <v>0</v>
      </c>
    </row>
    <row r="56" spans="1:6" ht="18">
      <c r="A56" s="21"/>
      <c r="B56" s="46" t="str">
        <f>B46</f>
        <v>V-Vilharjeva10</v>
      </c>
      <c r="C56" s="10" t="s">
        <v>33</v>
      </c>
      <c r="D56" s="15">
        <f>717*0.38</f>
        <v>272.46</v>
      </c>
      <c r="E56" s="39">
        <v>0</v>
      </c>
      <c r="F56" s="15">
        <f t="shared" si="2"/>
        <v>0</v>
      </c>
    </row>
    <row r="57" spans="1:6" ht="18">
      <c r="A57" s="21"/>
      <c r="B57" s="46" t="str">
        <f>B47</f>
        <v>V-Vilharjeva11</v>
      </c>
      <c r="C57" s="10" t="s">
        <v>33</v>
      </c>
      <c r="D57" s="15">
        <v>590</v>
      </c>
      <c r="E57" s="39">
        <v>0</v>
      </c>
      <c r="F57" s="15">
        <f t="shared" si="2"/>
        <v>0</v>
      </c>
    </row>
    <row r="58" spans="1:6" ht="16.5">
      <c r="A58" s="21"/>
      <c r="B58" s="46"/>
      <c r="C58" s="10"/>
      <c r="D58" s="15"/>
      <c r="E58" s="39"/>
      <c r="F58" s="15"/>
    </row>
    <row r="59" spans="1:6" ht="66">
      <c r="A59" s="21" t="s">
        <v>6</v>
      </c>
      <c r="B59" s="42" t="s">
        <v>333</v>
      </c>
      <c r="C59" s="10"/>
      <c r="D59" s="15"/>
      <c r="E59" s="39"/>
      <c r="F59" s="15"/>
    </row>
    <row r="60" spans="1:6" ht="18">
      <c r="A60" s="21"/>
      <c r="B60" s="46" t="str">
        <f>B52</f>
        <v>V-Vilharjeva1</v>
      </c>
      <c r="C60" s="10" t="s">
        <v>32</v>
      </c>
      <c r="D60" s="15">
        <v>468</v>
      </c>
      <c r="E60" s="39">
        <v>0</v>
      </c>
      <c r="F60" s="15">
        <f aca="true" t="shared" si="3" ref="F60:F65">D60*E60</f>
        <v>0</v>
      </c>
    </row>
    <row r="61" spans="1:6" ht="18">
      <c r="A61" s="21"/>
      <c r="B61" s="46" t="str">
        <f>B53</f>
        <v>V-Vilharjeva2</v>
      </c>
      <c r="C61" s="10" t="s">
        <v>32</v>
      </c>
      <c r="D61" s="15">
        <v>102</v>
      </c>
      <c r="E61" s="39">
        <v>0</v>
      </c>
      <c r="F61" s="15">
        <f t="shared" si="3"/>
        <v>0</v>
      </c>
    </row>
    <row r="62" spans="1:6" ht="18">
      <c r="A62" s="21"/>
      <c r="B62" s="46" t="str">
        <f>B54</f>
        <v>V-Vilharjeva8</v>
      </c>
      <c r="C62" s="10" t="s">
        <v>32</v>
      </c>
      <c r="D62" s="15">
        <v>694</v>
      </c>
      <c r="E62" s="39">
        <v>0</v>
      </c>
      <c r="F62" s="15">
        <f t="shared" si="3"/>
        <v>0</v>
      </c>
    </row>
    <row r="63" spans="1:6" ht="18">
      <c r="A63" s="21"/>
      <c r="B63" s="46" t="str">
        <f>B55</f>
        <v>V-Vilharjeva9</v>
      </c>
      <c r="C63" s="10" t="s">
        <v>32</v>
      </c>
      <c r="D63" s="15">
        <v>34</v>
      </c>
      <c r="E63" s="39">
        <v>0</v>
      </c>
      <c r="F63" s="15">
        <f t="shared" si="3"/>
        <v>0</v>
      </c>
    </row>
    <row r="64" spans="1:6" ht="18">
      <c r="A64" s="21"/>
      <c r="B64" s="46" t="str">
        <f>B56</f>
        <v>V-Vilharjeva10</v>
      </c>
      <c r="C64" s="10" t="s">
        <v>32</v>
      </c>
      <c r="D64" s="15">
        <f>893*0.38</f>
        <v>339.34000000000003</v>
      </c>
      <c r="E64" s="39">
        <v>0</v>
      </c>
      <c r="F64" s="15">
        <f t="shared" si="3"/>
        <v>0</v>
      </c>
    </row>
    <row r="65" spans="1:6" ht="18">
      <c r="A65" s="21"/>
      <c r="B65" s="46" t="str">
        <f>B57</f>
        <v>V-Vilharjeva11</v>
      </c>
      <c r="C65" s="10" t="s">
        <v>32</v>
      </c>
      <c r="D65" s="15">
        <v>857</v>
      </c>
      <c r="E65" s="39">
        <v>0</v>
      </c>
      <c r="F65" s="15">
        <f t="shared" si="3"/>
        <v>0</v>
      </c>
    </row>
    <row r="66" spans="1:6" ht="16.5">
      <c r="A66" s="21"/>
      <c r="B66" s="17" t="s">
        <v>23</v>
      </c>
      <c r="C66" s="10"/>
      <c r="D66" s="15"/>
      <c r="E66" s="39"/>
      <c r="F66" s="37">
        <f>SUM(F33:F65)</f>
        <v>0</v>
      </c>
    </row>
    <row r="67" spans="1:6" ht="16.5">
      <c r="A67" s="21"/>
      <c r="B67" s="17"/>
      <c r="C67" s="10"/>
      <c r="D67" s="15"/>
      <c r="E67" s="39"/>
      <c r="F67" s="15"/>
    </row>
    <row r="68" spans="1:6" ht="33">
      <c r="A68" s="27" t="s">
        <v>5</v>
      </c>
      <c r="B68" s="17" t="s">
        <v>119</v>
      </c>
      <c r="C68" s="10"/>
      <c r="D68" s="15"/>
      <c r="E68" s="39"/>
      <c r="F68" s="15"/>
    </row>
    <row r="69" spans="1:6" ht="16.5">
      <c r="A69" s="27"/>
      <c r="B69" s="17"/>
      <c r="C69" s="10"/>
      <c r="D69" s="15"/>
      <c r="E69" s="39"/>
      <c r="F69" s="15"/>
    </row>
    <row r="70" spans="1:6" ht="16.5">
      <c r="A70" s="27" t="s">
        <v>120</v>
      </c>
      <c r="B70" s="17" t="s">
        <v>121</v>
      </c>
      <c r="C70" s="10"/>
      <c r="D70" s="15"/>
      <c r="E70" s="39"/>
      <c r="F70" s="15"/>
    </row>
    <row r="71" spans="1:6" ht="16.5">
      <c r="A71" s="27"/>
      <c r="B71" s="17"/>
      <c r="C71" s="10"/>
      <c r="D71" s="15"/>
      <c r="E71" s="39"/>
      <c r="F71" s="15"/>
    </row>
    <row r="72" spans="1:6" ht="84">
      <c r="A72" s="21" t="s">
        <v>2</v>
      </c>
      <c r="B72" s="42" t="s">
        <v>122</v>
      </c>
      <c r="C72" s="10"/>
      <c r="D72" s="15"/>
      <c r="E72" s="39"/>
      <c r="F72" s="15"/>
    </row>
    <row r="73" spans="1:6" ht="16.5">
      <c r="A73" s="27"/>
      <c r="B73" s="42" t="s">
        <v>108</v>
      </c>
      <c r="C73" s="10" t="s">
        <v>1</v>
      </c>
      <c r="D73" s="15">
        <v>5</v>
      </c>
      <c r="E73" s="39">
        <v>0</v>
      </c>
      <c r="F73" s="15">
        <f aca="true" t="shared" si="4" ref="F73:F197">E73*D73</f>
        <v>0</v>
      </c>
    </row>
    <row r="74" spans="1:6" ht="16.5">
      <c r="A74" s="27"/>
      <c r="B74" s="42" t="s">
        <v>110</v>
      </c>
      <c r="C74" s="10" t="s">
        <v>1</v>
      </c>
      <c r="D74" s="15">
        <v>0</v>
      </c>
      <c r="E74" s="39">
        <v>0</v>
      </c>
      <c r="F74" s="15">
        <f t="shared" si="4"/>
        <v>0</v>
      </c>
    </row>
    <row r="75" spans="1:6" ht="84">
      <c r="A75" s="21" t="s">
        <v>4</v>
      </c>
      <c r="B75" s="42" t="s">
        <v>123</v>
      </c>
      <c r="C75" s="10"/>
      <c r="D75" s="15"/>
      <c r="E75" s="39"/>
      <c r="F75" s="15"/>
    </row>
    <row r="76" spans="1:6" ht="16.5">
      <c r="A76" s="27"/>
      <c r="B76" s="42" t="s">
        <v>109</v>
      </c>
      <c r="C76" s="10" t="s">
        <v>1</v>
      </c>
      <c r="D76" s="15">
        <f>D12</f>
        <v>133.5</v>
      </c>
      <c r="E76" s="39">
        <v>0</v>
      </c>
      <c r="F76" s="15">
        <f t="shared" si="4"/>
        <v>0</v>
      </c>
    </row>
    <row r="77" spans="1:6" ht="84">
      <c r="A77" s="21" t="s">
        <v>5</v>
      </c>
      <c r="B77" s="42" t="s">
        <v>124</v>
      </c>
      <c r="C77" s="10"/>
      <c r="D77" s="15"/>
      <c r="E77" s="39"/>
      <c r="F77" s="15"/>
    </row>
    <row r="78" spans="1:6" ht="16.5">
      <c r="A78" s="27"/>
      <c r="B78" s="42" t="s">
        <v>108</v>
      </c>
      <c r="C78" s="10" t="s">
        <v>1</v>
      </c>
      <c r="D78" s="15">
        <v>539.61</v>
      </c>
      <c r="E78" s="39">
        <v>0</v>
      </c>
      <c r="F78" s="15">
        <f t="shared" si="4"/>
        <v>0</v>
      </c>
    </row>
    <row r="79" spans="1:6" ht="84">
      <c r="A79" s="21" t="s">
        <v>6</v>
      </c>
      <c r="B79" s="42" t="s">
        <v>126</v>
      </c>
      <c r="C79" s="10"/>
      <c r="D79" s="15"/>
      <c r="E79" s="39"/>
      <c r="F79" s="15"/>
    </row>
    <row r="80" spans="1:6" ht="16.5">
      <c r="A80" s="27"/>
      <c r="B80" s="42" t="s">
        <v>108</v>
      </c>
      <c r="C80" s="10" t="s">
        <v>1</v>
      </c>
      <c r="D80" s="15">
        <v>29</v>
      </c>
      <c r="E80" s="39">
        <v>0</v>
      </c>
      <c r="F80" s="15">
        <f t="shared" si="4"/>
        <v>0</v>
      </c>
    </row>
    <row r="81" spans="1:6" ht="16.5">
      <c r="A81" s="27"/>
      <c r="B81" s="42" t="s">
        <v>111</v>
      </c>
      <c r="C81" s="10" t="s">
        <v>1</v>
      </c>
      <c r="D81" s="15">
        <v>710.68</v>
      </c>
      <c r="E81" s="39">
        <v>0</v>
      </c>
      <c r="F81" s="15">
        <f t="shared" si="4"/>
        <v>0</v>
      </c>
    </row>
    <row r="82" spans="1:6" ht="16.5">
      <c r="A82" s="27"/>
      <c r="B82" s="42" t="s">
        <v>112</v>
      </c>
      <c r="C82" s="10" t="s">
        <v>1</v>
      </c>
      <c r="D82" s="15">
        <v>38.43</v>
      </c>
      <c r="E82" s="39">
        <v>0</v>
      </c>
      <c r="F82" s="15">
        <f t="shared" si="4"/>
        <v>0</v>
      </c>
    </row>
    <row r="83" spans="1:6" ht="84">
      <c r="A83" s="21" t="s">
        <v>8</v>
      </c>
      <c r="B83" s="42" t="s">
        <v>125</v>
      </c>
      <c r="C83" s="10"/>
      <c r="D83" s="15"/>
      <c r="E83" s="39"/>
      <c r="F83" s="15"/>
    </row>
    <row r="84" spans="1:9" ht="16.5">
      <c r="A84" s="27"/>
      <c r="B84" s="42" t="s">
        <v>338</v>
      </c>
      <c r="C84" s="10" t="s">
        <v>1</v>
      </c>
      <c r="D84" s="15">
        <v>180</v>
      </c>
      <c r="E84" s="39">
        <v>0</v>
      </c>
      <c r="F84" s="15">
        <f t="shared" si="4"/>
        <v>0</v>
      </c>
      <c r="I84" t="s">
        <v>343</v>
      </c>
    </row>
    <row r="85" spans="1:6" ht="84">
      <c r="A85" s="21" t="s">
        <v>9</v>
      </c>
      <c r="B85" s="42" t="s">
        <v>127</v>
      </c>
      <c r="C85" s="10"/>
      <c r="D85" s="15"/>
      <c r="E85" s="39"/>
      <c r="F85" s="15"/>
    </row>
    <row r="86" spans="1:6" ht="16.5">
      <c r="A86" s="27"/>
      <c r="B86" s="42" t="s">
        <v>113</v>
      </c>
      <c r="C86" s="10" t="s">
        <v>1</v>
      </c>
      <c r="D86" s="15">
        <v>202</v>
      </c>
      <c r="E86" s="39">
        <v>0</v>
      </c>
      <c r="F86" s="15">
        <f t="shared" si="4"/>
        <v>0</v>
      </c>
    </row>
    <row r="87" spans="1:6" ht="67.5">
      <c r="A87" s="21" t="s">
        <v>10</v>
      </c>
      <c r="B87" s="42" t="s">
        <v>128</v>
      </c>
      <c r="C87" s="10"/>
      <c r="D87" s="15"/>
      <c r="E87" s="39"/>
      <c r="F87" s="15"/>
    </row>
    <row r="88" spans="1:6" ht="16.5">
      <c r="A88" s="27"/>
      <c r="B88" s="42"/>
      <c r="C88" s="10" t="s">
        <v>1</v>
      </c>
      <c r="D88" s="15">
        <v>1</v>
      </c>
      <c r="E88" s="39">
        <v>0</v>
      </c>
      <c r="F88" s="15">
        <f t="shared" si="4"/>
        <v>0</v>
      </c>
    </row>
    <row r="89" spans="1:6" ht="16.5">
      <c r="A89" s="27"/>
      <c r="B89" s="42"/>
      <c r="C89" s="10"/>
      <c r="D89" s="15"/>
      <c r="E89" s="39"/>
      <c r="F89" s="15"/>
    </row>
    <row r="90" spans="1:6" ht="33">
      <c r="A90" s="21" t="s">
        <v>18</v>
      </c>
      <c r="B90" s="42" t="s">
        <v>129</v>
      </c>
      <c r="C90" s="56">
        <v>0.05</v>
      </c>
      <c r="D90" s="15"/>
      <c r="E90" s="39"/>
      <c r="F90" s="15">
        <f t="shared" si="4"/>
        <v>0</v>
      </c>
    </row>
    <row r="91" spans="1:6" ht="16.5">
      <c r="A91" s="27"/>
      <c r="B91" s="42"/>
      <c r="C91" s="10"/>
      <c r="D91" s="15"/>
      <c r="E91" s="39"/>
      <c r="F91" s="15"/>
    </row>
    <row r="92" spans="1:6" ht="16.5">
      <c r="A92" s="27" t="s">
        <v>130</v>
      </c>
      <c r="B92" s="17" t="s">
        <v>131</v>
      </c>
      <c r="C92" s="10"/>
      <c r="D92" s="15"/>
      <c r="E92" s="39"/>
      <c r="F92" s="15"/>
    </row>
    <row r="93" spans="1:6" ht="49.5">
      <c r="A93" s="27"/>
      <c r="B93" s="42" t="s">
        <v>132</v>
      </c>
      <c r="C93" s="10"/>
      <c r="D93" s="15"/>
      <c r="E93" s="39"/>
      <c r="F93" s="15"/>
    </row>
    <row r="94" spans="1:6" ht="16.5">
      <c r="A94" s="21" t="s">
        <v>2</v>
      </c>
      <c r="B94" s="42" t="s">
        <v>195</v>
      </c>
      <c r="C94" s="10" t="s">
        <v>3</v>
      </c>
      <c r="D94" s="15">
        <v>4</v>
      </c>
      <c r="E94" s="39">
        <v>0</v>
      </c>
      <c r="F94" s="15">
        <f t="shared" si="4"/>
        <v>0</v>
      </c>
    </row>
    <row r="95" spans="1:6" ht="16.5">
      <c r="A95" s="27"/>
      <c r="B95" s="42"/>
      <c r="C95" s="10"/>
      <c r="D95" s="15"/>
      <c r="E95" s="39"/>
      <c r="F95" s="15"/>
    </row>
    <row r="96" spans="1:6" ht="16.5">
      <c r="A96" s="21" t="s">
        <v>4</v>
      </c>
      <c r="B96" s="42" t="s">
        <v>133</v>
      </c>
      <c r="C96" s="10" t="s">
        <v>3</v>
      </c>
      <c r="D96" s="15">
        <v>7</v>
      </c>
      <c r="E96" s="39">
        <v>0</v>
      </c>
      <c r="F96" s="15">
        <f t="shared" si="4"/>
        <v>0</v>
      </c>
    </row>
    <row r="97" spans="1:6" ht="16.5">
      <c r="A97" s="21" t="s">
        <v>5</v>
      </c>
      <c r="B97" s="42" t="s">
        <v>134</v>
      </c>
      <c r="C97" s="10" t="s">
        <v>3</v>
      </c>
      <c r="D97" s="15">
        <v>1</v>
      </c>
      <c r="E97" s="39">
        <v>0</v>
      </c>
      <c r="F97" s="15">
        <f t="shared" si="4"/>
        <v>0</v>
      </c>
    </row>
    <row r="98" spans="1:6" ht="16.5">
      <c r="A98" s="21" t="s">
        <v>6</v>
      </c>
      <c r="B98" s="42" t="s">
        <v>170</v>
      </c>
      <c r="C98" s="10" t="s">
        <v>3</v>
      </c>
      <c r="D98" s="15">
        <v>2</v>
      </c>
      <c r="E98" s="39">
        <v>0</v>
      </c>
      <c r="F98" s="15">
        <f t="shared" si="4"/>
        <v>0</v>
      </c>
    </row>
    <row r="99" spans="1:6" ht="16.5">
      <c r="A99" s="21" t="s">
        <v>8</v>
      </c>
      <c r="B99" s="42" t="s">
        <v>172</v>
      </c>
      <c r="C99" s="10" t="s">
        <v>3</v>
      </c>
      <c r="D99" s="15">
        <v>1</v>
      </c>
      <c r="E99" s="39">
        <v>0</v>
      </c>
      <c r="F99" s="15">
        <f t="shared" si="4"/>
        <v>0</v>
      </c>
    </row>
    <row r="100" spans="1:6" ht="16.5">
      <c r="A100" s="21" t="s">
        <v>9</v>
      </c>
      <c r="B100" s="42" t="s">
        <v>173</v>
      </c>
      <c r="C100" s="10" t="s">
        <v>3</v>
      </c>
      <c r="D100" s="15">
        <v>1</v>
      </c>
      <c r="E100" s="39">
        <v>0</v>
      </c>
      <c r="F100" s="15">
        <f t="shared" si="4"/>
        <v>0</v>
      </c>
    </row>
    <row r="101" spans="1:6" ht="16.5">
      <c r="A101" s="21" t="s">
        <v>10</v>
      </c>
      <c r="B101" s="42" t="s">
        <v>171</v>
      </c>
      <c r="C101" s="10" t="s">
        <v>3</v>
      </c>
      <c r="D101" s="15">
        <v>3</v>
      </c>
      <c r="E101" s="39">
        <v>0</v>
      </c>
      <c r="F101" s="15">
        <f t="shared" si="4"/>
        <v>0</v>
      </c>
    </row>
    <row r="102" spans="1:6" ht="16.5">
      <c r="A102" s="21" t="s">
        <v>18</v>
      </c>
      <c r="B102" s="42" t="s">
        <v>174</v>
      </c>
      <c r="C102" s="10" t="s">
        <v>3</v>
      </c>
      <c r="D102" s="15">
        <v>5</v>
      </c>
      <c r="E102" s="39">
        <v>0</v>
      </c>
      <c r="F102" s="15">
        <f t="shared" si="4"/>
        <v>0</v>
      </c>
    </row>
    <row r="103" spans="1:6" ht="16.5">
      <c r="A103" s="21" t="s">
        <v>11</v>
      </c>
      <c r="B103" s="42" t="s">
        <v>175</v>
      </c>
      <c r="C103" s="10" t="s">
        <v>3</v>
      </c>
      <c r="D103" s="15">
        <v>1</v>
      </c>
      <c r="E103" s="39">
        <v>0</v>
      </c>
      <c r="F103" s="15">
        <f t="shared" si="4"/>
        <v>0</v>
      </c>
    </row>
    <row r="104" spans="1:6" ht="16.5">
      <c r="A104" s="21"/>
      <c r="B104" s="42"/>
      <c r="C104" s="10"/>
      <c r="D104" s="15"/>
      <c r="E104" s="39"/>
      <c r="F104" s="15">
        <f t="shared" si="4"/>
        <v>0</v>
      </c>
    </row>
    <row r="105" spans="1:6" ht="16.5">
      <c r="A105" s="21" t="s">
        <v>12</v>
      </c>
      <c r="B105" s="42" t="s">
        <v>176</v>
      </c>
      <c r="C105" s="10" t="s">
        <v>3</v>
      </c>
      <c r="D105" s="15">
        <v>2</v>
      </c>
      <c r="E105" s="39">
        <v>0</v>
      </c>
      <c r="F105" s="15">
        <f t="shared" si="4"/>
        <v>0</v>
      </c>
    </row>
    <row r="106" spans="1:6" ht="16.5">
      <c r="A106" s="21" t="s">
        <v>13</v>
      </c>
      <c r="B106" s="42" t="s">
        <v>178</v>
      </c>
      <c r="C106" s="10" t="s">
        <v>3</v>
      </c>
      <c r="D106" s="15">
        <v>1</v>
      </c>
      <c r="E106" s="39">
        <v>0</v>
      </c>
      <c r="F106" s="15">
        <f t="shared" si="4"/>
        <v>0</v>
      </c>
    </row>
    <row r="107" spans="1:6" ht="16.5">
      <c r="A107" s="21" t="s">
        <v>19</v>
      </c>
      <c r="B107" s="42" t="s">
        <v>177</v>
      </c>
      <c r="C107" s="10" t="s">
        <v>3</v>
      </c>
      <c r="D107" s="15">
        <v>1</v>
      </c>
      <c r="E107" s="39">
        <v>0</v>
      </c>
      <c r="F107" s="15">
        <f t="shared" si="4"/>
        <v>0</v>
      </c>
    </row>
    <row r="108" spans="1:6" ht="16.5">
      <c r="A108" s="21" t="s">
        <v>75</v>
      </c>
      <c r="B108" s="42" t="s">
        <v>179</v>
      </c>
      <c r="C108" s="10" t="s">
        <v>3</v>
      </c>
      <c r="D108" s="15">
        <v>2</v>
      </c>
      <c r="E108" s="39">
        <v>0</v>
      </c>
      <c r="F108" s="15">
        <f t="shared" si="4"/>
        <v>0</v>
      </c>
    </row>
    <row r="109" spans="1:6" ht="16.5">
      <c r="A109" s="21" t="s">
        <v>77</v>
      </c>
      <c r="B109" s="42" t="s">
        <v>180</v>
      </c>
      <c r="C109" s="10" t="s">
        <v>3</v>
      </c>
      <c r="D109" s="15">
        <v>1</v>
      </c>
      <c r="E109" s="39">
        <v>0</v>
      </c>
      <c r="F109" s="15">
        <f t="shared" si="4"/>
        <v>0</v>
      </c>
    </row>
    <row r="110" spans="1:6" ht="16.5">
      <c r="A110" s="21" t="s">
        <v>79</v>
      </c>
      <c r="B110" s="42" t="s">
        <v>181</v>
      </c>
      <c r="C110" s="10" t="s">
        <v>3</v>
      </c>
      <c r="D110" s="15">
        <v>4</v>
      </c>
      <c r="E110" s="39">
        <v>0</v>
      </c>
      <c r="F110" s="15">
        <f t="shared" si="4"/>
        <v>0</v>
      </c>
    </row>
    <row r="111" spans="1:6" ht="16.5">
      <c r="A111" s="21" t="s">
        <v>135</v>
      </c>
      <c r="B111" s="42" t="s">
        <v>182</v>
      </c>
      <c r="C111" s="10" t="s">
        <v>3</v>
      </c>
      <c r="D111" s="15">
        <v>1</v>
      </c>
      <c r="E111" s="39">
        <v>0</v>
      </c>
      <c r="F111" s="15">
        <f t="shared" si="4"/>
        <v>0</v>
      </c>
    </row>
    <row r="112" spans="1:6" ht="16.5">
      <c r="A112" s="21"/>
      <c r="B112" s="50"/>
      <c r="C112" s="10"/>
      <c r="D112" s="15"/>
      <c r="E112" s="39"/>
      <c r="F112" s="15">
        <f t="shared" si="4"/>
        <v>0</v>
      </c>
    </row>
    <row r="113" spans="1:6" ht="16.5">
      <c r="A113" s="21" t="s">
        <v>136</v>
      </c>
      <c r="B113" s="42" t="s">
        <v>183</v>
      </c>
      <c r="C113" s="10" t="s">
        <v>3</v>
      </c>
      <c r="D113" s="15">
        <v>14</v>
      </c>
      <c r="E113" s="39">
        <v>0</v>
      </c>
      <c r="F113" s="15">
        <f t="shared" si="4"/>
        <v>0</v>
      </c>
    </row>
    <row r="114" spans="1:6" ht="16.5">
      <c r="A114" s="21" t="s">
        <v>137</v>
      </c>
      <c r="B114" s="42" t="s">
        <v>184</v>
      </c>
      <c r="C114" s="10" t="s">
        <v>3</v>
      </c>
      <c r="D114" s="15">
        <v>4</v>
      </c>
      <c r="E114" s="39">
        <v>0</v>
      </c>
      <c r="F114" s="15">
        <f t="shared" si="4"/>
        <v>0</v>
      </c>
    </row>
    <row r="115" spans="1:6" ht="16.5">
      <c r="A115" s="21" t="s">
        <v>138</v>
      </c>
      <c r="B115" s="42" t="s">
        <v>185</v>
      </c>
      <c r="C115" s="10" t="s">
        <v>3</v>
      </c>
      <c r="D115" s="15">
        <v>1</v>
      </c>
      <c r="E115" s="39">
        <v>0</v>
      </c>
      <c r="F115" s="15">
        <f t="shared" si="4"/>
        <v>0</v>
      </c>
    </row>
    <row r="116" spans="1:6" ht="16.5">
      <c r="A116" s="21" t="s">
        <v>139</v>
      </c>
      <c r="B116" s="42" t="s">
        <v>188</v>
      </c>
      <c r="C116" s="10" t="s">
        <v>3</v>
      </c>
      <c r="D116" s="15">
        <v>1</v>
      </c>
      <c r="E116" s="39">
        <v>0</v>
      </c>
      <c r="F116" s="15">
        <f t="shared" si="4"/>
        <v>0</v>
      </c>
    </row>
    <row r="117" spans="1:6" ht="16.5">
      <c r="A117" s="21" t="s">
        <v>140</v>
      </c>
      <c r="B117" s="42" t="s">
        <v>186</v>
      </c>
      <c r="C117" s="10" t="s">
        <v>3</v>
      </c>
      <c r="D117" s="15">
        <v>1</v>
      </c>
      <c r="E117" s="39">
        <v>0</v>
      </c>
      <c r="F117" s="15">
        <f t="shared" si="4"/>
        <v>0</v>
      </c>
    </row>
    <row r="118" spans="1:6" ht="16.5">
      <c r="A118" s="21" t="s">
        <v>141</v>
      </c>
      <c r="B118" s="42" t="s">
        <v>187</v>
      </c>
      <c r="C118" s="10" t="s">
        <v>3</v>
      </c>
      <c r="D118" s="15">
        <v>1</v>
      </c>
      <c r="E118" s="39">
        <v>0</v>
      </c>
      <c r="F118" s="15">
        <f t="shared" si="4"/>
        <v>0</v>
      </c>
    </row>
    <row r="119" spans="1:6" ht="16.5">
      <c r="A119" s="21" t="s">
        <v>142</v>
      </c>
      <c r="B119" s="42" t="s">
        <v>190</v>
      </c>
      <c r="C119" s="10" t="s">
        <v>3</v>
      </c>
      <c r="D119" s="15">
        <v>3</v>
      </c>
      <c r="E119" s="39">
        <v>0</v>
      </c>
      <c r="F119" s="15">
        <f t="shared" si="4"/>
        <v>0</v>
      </c>
    </row>
    <row r="120" spans="1:6" ht="16.5">
      <c r="A120" s="21" t="s">
        <v>143</v>
      </c>
      <c r="B120" s="42" t="s">
        <v>189</v>
      </c>
      <c r="C120" s="10" t="s">
        <v>3</v>
      </c>
      <c r="D120" s="15">
        <v>1</v>
      </c>
      <c r="E120" s="39">
        <v>0</v>
      </c>
      <c r="F120" s="15">
        <f t="shared" si="4"/>
        <v>0</v>
      </c>
    </row>
    <row r="121" spans="1:6" ht="16.5">
      <c r="A121" s="21" t="s">
        <v>144</v>
      </c>
      <c r="B121" s="42" t="s">
        <v>191</v>
      </c>
      <c r="C121" s="10" t="s">
        <v>3</v>
      </c>
      <c r="D121" s="15">
        <v>1</v>
      </c>
      <c r="E121" s="39">
        <v>0</v>
      </c>
      <c r="F121" s="15">
        <f t="shared" si="4"/>
        <v>0</v>
      </c>
    </row>
    <row r="122" spans="1:6" ht="16.5">
      <c r="A122" s="21" t="s">
        <v>145</v>
      </c>
      <c r="B122" s="42" t="s">
        <v>192</v>
      </c>
      <c r="C122" s="10" t="s">
        <v>3</v>
      </c>
      <c r="D122" s="15">
        <v>1</v>
      </c>
      <c r="E122" s="39">
        <v>0</v>
      </c>
      <c r="F122" s="15">
        <f t="shared" si="4"/>
        <v>0</v>
      </c>
    </row>
    <row r="123" spans="1:6" ht="16.5">
      <c r="A123" s="21" t="s">
        <v>146</v>
      </c>
      <c r="B123" s="42" t="s">
        <v>193</v>
      </c>
      <c r="C123" s="10" t="s">
        <v>3</v>
      </c>
      <c r="D123" s="15">
        <v>1</v>
      </c>
      <c r="E123" s="39">
        <v>0</v>
      </c>
      <c r="F123" s="15">
        <f t="shared" si="4"/>
        <v>0</v>
      </c>
    </row>
    <row r="124" spans="1:6" ht="16.5">
      <c r="A124" s="21" t="s">
        <v>147</v>
      </c>
      <c r="B124" s="42" t="s">
        <v>194</v>
      </c>
      <c r="C124" s="10" t="s">
        <v>3</v>
      </c>
      <c r="D124" s="15">
        <v>1</v>
      </c>
      <c r="E124" s="39">
        <v>0</v>
      </c>
      <c r="F124" s="15">
        <f t="shared" si="4"/>
        <v>0</v>
      </c>
    </row>
    <row r="125" spans="1:6" ht="16.5">
      <c r="A125" s="21" t="s">
        <v>148</v>
      </c>
      <c r="B125" s="42" t="s">
        <v>260</v>
      </c>
      <c r="C125" s="10" t="s">
        <v>3</v>
      </c>
      <c r="D125" s="15">
        <v>6</v>
      </c>
      <c r="E125" s="39">
        <v>0</v>
      </c>
      <c r="F125" s="15">
        <f t="shared" si="4"/>
        <v>0</v>
      </c>
    </row>
    <row r="126" spans="1:6" ht="16.5">
      <c r="A126" s="21"/>
      <c r="B126" s="52"/>
      <c r="C126" s="10"/>
      <c r="D126" s="15"/>
      <c r="E126" s="39"/>
      <c r="F126" s="15"/>
    </row>
    <row r="127" spans="1:6" ht="16.5">
      <c r="A127" s="21" t="s">
        <v>149</v>
      </c>
      <c r="B127" s="42" t="s">
        <v>196</v>
      </c>
      <c r="C127" s="10" t="s">
        <v>3</v>
      </c>
      <c r="D127" s="15">
        <v>14</v>
      </c>
      <c r="E127" s="39">
        <v>0</v>
      </c>
      <c r="F127" s="15">
        <f t="shared" si="4"/>
        <v>0</v>
      </c>
    </row>
    <row r="128" spans="1:6" ht="16.5">
      <c r="A128" s="21" t="s">
        <v>150</v>
      </c>
      <c r="B128" s="42" t="s">
        <v>198</v>
      </c>
      <c r="C128" s="10" t="s">
        <v>3</v>
      </c>
      <c r="D128" s="15">
        <v>1</v>
      </c>
      <c r="E128" s="39">
        <v>0</v>
      </c>
      <c r="F128" s="15">
        <f t="shared" si="4"/>
        <v>0</v>
      </c>
    </row>
    <row r="129" spans="1:6" ht="16.5">
      <c r="A129" s="21" t="s">
        <v>151</v>
      </c>
      <c r="B129" s="42" t="s">
        <v>199</v>
      </c>
      <c r="C129" s="10" t="s">
        <v>3</v>
      </c>
      <c r="D129" s="15">
        <v>1</v>
      </c>
      <c r="E129" s="39">
        <v>0</v>
      </c>
      <c r="F129" s="15">
        <f t="shared" si="4"/>
        <v>0</v>
      </c>
    </row>
    <row r="130" spans="1:6" ht="16.5">
      <c r="A130" s="21" t="s">
        <v>152</v>
      </c>
      <c r="B130" s="42" t="s">
        <v>197</v>
      </c>
      <c r="C130" s="10" t="s">
        <v>3</v>
      </c>
      <c r="D130" s="15">
        <v>3</v>
      </c>
      <c r="E130" s="39">
        <v>0</v>
      </c>
      <c r="F130" s="15">
        <f t="shared" si="4"/>
        <v>0</v>
      </c>
    </row>
    <row r="131" spans="1:6" ht="16.5">
      <c r="A131" s="21" t="s">
        <v>153</v>
      </c>
      <c r="B131" s="42" t="s">
        <v>207</v>
      </c>
      <c r="C131" s="10" t="s">
        <v>3</v>
      </c>
      <c r="D131" s="15">
        <v>1</v>
      </c>
      <c r="E131" s="39">
        <v>0</v>
      </c>
      <c r="F131" s="15">
        <f t="shared" si="4"/>
        <v>0</v>
      </c>
    </row>
    <row r="132" spans="1:6" ht="16.5">
      <c r="A132" s="21" t="s">
        <v>154</v>
      </c>
      <c r="B132" s="42" t="s">
        <v>208</v>
      </c>
      <c r="C132" s="10" t="s">
        <v>3</v>
      </c>
      <c r="D132" s="15">
        <v>1</v>
      </c>
      <c r="E132" s="39">
        <v>0</v>
      </c>
      <c r="F132" s="15">
        <f t="shared" si="4"/>
        <v>0</v>
      </c>
    </row>
    <row r="133" spans="1:6" ht="16.5">
      <c r="A133" s="21" t="s">
        <v>155</v>
      </c>
      <c r="B133" s="42" t="s">
        <v>210</v>
      </c>
      <c r="C133" s="10" t="s">
        <v>3</v>
      </c>
      <c r="D133" s="15">
        <v>1</v>
      </c>
      <c r="E133" s="39">
        <v>0</v>
      </c>
      <c r="F133" s="15">
        <f t="shared" si="4"/>
        <v>0</v>
      </c>
    </row>
    <row r="134" spans="1:6" ht="16.5">
      <c r="A134" s="21" t="s">
        <v>156</v>
      </c>
      <c r="B134" s="42" t="s">
        <v>200</v>
      </c>
      <c r="C134" s="10" t="s">
        <v>3</v>
      </c>
      <c r="D134" s="15">
        <v>4</v>
      </c>
      <c r="E134" s="39">
        <v>0</v>
      </c>
      <c r="F134" s="15">
        <f t="shared" si="4"/>
        <v>0</v>
      </c>
    </row>
    <row r="135" spans="1:6" ht="16.5">
      <c r="A135" s="21" t="s">
        <v>157</v>
      </c>
      <c r="B135" s="42" t="s">
        <v>206</v>
      </c>
      <c r="C135" s="10" t="s">
        <v>3</v>
      </c>
      <c r="D135" s="15">
        <v>1</v>
      </c>
      <c r="E135" s="39">
        <v>0</v>
      </c>
      <c r="F135" s="15">
        <f t="shared" si="4"/>
        <v>0</v>
      </c>
    </row>
    <row r="136" spans="1:6" ht="16.5">
      <c r="A136" s="21" t="s">
        <v>158</v>
      </c>
      <c r="B136" s="42" t="s">
        <v>201</v>
      </c>
      <c r="C136" s="10" t="s">
        <v>3</v>
      </c>
      <c r="D136" s="15">
        <v>1</v>
      </c>
      <c r="E136" s="39">
        <v>0</v>
      </c>
      <c r="F136" s="15">
        <f t="shared" si="4"/>
        <v>0</v>
      </c>
    </row>
    <row r="137" spans="1:6" ht="16.5">
      <c r="A137" s="21" t="s">
        <v>159</v>
      </c>
      <c r="B137" s="42" t="s">
        <v>202</v>
      </c>
      <c r="C137" s="10" t="s">
        <v>3</v>
      </c>
      <c r="D137" s="15">
        <v>1</v>
      </c>
      <c r="E137" s="39">
        <v>0</v>
      </c>
      <c r="F137" s="15">
        <f t="shared" si="4"/>
        <v>0</v>
      </c>
    </row>
    <row r="138" spans="1:6" ht="16.5">
      <c r="A138" s="21" t="s">
        <v>160</v>
      </c>
      <c r="B138" s="42" t="s">
        <v>209</v>
      </c>
      <c r="C138" s="10" t="s">
        <v>3</v>
      </c>
      <c r="D138" s="15">
        <v>3</v>
      </c>
      <c r="E138" s="39">
        <v>0</v>
      </c>
      <c r="F138" s="15">
        <f t="shared" si="4"/>
        <v>0</v>
      </c>
    </row>
    <row r="139" spans="1:6" ht="16.5">
      <c r="A139" s="21" t="s">
        <v>161</v>
      </c>
      <c r="B139" s="42" t="s">
        <v>203</v>
      </c>
      <c r="C139" s="10" t="s">
        <v>3</v>
      </c>
      <c r="D139" s="15">
        <v>1</v>
      </c>
      <c r="E139" s="39">
        <v>0</v>
      </c>
      <c r="F139" s="15">
        <f t="shared" si="4"/>
        <v>0</v>
      </c>
    </row>
    <row r="140" spans="1:6" ht="16.5">
      <c r="A140" s="21" t="s">
        <v>162</v>
      </c>
      <c r="B140" s="42" t="s">
        <v>204</v>
      </c>
      <c r="C140" s="10" t="s">
        <v>3</v>
      </c>
      <c r="D140" s="15">
        <v>1</v>
      </c>
      <c r="E140" s="39">
        <v>0</v>
      </c>
      <c r="F140" s="15">
        <f t="shared" si="4"/>
        <v>0</v>
      </c>
    </row>
    <row r="141" spans="1:6" ht="16.5">
      <c r="A141" s="21" t="s">
        <v>163</v>
      </c>
      <c r="B141" s="42" t="s">
        <v>205</v>
      </c>
      <c r="C141" s="10" t="s">
        <v>3</v>
      </c>
      <c r="D141" s="15">
        <v>7</v>
      </c>
      <c r="E141" s="39">
        <v>0</v>
      </c>
      <c r="F141" s="15">
        <f t="shared" si="4"/>
        <v>0</v>
      </c>
    </row>
    <row r="142" spans="1:6" ht="16.5">
      <c r="A142" s="21" t="s">
        <v>164</v>
      </c>
      <c r="B142" s="42" t="s">
        <v>211</v>
      </c>
      <c r="C142" s="10" t="s">
        <v>3</v>
      </c>
      <c r="D142" s="15">
        <v>5</v>
      </c>
      <c r="E142" s="39">
        <v>0</v>
      </c>
      <c r="F142" s="15">
        <f t="shared" si="4"/>
        <v>0</v>
      </c>
    </row>
    <row r="143" spans="1:6" ht="16.5">
      <c r="A143" s="21" t="s">
        <v>165</v>
      </c>
      <c r="B143" s="42" t="s">
        <v>212</v>
      </c>
      <c r="C143" s="10" t="s">
        <v>3</v>
      </c>
      <c r="D143" s="15">
        <v>1</v>
      </c>
      <c r="E143" s="39">
        <v>0</v>
      </c>
      <c r="F143" s="15">
        <f t="shared" si="4"/>
        <v>0</v>
      </c>
    </row>
    <row r="144" spans="1:6" ht="16.5">
      <c r="A144" s="21" t="s">
        <v>166</v>
      </c>
      <c r="B144" s="42" t="s">
        <v>213</v>
      </c>
      <c r="C144" s="10" t="s">
        <v>3</v>
      </c>
      <c r="D144" s="15">
        <v>4</v>
      </c>
      <c r="E144" s="39">
        <v>0</v>
      </c>
      <c r="F144" s="15">
        <f t="shared" si="4"/>
        <v>0</v>
      </c>
    </row>
    <row r="145" spans="1:6" ht="16.5">
      <c r="A145" s="21" t="s">
        <v>167</v>
      </c>
      <c r="B145" s="42" t="s">
        <v>214</v>
      </c>
      <c r="C145" s="10" t="s">
        <v>3</v>
      </c>
      <c r="D145" s="15">
        <v>2</v>
      </c>
      <c r="E145" s="39">
        <v>0</v>
      </c>
      <c r="F145" s="15">
        <f t="shared" si="4"/>
        <v>0</v>
      </c>
    </row>
    <row r="146" spans="1:6" ht="16.5">
      <c r="A146" s="21"/>
      <c r="B146" s="42"/>
      <c r="C146" s="10"/>
      <c r="D146" s="15"/>
      <c r="E146" s="39"/>
      <c r="F146" s="15">
        <f t="shared" si="4"/>
        <v>0</v>
      </c>
    </row>
    <row r="147" spans="1:6" ht="16.5">
      <c r="A147" s="21" t="s">
        <v>168</v>
      </c>
      <c r="B147" s="42" t="s">
        <v>215</v>
      </c>
      <c r="C147" s="10" t="s">
        <v>3</v>
      </c>
      <c r="D147" s="15">
        <v>1</v>
      </c>
      <c r="E147" s="39">
        <v>0</v>
      </c>
      <c r="F147" s="15">
        <f t="shared" si="4"/>
        <v>0</v>
      </c>
    </row>
    <row r="148" spans="1:6" ht="16.5">
      <c r="A148" s="21" t="s">
        <v>169</v>
      </c>
      <c r="B148" s="42" t="s">
        <v>216</v>
      </c>
      <c r="C148" s="10" t="s">
        <v>3</v>
      </c>
      <c r="D148" s="15">
        <v>1</v>
      </c>
      <c r="E148" s="39">
        <v>0</v>
      </c>
      <c r="F148" s="15">
        <f t="shared" si="4"/>
        <v>0</v>
      </c>
    </row>
    <row r="149" spans="1:6" ht="16.5">
      <c r="A149" s="21" t="s">
        <v>263</v>
      </c>
      <c r="B149" s="42" t="s">
        <v>217</v>
      </c>
      <c r="C149" s="10" t="s">
        <v>3</v>
      </c>
      <c r="D149" s="15">
        <v>1</v>
      </c>
      <c r="E149" s="39">
        <v>0</v>
      </c>
      <c r="F149" s="15">
        <f t="shared" si="4"/>
        <v>0</v>
      </c>
    </row>
    <row r="150" spans="1:6" ht="16.5">
      <c r="A150" s="21" t="s">
        <v>264</v>
      </c>
      <c r="B150" s="42" t="s">
        <v>218</v>
      </c>
      <c r="C150" s="10" t="s">
        <v>3</v>
      </c>
      <c r="D150" s="15">
        <v>1</v>
      </c>
      <c r="E150" s="39">
        <v>0</v>
      </c>
      <c r="F150" s="15">
        <f t="shared" si="4"/>
        <v>0</v>
      </c>
    </row>
    <row r="151" spans="1:6" ht="16.5">
      <c r="A151" s="21" t="s">
        <v>265</v>
      </c>
      <c r="B151" s="42" t="s">
        <v>219</v>
      </c>
      <c r="C151" s="10" t="s">
        <v>3</v>
      </c>
      <c r="D151" s="15">
        <v>1</v>
      </c>
      <c r="E151" s="39">
        <v>0</v>
      </c>
      <c r="F151" s="15">
        <f t="shared" si="4"/>
        <v>0</v>
      </c>
    </row>
    <row r="152" spans="1:6" ht="16.5">
      <c r="A152" s="21" t="s">
        <v>266</v>
      </c>
      <c r="B152" s="42" t="s">
        <v>220</v>
      </c>
      <c r="C152" s="10" t="s">
        <v>3</v>
      </c>
      <c r="D152" s="15">
        <v>1</v>
      </c>
      <c r="E152" s="39">
        <v>0</v>
      </c>
      <c r="F152" s="15">
        <f t="shared" si="4"/>
        <v>0</v>
      </c>
    </row>
    <row r="153" spans="1:6" ht="16.5">
      <c r="A153" s="21" t="s">
        <v>267</v>
      </c>
      <c r="B153" s="42" t="s">
        <v>221</v>
      </c>
      <c r="C153" s="10" t="s">
        <v>3</v>
      </c>
      <c r="D153" s="15">
        <v>1</v>
      </c>
      <c r="E153" s="39">
        <v>0</v>
      </c>
      <c r="F153" s="15">
        <f t="shared" si="4"/>
        <v>0</v>
      </c>
    </row>
    <row r="154" spans="1:6" ht="16.5">
      <c r="A154" s="21" t="s">
        <v>268</v>
      </c>
      <c r="B154" s="42" t="s">
        <v>222</v>
      </c>
      <c r="C154" s="10" t="s">
        <v>3</v>
      </c>
      <c r="D154" s="15">
        <v>1</v>
      </c>
      <c r="E154" s="39">
        <v>0</v>
      </c>
      <c r="F154" s="15">
        <f t="shared" si="4"/>
        <v>0</v>
      </c>
    </row>
    <row r="155" spans="1:6" ht="16.5">
      <c r="A155" s="21" t="s">
        <v>269</v>
      </c>
      <c r="B155" s="42" t="s">
        <v>223</v>
      </c>
      <c r="C155" s="10" t="s">
        <v>3</v>
      </c>
      <c r="D155" s="15">
        <v>1</v>
      </c>
      <c r="E155" s="39">
        <v>0</v>
      </c>
      <c r="F155" s="15">
        <f t="shared" si="4"/>
        <v>0</v>
      </c>
    </row>
    <row r="156" spans="1:6" ht="16.5">
      <c r="A156" s="21" t="s">
        <v>270</v>
      </c>
      <c r="B156" s="42" t="s">
        <v>224</v>
      </c>
      <c r="C156" s="10" t="s">
        <v>3</v>
      </c>
      <c r="D156" s="15">
        <v>1</v>
      </c>
      <c r="E156" s="39">
        <v>0</v>
      </c>
      <c r="F156" s="15">
        <f t="shared" si="4"/>
        <v>0</v>
      </c>
    </row>
    <row r="157" spans="1:6" ht="16.5">
      <c r="A157" s="21"/>
      <c r="B157" s="42"/>
      <c r="C157" s="10"/>
      <c r="D157" s="15"/>
      <c r="E157" s="39"/>
      <c r="F157" s="15">
        <f t="shared" si="4"/>
        <v>0</v>
      </c>
    </row>
    <row r="158" spans="1:6" ht="16.5">
      <c r="A158" s="21" t="s">
        <v>271</v>
      </c>
      <c r="B158" s="42" t="s">
        <v>225</v>
      </c>
      <c r="C158" s="10" t="s">
        <v>3</v>
      </c>
      <c r="D158" s="15">
        <v>5</v>
      </c>
      <c r="E158" s="39">
        <v>0</v>
      </c>
      <c r="F158" s="15">
        <f t="shared" si="4"/>
        <v>0</v>
      </c>
    </row>
    <row r="159" spans="1:6" ht="16.5">
      <c r="A159" s="21" t="s">
        <v>272</v>
      </c>
      <c r="B159" s="42" t="s">
        <v>227</v>
      </c>
      <c r="C159" s="10" t="s">
        <v>3</v>
      </c>
      <c r="D159" s="15">
        <v>1</v>
      </c>
      <c r="E159" s="39">
        <v>0</v>
      </c>
      <c r="F159" s="15">
        <f t="shared" si="4"/>
        <v>0</v>
      </c>
    </row>
    <row r="160" spans="1:6" ht="16.5">
      <c r="A160" s="21" t="s">
        <v>273</v>
      </c>
      <c r="B160" s="42" t="s">
        <v>226</v>
      </c>
      <c r="C160" s="10" t="s">
        <v>3</v>
      </c>
      <c r="D160" s="15">
        <v>1</v>
      </c>
      <c r="E160" s="39">
        <v>0</v>
      </c>
      <c r="F160" s="15">
        <f t="shared" si="4"/>
        <v>0</v>
      </c>
    </row>
    <row r="161" spans="1:6" ht="16.5">
      <c r="A161" s="21" t="s">
        <v>274</v>
      </c>
      <c r="B161" s="42" t="s">
        <v>228</v>
      </c>
      <c r="C161" s="10" t="s">
        <v>3</v>
      </c>
      <c r="D161" s="15">
        <v>1</v>
      </c>
      <c r="E161" s="39">
        <v>0</v>
      </c>
      <c r="F161" s="15">
        <f t="shared" si="4"/>
        <v>0</v>
      </c>
    </row>
    <row r="162" spans="1:6" ht="16.5">
      <c r="A162" s="21" t="s">
        <v>275</v>
      </c>
      <c r="B162" s="42" t="s">
        <v>229</v>
      </c>
      <c r="C162" s="10" t="s">
        <v>3</v>
      </c>
      <c r="D162" s="15">
        <v>3</v>
      </c>
      <c r="E162" s="39">
        <v>0</v>
      </c>
      <c r="F162" s="15">
        <f t="shared" si="4"/>
        <v>0</v>
      </c>
    </row>
    <row r="163" spans="1:6" ht="16.5">
      <c r="A163" s="21" t="s">
        <v>276</v>
      </c>
      <c r="B163" s="42" t="s">
        <v>230</v>
      </c>
      <c r="C163" s="10" t="s">
        <v>3</v>
      </c>
      <c r="D163" s="15">
        <v>1</v>
      </c>
      <c r="E163" s="39">
        <v>0</v>
      </c>
      <c r="F163" s="15">
        <f t="shared" si="4"/>
        <v>0</v>
      </c>
    </row>
    <row r="164" spans="1:6" ht="16.5">
      <c r="A164" s="21" t="s">
        <v>277</v>
      </c>
      <c r="B164" s="42" t="s">
        <v>231</v>
      </c>
      <c r="C164" s="10" t="s">
        <v>3</v>
      </c>
      <c r="D164" s="15">
        <v>2</v>
      </c>
      <c r="E164" s="39">
        <v>0</v>
      </c>
      <c r="F164" s="15">
        <f t="shared" si="4"/>
        <v>0</v>
      </c>
    </row>
    <row r="165" spans="1:6" ht="16.5">
      <c r="A165" s="21" t="s">
        <v>278</v>
      </c>
      <c r="B165" s="42" t="s">
        <v>232</v>
      </c>
      <c r="C165" s="10" t="s">
        <v>3</v>
      </c>
      <c r="D165" s="15">
        <v>3</v>
      </c>
      <c r="E165" s="39">
        <v>0</v>
      </c>
      <c r="F165" s="15">
        <f t="shared" si="4"/>
        <v>0</v>
      </c>
    </row>
    <row r="166" spans="1:6" ht="16.5">
      <c r="A166" s="21" t="s">
        <v>279</v>
      </c>
      <c r="B166" s="42" t="s">
        <v>233</v>
      </c>
      <c r="C166" s="10" t="s">
        <v>3</v>
      </c>
      <c r="D166" s="15">
        <v>2</v>
      </c>
      <c r="E166" s="39">
        <v>0</v>
      </c>
      <c r="F166" s="15">
        <f t="shared" si="4"/>
        <v>0</v>
      </c>
    </row>
    <row r="167" spans="1:6" ht="16.5">
      <c r="A167" s="21" t="s">
        <v>280</v>
      </c>
      <c r="B167" s="42" t="s">
        <v>234</v>
      </c>
      <c r="C167" s="10" t="s">
        <v>3</v>
      </c>
      <c r="D167" s="15">
        <v>2</v>
      </c>
      <c r="E167" s="39">
        <v>0</v>
      </c>
      <c r="F167" s="15">
        <f t="shared" si="4"/>
        <v>0</v>
      </c>
    </row>
    <row r="168" spans="1:6" ht="16.5">
      <c r="A168" s="21" t="s">
        <v>281</v>
      </c>
      <c r="B168" s="42" t="s">
        <v>235</v>
      </c>
      <c r="C168" s="10" t="s">
        <v>3</v>
      </c>
      <c r="D168" s="15">
        <v>1</v>
      </c>
      <c r="E168" s="39">
        <v>0</v>
      </c>
      <c r="F168" s="15">
        <f t="shared" si="4"/>
        <v>0</v>
      </c>
    </row>
    <row r="169" spans="1:6" ht="16.5">
      <c r="A169" s="21" t="s">
        <v>282</v>
      </c>
      <c r="B169" s="42" t="s">
        <v>236</v>
      </c>
      <c r="C169" s="10" t="s">
        <v>3</v>
      </c>
      <c r="D169" s="15">
        <v>2</v>
      </c>
      <c r="E169" s="39">
        <v>0</v>
      </c>
      <c r="F169" s="15">
        <f t="shared" si="4"/>
        <v>0</v>
      </c>
    </row>
    <row r="170" spans="1:6" ht="16.5">
      <c r="A170" s="21" t="s">
        <v>283</v>
      </c>
      <c r="B170" s="42" t="s">
        <v>237</v>
      </c>
      <c r="C170" s="10" t="s">
        <v>3</v>
      </c>
      <c r="D170" s="15">
        <v>1</v>
      </c>
      <c r="E170" s="39">
        <v>0</v>
      </c>
      <c r="F170" s="15">
        <f t="shared" si="4"/>
        <v>0</v>
      </c>
    </row>
    <row r="171" spans="1:6" ht="16.5">
      <c r="A171" s="21" t="s">
        <v>284</v>
      </c>
      <c r="B171" s="42" t="s">
        <v>238</v>
      </c>
      <c r="C171" s="10" t="s">
        <v>3</v>
      </c>
      <c r="D171" s="15">
        <v>1</v>
      </c>
      <c r="E171" s="39">
        <v>0</v>
      </c>
      <c r="F171" s="15">
        <f t="shared" si="4"/>
        <v>0</v>
      </c>
    </row>
    <row r="172" spans="1:6" ht="16.5">
      <c r="A172" s="21" t="s">
        <v>285</v>
      </c>
      <c r="B172" s="42" t="s">
        <v>239</v>
      </c>
      <c r="C172" s="10" t="s">
        <v>3</v>
      </c>
      <c r="D172" s="15">
        <v>1</v>
      </c>
      <c r="E172" s="39">
        <v>0</v>
      </c>
      <c r="F172" s="15">
        <f t="shared" si="4"/>
        <v>0</v>
      </c>
    </row>
    <row r="173" spans="1:6" ht="16.5">
      <c r="A173" s="21"/>
      <c r="B173" s="42"/>
      <c r="C173" s="10"/>
      <c r="D173" s="15"/>
      <c r="E173" s="39"/>
      <c r="F173" s="15">
        <f t="shared" si="4"/>
        <v>0</v>
      </c>
    </row>
    <row r="174" spans="1:6" ht="16.5">
      <c r="A174" s="21" t="s">
        <v>286</v>
      </c>
      <c r="B174" s="42" t="s">
        <v>240</v>
      </c>
      <c r="C174" s="10" t="s">
        <v>3</v>
      </c>
      <c r="D174" s="15">
        <v>1</v>
      </c>
      <c r="E174" s="39">
        <v>0</v>
      </c>
      <c r="F174" s="15">
        <f t="shared" si="4"/>
        <v>0</v>
      </c>
    </row>
    <row r="175" spans="1:6" ht="16.5">
      <c r="A175" s="21" t="s">
        <v>287</v>
      </c>
      <c r="B175" s="42" t="s">
        <v>241</v>
      </c>
      <c r="C175" s="10" t="s">
        <v>3</v>
      </c>
      <c r="D175" s="15">
        <v>1</v>
      </c>
      <c r="E175" s="39">
        <v>0</v>
      </c>
      <c r="F175" s="15">
        <f t="shared" si="4"/>
        <v>0</v>
      </c>
    </row>
    <row r="176" spans="1:6" ht="16.5">
      <c r="A176" s="21"/>
      <c r="B176" s="42"/>
      <c r="C176" s="10"/>
      <c r="D176" s="15"/>
      <c r="E176" s="39"/>
      <c r="F176" s="15">
        <f t="shared" si="4"/>
        <v>0</v>
      </c>
    </row>
    <row r="177" spans="1:6" ht="16.5">
      <c r="A177" s="21" t="s">
        <v>288</v>
      </c>
      <c r="B177" s="42" t="s">
        <v>242</v>
      </c>
      <c r="C177" s="10" t="s">
        <v>3</v>
      </c>
      <c r="D177" s="15">
        <v>6</v>
      </c>
      <c r="E177" s="39">
        <v>0</v>
      </c>
      <c r="F177" s="15">
        <f t="shared" si="4"/>
        <v>0</v>
      </c>
    </row>
    <row r="178" spans="1:6" ht="16.5">
      <c r="A178" s="21" t="s">
        <v>289</v>
      </c>
      <c r="B178" s="42" t="s">
        <v>243</v>
      </c>
      <c r="C178" s="10" t="s">
        <v>3</v>
      </c>
      <c r="D178" s="15">
        <v>5</v>
      </c>
      <c r="E178" s="39">
        <v>0</v>
      </c>
      <c r="F178" s="15">
        <f t="shared" si="4"/>
        <v>0</v>
      </c>
    </row>
    <row r="179" spans="1:6" ht="16.5">
      <c r="A179" s="21" t="s">
        <v>290</v>
      </c>
      <c r="B179" s="42" t="s">
        <v>244</v>
      </c>
      <c r="C179" s="10" t="s">
        <v>3</v>
      </c>
      <c r="D179" s="15">
        <v>5</v>
      </c>
      <c r="E179" s="39">
        <v>0</v>
      </c>
      <c r="F179" s="15">
        <f t="shared" si="4"/>
        <v>0</v>
      </c>
    </row>
    <row r="180" spans="1:6" ht="16.5">
      <c r="A180" s="21" t="s">
        <v>291</v>
      </c>
      <c r="B180" s="42" t="s">
        <v>245</v>
      </c>
      <c r="C180" s="10" t="s">
        <v>3</v>
      </c>
      <c r="D180" s="15">
        <v>5</v>
      </c>
      <c r="E180" s="39">
        <v>0</v>
      </c>
      <c r="F180" s="15">
        <f t="shared" si="4"/>
        <v>0</v>
      </c>
    </row>
    <row r="181" spans="1:6" ht="16.5">
      <c r="A181" s="21" t="s">
        <v>292</v>
      </c>
      <c r="B181" s="42" t="s">
        <v>246</v>
      </c>
      <c r="C181" s="10" t="s">
        <v>3</v>
      </c>
      <c r="D181" s="15">
        <v>5</v>
      </c>
      <c r="E181" s="39">
        <v>0</v>
      </c>
      <c r="F181" s="15">
        <f t="shared" si="4"/>
        <v>0</v>
      </c>
    </row>
    <row r="182" spans="1:6" ht="16.5">
      <c r="A182" s="21" t="s">
        <v>293</v>
      </c>
      <c r="B182" s="42" t="s">
        <v>247</v>
      </c>
      <c r="C182" s="10" t="s">
        <v>3</v>
      </c>
      <c r="D182" s="15">
        <v>1</v>
      </c>
      <c r="E182" s="39">
        <v>0</v>
      </c>
      <c r="F182" s="15">
        <f t="shared" si="4"/>
        <v>0</v>
      </c>
    </row>
    <row r="183" spans="1:6" ht="16.5">
      <c r="A183" s="21"/>
      <c r="B183" s="42"/>
      <c r="C183" s="10"/>
      <c r="D183" s="15"/>
      <c r="E183" s="39">
        <v>0</v>
      </c>
      <c r="F183" s="15">
        <f t="shared" si="4"/>
        <v>0</v>
      </c>
    </row>
    <row r="184" spans="1:6" ht="16.5">
      <c r="A184" s="21" t="s">
        <v>294</v>
      </c>
      <c r="B184" s="42" t="s">
        <v>261</v>
      </c>
      <c r="C184" s="10" t="s">
        <v>3</v>
      </c>
      <c r="D184" s="15">
        <v>1</v>
      </c>
      <c r="E184" s="39">
        <v>0</v>
      </c>
      <c r="F184" s="15">
        <f t="shared" si="4"/>
        <v>0</v>
      </c>
    </row>
    <row r="185" spans="1:6" ht="16.5">
      <c r="A185" s="21"/>
      <c r="B185" s="42"/>
      <c r="C185" s="10"/>
      <c r="D185" s="15"/>
      <c r="E185" s="39"/>
      <c r="F185" s="15"/>
    </row>
    <row r="186" spans="1:6" ht="16.5">
      <c r="A186" s="27" t="s">
        <v>249</v>
      </c>
      <c r="B186" s="17" t="s">
        <v>248</v>
      </c>
      <c r="C186" s="10"/>
      <c r="D186" s="15"/>
      <c r="E186" s="39"/>
      <c r="F186" s="15"/>
    </row>
    <row r="187" spans="1:6" ht="49.5">
      <c r="A187" s="21"/>
      <c r="B187" s="42" t="s">
        <v>132</v>
      </c>
      <c r="C187" s="10"/>
      <c r="D187" s="15"/>
      <c r="E187" s="39"/>
      <c r="F187" s="15">
        <f t="shared" si="4"/>
        <v>0</v>
      </c>
    </row>
    <row r="188" spans="1:6" ht="16.5">
      <c r="A188" s="21" t="s">
        <v>2</v>
      </c>
      <c r="B188" s="8" t="s">
        <v>250</v>
      </c>
      <c r="C188" s="10" t="s">
        <v>3</v>
      </c>
      <c r="D188" s="15">
        <v>5</v>
      </c>
      <c r="E188" s="39">
        <v>0</v>
      </c>
      <c r="F188" s="15">
        <f t="shared" si="4"/>
        <v>0</v>
      </c>
    </row>
    <row r="189" spans="1:6" ht="16.5">
      <c r="A189" s="21" t="s">
        <v>4</v>
      </c>
      <c r="B189" s="8" t="s">
        <v>251</v>
      </c>
      <c r="C189" s="10" t="s">
        <v>3</v>
      </c>
      <c r="D189" s="15">
        <v>2</v>
      </c>
      <c r="E189" s="39">
        <v>0</v>
      </c>
      <c r="F189" s="15">
        <f t="shared" si="4"/>
        <v>0</v>
      </c>
    </row>
    <row r="190" spans="1:6" ht="16.5">
      <c r="A190" s="21" t="s">
        <v>5</v>
      </c>
      <c r="B190" s="8" t="s">
        <v>252</v>
      </c>
      <c r="C190" s="10" t="s">
        <v>3</v>
      </c>
      <c r="D190" s="15">
        <v>1</v>
      </c>
      <c r="E190" s="39">
        <v>0</v>
      </c>
      <c r="F190" s="15">
        <f t="shared" si="4"/>
        <v>0</v>
      </c>
    </row>
    <row r="191" spans="1:6" ht="16.5">
      <c r="A191" s="21" t="s">
        <v>6</v>
      </c>
      <c r="B191" s="8" t="s">
        <v>253</v>
      </c>
      <c r="C191" s="10" t="s">
        <v>3</v>
      </c>
      <c r="D191" s="15">
        <v>2</v>
      </c>
      <c r="E191" s="39">
        <v>0</v>
      </c>
      <c r="F191" s="15">
        <f t="shared" si="4"/>
        <v>0</v>
      </c>
    </row>
    <row r="192" spans="1:6" ht="16.5">
      <c r="A192" s="21" t="s">
        <v>8</v>
      </c>
      <c r="B192" s="8" t="s">
        <v>254</v>
      </c>
      <c r="C192" s="10" t="s">
        <v>3</v>
      </c>
      <c r="D192" s="15">
        <v>1</v>
      </c>
      <c r="E192" s="39">
        <v>0</v>
      </c>
      <c r="F192" s="15">
        <f t="shared" si="4"/>
        <v>0</v>
      </c>
    </row>
    <row r="193" spans="1:6" ht="16.5">
      <c r="A193" s="21" t="s">
        <v>9</v>
      </c>
      <c r="B193" s="8" t="s">
        <v>255</v>
      </c>
      <c r="C193" s="10" t="s">
        <v>3</v>
      </c>
      <c r="D193" s="15">
        <v>1</v>
      </c>
      <c r="E193" s="39">
        <v>0</v>
      </c>
      <c r="F193" s="15">
        <f t="shared" si="4"/>
        <v>0</v>
      </c>
    </row>
    <row r="194" spans="1:6" ht="16.5">
      <c r="A194" s="21" t="s">
        <v>10</v>
      </c>
      <c r="B194" s="8" t="s">
        <v>256</v>
      </c>
      <c r="C194" s="10" t="s">
        <v>3</v>
      </c>
      <c r="D194" s="15">
        <v>3</v>
      </c>
      <c r="E194" s="39">
        <v>0</v>
      </c>
      <c r="F194" s="15">
        <f t="shared" si="4"/>
        <v>0</v>
      </c>
    </row>
    <row r="195" spans="1:6" ht="16.5">
      <c r="A195" s="21" t="s">
        <v>18</v>
      </c>
      <c r="B195" s="42" t="s">
        <v>257</v>
      </c>
      <c r="C195" s="10" t="s">
        <v>3</v>
      </c>
      <c r="D195" s="15">
        <v>1</v>
      </c>
      <c r="E195" s="39">
        <v>0</v>
      </c>
      <c r="F195" s="15">
        <f t="shared" si="4"/>
        <v>0</v>
      </c>
    </row>
    <row r="196" spans="1:6" ht="16.5">
      <c r="A196" s="21" t="s">
        <v>11</v>
      </c>
      <c r="B196" s="42" t="s">
        <v>258</v>
      </c>
      <c r="C196" s="10" t="s">
        <v>3</v>
      </c>
      <c r="D196" s="15">
        <v>2</v>
      </c>
      <c r="E196" s="39">
        <v>0</v>
      </c>
      <c r="F196" s="15">
        <f t="shared" si="4"/>
        <v>0</v>
      </c>
    </row>
    <row r="197" spans="1:6" ht="17.25" thickBot="1">
      <c r="A197" s="21" t="s">
        <v>12</v>
      </c>
      <c r="B197" s="47" t="s">
        <v>259</v>
      </c>
      <c r="C197" s="14" t="s">
        <v>3</v>
      </c>
      <c r="D197" s="28">
        <v>7</v>
      </c>
      <c r="E197" s="36">
        <v>0</v>
      </c>
      <c r="F197" s="28">
        <f t="shared" si="4"/>
        <v>0</v>
      </c>
    </row>
    <row r="198" spans="1:6" ht="33.75" thickTop="1">
      <c r="A198" s="21"/>
      <c r="B198" s="17" t="s">
        <v>262</v>
      </c>
      <c r="C198" s="10"/>
      <c r="D198" s="15"/>
      <c r="E198" s="39"/>
      <c r="F198" s="37">
        <f>SUM(F72:F197)</f>
        <v>0</v>
      </c>
    </row>
    <row r="199" spans="1:6" ht="16.5">
      <c r="A199" s="10"/>
      <c r="B199" s="10"/>
      <c r="C199" s="10"/>
      <c r="D199" s="15"/>
      <c r="E199" s="39"/>
      <c r="F199" s="15"/>
    </row>
    <row r="200" spans="1:6" ht="16.5" customHeight="1">
      <c r="A200" s="27" t="s">
        <v>6</v>
      </c>
      <c r="B200" s="17" t="s">
        <v>41</v>
      </c>
      <c r="C200" s="10"/>
      <c r="D200" s="15"/>
      <c r="E200" s="39"/>
      <c r="F200" s="15"/>
    </row>
    <row r="201" spans="1:6" ht="33">
      <c r="A201" s="21" t="s">
        <v>2</v>
      </c>
      <c r="B201" s="8" t="s">
        <v>300</v>
      </c>
      <c r="C201" s="10"/>
      <c r="D201" s="15"/>
      <c r="E201" s="39"/>
      <c r="F201" s="15"/>
    </row>
    <row r="202" spans="1:6" ht="79.5">
      <c r="A202" s="21"/>
      <c r="B202" s="8" t="s">
        <v>304</v>
      </c>
      <c r="C202" s="10"/>
      <c r="D202" s="15"/>
      <c r="E202" s="39"/>
      <c r="F202" s="15"/>
    </row>
    <row r="203" spans="1:6" ht="34.5">
      <c r="A203" s="21"/>
      <c r="B203" s="8" t="s">
        <v>305</v>
      </c>
      <c r="C203" s="10"/>
      <c r="D203" s="15"/>
      <c r="E203" s="39"/>
      <c r="F203" s="15"/>
    </row>
    <row r="204" spans="1:6" ht="67.5">
      <c r="A204" s="21"/>
      <c r="B204" s="8" t="s">
        <v>306</v>
      </c>
      <c r="C204" s="10"/>
      <c r="D204" s="15"/>
      <c r="E204" s="39"/>
      <c r="F204" s="15"/>
    </row>
    <row r="205" spans="1:6" ht="33">
      <c r="A205" s="21"/>
      <c r="B205" s="8" t="s">
        <v>301</v>
      </c>
      <c r="C205" s="10"/>
      <c r="D205" s="15"/>
      <c r="E205" s="39"/>
      <c r="F205" s="15"/>
    </row>
    <row r="206" spans="1:6" ht="15" customHeight="1">
      <c r="A206" s="21"/>
      <c r="B206" s="8" t="s">
        <v>307</v>
      </c>
      <c r="C206" s="10"/>
      <c r="D206" s="15"/>
      <c r="E206" s="39"/>
      <c r="F206" s="15"/>
    </row>
    <row r="207" spans="1:6" ht="17.25" customHeight="1">
      <c r="A207" s="21"/>
      <c r="B207" s="8" t="s">
        <v>308</v>
      </c>
      <c r="C207" s="10"/>
      <c r="D207" s="15"/>
      <c r="E207" s="39"/>
      <c r="F207" s="15"/>
    </row>
    <row r="208" spans="1:6" ht="33">
      <c r="A208" s="21"/>
      <c r="B208" s="8" t="s">
        <v>302</v>
      </c>
      <c r="C208" s="10"/>
      <c r="D208" s="15"/>
      <c r="E208" s="39"/>
      <c r="F208" s="15"/>
    </row>
    <row r="209" spans="1:6" ht="16.5">
      <c r="A209" s="21"/>
      <c r="B209" s="8" t="s">
        <v>303</v>
      </c>
      <c r="C209" s="10" t="s">
        <v>42</v>
      </c>
      <c r="D209" s="15">
        <v>0</v>
      </c>
      <c r="E209" s="39"/>
      <c r="F209" s="15">
        <f>+E209*$D209</f>
        <v>0</v>
      </c>
    </row>
    <row r="210" spans="1:6" ht="16.5">
      <c r="A210" s="21"/>
      <c r="B210" s="57"/>
      <c r="C210" s="10"/>
      <c r="D210" s="15"/>
      <c r="E210" s="39"/>
      <c r="F210" s="15"/>
    </row>
    <row r="211" spans="1:6" ht="33">
      <c r="A211" s="21" t="s">
        <v>4</v>
      </c>
      <c r="B211" s="8" t="s">
        <v>309</v>
      </c>
      <c r="C211" s="10"/>
      <c r="D211" s="15"/>
      <c r="E211" s="39"/>
      <c r="F211" s="15"/>
    </row>
    <row r="212" spans="1:6" ht="65.25">
      <c r="A212" s="21"/>
      <c r="B212" s="8" t="s">
        <v>310</v>
      </c>
      <c r="C212" s="10"/>
      <c r="D212" s="15"/>
      <c r="E212" s="39"/>
      <c r="F212" s="15"/>
    </row>
    <row r="213" spans="1:6" ht="34.5">
      <c r="A213" s="21"/>
      <c r="B213" s="8" t="s">
        <v>311</v>
      </c>
      <c r="C213" s="10"/>
      <c r="D213" s="15"/>
      <c r="E213" s="39"/>
      <c r="F213" s="15"/>
    </row>
    <row r="214" spans="1:6" ht="67.5">
      <c r="A214" s="21"/>
      <c r="B214" s="8" t="s">
        <v>312</v>
      </c>
      <c r="C214" s="10"/>
      <c r="D214" s="15"/>
      <c r="E214" s="39"/>
      <c r="F214" s="15"/>
    </row>
    <row r="215" spans="1:6" ht="33">
      <c r="A215" s="21"/>
      <c r="B215" s="8" t="s">
        <v>313</v>
      </c>
      <c r="C215" s="10"/>
      <c r="D215" s="15"/>
      <c r="E215" s="39"/>
      <c r="F215" s="15"/>
    </row>
    <row r="216" spans="1:6" ht="16.5" customHeight="1">
      <c r="A216" s="21"/>
      <c r="B216" s="8" t="s">
        <v>314</v>
      </c>
      <c r="C216" s="10"/>
      <c r="D216" s="15"/>
      <c r="E216" s="39"/>
      <c r="F216" s="15"/>
    </row>
    <row r="217" spans="1:6" ht="16.5" customHeight="1">
      <c r="A217" s="21"/>
      <c r="B217" s="8" t="s">
        <v>315</v>
      </c>
      <c r="C217" s="10"/>
      <c r="D217" s="15"/>
      <c r="E217" s="39"/>
      <c r="F217" s="15"/>
    </row>
    <row r="218" spans="1:6" ht="33">
      <c r="A218" s="21"/>
      <c r="B218" s="8" t="s">
        <v>302</v>
      </c>
      <c r="C218" s="10"/>
      <c r="D218" s="15"/>
      <c r="E218" s="39"/>
      <c r="F218" s="15"/>
    </row>
    <row r="219" spans="1:6" ht="17.25" thickBot="1">
      <c r="A219" s="21"/>
      <c r="B219" s="12" t="s">
        <v>303</v>
      </c>
      <c r="C219" s="14" t="s">
        <v>42</v>
      </c>
      <c r="D219" s="28">
        <v>1</v>
      </c>
      <c r="E219" s="36">
        <v>0</v>
      </c>
      <c r="F219" s="28">
        <f>+E219*$D219</f>
        <v>0</v>
      </c>
    </row>
    <row r="220" spans="1:6" ht="33.75" thickTop="1">
      <c r="A220" s="21"/>
      <c r="B220" s="17" t="s">
        <v>295</v>
      </c>
      <c r="C220" s="10"/>
      <c r="D220" s="15"/>
      <c r="E220" s="39"/>
      <c r="F220" s="37">
        <f>SUM(F209:F219)</f>
        <v>0</v>
      </c>
    </row>
    <row r="221" spans="1:6" ht="16.5">
      <c r="A221" s="21"/>
      <c r="B221" s="8"/>
      <c r="C221" s="10"/>
      <c r="D221" s="15"/>
      <c r="E221" s="39"/>
      <c r="F221" s="15"/>
    </row>
    <row r="222" spans="1:6" ht="16.5">
      <c r="A222" s="27" t="s">
        <v>8</v>
      </c>
      <c r="B222" s="17" t="s">
        <v>82</v>
      </c>
      <c r="C222" s="10"/>
      <c r="D222" s="15"/>
      <c r="E222" s="39"/>
      <c r="F222" s="15"/>
    </row>
    <row r="223" spans="1:6" ht="49.5">
      <c r="A223" s="21" t="s">
        <v>2</v>
      </c>
      <c r="B223" s="8" t="s">
        <v>297</v>
      </c>
      <c r="C223" s="10" t="s">
        <v>3</v>
      </c>
      <c r="D223" s="15">
        <v>30</v>
      </c>
      <c r="E223" s="39">
        <v>0</v>
      </c>
      <c r="F223" s="15">
        <f>+E223*$D223</f>
        <v>0</v>
      </c>
    </row>
    <row r="224" spans="1:6" ht="16.5">
      <c r="A224" s="21"/>
      <c r="B224" s="8"/>
      <c r="C224" s="10"/>
      <c r="D224" s="15"/>
      <c r="E224" s="39"/>
      <c r="F224" s="15"/>
    </row>
    <row r="225" spans="1:6" ht="66">
      <c r="A225" s="21" t="s">
        <v>4</v>
      </c>
      <c r="B225" s="8" t="s">
        <v>298</v>
      </c>
      <c r="C225" s="10" t="s">
        <v>3</v>
      </c>
      <c r="D225" s="15">
        <v>2</v>
      </c>
      <c r="E225" s="39">
        <v>0</v>
      </c>
      <c r="F225" s="15">
        <f>+E225*$D225</f>
        <v>0</v>
      </c>
    </row>
    <row r="226" spans="1:6" ht="16.5">
      <c r="A226" s="21"/>
      <c r="B226" s="8"/>
      <c r="C226" s="10"/>
      <c r="D226" s="15"/>
      <c r="E226" s="39"/>
      <c r="F226" s="15"/>
    </row>
    <row r="227" spans="1:6" ht="66">
      <c r="A227" s="21" t="s">
        <v>5</v>
      </c>
      <c r="B227" s="8" t="s">
        <v>299</v>
      </c>
      <c r="C227" s="10" t="s">
        <v>3</v>
      </c>
      <c r="D227" s="15">
        <v>7</v>
      </c>
      <c r="E227" s="39">
        <v>0</v>
      </c>
      <c r="F227" s="15">
        <f>+E227*$D227</f>
        <v>0</v>
      </c>
    </row>
    <row r="228" spans="1:6" ht="16.5">
      <c r="A228" s="21"/>
      <c r="B228" s="8"/>
      <c r="C228" s="10"/>
      <c r="D228" s="15"/>
      <c r="E228" s="39"/>
      <c r="F228" s="15"/>
    </row>
    <row r="229" spans="1:6" ht="33">
      <c r="A229" s="21" t="s">
        <v>6</v>
      </c>
      <c r="B229" s="8" t="s">
        <v>84</v>
      </c>
      <c r="C229" s="10" t="s">
        <v>33</v>
      </c>
      <c r="D229" s="15">
        <v>0</v>
      </c>
      <c r="E229" s="39">
        <v>0</v>
      </c>
      <c r="F229" s="15">
        <f>+E229*$D229</f>
        <v>0</v>
      </c>
    </row>
    <row r="230" spans="1:6" ht="16.5">
      <c r="A230" s="21"/>
      <c r="B230" s="8"/>
      <c r="C230" s="10"/>
      <c r="D230" s="15"/>
      <c r="E230" s="39"/>
      <c r="F230" s="15"/>
    </row>
    <row r="231" spans="1:6" ht="33">
      <c r="A231" s="21" t="s">
        <v>8</v>
      </c>
      <c r="B231" s="42" t="s">
        <v>334</v>
      </c>
      <c r="C231" s="10" t="s">
        <v>1</v>
      </c>
      <c r="D231" s="15">
        <v>75</v>
      </c>
      <c r="E231" s="39">
        <v>0</v>
      </c>
      <c r="F231" s="15">
        <f>+E231*$D231</f>
        <v>0</v>
      </c>
    </row>
    <row r="232" spans="1:6" ht="16.5">
      <c r="A232" s="21"/>
      <c r="B232" s="8"/>
      <c r="C232" s="10"/>
      <c r="D232" s="15"/>
      <c r="E232" s="39"/>
      <c r="F232" s="15"/>
    </row>
    <row r="233" spans="1:6" ht="33">
      <c r="A233" s="21" t="s">
        <v>9</v>
      </c>
      <c r="B233" s="42" t="s">
        <v>85</v>
      </c>
      <c r="C233" s="10" t="s">
        <v>33</v>
      </c>
      <c r="D233" s="15">
        <v>200</v>
      </c>
      <c r="E233" s="39">
        <v>0</v>
      </c>
      <c r="F233" s="15">
        <f>+E233*$D233</f>
        <v>0</v>
      </c>
    </row>
    <row r="234" spans="1:6" ht="33">
      <c r="A234" s="21"/>
      <c r="B234" s="42" t="s">
        <v>86</v>
      </c>
      <c r="C234" s="10"/>
      <c r="D234" s="15"/>
      <c r="E234" s="39"/>
      <c r="F234" s="15"/>
    </row>
    <row r="235" spans="1:6" ht="49.5">
      <c r="A235" s="21"/>
      <c r="B235" s="42" t="s">
        <v>87</v>
      </c>
      <c r="C235" s="10"/>
      <c r="D235" s="15"/>
      <c r="E235" s="39"/>
      <c r="F235" s="15"/>
    </row>
    <row r="236" spans="1:6" ht="66">
      <c r="A236" s="21" t="s">
        <v>10</v>
      </c>
      <c r="B236" s="42" t="s">
        <v>91</v>
      </c>
      <c r="C236" s="10"/>
      <c r="D236" s="15">
        <v>0</v>
      </c>
      <c r="E236" s="39">
        <v>0</v>
      </c>
      <c r="F236" s="15">
        <f>+E236*$D236</f>
        <v>0</v>
      </c>
    </row>
    <row r="237" spans="1:6" ht="16.5">
      <c r="A237" s="21"/>
      <c r="B237" s="42"/>
      <c r="C237" s="10"/>
      <c r="D237" s="15"/>
      <c r="E237" s="39"/>
      <c r="F237" s="15"/>
    </row>
    <row r="238" spans="1:6" ht="49.5">
      <c r="A238" s="21" t="s">
        <v>18</v>
      </c>
      <c r="B238" s="54" t="s">
        <v>336</v>
      </c>
      <c r="C238" s="10" t="s">
        <v>1</v>
      </c>
      <c r="D238" s="15">
        <v>80</v>
      </c>
      <c r="E238" s="39">
        <v>0</v>
      </c>
      <c r="F238" s="15">
        <f>+E238*$D238</f>
        <v>0</v>
      </c>
    </row>
    <row r="239" spans="1:6" ht="16.5">
      <c r="A239" s="21"/>
      <c r="B239" s="54"/>
      <c r="C239" s="10"/>
      <c r="D239" s="15"/>
      <c r="E239" s="39"/>
      <c r="F239" s="15"/>
    </row>
    <row r="240" spans="1:6" ht="49.5">
      <c r="A240" s="21" t="s">
        <v>11</v>
      </c>
      <c r="B240" s="54" t="s">
        <v>335</v>
      </c>
      <c r="C240" s="10" t="s">
        <v>1</v>
      </c>
      <c r="D240" s="15">
        <v>0</v>
      </c>
      <c r="E240" s="39">
        <v>0</v>
      </c>
      <c r="F240" s="15"/>
    </row>
    <row r="241" spans="1:6" ht="16.5">
      <c r="A241" s="21"/>
      <c r="B241" s="8"/>
      <c r="C241" s="10"/>
      <c r="D241" s="15"/>
      <c r="E241" s="39"/>
      <c r="F241" s="15"/>
    </row>
    <row r="242" spans="1:6" ht="33">
      <c r="A242" s="21" t="s">
        <v>12</v>
      </c>
      <c r="B242" s="42" t="s">
        <v>88</v>
      </c>
      <c r="C242" s="10" t="s">
        <v>1</v>
      </c>
      <c r="D242" s="15">
        <f>SUM(D11:D16)</f>
        <v>2337.4284</v>
      </c>
      <c r="E242" s="39">
        <v>0</v>
      </c>
      <c r="F242" s="15">
        <f>+E242*$D242</f>
        <v>0</v>
      </c>
    </row>
    <row r="243" spans="1:6" ht="16.5">
      <c r="A243" s="21"/>
      <c r="B243" s="42"/>
      <c r="C243" s="10"/>
      <c r="D243" s="15"/>
      <c r="E243" s="39"/>
      <c r="F243" s="15"/>
    </row>
    <row r="244" spans="1:6" ht="17.25" thickBot="1">
      <c r="A244" s="21" t="s">
        <v>13</v>
      </c>
      <c r="B244" s="47" t="s">
        <v>90</v>
      </c>
      <c r="C244" s="14" t="s">
        <v>42</v>
      </c>
      <c r="D244" s="28">
        <v>1</v>
      </c>
      <c r="E244" s="36">
        <v>0</v>
      </c>
      <c r="F244" s="28">
        <f>+E244*$D244</f>
        <v>0</v>
      </c>
    </row>
    <row r="245" spans="1:6" ht="17.25" thickTop="1">
      <c r="A245" s="10"/>
      <c r="B245" s="134" t="s">
        <v>296</v>
      </c>
      <c r="C245" s="134"/>
      <c r="D245" s="10"/>
      <c r="E245" s="10"/>
      <c r="F245" s="37">
        <f>SUM(F201:F244)</f>
        <v>0</v>
      </c>
    </row>
  </sheetData>
  <sheetProtection/>
  <mergeCells count="9">
    <mergeCell ref="C8:E8"/>
    <mergeCell ref="B245:C245"/>
    <mergeCell ref="B1:E1"/>
    <mergeCell ref="B2:E2"/>
    <mergeCell ref="C3:E3"/>
    <mergeCell ref="C4:E4"/>
    <mergeCell ref="C5:E5"/>
    <mergeCell ref="C6:E6"/>
    <mergeCell ref="C7:E7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8" r:id="rId3"/>
  <headerFooter alignWithMargins="0">
    <oddHeader>&amp;L&amp;"Arial Narrow,Navadno"&amp;8DETAJL infrastruktura d.o.o., Na produ 13, Vipava&amp;C&amp;"Arial Narrow,Navadno"&amp;8Rekonstrukcija komunalne infrastrukture za
 Vilharjevo ulico v Ajdovščini&amp;R&amp;"Arial Narrow,Navadno"&amp;8vodovod</oddHeader>
  </headerFooter>
  <rowBreaks count="6" manualBreakCount="6">
    <brk id="8" max="255" man="1"/>
    <brk id="30" max="255" man="1"/>
    <brk id="50" max="255" man="1"/>
    <brk id="67" max="255" man="1"/>
    <brk id="199" max="255" man="1"/>
    <brk id="22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2:G107"/>
  <sheetViews>
    <sheetView workbookViewId="0" topLeftCell="A1">
      <selection activeCell="B40" sqref="B40"/>
    </sheetView>
  </sheetViews>
  <sheetFormatPr defaultColWidth="8.8515625" defaultRowHeight="15"/>
  <cols>
    <col min="1" max="1" width="5.8515625" style="62" customWidth="1"/>
    <col min="2" max="2" width="71.7109375" style="63" customWidth="1"/>
    <col min="3" max="3" width="3.421875" style="64" customWidth="1"/>
    <col min="4" max="4" width="10.28125" style="65" customWidth="1"/>
    <col min="5" max="5" width="10.8515625" style="64" customWidth="1"/>
    <col min="6" max="6" width="11.421875" style="66" customWidth="1"/>
    <col min="7" max="7" width="15.140625" style="66" customWidth="1"/>
    <col min="8" max="16384" width="8.8515625" style="67" customWidth="1"/>
  </cols>
  <sheetData>
    <row r="2" spans="2:5" ht="34.5" customHeight="1">
      <c r="B2" s="136" t="s">
        <v>347</v>
      </c>
      <c r="C2" s="136"/>
      <c r="D2" s="136"/>
      <c r="E2" s="136"/>
    </row>
    <row r="3" spans="2:5" ht="45" customHeight="1">
      <c r="B3" s="136" t="s">
        <v>348</v>
      </c>
      <c r="C3" s="136"/>
      <c r="D3" s="136"/>
      <c r="E3" s="136"/>
    </row>
    <row r="4" spans="2:5" ht="17.25" customHeight="1">
      <c r="B4" s="68"/>
      <c r="C4" s="68"/>
      <c r="D4" s="68"/>
      <c r="E4" s="68"/>
    </row>
    <row r="5" spans="2:5" ht="17.25" customHeight="1">
      <c r="B5" s="68"/>
      <c r="C5" s="68"/>
      <c r="D5" s="68"/>
      <c r="E5" s="68"/>
    </row>
    <row r="6" spans="2:5" ht="17.25" customHeight="1">
      <c r="B6" s="68"/>
      <c r="C6" s="68"/>
      <c r="D6" s="68"/>
      <c r="E6" s="68"/>
    </row>
    <row r="7" spans="2:5" ht="17.25" customHeight="1">
      <c r="B7" s="68"/>
      <c r="C7" s="68"/>
      <c r="D7" s="68"/>
      <c r="E7" s="68"/>
    </row>
    <row r="8" spans="2:5" ht="17.25" customHeight="1">
      <c r="B8" s="68"/>
      <c r="C8" s="68"/>
      <c r="D8" s="68"/>
      <c r="E8" s="68"/>
    </row>
    <row r="9" spans="2:5" ht="17.25" customHeight="1">
      <c r="B9" s="68"/>
      <c r="C9" s="68"/>
      <c r="D9" s="68"/>
      <c r="E9" s="68"/>
    </row>
    <row r="10" spans="2:5" ht="17.25" customHeight="1">
      <c r="B10" s="68"/>
      <c r="C10" s="68"/>
      <c r="D10" s="68"/>
      <c r="E10" s="68"/>
    </row>
    <row r="11" spans="2:5" ht="17.25" customHeight="1">
      <c r="B11" s="68"/>
      <c r="C11" s="68"/>
      <c r="D11" s="68"/>
      <c r="E11" s="68"/>
    </row>
    <row r="12" spans="2:5" ht="17.25" customHeight="1">
      <c r="B12" s="68" t="s">
        <v>349</v>
      </c>
      <c r="C12" s="68"/>
      <c r="D12" s="68"/>
      <c r="E12" s="68"/>
    </row>
    <row r="13" spans="2:5" ht="17.25" customHeight="1">
      <c r="B13" s="68"/>
      <c r="C13" s="68"/>
      <c r="D13" s="68"/>
      <c r="E13" s="68"/>
    </row>
    <row r="14" spans="1:5" ht="33.75" customHeight="1">
      <c r="A14" s="69" t="s">
        <v>350</v>
      </c>
      <c r="B14" s="70" t="s">
        <v>351</v>
      </c>
      <c r="C14" s="68"/>
      <c r="D14" s="68"/>
      <c r="E14" s="68"/>
    </row>
    <row r="15" spans="1:5" ht="17.25" customHeight="1">
      <c r="A15" s="69"/>
      <c r="B15" s="69"/>
      <c r="C15" s="68"/>
      <c r="D15" s="68"/>
      <c r="E15" s="68"/>
    </row>
    <row r="16" spans="2:5" ht="17.25" customHeight="1">
      <c r="B16" s="68"/>
      <c r="C16" s="68"/>
      <c r="D16" s="68"/>
      <c r="E16" s="68"/>
    </row>
    <row r="17" spans="1:5" ht="17.25" customHeight="1">
      <c r="A17" s="69" t="s">
        <v>352</v>
      </c>
      <c r="B17" s="69" t="s">
        <v>353</v>
      </c>
      <c r="C17" s="68"/>
      <c r="D17" s="68"/>
      <c r="E17" s="68"/>
    </row>
    <row r="18" spans="1:7" ht="17.25" customHeight="1">
      <c r="A18" s="69" t="s">
        <v>120</v>
      </c>
      <c r="B18" s="69" t="s">
        <v>354</v>
      </c>
      <c r="C18" s="68"/>
      <c r="D18" s="68"/>
      <c r="E18" s="68"/>
      <c r="G18" s="66">
        <f>G73</f>
        <v>0</v>
      </c>
    </row>
    <row r="19" spans="1:7" ht="17.25" customHeight="1">
      <c r="A19" s="69" t="s">
        <v>130</v>
      </c>
      <c r="B19" s="71" t="s">
        <v>355</v>
      </c>
      <c r="C19" s="68"/>
      <c r="D19" s="68"/>
      <c r="E19" s="68"/>
      <c r="G19" s="66">
        <f>G107</f>
        <v>0</v>
      </c>
    </row>
    <row r="20" spans="1:5" ht="17.25" customHeight="1">
      <c r="A20" s="69"/>
      <c r="B20" s="70"/>
      <c r="C20" s="68"/>
      <c r="D20" s="68"/>
      <c r="E20" s="68"/>
    </row>
    <row r="21" spans="1:5" ht="17.25" customHeight="1">
      <c r="A21" s="69"/>
      <c r="B21" s="69"/>
      <c r="C21" s="68"/>
      <c r="D21" s="68"/>
      <c r="E21" s="68"/>
    </row>
    <row r="22" spans="1:7" ht="15.75">
      <c r="A22" s="72" t="s">
        <v>356</v>
      </c>
      <c r="B22" s="73" t="s">
        <v>357</v>
      </c>
      <c r="C22" s="74"/>
      <c r="D22" s="75"/>
      <c r="E22" s="76"/>
      <c r="F22" s="77"/>
      <c r="G22" s="77">
        <f>SUM(G15:G20)</f>
        <v>0</v>
      </c>
    </row>
    <row r="25" ht="14.25" customHeight="1"/>
    <row r="26" spans="2:7" ht="15.75">
      <c r="B26" s="70"/>
      <c r="D26" s="78"/>
      <c r="E26" s="79"/>
      <c r="F26" s="80"/>
      <c r="G26" s="80"/>
    </row>
    <row r="27" spans="2:7" ht="15.75">
      <c r="B27" s="70"/>
      <c r="D27" s="78"/>
      <c r="E27" s="79"/>
      <c r="F27" s="80"/>
      <c r="G27" s="80"/>
    </row>
    <row r="28" spans="1:7" ht="23.25" customHeight="1">
      <c r="A28" s="69" t="s">
        <v>352</v>
      </c>
      <c r="B28" s="87" t="s">
        <v>353</v>
      </c>
      <c r="D28" s="81" t="s">
        <v>358</v>
      </c>
      <c r="E28" s="82" t="s">
        <v>359</v>
      </c>
      <c r="F28" s="83" t="s">
        <v>360</v>
      </c>
      <c r="G28" s="83" t="s">
        <v>340</v>
      </c>
    </row>
    <row r="29" spans="1:5" ht="18">
      <c r="A29" s="69"/>
      <c r="B29" s="87"/>
      <c r="D29" s="88"/>
      <c r="E29" s="89"/>
    </row>
    <row r="30" spans="2:5" ht="12.75">
      <c r="B30" s="64"/>
      <c r="D30" s="88"/>
      <c r="E30" s="89"/>
    </row>
    <row r="31" spans="1:6" ht="15.75">
      <c r="A31" s="69"/>
      <c r="B31" s="69" t="s">
        <v>362</v>
      </c>
      <c r="C31" s="84"/>
      <c r="D31" s="90"/>
      <c r="E31" s="91"/>
      <c r="F31" s="92"/>
    </row>
    <row r="32" spans="1:6" ht="15.75">
      <c r="A32" s="69"/>
      <c r="B32" s="69"/>
      <c r="C32" s="84"/>
      <c r="D32" s="90"/>
      <c r="E32" s="91"/>
      <c r="F32" s="92"/>
    </row>
    <row r="33" spans="1:6" ht="15.75">
      <c r="A33" s="69" t="s">
        <v>361</v>
      </c>
      <c r="B33" s="69" t="s">
        <v>364</v>
      </c>
      <c r="C33" s="84"/>
      <c r="D33" s="90"/>
      <c r="E33" s="91"/>
      <c r="F33" s="92"/>
    </row>
    <row r="34" spans="1:6" ht="15.75">
      <c r="A34" s="69"/>
      <c r="B34" s="69"/>
      <c r="C34" s="84"/>
      <c r="D34" s="90"/>
      <c r="E34" s="91"/>
      <c r="F34" s="92"/>
    </row>
    <row r="35" spans="1:6" ht="15.75">
      <c r="A35" s="69"/>
      <c r="B35" s="69"/>
      <c r="C35" s="84"/>
      <c r="D35" s="90"/>
      <c r="E35" s="91"/>
      <c r="F35" s="92"/>
    </row>
    <row r="36" spans="1:7" ht="15.75">
      <c r="A36" s="69" t="s">
        <v>2</v>
      </c>
      <c r="B36" s="93" t="s">
        <v>365</v>
      </c>
      <c r="C36" s="84"/>
      <c r="D36" s="94" t="s">
        <v>1</v>
      </c>
      <c r="E36" s="95">
        <v>660</v>
      </c>
      <c r="F36" s="92">
        <v>0</v>
      </c>
      <c r="G36" s="66">
        <f>+E36*F36</f>
        <v>0</v>
      </c>
    </row>
    <row r="37" spans="1:6" ht="15.75">
      <c r="A37" s="69"/>
      <c r="B37" s="84"/>
      <c r="C37" s="84"/>
      <c r="D37" s="94"/>
      <c r="E37" s="95"/>
      <c r="F37" s="92"/>
    </row>
    <row r="38" spans="1:6" ht="15.75">
      <c r="A38" s="69"/>
      <c r="B38" s="84"/>
      <c r="C38" s="84"/>
      <c r="D38" s="94"/>
      <c r="E38" s="95"/>
      <c r="F38" s="92"/>
    </row>
    <row r="39" spans="1:7" ht="15.75">
      <c r="A39" s="69" t="s">
        <v>4</v>
      </c>
      <c r="B39" s="84" t="s">
        <v>366</v>
      </c>
      <c r="C39" s="84"/>
      <c r="D39" s="94" t="s">
        <v>1</v>
      </c>
      <c r="E39" s="95">
        <v>660</v>
      </c>
      <c r="F39" s="92">
        <v>0</v>
      </c>
      <c r="G39" s="66">
        <f>+E39*F39</f>
        <v>0</v>
      </c>
    </row>
    <row r="40" spans="1:6" ht="15.75">
      <c r="A40" s="69"/>
      <c r="B40" s="84"/>
      <c r="C40" s="84"/>
      <c r="D40" s="94"/>
      <c r="E40" s="95"/>
      <c r="F40" s="92"/>
    </row>
    <row r="41" spans="1:7" ht="15.75">
      <c r="A41" s="69" t="s">
        <v>5</v>
      </c>
      <c r="B41" s="93" t="s">
        <v>367</v>
      </c>
      <c r="C41" s="84"/>
      <c r="D41" s="94" t="s">
        <v>3</v>
      </c>
      <c r="E41" s="95">
        <v>18</v>
      </c>
      <c r="F41" s="92">
        <v>0</v>
      </c>
      <c r="G41" s="66">
        <f>+E41*F41</f>
        <v>0</v>
      </c>
    </row>
    <row r="42" spans="1:6" ht="15.75">
      <c r="A42" s="69"/>
      <c r="B42" s="93"/>
      <c r="C42" s="84"/>
      <c r="D42" s="94"/>
      <c r="E42" s="95"/>
      <c r="F42" s="92"/>
    </row>
    <row r="43" spans="1:6" ht="15.75">
      <c r="A43" s="69"/>
      <c r="B43" s="93"/>
      <c r="C43" s="84"/>
      <c r="D43" s="94"/>
      <c r="E43" s="95"/>
      <c r="F43" s="92"/>
    </row>
    <row r="44" spans="1:7" ht="30">
      <c r="A44" s="69" t="s">
        <v>6</v>
      </c>
      <c r="B44" s="93" t="s">
        <v>368</v>
      </c>
      <c r="C44" s="84"/>
      <c r="D44" s="94" t="s">
        <v>3</v>
      </c>
      <c r="E44" s="95">
        <v>18</v>
      </c>
      <c r="F44" s="92">
        <v>0</v>
      </c>
      <c r="G44" s="66">
        <f>+E44*F44</f>
        <v>0</v>
      </c>
    </row>
    <row r="45" spans="1:6" ht="15.75">
      <c r="A45" s="69"/>
      <c r="B45" s="93"/>
      <c r="C45" s="84"/>
      <c r="D45" s="94"/>
      <c r="E45" s="95"/>
      <c r="F45" s="92"/>
    </row>
    <row r="46" spans="1:7" ht="51" customHeight="1">
      <c r="A46" s="69" t="s">
        <v>8</v>
      </c>
      <c r="B46" s="93" t="s">
        <v>369</v>
      </c>
      <c r="C46" s="84"/>
      <c r="D46" s="94" t="s">
        <v>1</v>
      </c>
      <c r="E46" s="95">
        <v>0</v>
      </c>
      <c r="F46" s="92">
        <v>0</v>
      </c>
      <c r="G46" s="66">
        <f>+E46*F46</f>
        <v>0</v>
      </c>
    </row>
    <row r="47" spans="1:6" ht="15.75">
      <c r="A47" s="69"/>
      <c r="B47" s="93"/>
      <c r="C47" s="84"/>
      <c r="D47" s="94"/>
      <c r="E47" s="95"/>
      <c r="F47" s="92"/>
    </row>
    <row r="48" spans="1:7" ht="15.75">
      <c r="A48" s="69" t="s">
        <v>9</v>
      </c>
      <c r="B48" s="93" t="s">
        <v>370</v>
      </c>
      <c r="C48" s="84"/>
      <c r="D48" s="94" t="s">
        <v>3</v>
      </c>
      <c r="E48" s="95">
        <v>14</v>
      </c>
      <c r="F48" s="92">
        <v>0</v>
      </c>
      <c r="G48" s="66">
        <f>+E48*F48</f>
        <v>0</v>
      </c>
    </row>
    <row r="49" spans="1:6" ht="15.75">
      <c r="A49" s="69"/>
      <c r="B49" s="93"/>
      <c r="C49" s="84"/>
      <c r="D49" s="94"/>
      <c r="E49" s="95"/>
      <c r="F49" s="92"/>
    </row>
    <row r="50" spans="1:7" ht="67.5" customHeight="1">
      <c r="A50" s="69" t="s">
        <v>10</v>
      </c>
      <c r="B50" s="93" t="s">
        <v>371</v>
      </c>
      <c r="C50" s="84"/>
      <c r="D50" s="94" t="s">
        <v>1</v>
      </c>
      <c r="E50" s="95">
        <v>30</v>
      </c>
      <c r="F50" s="92">
        <v>0</v>
      </c>
      <c r="G50" s="66">
        <f>+E50*F50</f>
        <v>0</v>
      </c>
    </row>
    <row r="51" spans="1:6" ht="15.75">
      <c r="A51" s="69"/>
      <c r="B51" s="93"/>
      <c r="C51" s="84"/>
      <c r="D51" s="94"/>
      <c r="E51" s="95"/>
      <c r="F51" s="92"/>
    </row>
    <row r="52" spans="1:7" ht="54" customHeight="1">
      <c r="A52" s="69" t="s">
        <v>18</v>
      </c>
      <c r="B52" s="93" t="s">
        <v>372</v>
      </c>
      <c r="C52" s="84"/>
      <c r="D52" s="94" t="s">
        <v>1</v>
      </c>
      <c r="E52" s="95">
        <v>630</v>
      </c>
      <c r="F52" s="92">
        <v>0</v>
      </c>
      <c r="G52" s="66">
        <f>+E52*F52</f>
        <v>0</v>
      </c>
    </row>
    <row r="53" spans="1:6" ht="15.75">
      <c r="A53" s="69"/>
      <c r="B53" s="93"/>
      <c r="C53" s="84"/>
      <c r="D53" s="94"/>
      <c r="E53" s="95"/>
      <c r="F53" s="92"/>
    </row>
    <row r="54" spans="1:7" ht="15.75">
      <c r="A54" s="69" t="s">
        <v>12</v>
      </c>
      <c r="B54" s="93" t="s">
        <v>373</v>
      </c>
      <c r="C54" s="84"/>
      <c r="D54" s="94" t="s">
        <v>1</v>
      </c>
      <c r="E54" s="95">
        <v>27</v>
      </c>
      <c r="F54" s="92">
        <v>0</v>
      </c>
      <c r="G54" s="66">
        <f>+E54*F54</f>
        <v>0</v>
      </c>
    </row>
    <row r="55" spans="1:6" ht="15.75">
      <c r="A55" s="69"/>
      <c r="B55" s="93"/>
      <c r="C55" s="84"/>
      <c r="D55" s="94"/>
      <c r="E55" s="95"/>
      <c r="F55" s="92"/>
    </row>
    <row r="56" spans="1:7" ht="15.75">
      <c r="A56" s="69" t="s">
        <v>19</v>
      </c>
      <c r="B56" s="93" t="s">
        <v>374</v>
      </c>
      <c r="C56" s="84"/>
      <c r="D56" s="94" t="s">
        <v>339</v>
      </c>
      <c r="E56" s="95">
        <v>28</v>
      </c>
      <c r="F56" s="92">
        <v>0</v>
      </c>
      <c r="G56" s="66">
        <f>+E56*F56</f>
        <v>0</v>
      </c>
    </row>
    <row r="57" spans="1:6" ht="15.75">
      <c r="A57" s="69"/>
      <c r="B57" s="93"/>
      <c r="C57" s="84"/>
      <c r="D57" s="94"/>
      <c r="E57" s="95"/>
      <c r="F57" s="92"/>
    </row>
    <row r="58" spans="1:7" ht="54.75" customHeight="1">
      <c r="A58" s="69" t="s">
        <v>75</v>
      </c>
      <c r="B58" s="96" t="s">
        <v>375</v>
      </c>
      <c r="C58" s="84"/>
      <c r="D58" s="97" t="s">
        <v>3</v>
      </c>
      <c r="E58" s="98">
        <v>18</v>
      </c>
      <c r="F58" s="92">
        <v>0</v>
      </c>
      <c r="G58" s="66">
        <f>+E58*F58</f>
        <v>0</v>
      </c>
    </row>
    <row r="59" spans="1:6" ht="15.75">
      <c r="A59" s="69"/>
      <c r="B59" s="93"/>
      <c r="C59" s="84"/>
      <c r="D59" s="94"/>
      <c r="E59" s="95"/>
      <c r="F59" s="92"/>
    </row>
    <row r="60" spans="1:7" ht="15.75">
      <c r="A60" s="69" t="s">
        <v>77</v>
      </c>
      <c r="B60" s="96" t="s">
        <v>376</v>
      </c>
      <c r="C60" s="84"/>
      <c r="D60" s="90" t="s">
        <v>42</v>
      </c>
      <c r="E60" s="95">
        <v>18</v>
      </c>
      <c r="F60" s="92">
        <v>0</v>
      </c>
      <c r="G60" s="66">
        <f>+E60*F60</f>
        <v>0</v>
      </c>
    </row>
    <row r="61" spans="1:6" ht="15.75">
      <c r="A61" s="69"/>
      <c r="B61" s="93"/>
      <c r="C61" s="84"/>
      <c r="D61" s="94"/>
      <c r="E61" s="95"/>
      <c r="F61" s="92"/>
    </row>
    <row r="62" spans="1:6" ht="15.75">
      <c r="A62" s="69" t="s">
        <v>79</v>
      </c>
      <c r="B62" s="84" t="s">
        <v>377</v>
      </c>
      <c r="C62" s="84"/>
      <c r="D62" s="94"/>
      <c r="E62" s="93"/>
      <c r="F62" s="92"/>
    </row>
    <row r="63" spans="1:7" ht="15.75">
      <c r="A63" s="69"/>
      <c r="B63" s="84" t="s">
        <v>378</v>
      </c>
      <c r="C63" s="84"/>
      <c r="D63" s="94" t="s">
        <v>1</v>
      </c>
      <c r="E63" s="93">
        <v>660</v>
      </c>
      <c r="F63" s="92">
        <v>0</v>
      </c>
      <c r="G63" s="66">
        <f>+E63*F63</f>
        <v>0</v>
      </c>
    </row>
    <row r="64" spans="1:6" ht="15.75">
      <c r="A64" s="69"/>
      <c r="B64" s="84"/>
      <c r="C64" s="84"/>
      <c r="D64" s="94"/>
      <c r="E64" s="93"/>
      <c r="F64" s="92"/>
    </row>
    <row r="65" spans="1:7" ht="15.75">
      <c r="A65" s="69" t="s">
        <v>135</v>
      </c>
      <c r="B65" s="84" t="s">
        <v>379</v>
      </c>
      <c r="C65" s="84"/>
      <c r="D65" s="94" t="s">
        <v>1</v>
      </c>
      <c r="E65" s="93">
        <v>660</v>
      </c>
      <c r="F65" s="92">
        <v>0</v>
      </c>
      <c r="G65" s="66">
        <f>+E65*F65</f>
        <v>0</v>
      </c>
    </row>
    <row r="66" spans="1:6" ht="15.75">
      <c r="A66" s="69"/>
      <c r="B66" s="84" t="s">
        <v>380</v>
      </c>
      <c r="C66" s="84"/>
      <c r="D66" s="84"/>
      <c r="E66" s="84"/>
      <c r="F66" s="92"/>
    </row>
    <row r="67" spans="1:7" ht="15.75">
      <c r="A67" s="69" t="s">
        <v>136</v>
      </c>
      <c r="B67" s="99" t="s">
        <v>381</v>
      </c>
      <c r="C67" s="84"/>
      <c r="D67" s="100">
        <v>0.05</v>
      </c>
      <c r="E67" s="101">
        <f>SUM(G29:G66)</f>
        <v>0</v>
      </c>
      <c r="F67" s="92">
        <v>0</v>
      </c>
      <c r="G67" s="66">
        <f>+E67*F67</f>
        <v>0</v>
      </c>
    </row>
    <row r="68" spans="1:6" ht="15.75">
      <c r="A68" s="69"/>
      <c r="B68" s="99"/>
      <c r="C68" s="84"/>
      <c r="D68" s="100"/>
      <c r="E68" s="102"/>
      <c r="F68" s="92"/>
    </row>
    <row r="69" spans="1:7" ht="15.75">
      <c r="A69" s="69" t="s">
        <v>137</v>
      </c>
      <c r="B69" s="84" t="s">
        <v>382</v>
      </c>
      <c r="C69" s="84"/>
      <c r="D69" s="94" t="s">
        <v>3</v>
      </c>
      <c r="E69" s="93">
        <v>12</v>
      </c>
      <c r="F69" s="92">
        <v>0</v>
      </c>
      <c r="G69" s="66">
        <f>+E69*F69</f>
        <v>0</v>
      </c>
    </row>
    <row r="70" spans="1:6" ht="15.75">
      <c r="A70" s="69"/>
      <c r="B70" s="99"/>
      <c r="C70" s="84"/>
      <c r="D70" s="100"/>
      <c r="E70" s="102"/>
      <c r="F70" s="92"/>
    </row>
    <row r="71" spans="1:7" ht="15.75">
      <c r="A71" s="69" t="s">
        <v>138</v>
      </c>
      <c r="B71" s="99" t="s">
        <v>383</v>
      </c>
      <c r="C71" s="84"/>
      <c r="D71" s="103" t="s">
        <v>42</v>
      </c>
      <c r="E71" s="104">
        <v>1</v>
      </c>
      <c r="F71" s="92">
        <v>0</v>
      </c>
      <c r="G71" s="66">
        <f>+E71*F71</f>
        <v>0</v>
      </c>
    </row>
    <row r="72" spans="1:6" ht="15.75">
      <c r="A72" s="69"/>
      <c r="B72" s="99"/>
      <c r="C72" s="84"/>
      <c r="D72" s="103"/>
      <c r="E72" s="104"/>
      <c r="F72" s="92"/>
    </row>
    <row r="73" spans="1:7" ht="20.25" customHeight="1">
      <c r="A73" s="105" t="s">
        <v>356</v>
      </c>
      <c r="B73" s="106" t="s">
        <v>384</v>
      </c>
      <c r="C73" s="107"/>
      <c r="D73" s="107"/>
      <c r="E73" s="106"/>
      <c r="F73" s="85"/>
      <c r="G73" s="86">
        <f>SUM(G34:G72)</f>
        <v>0</v>
      </c>
    </row>
    <row r="74" spans="1:6" ht="15">
      <c r="A74" s="108"/>
      <c r="B74" s="109"/>
      <c r="C74" s="65"/>
      <c r="D74" s="110"/>
      <c r="E74" s="111"/>
      <c r="F74" s="92"/>
    </row>
    <row r="75" spans="1:7" ht="28.5">
      <c r="A75" s="108"/>
      <c r="B75" s="112"/>
      <c r="C75" s="65"/>
      <c r="D75" s="113" t="s">
        <v>358</v>
      </c>
      <c r="E75" s="114" t="s">
        <v>359</v>
      </c>
      <c r="F75" s="115" t="s">
        <v>360</v>
      </c>
      <c r="G75" s="116" t="s">
        <v>340</v>
      </c>
    </row>
    <row r="76" spans="1:6" ht="15.75">
      <c r="A76" s="69" t="s">
        <v>385</v>
      </c>
      <c r="B76" s="71" t="s">
        <v>386</v>
      </c>
      <c r="C76" s="84"/>
      <c r="D76" s="94"/>
      <c r="E76" s="95"/>
      <c r="F76" s="101"/>
    </row>
    <row r="77" spans="1:6" ht="15.75">
      <c r="A77" s="69"/>
      <c r="B77" s="71"/>
      <c r="C77" s="84"/>
      <c r="D77" s="94"/>
      <c r="E77" s="95"/>
      <c r="F77" s="101"/>
    </row>
    <row r="78" spans="1:6" ht="15.75">
      <c r="A78" s="69"/>
      <c r="B78" s="93"/>
      <c r="C78" s="84"/>
      <c r="D78" s="117"/>
      <c r="E78" s="95"/>
      <c r="F78" s="101"/>
    </row>
    <row r="79" spans="1:7" ht="72.75" customHeight="1">
      <c r="A79" s="69" t="s">
        <v>2</v>
      </c>
      <c r="B79" s="118" t="s">
        <v>387</v>
      </c>
      <c r="C79" s="84"/>
      <c r="D79" s="90" t="s">
        <v>42</v>
      </c>
      <c r="E79" s="95">
        <v>18</v>
      </c>
      <c r="F79" s="101">
        <v>0</v>
      </c>
      <c r="G79" s="66">
        <f>+E79*F79</f>
        <v>0</v>
      </c>
    </row>
    <row r="80" spans="1:6" ht="15.75">
      <c r="A80" s="69"/>
      <c r="B80" s="93"/>
      <c r="C80" s="84"/>
      <c r="D80" s="94"/>
      <c r="E80" s="91"/>
      <c r="F80" s="101"/>
    </row>
    <row r="81" spans="1:7" ht="24" customHeight="1">
      <c r="A81" s="69" t="s">
        <v>4</v>
      </c>
      <c r="B81" s="93" t="s">
        <v>388</v>
      </c>
      <c r="C81" s="84"/>
      <c r="D81" s="119" t="s">
        <v>42</v>
      </c>
      <c r="E81" s="120">
        <v>1</v>
      </c>
      <c r="F81" s="101">
        <v>0</v>
      </c>
      <c r="G81" s="66">
        <f>+E81*F81</f>
        <v>0</v>
      </c>
    </row>
    <row r="82" spans="1:6" ht="15.75">
      <c r="A82" s="69"/>
      <c r="B82" s="93"/>
      <c r="C82" s="84"/>
      <c r="D82" s="119"/>
      <c r="E82" s="120"/>
      <c r="F82" s="101"/>
    </row>
    <row r="83" spans="1:7" ht="14.25" customHeight="1">
      <c r="A83" s="69" t="s">
        <v>5</v>
      </c>
      <c r="B83" s="84" t="s">
        <v>389</v>
      </c>
      <c r="C83" s="84"/>
      <c r="D83" s="119" t="s">
        <v>3</v>
      </c>
      <c r="E83" s="120">
        <v>12</v>
      </c>
      <c r="F83" s="101">
        <v>0</v>
      </c>
      <c r="G83" s="66">
        <f>+E83*F83</f>
        <v>0</v>
      </c>
    </row>
    <row r="84" spans="1:6" ht="15.75">
      <c r="A84" s="69"/>
      <c r="B84" s="84"/>
      <c r="C84" s="84"/>
      <c r="D84" s="119"/>
      <c r="E84" s="120"/>
      <c r="F84" s="101"/>
    </row>
    <row r="85" spans="1:7" ht="16.5" customHeight="1">
      <c r="A85" s="69" t="s">
        <v>6</v>
      </c>
      <c r="B85" s="99" t="s">
        <v>390</v>
      </c>
      <c r="C85" s="84"/>
      <c r="D85" s="103" t="s">
        <v>1</v>
      </c>
      <c r="E85" s="104">
        <v>680</v>
      </c>
      <c r="F85" s="101">
        <v>0</v>
      </c>
      <c r="G85" s="66">
        <f>+E85*F85</f>
        <v>0</v>
      </c>
    </row>
    <row r="86" spans="1:6" ht="15.75">
      <c r="A86" s="69"/>
      <c r="B86" s="99"/>
      <c r="C86" s="84"/>
      <c r="D86" s="94"/>
      <c r="E86" s="98"/>
      <c r="F86" s="101"/>
    </row>
    <row r="87" spans="1:7" ht="17.25" customHeight="1">
      <c r="A87" s="69" t="s">
        <v>8</v>
      </c>
      <c r="B87" s="99" t="s">
        <v>391</v>
      </c>
      <c r="C87" s="84"/>
      <c r="D87" s="103" t="s">
        <v>1</v>
      </c>
      <c r="E87" s="104">
        <v>710</v>
      </c>
      <c r="F87" s="101">
        <v>0</v>
      </c>
      <c r="G87" s="66">
        <f>+E87*F87</f>
        <v>0</v>
      </c>
    </row>
    <row r="88" spans="1:6" ht="15.75">
      <c r="A88" s="69"/>
      <c r="B88" s="99"/>
      <c r="C88" s="84"/>
      <c r="D88" s="103"/>
      <c r="E88" s="104"/>
      <c r="F88" s="101"/>
    </row>
    <row r="89" spans="1:7" ht="20.25" customHeight="1">
      <c r="A89" s="69" t="s">
        <v>9</v>
      </c>
      <c r="B89" s="99" t="s">
        <v>392</v>
      </c>
      <c r="C89" s="84"/>
      <c r="D89" s="103" t="s">
        <v>1</v>
      </c>
      <c r="E89" s="104">
        <v>95</v>
      </c>
      <c r="F89" s="101">
        <v>0</v>
      </c>
      <c r="G89" s="66">
        <f>+E89*F89</f>
        <v>0</v>
      </c>
    </row>
    <row r="90" spans="1:6" ht="15.75">
      <c r="A90" s="69"/>
      <c r="B90" s="99"/>
      <c r="C90" s="84"/>
      <c r="D90" s="103"/>
      <c r="E90" s="104"/>
      <c r="F90" s="101"/>
    </row>
    <row r="91" spans="1:7" ht="15.75">
      <c r="A91" s="69" t="s">
        <v>10</v>
      </c>
      <c r="B91" s="99" t="s">
        <v>393</v>
      </c>
      <c r="C91" s="84"/>
      <c r="D91" s="94" t="s">
        <v>3</v>
      </c>
      <c r="E91" s="104">
        <v>136</v>
      </c>
      <c r="F91" s="101">
        <v>0</v>
      </c>
      <c r="G91" s="66">
        <f>+E91*F91</f>
        <v>0</v>
      </c>
    </row>
    <row r="92" spans="1:6" ht="15.75">
      <c r="A92" s="69"/>
      <c r="B92" s="99"/>
      <c r="C92" s="84"/>
      <c r="D92" s="97"/>
      <c r="E92" s="98"/>
      <c r="F92" s="101"/>
    </row>
    <row r="93" spans="1:7" ht="15.75">
      <c r="A93" s="69" t="s">
        <v>18</v>
      </c>
      <c r="B93" s="99" t="s">
        <v>394</v>
      </c>
      <c r="C93" s="84"/>
      <c r="D93" s="94" t="s">
        <v>3</v>
      </c>
      <c r="E93" s="104">
        <v>24</v>
      </c>
      <c r="F93" s="101">
        <v>0</v>
      </c>
      <c r="G93" s="66">
        <f>+E93*F93</f>
        <v>0</v>
      </c>
    </row>
    <row r="94" spans="1:6" ht="15.75">
      <c r="A94" s="69"/>
      <c r="B94" s="99"/>
      <c r="C94" s="84"/>
      <c r="D94" s="97"/>
      <c r="E94" s="98"/>
      <c r="F94" s="101"/>
    </row>
    <row r="95" spans="1:7" ht="18" customHeight="1">
      <c r="A95" s="69" t="s">
        <v>11</v>
      </c>
      <c r="B95" s="99" t="s">
        <v>395</v>
      </c>
      <c r="C95" s="84"/>
      <c r="D95" s="94" t="s">
        <v>3</v>
      </c>
      <c r="E95" s="104">
        <v>24</v>
      </c>
      <c r="F95" s="101">
        <v>0</v>
      </c>
      <c r="G95" s="66">
        <f>+E95*F95</f>
        <v>0</v>
      </c>
    </row>
    <row r="96" spans="1:6" ht="15.75">
      <c r="A96" s="69"/>
      <c r="B96" s="99"/>
      <c r="C96" s="84"/>
      <c r="D96" s="97"/>
      <c r="E96" s="98"/>
      <c r="F96" s="101"/>
    </row>
    <row r="97" spans="1:7" ht="15.75">
      <c r="A97" s="69" t="s">
        <v>12</v>
      </c>
      <c r="B97" s="99" t="s">
        <v>381</v>
      </c>
      <c r="C97" s="84"/>
      <c r="D97" s="100" t="s">
        <v>396</v>
      </c>
      <c r="E97" s="102">
        <v>0.03</v>
      </c>
      <c r="F97" s="101">
        <f>SUM(G77:G96)</f>
        <v>0</v>
      </c>
      <c r="G97" s="66">
        <f>+E97*F97</f>
        <v>0</v>
      </c>
    </row>
    <row r="98" spans="1:6" ht="15.75">
      <c r="A98" s="69"/>
      <c r="B98" s="93"/>
      <c r="C98" s="84"/>
      <c r="D98" s="121"/>
      <c r="E98" s="122"/>
      <c r="F98" s="101"/>
    </row>
    <row r="99" spans="1:7" ht="15.75">
      <c r="A99" s="69" t="s">
        <v>13</v>
      </c>
      <c r="B99" s="99" t="s">
        <v>397</v>
      </c>
      <c r="C99" s="84"/>
      <c r="D99" s="97" t="s">
        <v>42</v>
      </c>
      <c r="E99" s="98">
        <v>1</v>
      </c>
      <c r="F99" s="101">
        <v>0</v>
      </c>
      <c r="G99" s="66">
        <f>+E99*F99</f>
        <v>0</v>
      </c>
    </row>
    <row r="100" spans="1:6" ht="15.75">
      <c r="A100" s="69"/>
      <c r="B100" s="93"/>
      <c r="C100" s="84"/>
      <c r="D100" s="94"/>
      <c r="E100" s="95"/>
      <c r="F100" s="101"/>
    </row>
    <row r="101" spans="1:7" ht="15.75">
      <c r="A101" s="69" t="s">
        <v>19</v>
      </c>
      <c r="B101" s="93" t="s">
        <v>398</v>
      </c>
      <c r="C101" s="84"/>
      <c r="D101" s="94" t="s">
        <v>363</v>
      </c>
      <c r="E101" s="95">
        <v>3</v>
      </c>
      <c r="F101" s="101">
        <v>0</v>
      </c>
      <c r="G101" s="66">
        <f>+E101*F101</f>
        <v>0</v>
      </c>
    </row>
    <row r="102" spans="1:6" ht="15.75">
      <c r="A102" s="69"/>
      <c r="B102" s="93"/>
      <c r="C102" s="84"/>
      <c r="D102" s="123"/>
      <c r="E102" s="122"/>
      <c r="F102" s="101"/>
    </row>
    <row r="103" spans="1:7" ht="15.75">
      <c r="A103" s="69" t="s">
        <v>75</v>
      </c>
      <c r="B103" s="99" t="s">
        <v>399</v>
      </c>
      <c r="C103" s="84"/>
      <c r="D103" s="94" t="s">
        <v>396</v>
      </c>
      <c r="E103" s="102">
        <v>0.03</v>
      </c>
      <c r="F103" s="101">
        <f>SUM(G77:G101)</f>
        <v>0</v>
      </c>
      <c r="G103" s="66">
        <f>+E103*F103</f>
        <v>0</v>
      </c>
    </row>
    <row r="104" spans="1:6" ht="15.75">
      <c r="A104" s="69"/>
      <c r="B104" s="93"/>
      <c r="C104" s="84"/>
      <c r="D104" s="90"/>
      <c r="E104" s="91"/>
      <c r="F104" s="101"/>
    </row>
    <row r="105" spans="1:7" ht="30">
      <c r="A105" s="69" t="s">
        <v>77</v>
      </c>
      <c r="B105" s="93" t="s">
        <v>400</v>
      </c>
      <c r="C105" s="84"/>
      <c r="D105" s="84" t="s">
        <v>396</v>
      </c>
      <c r="E105" s="102">
        <v>0.02</v>
      </c>
      <c r="F105" s="101">
        <f>SUM(G76:G104)</f>
        <v>0</v>
      </c>
      <c r="G105" s="66">
        <f>+E105*F105</f>
        <v>0</v>
      </c>
    </row>
    <row r="106" spans="1:6" ht="15.75">
      <c r="A106" s="69"/>
      <c r="B106" s="84"/>
      <c r="C106" s="84"/>
      <c r="D106" s="90"/>
      <c r="E106" s="91"/>
      <c r="F106" s="101"/>
    </row>
    <row r="107" spans="1:7" ht="20.25" customHeight="1">
      <c r="A107" s="105"/>
      <c r="B107" s="106" t="s">
        <v>401</v>
      </c>
      <c r="C107" s="107"/>
      <c r="D107" s="107"/>
      <c r="E107" s="106"/>
      <c r="F107" s="124"/>
      <c r="G107" s="86">
        <f>SUM(G77:G106)</f>
        <v>0</v>
      </c>
    </row>
  </sheetData>
  <mergeCells count="2">
    <mergeCell ref="B2:E2"/>
    <mergeCell ref="B3:E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DETAJL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</dc:creator>
  <cp:keywords/>
  <dc:description/>
  <cp:lastModifiedBy>User</cp:lastModifiedBy>
  <cp:lastPrinted>2011-06-08T08:12:36Z</cp:lastPrinted>
  <dcterms:created xsi:type="dcterms:W3CDTF">2006-05-27T06:19:13Z</dcterms:created>
  <dcterms:modified xsi:type="dcterms:W3CDTF">2011-06-10T08:30:14Z</dcterms:modified>
  <cp:category/>
  <cp:version/>
  <cp:contentType/>
  <cp:contentStatus/>
</cp:coreProperties>
</file>