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15" yWindow="1485" windowWidth="16185" windowHeight="12630" activeTab="0"/>
  </bookViews>
  <sheets>
    <sheet name="rekapitulacija" sheetId="1" r:id="rId1"/>
    <sheet name="1 most" sheetId="2" r:id="rId2"/>
    <sheet name="2 struga" sheetId="3" r:id="rId3"/>
  </sheets>
  <definedNames>
    <definedName name="_xlnm.Print_Area" localSheetId="1">'1 most'!$A$1:$G$90</definedName>
    <definedName name="_xlnm.Print_Area" localSheetId="0">'rekapitulacija'!$A$1:$G$23</definedName>
    <definedName name="_xlnm.Print_Titles" localSheetId="1">'1 most'!$1:$3</definedName>
    <definedName name="_xlnm.Print_Titles" localSheetId="2">'2 struga'!$1:$3</definedName>
  </definedNames>
  <calcPr fullCalcOnLoad="1"/>
</workbook>
</file>

<file path=xl/sharedStrings.xml><?xml version="1.0" encoding="utf-8"?>
<sst xmlns="http://schemas.openxmlformats.org/spreadsheetml/2006/main" count="243" uniqueCount="121">
  <si>
    <t xml:space="preserve"> </t>
  </si>
  <si>
    <t>SKUPAJ:</t>
  </si>
  <si>
    <t xml:space="preserve">REKAPITULACIJA </t>
  </si>
  <si>
    <t>Št.</t>
  </si>
  <si>
    <t>Opis dela</t>
  </si>
  <si>
    <t>e.m.</t>
  </si>
  <si>
    <t>Količina</t>
  </si>
  <si>
    <t>cena / enoto</t>
  </si>
  <si>
    <t>Znesek / EUR</t>
  </si>
  <si>
    <t>PRIPRAVLJALNA DELA</t>
  </si>
  <si>
    <t>kos</t>
  </si>
  <si>
    <t>m2</t>
  </si>
  <si>
    <t>EUR</t>
  </si>
  <si>
    <t>ZEMELJSKA DELA</t>
  </si>
  <si>
    <t>m3</t>
  </si>
  <si>
    <t>Planiranje brežin ob mostu</t>
  </si>
  <si>
    <t>BETONSKA DELA</t>
  </si>
  <si>
    <t>Metličenje pohodne površine hodnika</t>
  </si>
  <si>
    <t>kg</t>
  </si>
  <si>
    <t>ZIDARSKA DELA</t>
  </si>
  <si>
    <t>Dobava in vgradnja granitnih robnikov 15/25 cm. Postavka vključuje polaganje robnikov v izravnalno malto in pripravo sider za vezanje robnikov v beton hodnika.</t>
  </si>
  <si>
    <t>m1</t>
  </si>
  <si>
    <t>TESARSKA DELA</t>
  </si>
  <si>
    <t>V ceni postavke je potrebno zajeti dobavo, montažo, demontažo in čiščenje opaža.
Potrebno je zajetu tudi vsa sredstva opiranja in vezanja opaža.</t>
  </si>
  <si>
    <t>Izdelava dvostranskega opaža krajnih opornikov in kril z vsemi pomožnimi deli.   V ceno je vključena tudi izdelava delovnih odrov, če so le-ti potrebni. Izvedba opaža za vidni beton na vidnih ploskvah.
(poševno zabetonirana ojačitev na stiku opornik - prekladna plošča)</t>
  </si>
  <si>
    <t>Izdelava opaža robnega venca.
Izvedba opaža za vidni beton na vidnih ploskvah.</t>
  </si>
  <si>
    <t>Trikotne letvice 3/3 za za vse zunanje robove.
(dobava in vgradnja materiala)</t>
  </si>
  <si>
    <t>HIDROIZOLACIJE IN ZGORNJI USTROJ</t>
  </si>
  <si>
    <t>Zatesnitev reže med robniki in asfaltom s trajno elastično zalivno zmesjo širine do 20mm. Zatesnitev se izvede samo v višini obrabnega sloja asfaltbetona.</t>
  </si>
  <si>
    <t xml:space="preserve">Zarezanje dilatacije med robnikom in robnim vencem širine 0,5 cm in zalitje s trajnoelastičnim kitom.           </t>
  </si>
  <si>
    <t>PROMETNA OPREMA CEST</t>
  </si>
  <si>
    <t>Dobava in vgradnja ploščic z letnico.</t>
  </si>
  <si>
    <t>2 Ureditev struge</t>
  </si>
  <si>
    <t>Pri odvozu iz gradbišča upoštevati tudi plačilo vseh komunalnih taks in drugih stroškov z deponiranjem.</t>
  </si>
  <si>
    <t>GRADBENA DELA</t>
  </si>
  <si>
    <t xml:space="preserve">V ceni vseh postavk zajeti vsa pomožna dela in material, vse prenose, napravo in vgradnjo betona. </t>
  </si>
  <si>
    <t>Pri izvajanju betonskih del je potrebno nujno upoštevati vsa navodila projektanta načrta gradbenih konstrukcij, ki so podana v njegovem tehničnem poročilu. Vse po detajlih projekta PZI.</t>
  </si>
  <si>
    <t>V ceni vseh postavk je potrebno zajeti vso potrebno delovno opremo.</t>
  </si>
  <si>
    <t>ZAVAROVALNA IN UREDITVENA DELA</t>
  </si>
  <si>
    <t>ZAKLJUČNA DELA</t>
  </si>
  <si>
    <t>Zatravitev površin s travnim semenom</t>
  </si>
  <si>
    <t>S K U P N A    R E K A P I T U L A C I J A</t>
  </si>
  <si>
    <t>SKUPAJ UREDITEV STRUGE</t>
  </si>
  <si>
    <t>SKUPAJ UREDITEV STRUGE Z DDV</t>
  </si>
  <si>
    <t>SKUPAJ MOST Z DDV</t>
  </si>
  <si>
    <t>Izdelava gradbenih profilov mostu, z obojestranskim zavarovanjem.</t>
  </si>
  <si>
    <t>Izkop gradbene jame v zemljini III.-IV. ktg do globine 5,0m z deponiranjem materiala na začasni deponiji.</t>
  </si>
  <si>
    <t>Planum temeljnih tal v zemljini IV. ktg. (temelji).</t>
  </si>
  <si>
    <t>Humuziranje brežine brez valjanja, v debelini do 15 cm, z zatravitvijo</t>
  </si>
  <si>
    <t>Zasip in utrjevanje po plasteh 30 cm (vgradljiv material z začasne deponije) - dovoz in vgradnja</t>
  </si>
  <si>
    <t xml:space="preserve">Izdelava podložnega betona pod temelji  in prehodnimi ploščami z betonom C 12/15 X0  prereza do 0,12 m3/m2,m1. 
(dobava in vgradnja materiala)                                                                                  </t>
  </si>
  <si>
    <t>Betoniranje AB konstrukcij C25/30  XC4 XD3 PV-II Dmax 32 prereza 0,12 - 0,30 m3/m2,m1
(prehodne plošče)
(dobava in vgradnja materiala)</t>
  </si>
  <si>
    <t>Betoniranje AB konstrukcij C30/37 XC4 XD3 PV-II Dmax 32 prereza nad 0,30 m3/m2,m1.
(krila)
(dobava in vgradnja materiala)</t>
  </si>
  <si>
    <t>Dobava in polaganje rebraste armature S 500B do fi 12 mm, vključno z distančniki.</t>
  </si>
  <si>
    <t>Dobava in polaganje rebraste armature S 500B nad fi 12 mm, vključno z distančniki.</t>
  </si>
  <si>
    <t>Betoniranje AB konstrukcij C25/30  XC4 XD3 XF4 XB1 PV-II  Dmax 16 prereza nad 0,30 m3/m2,m1
(robni venci s hodniki)
(dobava in vgradnja materiala)
Vidne strani robnega venca so izvedene v vidnem betonu:
- gladek, nevpojen opaž,
- po metodologiji BDZ/DBV (DIN 18217): SB2, T2, FT2, AF2, SHK2, P1, E2
- opaženje skladno s TSC 07.111</t>
  </si>
  <si>
    <t xml:space="preserve">Dobava in vgraditev merilnih čepov, vključno z navezavo na veljavno nivelmansko mrežo                                                                                                       </t>
  </si>
  <si>
    <t>Zakoličba mostu in geodetske storitve med gradnjo. (vse meritve v zvezi s prenašanjem podatkov iz načrta v naravo in obratno)</t>
  </si>
  <si>
    <t>Površinski izkop plodne zemljine I. ktg., do globine 20 cm - z nakladanjem in odvozom na začasno deponijo. (ločeno deponiranje zaradi kasnejše ponovne vgradnje)</t>
  </si>
  <si>
    <t>Široki izkop vezljive zemljine - III. ktg - (temelja, krajna opornika in krila) skupaj z nakladanjem in prevozom materiala na začasno deponijo.</t>
  </si>
  <si>
    <t>Priprava in organizacija gradbišča z vsemi objekti, začasnimi deponijami, instalacijami in orodji, z zagotovotvijo varnostnih in higienskih tehničnih pogojev ter oznakami gradbišča.</t>
  </si>
  <si>
    <t>Odstranitev grmovja in dreves z debli premera do 10 cm ter vej na gosto porasli površini.</t>
  </si>
  <si>
    <t>Zakoličba obstoječih instalacij in izvedba potrebnih ukrepov za njihovo zavarovanje v sodelovanju z upravljalci.</t>
  </si>
  <si>
    <t>Izdelava opaža AB plošče, ki vključuje tudi dobavo, izdelavo in demontažo nosilnih opažnih odrov kot podpora opažu za izvedbo prekladne konstrukcije.
Izvedba opaža za vidni beton na vidnih ploskvah.</t>
  </si>
  <si>
    <t>Naprava HI skupaj z zaščito le-teh, z izvedbo vseh potrebnih dilatacij, zaključkov, potrebnih zaokrožnic, vse za gotove izvedene HI po tehničnih opisih in pravilih stroke.
Lastnosti materialov in način vgradnje skladno s TSC 07.104</t>
  </si>
  <si>
    <t>Humusiranje brežine brez valjanja, v debelini do 15cm</t>
  </si>
  <si>
    <t xml:space="preserve">V ceni postavke je potrebno zajeti vse potrebne delovne odre, delovna sredstva, pomožni material in prenose za učinkovito vgradnjo betona.
Dela je potrebno izvajati v temparaturah in vremenskih pogojih, ki so predpisani v tehničnih pogojih za vsako fazo posebej.
Izvajati je potrebno predhodne tehnološke, tekoče in kontrolne preiskave.
Izvajalec mora predložiti ustrezna dokazila o izvoru in primerni kakovosti vseh vgrajenih materialov.
</t>
  </si>
  <si>
    <t>Izdelava prehodnih revizijskih jaškov 1,5 x 1,0m, globina 1,0m, vključno z LTŽ pokrovom nosilnosti 125kN, 600/600mm, ter vsemi potrebnimi zaokrožitvami za nemoteno vodenje kabelske kanalizacije.
(dobava in vgradnja materiala, C25/30 XC4 XD3 PV-II)</t>
  </si>
  <si>
    <t>V ceni del je potrebno upoštevati tudi stroške zavarovanja pred vdorom vode v gradbeno jamo.
Pri izvedbi del je potrebno zavarovati obstoječe objekte, komunikacije, naprave in rastline ter zagotoviti redno vzdrževanje uporabljenih javnih površin in dostopnih javnih poti.
Delo mora biti organizirano tako, da v primeru slabega vremena (neurja) ne pride do škode na že opravljenem delu in sosednjih objektih. V ta namen mora izvajalec stalno skrbeti za primerno odtekanje vseh vod.
Planum temeljnih tal mora ustrezati predpisanim pogojem.
Upoštevati je potrebno vse posebne tehnične pogoje po veljavni zakonodaji.
V ceni del je potrebno upoštevati tudi zagotovitev in izvedbo začasnih deponij.</t>
  </si>
  <si>
    <t>Nakladanje in odvoz odvečnega materiala iz začasne na trajno deponijo, z razkladanjem in razprostiranjem na deponiji.
V ceni je potrebno zajeti plačilo vseh taks za deponiranje materiala. Izvajalec je dolžan izdelati elaborat ravnanja z gradbenimi odpadki, voditi evidenco o vrstah in količinah gradbenih odpadkov ter predložiti vse evidenčne liste o odvozu odpadkov.</t>
  </si>
  <si>
    <t xml:space="preserve">  </t>
  </si>
  <si>
    <t>Zakoličba osi in profilov struge</t>
  </si>
  <si>
    <t>skupaj</t>
  </si>
  <si>
    <t>Izdelava nevezane nosilne plasti enakomerno zrnatega drobljenca iz kamnine v debelini 25 cm - tampon 0/32 (dobava in vgradnja)</t>
  </si>
  <si>
    <t>Betoniranje AB konstrukcij C30/37  XC4 XD3 PV-II Dmax 32 prereza nad 0,30 m3/m2,m1.
(talna plošča)
(dobava in vgradnja materiala)</t>
  </si>
  <si>
    <t>Betoniranje AB konstrukcij C30/37 XC4 XD3 PV-II Dmax 32 prereza nad 0,30 m3/m2,m1.
(krajni oporniki)
(dobava in vgradnja materiala)</t>
  </si>
  <si>
    <t>Dobava in polaganje rebraste armature S 500M nad fi 12 mm, vključno z distančniki.</t>
  </si>
  <si>
    <t>Dobava in vgradnja PVC cevi DN 100  v robni venec za kabelsko kanalizacijo.</t>
  </si>
  <si>
    <t>Dobava in vgradnja PVC cevi DN 160  v robni venec za kabelsko kanalizacijo.</t>
  </si>
  <si>
    <t>Dobava in vgradnja PVC cevi DN 200  v robni venec za kabelsko kanalizacijo.</t>
  </si>
  <si>
    <t>Betoniranje AB konstrukcij z betonom C 30/37 XC4 XD3 XF3 PV-II prereza nad 0,30 m3/m2,m1
(voziščna plošča)
(dobava in vgradnja materiala)
Spodnja stran prekladne plošče je izvedena v vidnem betonu:
- gladek, nevpojen opaž,
- po metodologiji BDZ/DBV (DIN 18217): SB2, T2, FT2, AF2, SHK2, P1, E2
- opaženje skladno s TSC 07.111</t>
  </si>
  <si>
    <t>Dodatek za strojno glajenje voziščne plošče ali priprava podlage za polaganje hidroizolacije</t>
  </si>
  <si>
    <t xml:space="preserve">Izdelava enostranskega opaža temeljne plošče višine 30 cm z vsemi pomožnimi deli.                                                                                                        </t>
  </si>
  <si>
    <t>Trikotne letvice 5/5 za za vse zunanje robove.
(dobava in vgradnja materiala)</t>
  </si>
  <si>
    <t xml:space="preserve">Izdelava horizontalne HI v sestavu:
- osnovni bitum. premaz,
- varilni bitum. trakovi deb. 4 mm
- zaščita s filcem.                                                                               </t>
  </si>
  <si>
    <t>Izdelava opaža prehodne rampe višine 20 cm.</t>
  </si>
  <si>
    <t>Dobava in montaža jeklene varnostne ograje višine 1,1 m  iz elementov dolžine 1,85 m, vključno z vsemi vijaki za montažo na AB zid, po detajlu. Ograja je vroče cinkana.</t>
  </si>
  <si>
    <t>OSTALA DELA</t>
  </si>
  <si>
    <t>Dobava in vgradnja perforiranega jeklenega kotnika S235 na rob prekladne konstrukcije. Dimenzije kotnika 4x4x0.3 cm. Spodnjo pasnico kotnika se v celoti vtopi v beton. V postavko je vključen tudi ves potrebni sidrni material.</t>
  </si>
  <si>
    <t>Dobava in montaža XPS debeline 3 cm, širine 27 cm za izvedbo dilatacije med prekladno konstrukcijo in prehodno ploščo.</t>
  </si>
  <si>
    <t>Hladen premaz stikov med starim in novim asfaltom s polimerno emulzijo.</t>
  </si>
  <si>
    <t>Izdelava nosilne plasti bituminizirane zmesi AC 8 surf B 50/70 A4 v debelini 3 cm.</t>
  </si>
  <si>
    <t xml:space="preserve">Izdelava obrabne in zaporne plasti bituminizirane zmesi  AC 11 surf B 50/70 A4 v debelini 4 cm. </t>
  </si>
  <si>
    <t>1.</t>
  </si>
  <si>
    <t>2.</t>
  </si>
  <si>
    <t>3.</t>
  </si>
  <si>
    <t>4.</t>
  </si>
  <si>
    <t>5.</t>
  </si>
  <si>
    <t>6.</t>
  </si>
  <si>
    <t>7.</t>
  </si>
  <si>
    <t>8.</t>
  </si>
  <si>
    <t>9.</t>
  </si>
  <si>
    <t>10.</t>
  </si>
  <si>
    <t>11.</t>
  </si>
  <si>
    <t>12.</t>
  </si>
  <si>
    <t>13.</t>
  </si>
  <si>
    <t>14.</t>
  </si>
  <si>
    <t>DDV 22%</t>
  </si>
  <si>
    <t>SKUPAJ PROPUST</t>
  </si>
  <si>
    <t>1 PROPUST</t>
  </si>
  <si>
    <t>Izkop v zemljini III. ktg. za razširitev struge z nakladanjem in odvozom na trajno deponijo</t>
  </si>
  <si>
    <t>Izkop zemljine za utrditev dna struge v terenu III. ktg. z nakladanjem in odvozom na trajno deponijo</t>
  </si>
  <si>
    <t>Ureditev planuma temeljnih tal iz vezljive zemljine - vse kategorije</t>
  </si>
  <si>
    <t>Dobava in vgradnja izcednic fi 10cm l=0,40m</t>
  </si>
  <si>
    <t>Izdelava utrditve dna struge iz lomljenca debeline do 20 cm položenega v svež beton (70% kamen, 30% beton), vključno z dobavo materiala</t>
  </si>
  <si>
    <t>Izdelava kamnite zložbe iz lomljenca debeline do 20 cm položenega v svež beton (70% kamen, 30% beton), vključno z dobavo materiala; stiki zatravljeni</t>
  </si>
  <si>
    <t>PROPUST</t>
  </si>
  <si>
    <t>UREDITEV STRUGE</t>
  </si>
  <si>
    <t>22 % DDV:</t>
  </si>
  <si>
    <t>PROPUST V PC ''TALE''</t>
  </si>
  <si>
    <t>NEPREDVIDENA DELA - 10%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</si>
</sst>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numFmt numFmtId="173" formatCode="#,##0.000"/>
  </numFmts>
  <fonts count="60">
    <font>
      <sz val="10"/>
      <name val="Arial CE"/>
      <family val="0"/>
    </font>
    <font>
      <sz val="11"/>
      <color indexed="8"/>
      <name val="Calibri"/>
      <family val="2"/>
    </font>
    <font>
      <sz val="10"/>
      <name val="Arial"/>
      <family val="2"/>
    </font>
    <font>
      <b/>
      <sz val="10"/>
      <name val="Arial Narrow"/>
      <family val="2"/>
    </font>
    <font>
      <sz val="10"/>
      <name val="Arial Narrow"/>
      <family val="2"/>
    </font>
    <font>
      <sz val="12"/>
      <name val="Arial Narrow"/>
      <family val="2"/>
    </font>
    <font>
      <b/>
      <sz val="12"/>
      <name val="Arial Narrow"/>
      <family val="2"/>
    </font>
    <font>
      <sz val="14"/>
      <name val="Arial Narrow"/>
      <family val="2"/>
    </font>
    <font>
      <i/>
      <sz val="10"/>
      <name val="Arial Narrow"/>
      <family val="2"/>
    </font>
    <font>
      <u val="single"/>
      <sz val="12"/>
      <name val="Arial Narrow"/>
      <family val="2"/>
    </font>
    <font>
      <b/>
      <u val="single"/>
      <sz val="12"/>
      <name val="Arial Narrow"/>
      <family val="2"/>
    </font>
    <font>
      <i/>
      <sz val="12"/>
      <name val="Arial Narrow"/>
      <family val="2"/>
    </font>
    <font>
      <sz val="12"/>
      <name val="Times New Roman CE"/>
      <family val="1"/>
    </font>
    <font>
      <b/>
      <sz val="14"/>
      <name val="Arial Narrow"/>
      <family val="2"/>
    </font>
    <font>
      <sz val="12"/>
      <color indexed="63"/>
      <name val="DinMittCE"/>
      <family val="1"/>
    </font>
    <font>
      <sz val="7"/>
      <name val="DinMittCE"/>
      <family val="1"/>
    </font>
    <font>
      <sz val="12"/>
      <name val="Times New Roman"/>
      <family val="1"/>
    </font>
    <font>
      <sz val="10"/>
      <color indexed="8"/>
      <name val="Arial Narrow"/>
      <family val="2"/>
    </font>
    <font>
      <i/>
      <sz val="10"/>
      <name val="SL Dutch"/>
      <family val="0"/>
    </font>
    <font>
      <i/>
      <sz val="10"/>
      <color indexed="8"/>
      <name val="Arial Narrow"/>
      <family val="2"/>
    </font>
    <font>
      <b/>
      <sz val="10"/>
      <name val="Arial CE"/>
      <family val="0"/>
    </font>
    <font>
      <sz val="10"/>
      <color indexed="8"/>
      <name val="Arial CE"/>
      <family val="0"/>
    </font>
    <font>
      <u val="single"/>
      <sz val="11.5"/>
      <color indexed="12"/>
      <name val="Arial CE"/>
      <family val="0"/>
    </font>
    <font>
      <u val="single"/>
      <sz val="11.5"/>
      <color indexed="36"/>
      <name val="Arial CE"/>
      <family val="0"/>
    </font>
    <font>
      <sz val="7"/>
      <color indexed="8"/>
      <name val="Arial"/>
      <family val="0"/>
    </font>
    <font>
      <sz val="6.4"/>
      <color indexed="8"/>
      <name val="Arial"/>
      <family val="0"/>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8"/>
      <color indexed="8"/>
      <name val="Arial CE"/>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right style="thin"/>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style="thin"/>
      <right/>
      <top/>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right/>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22" fillId="0" borderId="0" applyNumberFormat="0" applyFill="0" applyBorder="0" applyAlignment="0" applyProtection="0"/>
    <xf numFmtId="0" fontId="46" fillId="21" borderId="1" applyNumberFormat="0" applyAlignment="0" applyProtection="0"/>
    <xf numFmtId="39" fontId="2" fillId="0" borderId="2">
      <alignment horizontal="right" vertical="top" wrapText="1"/>
      <protection/>
    </xf>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lignment/>
      <protection/>
    </xf>
    <xf numFmtId="0" fontId="2" fillId="0" borderId="0" applyFont="0" applyBorder="0">
      <alignment/>
      <protection/>
    </xf>
    <xf numFmtId="1" fontId="18" fillId="0" borderId="0">
      <alignment/>
      <protection/>
    </xf>
    <xf numFmtId="0" fontId="16" fillId="0" borderId="0">
      <alignment/>
      <protection/>
    </xf>
    <xf numFmtId="0" fontId="51" fillId="22"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23" fillId="0" borderId="0" applyNumberFormat="0" applyFill="0" applyBorder="0" applyAlignment="0" applyProtection="0"/>
    <xf numFmtId="9" fontId="0" fillId="0" borderId="0" applyFont="0" applyFill="0" applyBorder="0" applyAlignment="0" applyProtection="0"/>
    <xf numFmtId="0" fontId="0" fillId="23" borderId="6"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4" fillId="0" borderId="7" applyNumberFormat="0" applyFill="0" applyAlignment="0" applyProtection="0"/>
    <xf numFmtId="0" fontId="55" fillId="30" borderId="8" applyNumberFormat="0" applyAlignment="0" applyProtection="0"/>
    <xf numFmtId="0" fontId="56" fillId="21" borderId="9" applyNumberFormat="0" applyAlignment="0" applyProtection="0"/>
    <xf numFmtId="0" fontId="57" fillId="31" borderId="0" applyNumberFormat="0" applyBorder="0" applyAlignment="0" applyProtection="0"/>
    <xf numFmtId="0" fontId="2" fillId="0" borderId="10">
      <alignment horizontal="left" vertical="top" wrapText="1"/>
      <protection/>
    </xf>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0" fontId="58" fillId="32" borderId="9" applyNumberFormat="0" applyAlignment="0" applyProtection="0"/>
    <xf numFmtId="0" fontId="59" fillId="0" borderId="11" applyNumberFormat="0" applyFill="0" applyAlignment="0" applyProtection="0"/>
  </cellStyleXfs>
  <cellXfs count="190">
    <xf numFmtId="0" fontId="0" fillId="0" borderId="0" xfId="0" applyFont="1"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horizontal="left"/>
    </xf>
    <xf numFmtId="0" fontId="5" fillId="0" borderId="0" xfId="0" applyFont="1" applyAlignment="1">
      <alignment vertical="top"/>
    </xf>
    <xf numFmtId="0" fontId="5" fillId="0" borderId="0" xfId="0" applyFont="1" applyAlignment="1">
      <alignment horizontal="left" vertical="top"/>
    </xf>
    <xf numFmtId="0" fontId="3" fillId="0" borderId="0" xfId="0" applyFont="1" applyFill="1" applyAlignment="1">
      <alignment horizontal="left"/>
    </xf>
    <xf numFmtId="0" fontId="3" fillId="0" borderId="0" xfId="0" applyFont="1" applyFill="1" applyAlignment="1">
      <alignment vertical="top"/>
    </xf>
    <xf numFmtId="0" fontId="4" fillId="0" borderId="0" xfId="0" applyFont="1" applyFill="1" applyAlignment="1">
      <alignment horizontal="left" vertical="top"/>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Border="1" applyAlignment="1">
      <alignment/>
    </xf>
    <xf numFmtId="4" fontId="3" fillId="0" borderId="0" xfId="0" applyNumberFormat="1" applyFont="1" applyFill="1" applyBorder="1" applyAlignment="1">
      <alignment horizontal="left"/>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5" fillId="0" borderId="0" xfId="0" applyFont="1" applyBorder="1" applyAlignment="1">
      <alignment horizontal="left"/>
    </xf>
    <xf numFmtId="0" fontId="4" fillId="0" borderId="0" xfId="0" applyNumberFormat="1" applyFont="1" applyFill="1" applyBorder="1" applyAlignment="1">
      <alignment horizontal="left"/>
    </xf>
    <xf numFmtId="0" fontId="8" fillId="0" borderId="0" xfId="0" applyFont="1" applyAlignment="1">
      <alignment/>
    </xf>
    <xf numFmtId="173" fontId="8" fillId="0" borderId="0" xfId="0" applyNumberFormat="1" applyFont="1" applyAlignment="1">
      <alignment/>
    </xf>
    <xf numFmtId="0" fontId="5" fillId="0" borderId="0" xfId="0" applyFont="1" applyBorder="1" applyAlignment="1">
      <alignment/>
    </xf>
    <xf numFmtId="0" fontId="11" fillId="0" borderId="0" xfId="0" applyFont="1" applyAlignment="1">
      <alignment/>
    </xf>
    <xf numFmtId="173" fontId="11" fillId="0" borderId="0" xfId="0" applyNumberFormat="1" applyFont="1" applyAlignment="1">
      <alignment/>
    </xf>
    <xf numFmtId="0" fontId="5" fillId="0" borderId="0" xfId="0" applyFont="1" applyBorder="1" applyAlignment="1">
      <alignment horizontal="left" vertical="top"/>
    </xf>
    <xf numFmtId="0" fontId="5" fillId="0" borderId="0" xfId="0" applyFont="1" applyBorder="1" applyAlignment="1">
      <alignment vertical="top"/>
    </xf>
    <xf numFmtId="0" fontId="5" fillId="33" borderId="0" xfId="0" applyFont="1" applyFill="1" applyBorder="1" applyAlignment="1">
      <alignment horizontal="left"/>
    </xf>
    <xf numFmtId="172" fontId="4" fillId="0" borderId="0" xfId="0" applyNumberFormat="1" applyFont="1" applyFill="1" applyBorder="1" applyAlignment="1">
      <alignment horizontal="left"/>
    </xf>
    <xf numFmtId="0"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4" fillId="0" borderId="0" xfId="0" applyFont="1" applyBorder="1" applyAlignment="1">
      <alignment vertical="center"/>
    </xf>
    <xf numFmtId="0" fontId="8" fillId="0" borderId="0" xfId="0" applyFont="1" applyAlignment="1">
      <alignment vertical="center"/>
    </xf>
    <xf numFmtId="173" fontId="8" fillId="0" borderId="0" xfId="0" applyNumberFormat="1" applyFont="1" applyAlignment="1">
      <alignment vertical="center"/>
    </xf>
    <xf numFmtId="0" fontId="5" fillId="0" borderId="0" xfId="0" applyFont="1" applyAlignment="1">
      <alignment vertical="center"/>
    </xf>
    <xf numFmtId="0" fontId="4" fillId="0" borderId="0" xfId="0" applyFont="1" applyAlignment="1">
      <alignment vertical="center"/>
    </xf>
    <xf numFmtId="0" fontId="3" fillId="0" borderId="0" xfId="0" applyNumberFormat="1" applyFont="1" applyFill="1" applyBorder="1" applyAlignment="1">
      <alignment horizontal="left" vertical="center" wrapText="1"/>
    </xf>
    <xf numFmtId="172" fontId="9" fillId="0" borderId="12" xfId="0" applyNumberFormat="1" applyFont="1" applyFill="1" applyBorder="1" applyAlignment="1">
      <alignment horizontal="left" vertical="center"/>
    </xf>
    <xf numFmtId="0" fontId="6" fillId="0" borderId="13" xfId="0" applyFont="1" applyFill="1" applyBorder="1" applyAlignment="1">
      <alignment horizontal="left" vertical="center" wrapText="1"/>
    </xf>
    <xf numFmtId="0" fontId="10" fillId="0" borderId="13" xfId="0" applyFont="1" applyFill="1" applyBorder="1" applyAlignment="1">
      <alignment horizontal="left" vertical="center"/>
    </xf>
    <xf numFmtId="0" fontId="5" fillId="0" borderId="0" xfId="0" applyFont="1" applyBorder="1" applyAlignment="1">
      <alignment vertical="center"/>
    </xf>
    <xf numFmtId="0" fontId="11" fillId="0" borderId="0" xfId="0" applyFont="1" applyAlignment="1">
      <alignment vertical="center"/>
    </xf>
    <xf numFmtId="173" fontId="11" fillId="0" borderId="0" xfId="0" applyNumberFormat="1" applyFont="1" applyAlignment="1">
      <alignment vertical="center"/>
    </xf>
    <xf numFmtId="172"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172" fontId="4" fillId="0" borderId="12" xfId="0" applyNumberFormat="1" applyFont="1" applyFill="1" applyBorder="1" applyAlignment="1">
      <alignment horizontal="left" vertical="center"/>
    </xf>
    <xf numFmtId="0" fontId="3" fillId="0" borderId="13"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5" fillId="0" borderId="0" xfId="0" applyFont="1" applyFill="1" applyAlignment="1">
      <alignment/>
    </xf>
    <xf numFmtId="4" fontId="3" fillId="0" borderId="0"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4" fontId="3" fillId="0" borderId="0" xfId="0" applyNumberFormat="1" applyFont="1" applyFill="1" applyBorder="1" applyAlignment="1">
      <alignment horizontal="right" vertical="center" wrapText="1"/>
    </xf>
    <xf numFmtId="4" fontId="6" fillId="0" borderId="14" xfId="0" applyNumberFormat="1" applyFont="1" applyFill="1" applyBorder="1" applyAlignment="1">
      <alignment horizontal="right" vertical="center"/>
    </xf>
    <xf numFmtId="4" fontId="3" fillId="0" borderId="14" xfId="0" applyNumberFormat="1" applyFont="1" applyFill="1" applyBorder="1" applyAlignment="1">
      <alignment horizontal="right" vertical="center"/>
    </xf>
    <xf numFmtId="0" fontId="3" fillId="0" borderId="0" xfId="0" applyFont="1" applyBorder="1" applyAlignment="1">
      <alignment horizontal="right" vertical="top"/>
    </xf>
    <xf numFmtId="0" fontId="5" fillId="0" borderId="15" xfId="0" applyFont="1" applyBorder="1" applyAlignment="1">
      <alignment vertical="top"/>
    </xf>
    <xf numFmtId="0" fontId="4" fillId="0" borderId="15" xfId="0" applyFont="1" applyBorder="1" applyAlignment="1">
      <alignment/>
    </xf>
    <xf numFmtId="0" fontId="5" fillId="0" borderId="15" xfId="0" applyFont="1" applyBorder="1" applyAlignment="1">
      <alignment horizontal="left"/>
    </xf>
    <xf numFmtId="0" fontId="3" fillId="0" borderId="15" xfId="0" applyFont="1" applyBorder="1" applyAlignment="1">
      <alignment horizontal="right" vertical="top"/>
    </xf>
    <xf numFmtId="0" fontId="5" fillId="33" borderId="0" xfId="0" applyFont="1" applyFill="1" applyBorder="1" applyAlignment="1">
      <alignment horizontal="left" vertical="top" wrapText="1"/>
    </xf>
    <xf numFmtId="0" fontId="7" fillId="33" borderId="0" xfId="0" applyFont="1" applyFill="1" applyBorder="1" applyAlignment="1">
      <alignment horizontal="left" vertical="center" wrapText="1"/>
    </xf>
    <xf numFmtId="0" fontId="5" fillId="0" borderId="0" xfId="0" applyFont="1" applyFill="1" applyBorder="1" applyAlignment="1">
      <alignment horizontal="left"/>
    </xf>
    <xf numFmtId="0" fontId="5"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0" fontId="5" fillId="0" borderId="0" xfId="0" applyFont="1" applyFill="1" applyBorder="1" applyAlignment="1">
      <alignment/>
    </xf>
    <xf numFmtId="0" fontId="11" fillId="0" borderId="0" xfId="0" applyFont="1" applyFill="1" applyAlignment="1">
      <alignment/>
    </xf>
    <xf numFmtId="173" fontId="11" fillId="0" borderId="0" xfId="0" applyNumberFormat="1" applyFont="1" applyFill="1" applyAlignment="1">
      <alignment/>
    </xf>
    <xf numFmtId="172" fontId="4" fillId="0" borderId="16" xfId="0" applyNumberFormat="1"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top"/>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wrapText="1"/>
    </xf>
    <xf numFmtId="172" fontId="4" fillId="0" borderId="0" xfId="0" applyNumberFormat="1" applyFont="1" applyFill="1" applyBorder="1" applyAlignment="1">
      <alignment horizontal="left" wrapText="1"/>
    </xf>
    <xf numFmtId="0" fontId="4" fillId="0" borderId="0" xfId="0" applyFont="1" applyFill="1" applyBorder="1" applyAlignment="1">
      <alignment horizontal="center" vertical="top"/>
    </xf>
    <xf numFmtId="0" fontId="4" fillId="0" borderId="0" xfId="0" applyFont="1" applyFill="1" applyBorder="1" applyAlignment="1">
      <alignment horizontal="left" wrapText="1"/>
    </xf>
    <xf numFmtId="0" fontId="4" fillId="0" borderId="12" xfId="0" applyNumberFormat="1" applyFont="1" applyFill="1" applyBorder="1" applyAlignment="1">
      <alignment horizontal="left" vertical="top"/>
    </xf>
    <xf numFmtId="49" fontId="4" fillId="0" borderId="13" xfId="54" applyNumberFormat="1" applyFont="1" applyBorder="1" applyAlignment="1">
      <alignment vertical="top" wrapText="1"/>
      <protection/>
    </xf>
    <xf numFmtId="0" fontId="3" fillId="0" borderId="13" xfId="0" applyFont="1" applyFill="1" applyBorder="1" applyAlignment="1">
      <alignment horizontal="left" vertical="top" wrapText="1"/>
    </xf>
    <xf numFmtId="0" fontId="4" fillId="0" borderId="13" xfId="0" applyFont="1" applyFill="1" applyBorder="1" applyAlignment="1">
      <alignment horizontal="left" vertical="top"/>
    </xf>
    <xf numFmtId="4" fontId="17" fillId="0" borderId="13" xfId="0" applyNumberFormat="1" applyFont="1" applyFill="1" applyBorder="1" applyAlignment="1">
      <alignment horizontal="right" vertical="top"/>
    </xf>
    <xf numFmtId="0" fontId="4" fillId="0" borderId="13" xfId="0" applyFont="1" applyFill="1" applyBorder="1" applyAlignment="1">
      <alignment vertical="top"/>
    </xf>
    <xf numFmtId="2" fontId="4" fillId="0" borderId="13" xfId="0" applyNumberFormat="1" applyFont="1" applyFill="1" applyBorder="1" applyAlignment="1">
      <alignment horizontal="right" vertical="top"/>
    </xf>
    <xf numFmtId="0" fontId="4" fillId="0" borderId="13" xfId="45" applyFont="1" applyBorder="1" applyAlignment="1">
      <alignment horizontal="justify" vertical="top" wrapText="1"/>
      <protection/>
    </xf>
    <xf numFmtId="0" fontId="4" fillId="0" borderId="13" xfId="0" applyFont="1" applyFill="1" applyBorder="1" applyAlignment="1">
      <alignment vertical="top"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xf>
    <xf numFmtId="4" fontId="4" fillId="0" borderId="13" xfId="0" applyNumberFormat="1" applyFont="1" applyFill="1" applyBorder="1" applyAlignment="1">
      <alignment horizontal="left" vertical="center"/>
    </xf>
    <xf numFmtId="0" fontId="4" fillId="0" borderId="0" xfId="0" applyFont="1" applyFill="1" applyBorder="1" applyAlignment="1">
      <alignment horizontal="left" vertical="top" wrapText="1"/>
    </xf>
    <xf numFmtId="0" fontId="4" fillId="0" borderId="12" xfId="0" applyFont="1" applyBorder="1" applyAlignment="1">
      <alignment horizontal="left" vertical="top" wrapText="1"/>
    </xf>
    <xf numFmtId="4" fontId="4" fillId="0" borderId="0" xfId="0" applyNumberFormat="1" applyFont="1" applyFill="1" applyBorder="1" applyAlignment="1">
      <alignment horizontal="left" vertical="center"/>
    </xf>
    <xf numFmtId="0" fontId="4" fillId="0" borderId="0" xfId="0" applyFont="1" applyAlignment="1">
      <alignment horizontal="center"/>
    </xf>
    <xf numFmtId="0" fontId="8" fillId="0" borderId="0" xfId="0" applyFont="1" applyAlignment="1">
      <alignment horizontal="center"/>
    </xf>
    <xf numFmtId="173" fontId="8" fillId="0" borderId="0" xfId="0" applyNumberFormat="1" applyFont="1" applyAlignment="1">
      <alignment horizontal="center"/>
    </xf>
    <xf numFmtId="0" fontId="5" fillId="0" borderId="0" xfId="0" applyFont="1" applyAlignment="1">
      <alignment horizontal="center"/>
    </xf>
    <xf numFmtId="0" fontId="4" fillId="0" borderId="0" xfId="0" applyFont="1" applyFill="1" applyAlignment="1">
      <alignment horizontal="center" wrapText="1"/>
    </xf>
    <xf numFmtId="0" fontId="8" fillId="0" borderId="0" xfId="0" applyFont="1" applyFill="1" applyAlignment="1">
      <alignment horizontal="center" wrapText="1"/>
    </xf>
    <xf numFmtId="173" fontId="8" fillId="0" borderId="0" xfId="0" applyNumberFormat="1" applyFont="1" applyFill="1" applyAlignment="1">
      <alignment horizontal="center" wrapText="1"/>
    </xf>
    <xf numFmtId="0" fontId="5" fillId="0" borderId="0" xfId="0" applyFont="1" applyFill="1" applyAlignment="1">
      <alignment horizontal="center" wrapText="1"/>
    </xf>
    <xf numFmtId="173" fontId="8" fillId="0" borderId="0" xfId="0" applyNumberFormat="1" applyFont="1" applyAlignment="1">
      <alignment vertical="top"/>
    </xf>
    <xf numFmtId="173" fontId="8" fillId="0" borderId="0" xfId="0" applyNumberFormat="1" applyFont="1" applyAlignment="1">
      <alignment horizontal="center" vertical="top"/>
    </xf>
    <xf numFmtId="0" fontId="8" fillId="0" borderId="0" xfId="0" applyFont="1" applyBorder="1" applyAlignment="1">
      <alignment vertical="center"/>
    </xf>
    <xf numFmtId="173" fontId="8" fillId="0" borderId="0" xfId="0" applyNumberFormat="1" applyFont="1" applyBorder="1" applyAlignment="1">
      <alignment vertical="center"/>
    </xf>
    <xf numFmtId="0" fontId="4" fillId="0" borderId="0" xfId="0" applyFont="1" applyAlignment="1">
      <alignment horizontal="left"/>
    </xf>
    <xf numFmtId="0" fontId="3"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top"/>
    </xf>
    <xf numFmtId="0" fontId="20" fillId="0" borderId="0" xfId="0" applyFont="1" applyAlignment="1">
      <alignment horizontal="left"/>
    </xf>
    <xf numFmtId="0" fontId="3" fillId="0" borderId="12" xfId="0" applyFont="1" applyBorder="1" applyAlignment="1">
      <alignment horizontal="left" vertical="top"/>
    </xf>
    <xf numFmtId="0" fontId="3" fillId="0" borderId="13" xfId="0" applyFont="1" applyBorder="1" applyAlignment="1">
      <alignment horizontal="left" wrapText="1"/>
    </xf>
    <xf numFmtId="0" fontId="3" fillId="0" borderId="13" xfId="0" applyFont="1" applyBorder="1" applyAlignment="1">
      <alignment horizontal="left"/>
    </xf>
    <xf numFmtId="2" fontId="3" fillId="0" borderId="13" xfId="0" applyNumberFormat="1" applyFont="1" applyBorder="1" applyAlignment="1">
      <alignment horizontal="left"/>
    </xf>
    <xf numFmtId="4" fontId="3" fillId="0" borderId="13" xfId="0" applyNumberFormat="1" applyFont="1" applyBorder="1" applyAlignment="1">
      <alignment horizontal="left"/>
    </xf>
    <xf numFmtId="0" fontId="3" fillId="0" borderId="14" xfId="0" applyFont="1" applyBorder="1" applyAlignment="1">
      <alignment horizontal="left"/>
    </xf>
    <xf numFmtId="0" fontId="3" fillId="34" borderId="12" xfId="0" applyNumberFormat="1" applyFont="1" applyFill="1" applyBorder="1" applyAlignment="1">
      <alignment horizontal="left"/>
    </xf>
    <xf numFmtId="0" fontId="3" fillId="34" borderId="13" xfId="0" applyFont="1" applyFill="1" applyBorder="1" applyAlignment="1">
      <alignment horizontal="left" vertical="top" wrapText="1"/>
    </xf>
    <xf numFmtId="0" fontId="4" fillId="34" borderId="13" xfId="0" applyFont="1" applyFill="1" applyBorder="1" applyAlignment="1">
      <alignment horizontal="left" vertical="top"/>
    </xf>
    <xf numFmtId="4" fontId="4" fillId="0" borderId="14" xfId="0" applyNumberFormat="1" applyFont="1" applyFill="1" applyBorder="1" applyAlignment="1">
      <alignment horizontal="right" vertical="top"/>
    </xf>
    <xf numFmtId="0" fontId="4" fillId="0" borderId="13" xfId="0" applyFont="1" applyBorder="1" applyAlignment="1">
      <alignment horizontal="left" vertical="top" wrapText="1"/>
    </xf>
    <xf numFmtId="0" fontId="4" fillId="0" borderId="13" xfId="45" applyFont="1" applyBorder="1" applyAlignment="1">
      <alignment horizontal="left" vertical="top" wrapText="1"/>
      <protection/>
    </xf>
    <xf numFmtId="0" fontId="3" fillId="34" borderId="12" xfId="0" applyNumberFormat="1" applyFont="1" applyFill="1" applyBorder="1" applyAlignment="1">
      <alignment horizontal="left" vertical="top"/>
    </xf>
    <xf numFmtId="4" fontId="4" fillId="34" borderId="13" xfId="0" applyNumberFormat="1" applyFont="1" applyFill="1" applyBorder="1" applyAlignment="1">
      <alignment vertical="top"/>
    </xf>
    <xf numFmtId="4" fontId="4" fillId="34" borderId="14" xfId="0" applyNumberFormat="1" applyFont="1" applyFill="1" applyBorder="1" applyAlignment="1">
      <alignment vertical="top"/>
    </xf>
    <xf numFmtId="0" fontId="3" fillId="0" borderId="12" xfId="0" applyNumberFormat="1" applyFont="1" applyFill="1" applyBorder="1" applyAlignment="1">
      <alignment horizontal="left" vertical="top" wrapText="1"/>
    </xf>
    <xf numFmtId="4" fontId="4" fillId="0" borderId="14" xfId="0" applyNumberFormat="1" applyFont="1" applyFill="1" applyBorder="1" applyAlignment="1">
      <alignment vertical="top" wrapText="1"/>
    </xf>
    <xf numFmtId="0" fontId="4" fillId="0" borderId="13" xfId="0" applyNumberFormat="1" applyFont="1" applyFill="1" applyBorder="1" applyAlignment="1">
      <alignment vertical="top" wrapText="1"/>
    </xf>
    <xf numFmtId="4" fontId="17" fillId="0" borderId="13" xfId="0" applyNumberFormat="1" applyFont="1" applyFill="1" applyBorder="1" applyAlignment="1">
      <alignment vertical="top"/>
    </xf>
    <xf numFmtId="4" fontId="4" fillId="0" borderId="14" xfId="0" applyNumberFormat="1" applyFont="1" applyFill="1" applyBorder="1" applyAlignment="1">
      <alignment vertical="top"/>
    </xf>
    <xf numFmtId="0" fontId="4" fillId="0" borderId="13" xfId="45" applyFont="1" applyFill="1" applyBorder="1" applyAlignment="1">
      <alignment horizontal="left" vertical="top" wrapText="1"/>
      <protection/>
    </xf>
    <xf numFmtId="0" fontId="4" fillId="34" borderId="13" xfId="0" applyNumberFormat="1" applyFont="1" applyFill="1" applyBorder="1" applyAlignment="1">
      <alignment horizontal="right" vertical="top"/>
    </xf>
    <xf numFmtId="4" fontId="4" fillId="34" borderId="13" xfId="0" applyNumberFormat="1" applyFont="1" applyFill="1" applyBorder="1" applyAlignment="1">
      <alignment horizontal="right" vertical="top"/>
    </xf>
    <xf numFmtId="4" fontId="4" fillId="34" borderId="14" xfId="0" applyNumberFormat="1" applyFont="1" applyFill="1" applyBorder="1" applyAlignment="1">
      <alignment horizontal="right" vertical="top"/>
    </xf>
    <xf numFmtId="0" fontId="4" fillId="0" borderId="13" xfId="0" applyFont="1" applyFill="1" applyBorder="1" applyAlignment="1">
      <alignment horizontal="left" vertical="top" wrapText="1"/>
    </xf>
    <xf numFmtId="0" fontId="4" fillId="0" borderId="12" xfId="0" applyNumberFormat="1" applyFont="1" applyFill="1" applyBorder="1" applyAlignment="1">
      <alignment horizontal="left" vertical="top"/>
    </xf>
    <xf numFmtId="0" fontId="4" fillId="0" borderId="13" xfId="0" applyFont="1" applyFill="1" applyBorder="1" applyAlignment="1">
      <alignment horizontal="left" vertical="top" wrapText="1"/>
    </xf>
    <xf numFmtId="4" fontId="4" fillId="0" borderId="13" xfId="0" applyNumberFormat="1" applyFont="1" applyFill="1" applyBorder="1" applyAlignment="1">
      <alignment horizontal="right" vertical="top"/>
    </xf>
    <xf numFmtId="0" fontId="4" fillId="0" borderId="13" xfId="0" applyNumberFormat="1" applyFont="1" applyFill="1" applyBorder="1" applyAlignment="1">
      <alignment horizontal="left" vertical="top" wrapText="1"/>
    </xf>
    <xf numFmtId="4" fontId="4" fillId="0" borderId="14" xfId="0" applyNumberFormat="1" applyFont="1" applyFill="1" applyBorder="1" applyAlignment="1">
      <alignment horizontal="right" vertical="center"/>
    </xf>
    <xf numFmtId="0" fontId="4" fillId="0" borderId="13" xfId="0" applyFont="1" applyBorder="1" applyAlignment="1">
      <alignment vertical="top" wrapText="1"/>
    </xf>
    <xf numFmtId="0" fontId="4" fillId="0" borderId="13" xfId="45" applyFont="1" applyFill="1" applyBorder="1" applyAlignment="1">
      <alignment horizontal="justify" vertical="top" wrapText="1"/>
      <protection/>
    </xf>
    <xf numFmtId="0" fontId="4" fillId="0" borderId="13" xfId="57" applyFont="1" applyFill="1" applyBorder="1" applyAlignment="1">
      <alignment horizontal="left" vertical="top"/>
      <protection/>
    </xf>
    <xf numFmtId="0" fontId="4" fillId="0" borderId="13" xfId="50" applyFont="1" applyBorder="1" applyAlignment="1">
      <alignment vertical="top" wrapText="1"/>
      <protection/>
    </xf>
    <xf numFmtId="172" fontId="4" fillId="0" borderId="16" xfId="0" applyNumberFormat="1" applyFont="1" applyFill="1" applyBorder="1" applyAlignment="1">
      <alignment horizontal="center" vertical="top" wrapText="1"/>
    </xf>
    <xf numFmtId="0" fontId="4" fillId="0" borderId="17" xfId="0" applyFont="1" applyFill="1" applyBorder="1" applyAlignment="1">
      <alignment horizontal="center" vertical="top"/>
    </xf>
    <xf numFmtId="172" fontId="4" fillId="0" borderId="0"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xf>
    <xf numFmtId="0" fontId="3" fillId="0" borderId="12"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13" xfId="0" applyFont="1" applyBorder="1" applyAlignment="1">
      <alignment horizontal="left" vertical="top"/>
    </xf>
    <xf numFmtId="4" fontId="3" fillId="0" borderId="0" xfId="0" applyNumberFormat="1" applyFont="1" applyFill="1" applyBorder="1" applyAlignment="1">
      <alignment horizontal="right" vertical="top"/>
    </xf>
    <xf numFmtId="0" fontId="0" fillId="0" borderId="0" xfId="0" applyAlignment="1">
      <alignment/>
    </xf>
    <xf numFmtId="4" fontId="4" fillId="0" borderId="0" xfId="0" applyNumberFormat="1" applyFont="1" applyFill="1" applyBorder="1" applyAlignment="1">
      <alignment horizontal="left"/>
    </xf>
    <xf numFmtId="0" fontId="14" fillId="0" borderId="0" xfId="0" applyFont="1" applyBorder="1" applyAlignment="1">
      <alignment horizontal="left" vertical="top" wrapText="1"/>
    </xf>
    <xf numFmtId="0" fontId="15" fillId="0" borderId="0" xfId="0" applyFont="1" applyBorder="1" applyAlignment="1">
      <alignment horizontal="left" vertical="top" wrapText="1"/>
    </xf>
    <xf numFmtId="4" fontId="4" fillId="0" borderId="15" xfId="0" applyNumberFormat="1" applyFont="1" applyBorder="1" applyAlignment="1">
      <alignment/>
    </xf>
    <xf numFmtId="0" fontId="5" fillId="0" borderId="15" xfId="0" applyFont="1" applyFill="1" applyBorder="1" applyAlignment="1">
      <alignment horizontal="left"/>
    </xf>
    <xf numFmtId="0" fontId="3" fillId="0" borderId="15" xfId="0" applyFont="1" applyBorder="1" applyAlignment="1">
      <alignment horizontal="right"/>
    </xf>
    <xf numFmtId="0" fontId="4" fillId="0" borderId="16" xfId="0" applyFont="1" applyFill="1" applyBorder="1" applyAlignment="1">
      <alignment horizontal="center"/>
    </xf>
    <xf numFmtId="4" fontId="4" fillId="0" borderId="16" xfId="0" applyNumberFormat="1" applyFont="1" applyFill="1" applyBorder="1" applyAlignment="1">
      <alignment horizontal="center" wrapText="1"/>
    </xf>
    <xf numFmtId="0" fontId="4" fillId="0" borderId="16" xfId="0" applyFont="1" applyFill="1" applyBorder="1" applyAlignment="1">
      <alignment horizontal="center" wrapText="1"/>
    </xf>
    <xf numFmtId="4" fontId="4" fillId="0" borderId="0" xfId="0" applyNumberFormat="1" applyFont="1" applyFill="1" applyBorder="1" applyAlignment="1">
      <alignment horizontal="left" wrapText="1"/>
    </xf>
    <xf numFmtId="0" fontId="4" fillId="0" borderId="13" xfId="0" applyFont="1" applyFill="1" applyBorder="1" applyAlignment="1">
      <alignment horizontal="left"/>
    </xf>
    <xf numFmtId="4" fontId="4" fillId="0" borderId="13" xfId="0" applyNumberFormat="1" applyFont="1" applyFill="1" applyBorder="1" applyAlignment="1">
      <alignment horizontal="left"/>
    </xf>
    <xf numFmtId="0" fontId="4" fillId="0" borderId="14" xfId="0" applyFont="1" applyFill="1" applyBorder="1" applyAlignment="1">
      <alignment horizontal="left"/>
    </xf>
    <xf numFmtId="4" fontId="17" fillId="0" borderId="13" xfId="0" applyNumberFormat="1" applyFont="1" applyFill="1" applyBorder="1" applyAlignment="1">
      <alignment horizontal="right"/>
    </xf>
    <xf numFmtId="4" fontId="17" fillId="0" borderId="13" xfId="76" applyNumberFormat="1" applyFont="1" applyFill="1" applyBorder="1" applyAlignment="1">
      <alignment horizontal="right"/>
    </xf>
    <xf numFmtId="4" fontId="4" fillId="0" borderId="14" xfId="76" applyNumberFormat="1" applyFont="1" applyFill="1" applyBorder="1" applyAlignment="1">
      <alignment horizontal="right"/>
    </xf>
    <xf numFmtId="0" fontId="4" fillId="0" borderId="13" xfId="0" applyFont="1" applyFill="1" applyBorder="1" applyAlignment="1">
      <alignment/>
    </xf>
    <xf numFmtId="4" fontId="4" fillId="0" borderId="13" xfId="0" applyNumberFormat="1" applyFont="1" applyFill="1" applyBorder="1" applyAlignment="1">
      <alignment/>
    </xf>
    <xf numFmtId="2" fontId="4" fillId="0" borderId="13" xfId="0" applyNumberFormat="1" applyFont="1" applyFill="1" applyBorder="1" applyAlignment="1">
      <alignment horizontal="right"/>
    </xf>
    <xf numFmtId="0" fontId="3" fillId="0" borderId="13" xfId="0" applyFont="1" applyFill="1" applyBorder="1" applyAlignment="1">
      <alignment horizontal="left"/>
    </xf>
    <xf numFmtId="4" fontId="3" fillId="0" borderId="14" xfId="0" applyNumberFormat="1" applyFont="1" applyFill="1" applyBorder="1" applyAlignment="1">
      <alignment horizontal="right"/>
    </xf>
    <xf numFmtId="0" fontId="4" fillId="0" borderId="13" xfId="0" applyFont="1" applyFill="1" applyBorder="1" applyAlignment="1">
      <alignment wrapText="1"/>
    </xf>
    <xf numFmtId="0" fontId="4" fillId="0" borderId="13" xfId="0" applyFont="1" applyFill="1" applyBorder="1" applyAlignment="1">
      <alignment horizontal="left"/>
    </xf>
    <xf numFmtId="4" fontId="4" fillId="0" borderId="13" xfId="0" applyNumberFormat="1" applyFont="1" applyFill="1" applyBorder="1" applyAlignment="1">
      <alignment wrapText="1"/>
    </xf>
    <xf numFmtId="0" fontId="4" fillId="0" borderId="13" xfId="0" applyFont="1" applyBorder="1" applyAlignment="1">
      <alignment/>
    </xf>
    <xf numFmtId="4" fontId="4" fillId="0" borderId="13" xfId="0" applyNumberFormat="1" applyFont="1" applyBorder="1" applyAlignment="1">
      <alignment/>
    </xf>
    <xf numFmtId="4" fontId="4" fillId="0" borderId="14" xfId="0" applyNumberFormat="1" applyFont="1" applyBorder="1" applyAlignment="1">
      <alignment/>
    </xf>
    <xf numFmtId="4" fontId="5" fillId="0" borderId="0" xfId="0" applyNumberFormat="1" applyFont="1" applyAlignment="1">
      <alignment horizontal="left"/>
    </xf>
    <xf numFmtId="0" fontId="5" fillId="0" borderId="0" xfId="0" applyFont="1" applyFill="1" applyAlignment="1">
      <alignment horizontal="left"/>
    </xf>
    <xf numFmtId="4" fontId="3" fillId="0" borderId="13" xfId="0" applyNumberFormat="1" applyFont="1" applyFill="1" applyBorder="1" applyAlignment="1">
      <alignment horizontal="left"/>
    </xf>
    <xf numFmtId="0" fontId="4" fillId="0" borderId="13" xfId="0" applyFont="1" applyBorder="1" applyAlignment="1">
      <alignment horizontal="left" wrapText="1"/>
    </xf>
    <xf numFmtId="0" fontId="4" fillId="0" borderId="13" xfId="0" applyFont="1" applyFill="1" applyBorder="1" applyAlignment="1">
      <alignment horizontal="left" wrapText="1"/>
    </xf>
    <xf numFmtId="4" fontId="4" fillId="0" borderId="14" xfId="0" applyNumberFormat="1" applyFont="1" applyFill="1" applyBorder="1" applyAlignment="1">
      <alignment horizontal="right"/>
    </xf>
    <xf numFmtId="0" fontId="13" fillId="33" borderId="0" xfId="0" applyFont="1" applyFill="1" applyBorder="1" applyAlignment="1">
      <alignment horizontal="left" wrapText="1"/>
    </xf>
    <xf numFmtId="0" fontId="4" fillId="0" borderId="13" xfId="0" applyFont="1" applyFill="1" applyBorder="1" applyAlignment="1">
      <alignment horizontal="left" vertical="top" wrapText="1"/>
    </xf>
    <xf numFmtId="0" fontId="15" fillId="0" borderId="15" xfId="0" applyFont="1" applyBorder="1" applyAlignment="1">
      <alignment horizontal="left" vertical="top" wrapText="1"/>
    </xf>
    <xf numFmtId="0" fontId="14" fillId="0" borderId="15" xfId="0" applyFont="1" applyBorder="1" applyAlignment="1">
      <alignment horizontal="left" vertical="top" wrapText="1"/>
    </xf>
    <xf numFmtId="0" fontId="4" fillId="0" borderId="13" xfId="50" applyFont="1" applyBorder="1" applyAlignment="1">
      <alignment horizontal="left" vertical="top" wrapText="1"/>
      <protection/>
    </xf>
    <xf numFmtId="4" fontId="8" fillId="0" borderId="13" xfId="0" applyNumberFormat="1" applyFont="1" applyFill="1" applyBorder="1" applyAlignment="1">
      <alignment horizontal="justify" vertical="top" wrapText="1"/>
    </xf>
    <xf numFmtId="0" fontId="19" fillId="0" borderId="13" xfId="0" applyNumberFormat="1" applyFont="1" applyFill="1" applyBorder="1" applyAlignment="1">
      <alignment horizontal="justify" vertical="top" wrapText="1"/>
    </xf>
  </cellXfs>
  <cellStyles count="6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Keš" xfId="36"/>
    <cellStyle name="Naslov" xfId="37"/>
    <cellStyle name="Naslov 1" xfId="38"/>
    <cellStyle name="Naslov 2" xfId="39"/>
    <cellStyle name="Naslov 3" xfId="40"/>
    <cellStyle name="Naslov 4" xfId="41"/>
    <cellStyle name="Navadno 2" xfId="42"/>
    <cellStyle name="Navadno 4" xfId="43"/>
    <cellStyle name="Navadno 5" xfId="44"/>
    <cellStyle name="Navadno_Avšček" xfId="45"/>
    <cellStyle name="Nevtralno" xfId="46"/>
    <cellStyle name="Normal 10" xfId="47"/>
    <cellStyle name="Normal 11" xfId="48"/>
    <cellStyle name="Normal 12" xfId="49"/>
    <cellStyle name="Normal 13" xfId="50"/>
    <cellStyle name="Normal 2" xfId="51"/>
    <cellStyle name="Normal 2 2" xfId="52"/>
    <cellStyle name="Normal 3" xfId="53"/>
    <cellStyle name="Normal 4" xfId="54"/>
    <cellStyle name="Normal 5" xfId="55"/>
    <cellStyle name="Normal 6" xfId="56"/>
    <cellStyle name="Normal 7" xfId="57"/>
    <cellStyle name="Normal 8" xfId="58"/>
    <cellStyle name="Normal 9" xfId="59"/>
    <cellStyle name="Followed Hyperlink" xfId="60"/>
    <cellStyle name="Percent" xfId="61"/>
    <cellStyle name="Opomba" xfId="62"/>
    <cellStyle name="Opozorilo" xfId="63"/>
    <cellStyle name="Pojasnjevalno besedilo" xfId="64"/>
    <cellStyle name="Poudarek1" xfId="65"/>
    <cellStyle name="Poudarek2" xfId="66"/>
    <cellStyle name="Poudarek3" xfId="67"/>
    <cellStyle name="Poudarek4" xfId="68"/>
    <cellStyle name="Poudarek5" xfId="69"/>
    <cellStyle name="Poudarek6" xfId="70"/>
    <cellStyle name="Povezana celica" xfId="71"/>
    <cellStyle name="Preveri celico" xfId="72"/>
    <cellStyle name="Računanje" xfId="73"/>
    <cellStyle name="Slabo" xfId="74"/>
    <cellStyle name="tekst-levo" xfId="75"/>
    <cellStyle name="Currency" xfId="76"/>
    <cellStyle name="Currency [0]" xfId="77"/>
    <cellStyle name="Comma" xfId="78"/>
    <cellStyle name="Comma [0]" xfId="79"/>
    <cellStyle name="Vejica 2" xfId="80"/>
    <cellStyle name="Vnos" xfId="81"/>
    <cellStyle name="Vsota"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8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 b="1" i="0" u="none" baseline="0">
                <a:solidFill>
                  <a:srgbClr val="000000"/>
                </a:solidFill>
                <a:latin typeface="Arial CE"/>
                <a:ea typeface="Arial CE"/>
                <a:cs typeface="Arial CE"/>
              </a:rPr>
              <a:t>GRAFIKON</a:t>
            </a:r>
          </a:p>
        </c:rich>
      </c:tx>
      <c:layout/>
      <c:spPr>
        <a:noFill/>
        <a:ln>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3175">
                <a:solidFill>
                  <a:srgbClr val="000000"/>
                </a:solidFill>
              </a:ln>
            </c:spPr>
          </c:dPt>
          <c:dPt>
            <c:idx val="1"/>
            <c:spPr>
              <a:solidFill>
                <a:srgbClr val="993366"/>
              </a:solidFill>
              <a:ln w="3175">
                <a:solidFill>
                  <a:srgbClr val="000000"/>
                </a:solidFill>
              </a:ln>
            </c:spPr>
          </c:dPt>
          <c:dPt>
            <c:idx val="2"/>
            <c:spPr>
              <a:solidFill>
                <a:srgbClr val="FFFFCC"/>
              </a:solidFill>
              <a:ln w="3175">
                <a:solidFill>
                  <a:srgbClr val="000000"/>
                </a:solidFill>
              </a:ln>
            </c:spPr>
          </c:dPt>
          <c:dLbls>
            <c:dLbl>
              <c:idx val="0"/>
              <c:txPr>
                <a:bodyPr vert="horz" rot="0" anchor="ctr"/>
                <a:lstStyle/>
                <a:p>
                  <a:pPr algn="ctr">
                    <a:defRPr lang="en-US" cap="none" sz="700" b="0" i="0" u="none" baseline="0">
                      <a:solidFill>
                        <a:srgbClr val="000000"/>
                      </a:solidFill>
                    </a:defRPr>
                  </a:pPr>
                </a:p>
              </c:txPr>
              <c:numFmt formatCode="General" sourceLinked="1"/>
              <c:dLblPos val="bestFit"/>
              <c:showLegendKey val="0"/>
              <c:showVal val="1"/>
              <c:showBubbleSize val="0"/>
              <c:showCatName val="0"/>
              <c:showSerName val="0"/>
              <c:showPercent val="0"/>
            </c:dLbl>
            <c:dLbl>
              <c:idx val="1"/>
              <c:txPr>
                <a:bodyPr vert="horz" rot="0" anchor="ctr"/>
                <a:lstStyle/>
                <a:p>
                  <a:pPr algn="ctr">
                    <a:defRPr lang="en-US" cap="none" sz="700" b="0" i="0" u="none" baseline="0">
                      <a:solidFill>
                        <a:srgbClr val="000000"/>
                      </a:solidFill>
                    </a:defRPr>
                  </a:pPr>
                </a:p>
              </c:txPr>
              <c:numFmt formatCode="General" sourceLinked="1"/>
              <c:dLblPos val="bestFit"/>
              <c:showLegendKey val="0"/>
              <c:showVal val="1"/>
              <c:showBubbleSize val="0"/>
              <c:showCatName val="0"/>
              <c:showSerName val="0"/>
              <c:showPercent val="0"/>
            </c:dLbl>
            <c:dLbl>
              <c:idx val="2"/>
              <c:txPr>
                <a:bodyPr vert="horz" rot="0" anchor="ctr"/>
                <a:lstStyle/>
                <a:p>
                  <a:pPr algn="ctr">
                    <a:defRPr lang="en-US" cap="none" sz="700" b="0" i="0" u="none" baseline="0">
                      <a:solidFill>
                        <a:srgbClr val="000000"/>
                      </a:solidFill>
                    </a:defRPr>
                  </a:pPr>
                </a:p>
              </c:txPr>
              <c:numFmt formatCode="General" sourceLinked="1"/>
              <c:dLblPos val="bestFit"/>
              <c:showLegendKey val="0"/>
              <c:showVal val="1"/>
              <c:showBubbleSize val="0"/>
              <c:showCatName val="0"/>
              <c:showSerName val="0"/>
              <c:showPercent val="0"/>
            </c:dLbl>
            <c:numFmt formatCode="General" sourceLinked="1"/>
            <c:showLegendKey val="0"/>
            <c:showVal val="0"/>
            <c:showBubbleSize val="0"/>
            <c:showCatName val="0"/>
            <c:showSerName val="0"/>
            <c:showLeaderLines val="0"/>
            <c:showPercent val="0"/>
          </c:dLbls>
          <c:val>
            <c:numRef>
              <c:f>rekapitulacija!$G$9:$G$11</c:f>
              <c:numCache/>
            </c:numRef>
          </c:val>
        </c:ser>
      </c:pieChart>
      <c:spPr>
        <a:noFill/>
        <a:ln>
          <a:noFill/>
        </a:ln>
      </c:spPr>
    </c:plotArea>
    <c:legend>
      <c:legendPos val="r"/>
      <c:layout/>
      <c:overlay val="0"/>
      <c:spPr>
        <a:noFill/>
        <a:ln w="3175">
          <a:solidFill>
            <a:srgbClr val="000000"/>
          </a:solidFill>
        </a:ln>
      </c:spPr>
      <c:txPr>
        <a:bodyPr vert="horz" rot="0"/>
        <a:lstStyle/>
        <a:p>
          <a:pPr>
            <a:defRPr lang="en-US" cap="none" sz="64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1123950</xdr:colOff>
      <xdr:row>3</xdr:row>
      <xdr:rowOff>9525</xdr:rowOff>
    </xdr:from>
    <xdr:to>
      <xdr:col>6</xdr:col>
      <xdr:colOff>1123950</xdr:colOff>
      <xdr:row>13</xdr:row>
      <xdr:rowOff>104775</xdr:rowOff>
    </xdr:to>
    <xdr:graphicFrame>
      <xdr:nvGraphicFramePr>
        <xdr:cNvPr id="1" name="Chart 1"/>
        <xdr:cNvGraphicFramePr/>
      </xdr:nvGraphicFramePr>
      <xdr:xfrm>
        <a:off x="6724650" y="533400"/>
        <a:ext cx="0" cy="3048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S50"/>
  <sheetViews>
    <sheetView showZeros="0" tabSelected="1" view="pageBreakPreview" zoomScaleSheetLayoutView="100" zoomScalePageLayoutView="0" workbookViewId="0" topLeftCell="A1">
      <selection activeCell="B13" sqref="B13"/>
    </sheetView>
  </sheetViews>
  <sheetFormatPr defaultColWidth="9.00390625" defaultRowHeight="12.75"/>
  <cols>
    <col min="1" max="1" width="7.75390625" style="3" customWidth="1"/>
    <col min="2" max="2" width="40.75390625" style="4" customWidth="1"/>
    <col min="3" max="3" width="1.75390625" style="4" customWidth="1"/>
    <col min="4" max="4" width="5.75390625" style="5" customWidth="1"/>
    <col min="5" max="5" width="8.75390625" style="5" customWidth="1"/>
    <col min="6" max="6" width="8.75390625" style="3" customWidth="1"/>
    <col min="7" max="7" width="14.75390625" style="3" customWidth="1"/>
    <col min="8" max="8" width="14.625" style="1" hidden="1" customWidth="1"/>
    <col min="9" max="9" width="5.375" style="17" customWidth="1"/>
    <col min="10" max="19" width="8.75390625" style="18" customWidth="1"/>
    <col min="20" max="21" width="8.75390625" style="17" customWidth="1"/>
    <col min="22" max="24" width="8.75390625" style="1" customWidth="1"/>
    <col min="25" max="253" width="9.125" style="1" customWidth="1"/>
    <col min="254" max="16384" width="9.125" style="2" customWidth="1"/>
  </cols>
  <sheetData>
    <row r="1" spans="1:7" ht="15.75">
      <c r="A1" s="152"/>
      <c r="B1" s="151"/>
      <c r="C1" s="23"/>
      <c r="D1" s="11"/>
      <c r="E1" s="11"/>
      <c r="F1" s="15"/>
      <c r="G1" s="54"/>
    </row>
    <row r="4" spans="1:8" ht="15.75">
      <c r="A4" s="6" t="s">
        <v>0</v>
      </c>
      <c r="B4" s="7" t="s">
        <v>2</v>
      </c>
      <c r="C4" s="7"/>
      <c r="D4" s="8"/>
      <c r="E4" s="8"/>
      <c r="F4" s="9"/>
      <c r="G4" s="10"/>
      <c r="H4" s="11"/>
    </row>
    <row r="5" spans="1:8" ht="15.75">
      <c r="A5" s="10"/>
      <c r="B5" s="14"/>
      <c r="C5" s="14"/>
      <c r="D5" s="46"/>
      <c r="E5" s="46"/>
      <c r="F5" s="10"/>
      <c r="G5" s="10"/>
      <c r="H5" s="11"/>
    </row>
    <row r="6" spans="1:21" s="1" customFormat="1" ht="30.75" customHeight="1">
      <c r="A6" s="24"/>
      <c r="B6" s="183" t="s">
        <v>119</v>
      </c>
      <c r="C6" s="183"/>
      <c r="D6" s="183"/>
      <c r="E6" s="183"/>
      <c r="F6" s="183"/>
      <c r="G6" s="183"/>
      <c r="H6" s="19"/>
      <c r="I6" s="20"/>
      <c r="J6" s="21"/>
      <c r="K6" s="21"/>
      <c r="L6" s="21"/>
      <c r="M6" s="21"/>
      <c r="N6" s="21"/>
      <c r="O6" s="21"/>
      <c r="P6" s="21"/>
      <c r="Q6" s="21"/>
      <c r="R6" s="21"/>
      <c r="S6" s="21"/>
      <c r="T6" s="20"/>
      <c r="U6" s="20"/>
    </row>
    <row r="7" spans="1:21" s="1" customFormat="1" ht="42" customHeight="1">
      <c r="A7" s="24"/>
      <c r="B7" s="59"/>
      <c r="C7" s="60"/>
      <c r="D7" s="60"/>
      <c r="E7" s="60"/>
      <c r="F7" s="60"/>
      <c r="G7" s="60"/>
      <c r="H7" s="19"/>
      <c r="I7" s="20"/>
      <c r="J7" s="21"/>
      <c r="K7" s="21"/>
      <c r="L7" s="21"/>
      <c r="M7" s="21"/>
      <c r="N7" s="21"/>
      <c r="O7" s="21"/>
      <c r="P7" s="21"/>
      <c r="Q7" s="21"/>
      <c r="R7" s="21"/>
      <c r="S7" s="21"/>
      <c r="T7" s="20"/>
      <c r="U7" s="20"/>
    </row>
    <row r="8" spans="1:21" s="48" customFormat="1" ht="42" customHeight="1">
      <c r="A8" s="61"/>
      <c r="B8" s="62"/>
      <c r="C8" s="63"/>
      <c r="D8" s="63"/>
      <c r="E8" s="63"/>
      <c r="F8" s="63"/>
      <c r="G8" s="63"/>
      <c r="H8" s="64"/>
      <c r="I8" s="65"/>
      <c r="J8" s="66"/>
      <c r="K8" s="66"/>
      <c r="L8" s="66"/>
      <c r="M8" s="66"/>
      <c r="N8" s="66"/>
      <c r="O8" s="66"/>
      <c r="P8" s="66"/>
      <c r="Q8" s="66"/>
      <c r="R8" s="66"/>
      <c r="S8" s="66"/>
      <c r="T8" s="65"/>
      <c r="U8" s="65"/>
    </row>
    <row r="9" spans="1:8" ht="15.75">
      <c r="A9" s="10"/>
      <c r="B9" s="46"/>
      <c r="C9" s="46"/>
      <c r="D9" s="46"/>
      <c r="E9" s="46"/>
      <c r="F9" s="10"/>
      <c r="G9" s="10"/>
      <c r="H9" s="11"/>
    </row>
    <row r="10" spans="1:253" s="33" customFormat="1" ht="20.25" customHeight="1">
      <c r="A10" s="26">
        <v>1</v>
      </c>
      <c r="B10" s="26" t="s">
        <v>116</v>
      </c>
      <c r="C10" s="26"/>
      <c r="D10" s="26"/>
      <c r="E10" s="26"/>
      <c r="F10" s="26"/>
      <c r="G10" s="49">
        <f>'1 most'!G87</f>
        <v>0</v>
      </c>
      <c r="H10" s="29"/>
      <c r="I10" s="30"/>
      <c r="J10" s="31"/>
      <c r="K10" s="31"/>
      <c r="L10" s="31"/>
      <c r="M10" s="31"/>
      <c r="N10" s="31"/>
      <c r="O10" s="31"/>
      <c r="P10" s="31"/>
      <c r="Q10" s="31"/>
      <c r="R10" s="31"/>
      <c r="S10" s="31"/>
      <c r="T10" s="30"/>
      <c r="U10" s="30"/>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row>
    <row r="11" spans="1:253" s="33" customFormat="1" ht="20.25" customHeight="1">
      <c r="A11" s="26">
        <v>2</v>
      </c>
      <c r="B11" s="26" t="s">
        <v>117</v>
      </c>
      <c r="C11" s="26"/>
      <c r="D11" s="26"/>
      <c r="E11" s="26"/>
      <c r="F11" s="26"/>
      <c r="G11" s="49">
        <f>'2 struga'!G32</f>
        <v>0</v>
      </c>
      <c r="H11" s="29"/>
      <c r="I11" s="30"/>
      <c r="J11" s="31"/>
      <c r="K11" s="31"/>
      <c r="L11" s="31"/>
      <c r="M11" s="31"/>
      <c r="N11" s="31"/>
      <c r="O11" s="31"/>
      <c r="P11" s="31"/>
      <c r="Q11" s="31"/>
      <c r="R11" s="31"/>
      <c r="S11" s="31"/>
      <c r="T11" s="30"/>
      <c r="U11" s="30"/>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row>
    <row r="12" spans="1:253" s="33" customFormat="1" ht="20.25" customHeight="1">
      <c r="A12" s="26">
        <v>3</v>
      </c>
      <c r="B12" s="26" t="s">
        <v>120</v>
      </c>
      <c r="C12" s="26"/>
      <c r="D12" s="26"/>
      <c r="E12" s="26"/>
      <c r="F12" s="26"/>
      <c r="G12" s="49">
        <f>SUM(G10:G11)*0.1</f>
        <v>0</v>
      </c>
      <c r="H12" s="29"/>
      <c r="I12" s="30"/>
      <c r="J12" s="31"/>
      <c r="K12" s="31"/>
      <c r="L12" s="31"/>
      <c r="M12" s="31"/>
      <c r="N12" s="31"/>
      <c r="O12" s="31"/>
      <c r="P12" s="31"/>
      <c r="Q12" s="31"/>
      <c r="R12" s="31"/>
      <c r="S12" s="31"/>
      <c r="T12" s="30"/>
      <c r="U12" s="30"/>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c r="IQ12" s="32"/>
      <c r="IR12" s="32"/>
      <c r="IS12" s="32"/>
    </row>
    <row r="13" spans="1:253" s="33" customFormat="1" ht="9.75" customHeight="1">
      <c r="A13" s="34"/>
      <c r="B13" s="34"/>
      <c r="C13" s="34"/>
      <c r="D13" s="28"/>
      <c r="E13" s="28"/>
      <c r="F13" s="28"/>
      <c r="G13" s="51"/>
      <c r="H13" s="29"/>
      <c r="I13" s="30"/>
      <c r="J13" s="31"/>
      <c r="K13" s="31"/>
      <c r="L13" s="31"/>
      <c r="M13" s="31"/>
      <c r="N13" s="31"/>
      <c r="O13" s="31"/>
      <c r="P13" s="31"/>
      <c r="Q13" s="31"/>
      <c r="R13" s="31"/>
      <c r="S13" s="31"/>
      <c r="T13" s="30"/>
      <c r="U13" s="30"/>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c r="IQ13" s="32"/>
      <c r="IR13" s="32"/>
      <c r="IS13" s="32"/>
    </row>
    <row r="14" spans="1:21" s="32" customFormat="1" ht="24" customHeight="1">
      <c r="A14" s="35"/>
      <c r="B14" s="36" t="s">
        <v>1</v>
      </c>
      <c r="C14" s="36"/>
      <c r="D14" s="37"/>
      <c r="E14" s="37"/>
      <c r="F14" s="37"/>
      <c r="G14" s="52">
        <f>SUM(G10:G12)</f>
        <v>0</v>
      </c>
      <c r="H14" s="38"/>
      <c r="I14" s="39"/>
      <c r="J14" s="40"/>
      <c r="K14" s="40"/>
      <c r="L14" s="40"/>
      <c r="M14" s="40"/>
      <c r="N14" s="40"/>
      <c r="O14" s="40"/>
      <c r="P14" s="40"/>
      <c r="Q14" s="40"/>
      <c r="R14" s="40"/>
      <c r="S14" s="40"/>
      <c r="T14" s="39"/>
      <c r="U14" s="39"/>
    </row>
    <row r="15" spans="1:253" s="33" customFormat="1" ht="9.75" customHeight="1">
      <c r="A15" s="41"/>
      <c r="B15" s="27"/>
      <c r="C15" s="27"/>
      <c r="D15" s="42"/>
      <c r="E15" s="42"/>
      <c r="F15" s="42"/>
      <c r="G15" s="50"/>
      <c r="I15" s="30"/>
      <c r="J15" s="31"/>
      <c r="K15" s="31"/>
      <c r="L15" s="31"/>
      <c r="M15" s="31"/>
      <c r="N15" s="31"/>
      <c r="O15" s="31"/>
      <c r="P15" s="31"/>
      <c r="Q15" s="31"/>
      <c r="R15" s="31"/>
      <c r="S15" s="31"/>
      <c r="T15" s="30"/>
      <c r="U15" s="30"/>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c r="IQ15" s="32"/>
      <c r="IR15" s="32"/>
      <c r="IS15" s="32"/>
    </row>
    <row r="16" spans="1:253" s="33" customFormat="1" ht="17.25" customHeight="1">
      <c r="A16" s="41"/>
      <c r="B16" s="27" t="s">
        <v>118</v>
      </c>
      <c r="C16" s="27"/>
      <c r="D16" s="42"/>
      <c r="E16" s="42"/>
      <c r="F16" s="42"/>
      <c r="G16" s="49">
        <f>G14*0.22</f>
        <v>0</v>
      </c>
      <c r="I16" s="30"/>
      <c r="J16" s="31"/>
      <c r="K16" s="31"/>
      <c r="L16" s="31"/>
      <c r="M16" s="31"/>
      <c r="N16" s="31"/>
      <c r="O16" s="31"/>
      <c r="P16" s="31"/>
      <c r="Q16" s="31"/>
      <c r="R16" s="31"/>
      <c r="S16" s="31"/>
      <c r="T16" s="30"/>
      <c r="U16" s="30"/>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row>
    <row r="17" spans="1:253" s="33" customFormat="1" ht="9.75" customHeight="1">
      <c r="A17" s="41"/>
      <c r="B17" s="27"/>
      <c r="C17" s="27"/>
      <c r="D17" s="42"/>
      <c r="E17" s="42"/>
      <c r="F17" s="42"/>
      <c r="G17" s="49"/>
      <c r="I17" s="30"/>
      <c r="J17" s="31"/>
      <c r="K17" s="31"/>
      <c r="L17" s="31"/>
      <c r="M17" s="31"/>
      <c r="N17" s="31"/>
      <c r="O17" s="31"/>
      <c r="P17" s="31"/>
      <c r="Q17" s="31"/>
      <c r="R17" s="31"/>
      <c r="S17" s="31"/>
      <c r="T17" s="30"/>
      <c r="U17" s="30"/>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row>
    <row r="18" spans="1:253" s="33" customFormat="1" ht="20.25" customHeight="1">
      <c r="A18" s="43"/>
      <c r="B18" s="44" t="s">
        <v>1</v>
      </c>
      <c r="C18" s="44"/>
      <c r="D18" s="45"/>
      <c r="E18" s="45"/>
      <c r="F18" s="45"/>
      <c r="G18" s="53">
        <f>G14+G16</f>
        <v>0</v>
      </c>
      <c r="I18" s="30"/>
      <c r="J18" s="31"/>
      <c r="K18" s="31"/>
      <c r="L18" s="31"/>
      <c r="M18" s="31"/>
      <c r="N18" s="31"/>
      <c r="O18" s="31"/>
      <c r="P18" s="31"/>
      <c r="Q18" s="31"/>
      <c r="R18" s="31"/>
      <c r="S18" s="31"/>
      <c r="T18" s="30"/>
      <c r="U18" s="30"/>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c r="IQ18" s="32"/>
      <c r="IR18" s="32"/>
      <c r="IS18" s="32"/>
    </row>
    <row r="19" spans="1:8" ht="20.25" customHeight="1">
      <c r="A19" s="25"/>
      <c r="B19" s="13"/>
      <c r="C19" s="13"/>
      <c r="D19" s="46"/>
      <c r="E19" s="46"/>
      <c r="F19" s="10"/>
      <c r="G19" s="12"/>
      <c r="H19" s="2"/>
    </row>
    <row r="20" spans="1:8" ht="15.75">
      <c r="A20" s="25"/>
      <c r="B20" s="13"/>
      <c r="C20" s="13"/>
      <c r="D20" s="46"/>
      <c r="E20" s="46"/>
      <c r="F20" s="10"/>
      <c r="G20" s="12"/>
      <c r="H20" s="2"/>
    </row>
    <row r="21" spans="1:8" ht="15.75">
      <c r="A21" s="16"/>
      <c r="B21" s="47"/>
      <c r="C21" s="47"/>
      <c r="D21" s="46"/>
      <c r="E21" s="46"/>
      <c r="F21" s="10"/>
      <c r="G21" s="150"/>
      <c r="H21" s="2"/>
    </row>
    <row r="22" spans="1:7" ht="15.75">
      <c r="A22" s="15"/>
      <c r="B22" s="23"/>
      <c r="C22" s="23"/>
      <c r="D22" s="22"/>
      <c r="E22" s="22"/>
      <c r="F22" s="15"/>
      <c r="G22" s="15"/>
    </row>
    <row r="23" spans="1:7" ht="15.75">
      <c r="A23" s="15"/>
      <c r="B23" s="23"/>
      <c r="C23" s="23"/>
      <c r="D23" s="22"/>
      <c r="E23" s="22"/>
      <c r="F23" s="15"/>
      <c r="G23" s="15"/>
    </row>
    <row r="24" spans="1:7" ht="15.75">
      <c r="A24" s="15"/>
      <c r="B24" s="23"/>
      <c r="C24" s="23"/>
      <c r="D24" s="22"/>
      <c r="E24" s="22"/>
      <c r="F24" s="15"/>
      <c r="G24" s="15"/>
    </row>
    <row r="25" spans="1:7" ht="15.75">
      <c r="A25" s="15"/>
      <c r="B25" s="23"/>
      <c r="C25" s="23"/>
      <c r="D25" s="22"/>
      <c r="E25" s="22"/>
      <c r="F25" s="15"/>
      <c r="G25" s="15"/>
    </row>
    <row r="26" spans="1:7" ht="15.75">
      <c r="A26" s="15"/>
      <c r="B26" s="23"/>
      <c r="C26" s="23"/>
      <c r="D26" s="22"/>
      <c r="E26" s="22"/>
      <c r="F26" s="15"/>
      <c r="G26" s="15"/>
    </row>
    <row r="27" spans="1:7" ht="15.75">
      <c r="A27" s="15"/>
      <c r="B27" s="23"/>
      <c r="C27" s="23"/>
      <c r="D27" s="22"/>
      <c r="E27" s="22"/>
      <c r="F27" s="15"/>
      <c r="G27" s="15"/>
    </row>
    <row r="40" ht="15.75">
      <c r="B40" s="4" t="s">
        <v>70</v>
      </c>
    </row>
    <row r="44" spans="1:7" ht="15.75">
      <c r="A44" s="15"/>
      <c r="B44" s="23"/>
      <c r="C44" s="23"/>
      <c r="D44" s="22"/>
      <c r="E44" s="22"/>
      <c r="F44" s="15"/>
      <c r="G44" s="15"/>
    </row>
    <row r="45" spans="1:7" ht="15.75">
      <c r="A45" s="15"/>
      <c r="B45" s="23"/>
      <c r="C45" s="23"/>
      <c r="D45" s="22"/>
      <c r="E45" s="22"/>
      <c r="F45" s="15"/>
      <c r="G45" s="15"/>
    </row>
    <row r="46" spans="1:7" ht="15.75">
      <c r="A46" s="15"/>
      <c r="B46" s="23"/>
      <c r="C46" s="23"/>
      <c r="D46" s="22"/>
      <c r="E46" s="22"/>
      <c r="F46" s="15"/>
      <c r="G46" s="15"/>
    </row>
    <row r="47" spans="1:7" ht="15.75">
      <c r="A47" s="15"/>
      <c r="B47" s="23"/>
      <c r="C47" s="23"/>
      <c r="D47" s="22"/>
      <c r="E47" s="22"/>
      <c r="F47" s="15"/>
      <c r="G47" s="15"/>
    </row>
    <row r="48" spans="1:7" ht="15.75">
      <c r="A48" s="15"/>
      <c r="B48" s="23"/>
      <c r="C48" s="23"/>
      <c r="D48" s="22"/>
      <c r="E48" s="22"/>
      <c r="F48" s="15"/>
      <c r="G48" s="15"/>
    </row>
    <row r="49" spans="1:7" ht="15.75">
      <c r="A49" s="15"/>
      <c r="B49" s="23"/>
      <c r="C49" s="23"/>
      <c r="D49" s="22"/>
      <c r="E49" s="22"/>
      <c r="F49" s="15"/>
      <c r="G49" s="15"/>
    </row>
    <row r="50" spans="1:7" ht="15.75">
      <c r="A50" s="15"/>
      <c r="B50" s="23"/>
      <c r="C50" s="23"/>
      <c r="D50" s="22"/>
      <c r="E50" s="22"/>
      <c r="F50" s="15"/>
      <c r="G50" s="15"/>
    </row>
  </sheetData>
  <sheetProtection/>
  <mergeCells count="1">
    <mergeCell ref="B6:G6"/>
  </mergeCells>
  <printOptions/>
  <pageMargins left="0.984251968503937" right="0.3937007874015748" top="0.3937007874015748" bottom="0.5905511811023623" header="0.1968503937007874" footer="0.1968503937007874"/>
  <pageSetup fitToHeight="0" fitToWidth="1" horizontalDpi="600" verticalDpi="600" orientation="portrait" paperSize="9" r:id="rId2"/>
  <headerFooter>
    <oddFooter>&amp;L&amp;"-,Regular"&amp;9&amp;F | &amp;A&amp;R&amp;"-,Regular"&amp;9&amp;P |&amp;N</oddFooter>
  </headerFooter>
  <drawing r:id="rId1"/>
</worksheet>
</file>

<file path=xl/worksheets/sheet2.xml><?xml version="1.0" encoding="utf-8"?>
<worksheet xmlns="http://schemas.openxmlformats.org/spreadsheetml/2006/main" xmlns:r="http://schemas.openxmlformats.org/officeDocument/2006/relationships">
  <dimension ref="A1:K89"/>
  <sheetViews>
    <sheetView view="pageBreakPreview" zoomScale="115" zoomScaleSheetLayoutView="115" zoomScalePageLayoutView="0" workbookViewId="0" topLeftCell="A67">
      <selection activeCell="F49" sqref="F49"/>
    </sheetView>
  </sheetViews>
  <sheetFormatPr defaultColWidth="9.00390625" defaultRowHeight="12.75"/>
  <cols>
    <col min="1" max="1" width="7.75390625" style="5" customWidth="1"/>
    <col min="2" max="2" width="40.75390625" style="4" customWidth="1"/>
    <col min="3" max="3" width="1.75390625" style="4" customWidth="1"/>
    <col min="4" max="4" width="5.75390625" style="3" customWidth="1"/>
    <col min="5" max="5" width="8.75390625" style="177" customWidth="1"/>
    <col min="6" max="6" width="10.75390625" style="178" customWidth="1"/>
    <col min="7" max="7" width="12.75390625" style="3" customWidth="1"/>
  </cols>
  <sheetData>
    <row r="1" spans="1:7" ht="15.75">
      <c r="A1" s="185"/>
      <c r="B1" s="186"/>
      <c r="C1" s="55"/>
      <c r="D1" s="56"/>
      <c r="E1" s="153"/>
      <c r="F1" s="154"/>
      <c r="G1" s="155" t="s">
        <v>109</v>
      </c>
    </row>
    <row r="2" spans="1:7" ht="12.75">
      <c r="A2" s="141" t="s">
        <v>3</v>
      </c>
      <c r="B2" s="142" t="s">
        <v>4</v>
      </c>
      <c r="C2" s="69"/>
      <c r="D2" s="156" t="s">
        <v>5</v>
      </c>
      <c r="E2" s="157" t="s">
        <v>6</v>
      </c>
      <c r="F2" s="158" t="s">
        <v>7</v>
      </c>
      <c r="G2" s="156" t="s">
        <v>8</v>
      </c>
    </row>
    <row r="3" spans="1:7" ht="12.75">
      <c r="A3" s="143"/>
      <c r="B3" s="73"/>
      <c r="C3" s="73"/>
      <c r="D3" s="10"/>
      <c r="E3" s="159"/>
      <c r="F3" s="74"/>
      <c r="G3" s="10"/>
    </row>
    <row r="4" spans="1:7" ht="12.75">
      <c r="A4" s="144">
        <v>1</v>
      </c>
      <c r="B4" s="77" t="s">
        <v>9</v>
      </c>
      <c r="C4" s="77"/>
      <c r="D4" s="160"/>
      <c r="E4" s="161"/>
      <c r="F4" s="160"/>
      <c r="G4" s="162"/>
    </row>
    <row r="5" spans="1:7" ht="55.5" customHeight="1">
      <c r="A5" s="75" t="s">
        <v>93</v>
      </c>
      <c r="B5" s="76" t="s">
        <v>60</v>
      </c>
      <c r="C5" s="77"/>
      <c r="D5" s="160" t="s">
        <v>10</v>
      </c>
      <c r="E5" s="163">
        <v>1</v>
      </c>
      <c r="F5" s="164"/>
      <c r="G5" s="165">
        <f aca="true" t="shared" si="0" ref="G5:G10">(E5*F5)</f>
        <v>0</v>
      </c>
    </row>
    <row r="6" spans="1:7" ht="27.75" customHeight="1">
      <c r="A6" s="75" t="s">
        <v>94</v>
      </c>
      <c r="B6" s="140" t="s">
        <v>61</v>
      </c>
      <c r="C6" s="80"/>
      <c r="D6" s="166" t="s">
        <v>11</v>
      </c>
      <c r="E6" s="167">
        <v>697</v>
      </c>
      <c r="F6" s="168"/>
      <c r="G6" s="165">
        <f t="shared" si="0"/>
        <v>0</v>
      </c>
    </row>
    <row r="7" spans="1:7" ht="28.5" customHeight="1">
      <c r="A7" s="75" t="s">
        <v>95</v>
      </c>
      <c r="B7" s="82" t="s">
        <v>62</v>
      </c>
      <c r="C7" s="80"/>
      <c r="D7" s="166" t="s">
        <v>10</v>
      </c>
      <c r="E7" s="167">
        <v>1</v>
      </c>
      <c r="F7" s="168"/>
      <c r="G7" s="165">
        <f t="shared" si="0"/>
        <v>0</v>
      </c>
    </row>
    <row r="8" spans="1:7" ht="38.25">
      <c r="A8" s="75" t="s">
        <v>96</v>
      </c>
      <c r="B8" s="76" t="s">
        <v>57</v>
      </c>
      <c r="C8" s="76"/>
      <c r="D8" s="160" t="s">
        <v>10</v>
      </c>
      <c r="E8" s="163">
        <v>1</v>
      </c>
      <c r="F8" s="164"/>
      <c r="G8" s="165">
        <f t="shared" si="0"/>
        <v>0</v>
      </c>
    </row>
    <row r="9" spans="1:7" ht="27.75" customHeight="1">
      <c r="A9" s="75" t="s">
        <v>97</v>
      </c>
      <c r="B9" s="83" t="s">
        <v>45</v>
      </c>
      <c r="C9" s="80"/>
      <c r="D9" s="166" t="s">
        <v>10</v>
      </c>
      <c r="E9" s="167">
        <v>4</v>
      </c>
      <c r="F9" s="164"/>
      <c r="G9" s="165">
        <f t="shared" si="0"/>
        <v>0</v>
      </c>
    </row>
    <row r="10" spans="1:7" ht="12.75">
      <c r="A10" s="75" t="s">
        <v>98</v>
      </c>
      <c r="B10" s="83" t="s">
        <v>71</v>
      </c>
      <c r="C10" s="80"/>
      <c r="D10" s="166" t="s">
        <v>10</v>
      </c>
      <c r="E10" s="167">
        <v>2</v>
      </c>
      <c r="F10" s="164"/>
      <c r="G10" s="165">
        <f t="shared" si="0"/>
        <v>0</v>
      </c>
    </row>
    <row r="11" spans="1:7" ht="12.75">
      <c r="A11" s="145">
        <f>A4</f>
        <v>1</v>
      </c>
      <c r="B11" s="77" t="str">
        <f>B4&amp;" - skupaj"</f>
        <v>PRIPRAVLJALNA DELA - skupaj</v>
      </c>
      <c r="C11" s="77"/>
      <c r="D11" s="169" t="s">
        <v>12</v>
      </c>
      <c r="E11" s="161"/>
      <c r="F11" s="161"/>
      <c r="G11" s="170">
        <f>SUM(G5:G10)</f>
        <v>0</v>
      </c>
    </row>
    <row r="12" spans="1:7" ht="12.75">
      <c r="A12" s="144">
        <v>2</v>
      </c>
      <c r="B12" s="77" t="s">
        <v>13</v>
      </c>
      <c r="C12" s="77"/>
      <c r="D12" s="160"/>
      <c r="E12" s="161"/>
      <c r="F12" s="160"/>
      <c r="G12" s="162"/>
    </row>
    <row r="13" spans="1:7" ht="121.5" customHeight="1">
      <c r="A13" s="144"/>
      <c r="B13" s="187" t="s">
        <v>68</v>
      </c>
      <c r="C13" s="187"/>
      <c r="D13" s="187"/>
      <c r="E13" s="187"/>
      <c r="F13" s="187"/>
      <c r="G13" s="162"/>
    </row>
    <row r="14" spans="1:7" ht="41.25" customHeight="1">
      <c r="A14" s="75" t="s">
        <v>93</v>
      </c>
      <c r="B14" s="140" t="s">
        <v>58</v>
      </c>
      <c r="C14" s="77"/>
      <c r="D14" s="160" t="s">
        <v>14</v>
      </c>
      <c r="E14" s="163">
        <v>17</v>
      </c>
      <c r="F14" s="164"/>
      <c r="G14" s="165">
        <f>(E14*F14)</f>
        <v>0</v>
      </c>
    </row>
    <row r="15" spans="1:10" ht="38.25">
      <c r="A15" s="75" t="s">
        <v>94</v>
      </c>
      <c r="B15" s="140" t="s">
        <v>59</v>
      </c>
      <c r="C15" s="77"/>
      <c r="D15" s="160" t="s">
        <v>14</v>
      </c>
      <c r="E15" s="163">
        <f>I15-E14-E16</f>
        <v>232</v>
      </c>
      <c r="F15" s="163"/>
      <c r="G15" s="165">
        <f>(E15*F15)</f>
        <v>0</v>
      </c>
      <c r="I15">
        <v>312</v>
      </c>
      <c r="J15" t="s">
        <v>72</v>
      </c>
    </row>
    <row r="16" spans="1:7" ht="25.5">
      <c r="A16" s="75" t="s">
        <v>95</v>
      </c>
      <c r="B16" s="76" t="s">
        <v>46</v>
      </c>
      <c r="C16" s="77"/>
      <c r="D16" s="160" t="s">
        <v>14</v>
      </c>
      <c r="E16" s="163">
        <v>63</v>
      </c>
      <c r="F16" s="164"/>
      <c r="G16" s="165">
        <f aca="true" t="shared" si="1" ref="G16:G22">(E16*F16)</f>
        <v>0</v>
      </c>
    </row>
    <row r="17" spans="1:7" ht="12.75">
      <c r="A17" s="75" t="s">
        <v>96</v>
      </c>
      <c r="B17" s="76" t="s">
        <v>47</v>
      </c>
      <c r="C17" s="76"/>
      <c r="D17" s="160" t="s">
        <v>11</v>
      </c>
      <c r="E17" s="163">
        <v>78</v>
      </c>
      <c r="F17" s="164"/>
      <c r="G17" s="165">
        <f t="shared" si="1"/>
        <v>0</v>
      </c>
    </row>
    <row r="18" spans="1:7" ht="25.5">
      <c r="A18" s="75" t="s">
        <v>97</v>
      </c>
      <c r="B18" s="83" t="s">
        <v>49</v>
      </c>
      <c r="C18" s="80"/>
      <c r="D18" s="166" t="s">
        <v>14</v>
      </c>
      <c r="E18" s="167">
        <v>56</v>
      </c>
      <c r="F18" s="164"/>
      <c r="G18" s="165">
        <f t="shared" si="1"/>
        <v>0</v>
      </c>
    </row>
    <row r="19" spans="1:7" ht="38.25">
      <c r="A19" s="75" t="s">
        <v>98</v>
      </c>
      <c r="B19" s="83" t="s">
        <v>73</v>
      </c>
      <c r="C19" s="80"/>
      <c r="D19" s="166" t="s">
        <v>14</v>
      </c>
      <c r="E19" s="167">
        <v>22</v>
      </c>
      <c r="F19" s="164"/>
      <c r="G19" s="165">
        <f t="shared" si="1"/>
        <v>0</v>
      </c>
    </row>
    <row r="20" spans="1:7" ht="12.75">
      <c r="A20" s="75" t="s">
        <v>99</v>
      </c>
      <c r="B20" s="83" t="s">
        <v>15</v>
      </c>
      <c r="C20" s="80"/>
      <c r="D20" s="166" t="s">
        <v>11</v>
      </c>
      <c r="E20" s="167">
        <v>58</v>
      </c>
      <c r="F20" s="164"/>
      <c r="G20" s="165">
        <f t="shared" si="1"/>
        <v>0</v>
      </c>
    </row>
    <row r="21" spans="1:7" ht="25.5">
      <c r="A21" s="75" t="s">
        <v>100</v>
      </c>
      <c r="B21" s="83" t="s">
        <v>48</v>
      </c>
      <c r="C21" s="80"/>
      <c r="D21" s="166" t="s">
        <v>11</v>
      </c>
      <c r="E21" s="167">
        <v>56</v>
      </c>
      <c r="F21" s="164"/>
      <c r="G21" s="165">
        <f t="shared" si="1"/>
        <v>0</v>
      </c>
    </row>
    <row r="22" spans="1:7" ht="107.25" customHeight="1">
      <c r="A22" s="75" t="s">
        <v>101</v>
      </c>
      <c r="B22" s="83" t="s">
        <v>69</v>
      </c>
      <c r="C22" s="80"/>
      <c r="D22" s="166" t="s">
        <v>14</v>
      </c>
      <c r="E22" s="167">
        <f>E15+E16-E18</f>
        <v>239</v>
      </c>
      <c r="F22" s="164"/>
      <c r="G22" s="165">
        <f t="shared" si="1"/>
        <v>0</v>
      </c>
    </row>
    <row r="23" spans="1:7" ht="12.75">
      <c r="A23" s="145">
        <v>2</v>
      </c>
      <c r="B23" s="77" t="str">
        <f>B12&amp;" - skupaj"</f>
        <v>ZEMELJSKA DELA - skupaj</v>
      </c>
      <c r="C23" s="77"/>
      <c r="D23" s="169" t="s">
        <v>12</v>
      </c>
      <c r="E23" s="161"/>
      <c r="F23" s="161"/>
      <c r="G23" s="170">
        <f>SUM(G14:G22)</f>
        <v>0</v>
      </c>
    </row>
    <row r="24" spans="1:7" ht="12.75">
      <c r="A24" s="144">
        <v>3</v>
      </c>
      <c r="B24" s="77" t="s">
        <v>16</v>
      </c>
      <c r="C24" s="77"/>
      <c r="D24" s="160"/>
      <c r="E24" s="161"/>
      <c r="F24" s="160"/>
      <c r="G24" s="162"/>
    </row>
    <row r="25" spans="1:7" ht="80.25" customHeight="1">
      <c r="A25" s="144"/>
      <c r="B25" s="184" t="s">
        <v>66</v>
      </c>
      <c r="C25" s="184"/>
      <c r="D25" s="184"/>
      <c r="E25" s="184"/>
      <c r="F25" s="184"/>
      <c r="G25" s="162"/>
    </row>
    <row r="26" spans="1:7" ht="53.25" customHeight="1">
      <c r="A26" s="75" t="s">
        <v>93</v>
      </c>
      <c r="B26" s="83" t="s">
        <v>50</v>
      </c>
      <c r="C26" s="83"/>
      <c r="D26" s="171" t="s">
        <v>14</v>
      </c>
      <c r="E26" s="167">
        <v>6</v>
      </c>
      <c r="F26" s="164"/>
      <c r="G26" s="165">
        <f>(E26*F26)</f>
        <v>0</v>
      </c>
    </row>
    <row r="27" spans="1:7" ht="54.75" customHeight="1">
      <c r="A27" s="75" t="s">
        <v>94</v>
      </c>
      <c r="B27" s="83" t="s">
        <v>74</v>
      </c>
      <c r="C27" s="83"/>
      <c r="D27" s="171" t="s">
        <v>14</v>
      </c>
      <c r="E27" s="167">
        <v>16.7</v>
      </c>
      <c r="F27" s="164"/>
      <c r="G27" s="165">
        <f>(E27*F27)</f>
        <v>0</v>
      </c>
    </row>
    <row r="28" spans="1:7" ht="53.25" customHeight="1">
      <c r="A28" s="75" t="s">
        <v>95</v>
      </c>
      <c r="B28" s="83" t="s">
        <v>75</v>
      </c>
      <c r="C28" s="83"/>
      <c r="D28" s="171" t="s">
        <v>14</v>
      </c>
      <c r="E28" s="167">
        <v>26</v>
      </c>
      <c r="F28" s="164"/>
      <c r="G28" s="165">
        <f aca="true" t="shared" si="2" ref="G28:G39">(E28*F28)</f>
        <v>0</v>
      </c>
    </row>
    <row r="29" spans="1:7" ht="54" customHeight="1">
      <c r="A29" s="75" t="s">
        <v>96</v>
      </c>
      <c r="B29" s="83" t="s">
        <v>52</v>
      </c>
      <c r="C29" s="83"/>
      <c r="D29" s="171" t="s">
        <v>14</v>
      </c>
      <c r="E29" s="167">
        <v>8.1</v>
      </c>
      <c r="F29" s="164"/>
      <c r="G29" s="165">
        <f>(E29*F29)</f>
        <v>0</v>
      </c>
    </row>
    <row r="30" spans="1:7" ht="54.75" customHeight="1">
      <c r="A30" s="75" t="s">
        <v>97</v>
      </c>
      <c r="B30" s="83" t="s">
        <v>51</v>
      </c>
      <c r="C30" s="83"/>
      <c r="D30" s="171" t="s">
        <v>14</v>
      </c>
      <c r="E30" s="167">
        <v>9.2</v>
      </c>
      <c r="F30" s="164"/>
      <c r="G30" s="165">
        <f t="shared" si="2"/>
        <v>0</v>
      </c>
    </row>
    <row r="31" spans="1:7" ht="120.75" customHeight="1">
      <c r="A31" s="75" t="s">
        <v>98</v>
      </c>
      <c r="B31" s="83" t="s">
        <v>55</v>
      </c>
      <c r="C31" s="83"/>
      <c r="D31" s="171" t="s">
        <v>14</v>
      </c>
      <c r="E31" s="167">
        <v>9.2</v>
      </c>
      <c r="F31" s="164"/>
      <c r="G31" s="165">
        <f t="shared" si="2"/>
        <v>0</v>
      </c>
    </row>
    <row r="32" spans="1:7" ht="131.25" customHeight="1">
      <c r="A32" s="75" t="s">
        <v>99</v>
      </c>
      <c r="B32" s="83" t="s">
        <v>80</v>
      </c>
      <c r="C32" s="83"/>
      <c r="D32" s="171" t="s">
        <v>14</v>
      </c>
      <c r="E32" s="167">
        <v>18</v>
      </c>
      <c r="F32" s="164"/>
      <c r="G32" s="165">
        <f t="shared" si="2"/>
        <v>0</v>
      </c>
    </row>
    <row r="33" spans="1:7" ht="25.5">
      <c r="A33" s="75" t="s">
        <v>100</v>
      </c>
      <c r="B33" s="83" t="s">
        <v>81</v>
      </c>
      <c r="C33" s="83"/>
      <c r="D33" s="171" t="s">
        <v>11</v>
      </c>
      <c r="E33" s="167">
        <v>57</v>
      </c>
      <c r="F33" s="164"/>
      <c r="G33" s="165">
        <f>(E33*F33)</f>
        <v>0</v>
      </c>
    </row>
    <row r="34" spans="1:7" ht="12.75">
      <c r="A34" s="75" t="s">
        <v>101</v>
      </c>
      <c r="B34" s="83" t="s">
        <v>17</v>
      </c>
      <c r="C34" s="83"/>
      <c r="D34" s="171" t="s">
        <v>11</v>
      </c>
      <c r="E34" s="167">
        <v>29.5</v>
      </c>
      <c r="F34" s="164"/>
      <c r="G34" s="165">
        <f>(E34*F34)</f>
        <v>0</v>
      </c>
    </row>
    <row r="35" spans="1:7" ht="25.5">
      <c r="A35" s="75" t="s">
        <v>102</v>
      </c>
      <c r="B35" s="83" t="s">
        <v>53</v>
      </c>
      <c r="C35" s="83"/>
      <c r="D35" s="171" t="s">
        <v>18</v>
      </c>
      <c r="E35" s="167">
        <v>2500</v>
      </c>
      <c r="F35" s="164"/>
      <c r="G35" s="165">
        <f t="shared" si="2"/>
        <v>0</v>
      </c>
    </row>
    <row r="36" spans="1:7" ht="25.5">
      <c r="A36" s="75" t="s">
        <v>103</v>
      </c>
      <c r="B36" s="83" t="s">
        <v>54</v>
      </c>
      <c r="C36" s="83"/>
      <c r="D36" s="171" t="s">
        <v>18</v>
      </c>
      <c r="E36" s="167">
        <v>9050</v>
      </c>
      <c r="F36" s="164"/>
      <c r="G36" s="165">
        <f t="shared" si="2"/>
        <v>0</v>
      </c>
    </row>
    <row r="37" spans="1:7" ht="32.25" customHeight="1">
      <c r="A37" s="75" t="s">
        <v>104</v>
      </c>
      <c r="B37" s="83" t="s">
        <v>76</v>
      </c>
      <c r="C37" s="83"/>
      <c r="D37" s="171" t="s">
        <v>18</v>
      </c>
      <c r="E37" s="167">
        <v>1450</v>
      </c>
      <c r="F37" s="164"/>
      <c r="G37" s="165">
        <f>(E37*F37)</f>
        <v>0</v>
      </c>
    </row>
    <row r="38" spans="1:7" ht="25.5">
      <c r="A38" s="75" t="s">
        <v>105</v>
      </c>
      <c r="B38" s="83" t="s">
        <v>56</v>
      </c>
      <c r="C38" s="83"/>
      <c r="D38" s="171" t="s">
        <v>10</v>
      </c>
      <c r="E38" s="167">
        <v>2</v>
      </c>
      <c r="F38" s="164"/>
      <c r="G38" s="165">
        <f t="shared" si="2"/>
        <v>0</v>
      </c>
    </row>
    <row r="39" spans="1:7" ht="66.75" customHeight="1">
      <c r="A39" s="75" t="s">
        <v>106</v>
      </c>
      <c r="B39" s="83" t="s">
        <v>67</v>
      </c>
      <c r="C39" s="83"/>
      <c r="D39" s="171" t="s">
        <v>10</v>
      </c>
      <c r="E39" s="167">
        <v>1</v>
      </c>
      <c r="F39" s="164"/>
      <c r="G39" s="165">
        <f t="shared" si="2"/>
        <v>0</v>
      </c>
    </row>
    <row r="40" spans="1:7" ht="12.75">
      <c r="A40" s="145">
        <v>3</v>
      </c>
      <c r="B40" s="77" t="str">
        <f>B24&amp;" - skupaj"</f>
        <v>BETONSKA DELA - skupaj</v>
      </c>
      <c r="C40" s="77"/>
      <c r="D40" s="169" t="s">
        <v>12</v>
      </c>
      <c r="E40" s="161"/>
      <c r="F40" s="161"/>
      <c r="G40" s="170">
        <f>SUM(G25:G39)</f>
        <v>0</v>
      </c>
    </row>
    <row r="41" spans="1:7" ht="12.75">
      <c r="A41" s="144">
        <v>4</v>
      </c>
      <c r="B41" s="77" t="s">
        <v>19</v>
      </c>
      <c r="C41" s="77"/>
      <c r="D41" s="160"/>
      <c r="E41" s="161"/>
      <c r="F41" s="160"/>
      <c r="G41" s="162"/>
    </row>
    <row r="42" spans="1:7" ht="38.25">
      <c r="A42" s="75" t="s">
        <v>93</v>
      </c>
      <c r="B42" s="83" t="s">
        <v>20</v>
      </c>
      <c r="C42" s="77"/>
      <c r="D42" s="172" t="s">
        <v>21</v>
      </c>
      <c r="E42" s="167">
        <v>24</v>
      </c>
      <c r="F42" s="167"/>
      <c r="G42" s="165">
        <f>(E42*F42)</f>
        <v>0</v>
      </c>
    </row>
    <row r="43" spans="1:7" ht="12.75">
      <c r="A43" s="145">
        <v>4</v>
      </c>
      <c r="B43" s="77" t="str">
        <f>B41&amp;" - skupaj"</f>
        <v>ZIDARSKA DELA - skupaj</v>
      </c>
      <c r="C43" s="77"/>
      <c r="D43" s="169" t="s">
        <v>12</v>
      </c>
      <c r="E43" s="161"/>
      <c r="F43" s="161"/>
      <c r="G43" s="170">
        <f>SUM(G42:G42)</f>
        <v>0</v>
      </c>
    </row>
    <row r="44" spans="1:7" ht="12.75">
      <c r="A44" s="144">
        <v>5</v>
      </c>
      <c r="B44" s="77" t="s">
        <v>22</v>
      </c>
      <c r="C44" s="77"/>
      <c r="D44" s="160"/>
      <c r="E44" s="161"/>
      <c r="F44" s="160"/>
      <c r="G44" s="162"/>
    </row>
    <row r="45" spans="1:7" ht="27" customHeight="1">
      <c r="A45" s="144"/>
      <c r="B45" s="184" t="s">
        <v>23</v>
      </c>
      <c r="C45" s="184"/>
      <c r="D45" s="184"/>
      <c r="E45" s="184"/>
      <c r="F45" s="184"/>
      <c r="G45" s="162"/>
    </row>
    <row r="46" spans="1:7" ht="26.25" customHeight="1">
      <c r="A46" s="75" t="s">
        <v>93</v>
      </c>
      <c r="B46" s="83" t="s">
        <v>82</v>
      </c>
      <c r="C46" s="83"/>
      <c r="D46" s="171" t="s">
        <v>11</v>
      </c>
      <c r="E46" s="173">
        <v>11.5</v>
      </c>
      <c r="F46" s="164"/>
      <c r="G46" s="165">
        <f aca="true" t="shared" si="3" ref="G46:G53">(E46*F46)</f>
        <v>0</v>
      </c>
    </row>
    <row r="47" spans="1:7" ht="78.75" customHeight="1">
      <c r="A47" s="75" t="s">
        <v>94</v>
      </c>
      <c r="B47" s="83" t="s">
        <v>24</v>
      </c>
      <c r="C47" s="83"/>
      <c r="D47" s="171" t="s">
        <v>11</v>
      </c>
      <c r="E47" s="173">
        <v>218.5</v>
      </c>
      <c r="F47" s="164"/>
      <c r="G47" s="165">
        <f t="shared" si="3"/>
        <v>0</v>
      </c>
    </row>
    <row r="48" spans="1:7" ht="14.25" customHeight="1">
      <c r="A48" s="75" t="s">
        <v>95</v>
      </c>
      <c r="B48" s="83" t="s">
        <v>85</v>
      </c>
      <c r="C48" s="83"/>
      <c r="D48" s="171" t="s">
        <v>11</v>
      </c>
      <c r="E48" s="173">
        <v>6.3</v>
      </c>
      <c r="F48" s="164"/>
      <c r="G48" s="165">
        <f t="shared" si="3"/>
        <v>0</v>
      </c>
    </row>
    <row r="49" spans="1:7" ht="53.25" customHeight="1">
      <c r="A49" s="75" t="s">
        <v>96</v>
      </c>
      <c r="B49" s="83" t="s">
        <v>63</v>
      </c>
      <c r="C49" s="83"/>
      <c r="D49" s="171" t="s">
        <v>11</v>
      </c>
      <c r="E49" s="173">
        <v>50.5</v>
      </c>
      <c r="F49" s="164"/>
      <c r="G49" s="165">
        <f t="shared" si="3"/>
        <v>0</v>
      </c>
    </row>
    <row r="50" spans="1:7" ht="27" customHeight="1">
      <c r="A50" s="75" t="s">
        <v>97</v>
      </c>
      <c r="B50" s="83" t="s">
        <v>25</v>
      </c>
      <c r="C50" s="83"/>
      <c r="D50" s="171" t="s">
        <v>11</v>
      </c>
      <c r="E50" s="173">
        <v>25.5</v>
      </c>
      <c r="F50" s="164"/>
      <c r="G50" s="165">
        <f t="shared" si="3"/>
        <v>0</v>
      </c>
    </row>
    <row r="51" spans="1:7" ht="27.75" customHeight="1">
      <c r="A51" s="75" t="s">
        <v>98</v>
      </c>
      <c r="B51" s="83" t="s">
        <v>26</v>
      </c>
      <c r="C51" s="83"/>
      <c r="D51" s="171" t="s">
        <v>21</v>
      </c>
      <c r="E51" s="173">
        <v>89</v>
      </c>
      <c r="F51" s="164"/>
      <c r="G51" s="165">
        <f t="shared" si="3"/>
        <v>0</v>
      </c>
    </row>
    <row r="52" spans="1:7" ht="27.75" customHeight="1">
      <c r="A52" s="75" t="s">
        <v>99</v>
      </c>
      <c r="B52" s="83" t="s">
        <v>83</v>
      </c>
      <c r="C52" s="83"/>
      <c r="D52" s="171" t="s">
        <v>21</v>
      </c>
      <c r="E52" s="173">
        <v>22.5</v>
      </c>
      <c r="F52" s="164"/>
      <c r="G52" s="165">
        <f>(E52*F52)</f>
        <v>0</v>
      </c>
    </row>
    <row r="53" spans="1:7" ht="25.5">
      <c r="A53" s="75" t="s">
        <v>100</v>
      </c>
      <c r="B53" s="83" t="s">
        <v>79</v>
      </c>
      <c r="C53" s="83"/>
      <c r="D53" s="171" t="s">
        <v>21</v>
      </c>
      <c r="E53" s="173">
        <v>11.5</v>
      </c>
      <c r="F53" s="164"/>
      <c r="G53" s="165">
        <f t="shared" si="3"/>
        <v>0</v>
      </c>
    </row>
    <row r="54" spans="1:7" ht="25.5">
      <c r="A54" s="75" t="s">
        <v>101</v>
      </c>
      <c r="B54" s="83" t="s">
        <v>78</v>
      </c>
      <c r="C54" s="83"/>
      <c r="D54" s="171" t="s">
        <v>21</v>
      </c>
      <c r="E54" s="173">
        <v>34.5</v>
      </c>
      <c r="F54" s="164"/>
      <c r="G54" s="165">
        <f>(E54*F54)</f>
        <v>0</v>
      </c>
    </row>
    <row r="55" spans="1:7" ht="25.5">
      <c r="A55" s="75" t="s">
        <v>102</v>
      </c>
      <c r="B55" s="83" t="s">
        <v>77</v>
      </c>
      <c r="C55" s="83"/>
      <c r="D55" s="171" t="s">
        <v>21</v>
      </c>
      <c r="E55" s="173">
        <v>69</v>
      </c>
      <c r="F55" s="164"/>
      <c r="G55" s="165">
        <f>(E55*F55)</f>
        <v>0</v>
      </c>
    </row>
    <row r="56" spans="1:7" ht="12.75">
      <c r="A56" s="145">
        <f>A44</f>
        <v>5</v>
      </c>
      <c r="B56" s="77" t="str">
        <f>B44&amp;" - skupaj"</f>
        <v>TESARSKA DELA - skupaj</v>
      </c>
      <c r="C56" s="77"/>
      <c r="D56" s="169" t="s">
        <v>12</v>
      </c>
      <c r="E56" s="161"/>
      <c r="F56" s="161"/>
      <c r="G56" s="170">
        <f>SUM(G45:G55)</f>
        <v>0</v>
      </c>
    </row>
    <row r="57" spans="1:7" ht="12.75">
      <c r="A57" s="144">
        <f>+A56+1</f>
        <v>6</v>
      </c>
      <c r="B57" s="77" t="s">
        <v>27</v>
      </c>
      <c r="C57" s="77"/>
      <c r="D57" s="160"/>
      <c r="E57" s="161"/>
      <c r="F57" s="160"/>
      <c r="G57" s="162"/>
    </row>
    <row r="58" spans="1:7" ht="42.75" customHeight="1">
      <c r="A58" s="144"/>
      <c r="B58" s="184" t="s">
        <v>64</v>
      </c>
      <c r="C58" s="184"/>
      <c r="D58" s="184"/>
      <c r="E58" s="184"/>
      <c r="F58" s="184"/>
      <c r="G58" s="162"/>
    </row>
    <row r="59" spans="1:7" ht="53.25" customHeight="1">
      <c r="A59" s="75" t="s">
        <v>93</v>
      </c>
      <c r="B59" s="83" t="s">
        <v>84</v>
      </c>
      <c r="C59" s="83"/>
      <c r="D59" s="171" t="s">
        <v>11</v>
      </c>
      <c r="E59" s="173">
        <v>57</v>
      </c>
      <c r="F59" s="164"/>
      <c r="G59" s="165">
        <f>F59*E59</f>
        <v>0</v>
      </c>
    </row>
    <row r="60" spans="1:7" ht="38.25">
      <c r="A60" s="75" t="s">
        <v>94</v>
      </c>
      <c r="B60" s="83" t="s">
        <v>28</v>
      </c>
      <c r="C60" s="83"/>
      <c r="D60" s="171" t="s">
        <v>21</v>
      </c>
      <c r="E60" s="173">
        <v>22.5</v>
      </c>
      <c r="F60" s="164"/>
      <c r="G60" s="165">
        <f>F60*E60</f>
        <v>0</v>
      </c>
    </row>
    <row r="61" spans="1:7" ht="25.5">
      <c r="A61" s="75" t="s">
        <v>95</v>
      </c>
      <c r="B61" s="83" t="s">
        <v>29</v>
      </c>
      <c r="C61" s="83"/>
      <c r="D61" s="171" t="s">
        <v>21</v>
      </c>
      <c r="E61" s="173">
        <v>22.5</v>
      </c>
      <c r="F61" s="164"/>
      <c r="G61" s="165">
        <f>F61*E61</f>
        <v>0</v>
      </c>
    </row>
    <row r="62" spans="1:7" ht="12.75">
      <c r="A62" s="145">
        <f>A57</f>
        <v>6</v>
      </c>
      <c r="B62" s="77" t="str">
        <f>B57&amp;" - skupaj"</f>
        <v>HIDROIZOLACIJE IN ZGORNJI USTROJ - skupaj</v>
      </c>
      <c r="C62" s="77"/>
      <c r="D62" s="169" t="s">
        <v>12</v>
      </c>
      <c r="E62" s="161"/>
      <c r="F62" s="161"/>
      <c r="G62" s="170">
        <f>SUM(G59:G61)</f>
        <v>0</v>
      </c>
    </row>
    <row r="63" spans="1:7" ht="12.75">
      <c r="A63" s="144">
        <v>7</v>
      </c>
      <c r="B63" s="77" t="s">
        <v>30</v>
      </c>
      <c r="C63" s="77"/>
      <c r="D63" s="160"/>
      <c r="E63" s="161"/>
      <c r="F63" s="160"/>
      <c r="G63" s="162"/>
    </row>
    <row r="64" spans="1:7" ht="38.25">
      <c r="A64" s="75" t="s">
        <v>93</v>
      </c>
      <c r="B64" s="83" t="s">
        <v>86</v>
      </c>
      <c r="C64" s="137"/>
      <c r="D64" s="174" t="s">
        <v>21</v>
      </c>
      <c r="E64" s="175">
        <v>23.3</v>
      </c>
      <c r="F64" s="167"/>
      <c r="G64" s="176">
        <f>F64*E64</f>
        <v>0</v>
      </c>
    </row>
    <row r="65" spans="1:7" ht="12.75">
      <c r="A65" s="145">
        <v>7</v>
      </c>
      <c r="B65" s="77" t="str">
        <f>B63&amp;" - skupaj"</f>
        <v>PROMETNA OPREMA CEST - skupaj</v>
      </c>
      <c r="C65" s="77"/>
      <c r="D65" s="169" t="s">
        <v>12</v>
      </c>
      <c r="E65" s="161"/>
      <c r="F65" s="161"/>
      <c r="G65" s="170">
        <f>SUM(G64:G64)</f>
        <v>0</v>
      </c>
    </row>
    <row r="66" spans="1:7" ht="12.75">
      <c r="A66" s="144">
        <v>8</v>
      </c>
      <c r="B66" s="77" t="s">
        <v>87</v>
      </c>
      <c r="C66" s="77"/>
      <c r="D66" s="160"/>
      <c r="E66" s="161"/>
      <c r="F66" s="160"/>
      <c r="G66" s="162"/>
    </row>
    <row r="67" spans="1:7" ht="12.75">
      <c r="A67" s="75" t="s">
        <v>93</v>
      </c>
      <c r="B67" s="83" t="s">
        <v>31</v>
      </c>
      <c r="C67" s="83"/>
      <c r="D67" s="171" t="s">
        <v>10</v>
      </c>
      <c r="E67" s="173">
        <v>1</v>
      </c>
      <c r="F67" s="164"/>
      <c r="G67" s="165">
        <f aca="true" t="shared" si="4" ref="G67:G72">F67*E67</f>
        <v>0</v>
      </c>
    </row>
    <row r="68" spans="1:7" ht="51">
      <c r="A68" s="75" t="s">
        <v>94</v>
      </c>
      <c r="B68" s="83" t="s">
        <v>88</v>
      </c>
      <c r="C68" s="83"/>
      <c r="D68" s="171" t="s">
        <v>21</v>
      </c>
      <c r="E68" s="173">
        <v>16.8</v>
      </c>
      <c r="F68" s="164"/>
      <c r="G68" s="165">
        <f t="shared" si="4"/>
        <v>0</v>
      </c>
    </row>
    <row r="69" spans="1:7" ht="38.25">
      <c r="A69" s="75" t="s">
        <v>95</v>
      </c>
      <c r="B69" s="83" t="s">
        <v>89</v>
      </c>
      <c r="C69" s="83"/>
      <c r="D69" s="171" t="s">
        <v>21</v>
      </c>
      <c r="E69" s="173">
        <v>20.3</v>
      </c>
      <c r="F69" s="164"/>
      <c r="G69" s="165">
        <f t="shared" si="4"/>
        <v>0</v>
      </c>
    </row>
    <row r="70" spans="1:7" ht="25.5">
      <c r="A70" s="75" t="s">
        <v>96</v>
      </c>
      <c r="B70" s="83" t="s">
        <v>90</v>
      </c>
      <c r="C70" s="83"/>
      <c r="D70" s="171" t="s">
        <v>21</v>
      </c>
      <c r="E70" s="173">
        <v>16.8</v>
      </c>
      <c r="F70" s="164"/>
      <c r="G70" s="165">
        <f t="shared" si="4"/>
        <v>0</v>
      </c>
    </row>
    <row r="71" spans="1:7" ht="25.5">
      <c r="A71" s="75" t="s">
        <v>97</v>
      </c>
      <c r="B71" s="83" t="s">
        <v>91</v>
      </c>
      <c r="C71" s="83"/>
      <c r="D71" s="171" t="s">
        <v>11</v>
      </c>
      <c r="E71" s="173">
        <v>44</v>
      </c>
      <c r="F71" s="164"/>
      <c r="G71" s="165">
        <f t="shared" si="4"/>
        <v>0</v>
      </c>
    </row>
    <row r="72" spans="1:7" ht="25.5">
      <c r="A72" s="75" t="s">
        <v>98</v>
      </c>
      <c r="B72" s="83" t="s">
        <v>92</v>
      </c>
      <c r="C72" s="83"/>
      <c r="D72" s="171" t="s">
        <v>11</v>
      </c>
      <c r="E72" s="173">
        <v>44</v>
      </c>
      <c r="F72" s="164"/>
      <c r="G72" s="165">
        <f t="shared" si="4"/>
        <v>0</v>
      </c>
    </row>
    <row r="73" spans="1:7" ht="12.75">
      <c r="A73" s="145">
        <v>8</v>
      </c>
      <c r="B73" s="77" t="str">
        <f>B66&amp;" - skupaj"</f>
        <v>OSTALA DELA - skupaj</v>
      </c>
      <c r="C73" s="77"/>
      <c r="D73" s="169" t="s">
        <v>12</v>
      </c>
      <c r="E73" s="161"/>
      <c r="F73" s="161"/>
      <c r="G73" s="170">
        <f>SUM(G67:G72)</f>
        <v>0</v>
      </c>
    </row>
    <row r="75" ht="15.75">
      <c r="K75" s="148"/>
    </row>
    <row r="77" spans="1:7" ht="12.75">
      <c r="A77" s="107"/>
      <c r="B77" s="146" t="s">
        <v>41</v>
      </c>
      <c r="C77" s="147"/>
      <c r="D77" s="110"/>
      <c r="E77" s="111"/>
      <c r="F77" s="179"/>
      <c r="G77" s="112"/>
    </row>
    <row r="78" spans="1:7" ht="12.75">
      <c r="A78" s="88">
        <f>A11</f>
        <v>1</v>
      </c>
      <c r="B78" s="117" t="str">
        <f>B11</f>
        <v>PRIPRAVLJALNA DELA - skupaj</v>
      </c>
      <c r="C78" s="117"/>
      <c r="D78" s="180" t="str">
        <f>D11</f>
        <v>EUR</v>
      </c>
      <c r="E78" s="180"/>
      <c r="F78" s="181"/>
      <c r="G78" s="182">
        <f>G11</f>
        <v>0</v>
      </c>
    </row>
    <row r="79" spans="1:7" ht="12.75">
      <c r="A79" s="88">
        <f>A23</f>
        <v>2</v>
      </c>
      <c r="B79" s="117" t="str">
        <f>B23</f>
        <v>ZEMELJSKA DELA - skupaj</v>
      </c>
      <c r="C79" s="117"/>
      <c r="D79" s="180" t="str">
        <f>D23</f>
        <v>EUR</v>
      </c>
      <c r="E79" s="180"/>
      <c r="F79" s="181"/>
      <c r="G79" s="182">
        <f>G23</f>
        <v>0</v>
      </c>
    </row>
    <row r="80" spans="1:7" ht="12.75">
      <c r="A80" s="88">
        <f>A40</f>
        <v>3</v>
      </c>
      <c r="B80" s="117" t="str">
        <f>B40</f>
        <v>BETONSKA DELA - skupaj</v>
      </c>
      <c r="C80" s="117"/>
      <c r="D80" s="180" t="str">
        <f>D40</f>
        <v>EUR</v>
      </c>
      <c r="E80" s="180"/>
      <c r="F80" s="181"/>
      <c r="G80" s="182">
        <f>G40</f>
        <v>0</v>
      </c>
    </row>
    <row r="81" spans="1:7" ht="12.75">
      <c r="A81" s="88">
        <f>A43</f>
        <v>4</v>
      </c>
      <c r="B81" s="117" t="str">
        <f>B43</f>
        <v>ZIDARSKA DELA - skupaj</v>
      </c>
      <c r="C81" s="117"/>
      <c r="D81" s="180" t="str">
        <f>D43</f>
        <v>EUR</v>
      </c>
      <c r="E81" s="180"/>
      <c r="F81" s="181"/>
      <c r="G81" s="182">
        <f>G43</f>
        <v>0</v>
      </c>
    </row>
    <row r="82" spans="1:7" ht="12.75">
      <c r="A82" s="88">
        <f>A56</f>
        <v>5</v>
      </c>
      <c r="B82" s="117" t="str">
        <f>B56</f>
        <v>TESARSKA DELA - skupaj</v>
      </c>
      <c r="C82" s="117"/>
      <c r="D82" s="180" t="str">
        <f>D56</f>
        <v>EUR</v>
      </c>
      <c r="E82" s="180"/>
      <c r="F82" s="181"/>
      <c r="G82" s="182">
        <f>G56</f>
        <v>0</v>
      </c>
    </row>
    <row r="83" spans="1:7" ht="12.75">
      <c r="A83" s="88">
        <f>A62</f>
        <v>6</v>
      </c>
      <c r="B83" s="117" t="str">
        <f>B62</f>
        <v>HIDROIZOLACIJE IN ZGORNJI USTROJ - skupaj</v>
      </c>
      <c r="C83" s="117"/>
      <c r="D83" s="180" t="str">
        <f>D62</f>
        <v>EUR</v>
      </c>
      <c r="E83" s="180"/>
      <c r="F83" s="181"/>
      <c r="G83" s="182">
        <f>G62</f>
        <v>0</v>
      </c>
    </row>
    <row r="84" spans="1:7" ht="12.75">
      <c r="A84" s="88">
        <v>7</v>
      </c>
      <c r="B84" s="117" t="str">
        <f>B65</f>
        <v>PROMETNA OPREMA CEST - skupaj</v>
      </c>
      <c r="C84" s="117"/>
      <c r="D84" s="180" t="str">
        <f>D65</f>
        <v>EUR</v>
      </c>
      <c r="E84" s="180"/>
      <c r="F84" s="181"/>
      <c r="G84" s="182">
        <f>G65</f>
        <v>0</v>
      </c>
    </row>
    <row r="85" spans="1:9" ht="12.75">
      <c r="A85" s="88">
        <v>8</v>
      </c>
      <c r="B85" s="117" t="str">
        <f>B73</f>
        <v>OSTALA DELA - skupaj</v>
      </c>
      <c r="C85" s="117"/>
      <c r="D85" s="180" t="str">
        <f>D73</f>
        <v>EUR</v>
      </c>
      <c r="E85" s="180"/>
      <c r="F85" s="181"/>
      <c r="G85" s="182">
        <f>G73</f>
        <v>0</v>
      </c>
      <c r="I85" s="149" t="s">
        <v>0</v>
      </c>
    </row>
    <row r="86" spans="1:7" ht="12.75">
      <c r="A86" s="107"/>
      <c r="B86" s="146"/>
      <c r="C86" s="147"/>
      <c r="D86" s="110"/>
      <c r="E86" s="111"/>
      <c r="F86" s="179"/>
      <c r="G86" s="170"/>
    </row>
    <row r="87" spans="1:7" ht="12.75">
      <c r="A87" s="107"/>
      <c r="B87" s="146" t="s">
        <v>108</v>
      </c>
      <c r="C87" s="147"/>
      <c r="D87" s="110"/>
      <c r="E87" s="111"/>
      <c r="F87" s="179"/>
      <c r="G87" s="170">
        <f>SUM(G78:G85)</f>
        <v>0</v>
      </c>
    </row>
    <row r="88" spans="1:7" ht="12.75">
      <c r="A88" s="107"/>
      <c r="B88" s="146" t="s">
        <v>107</v>
      </c>
      <c r="C88" s="147"/>
      <c r="D88" s="110"/>
      <c r="E88" s="111"/>
      <c r="F88" s="179"/>
      <c r="G88" s="170">
        <f>G87*0.22</f>
        <v>0</v>
      </c>
    </row>
    <row r="89" spans="1:7" ht="12.75">
      <c r="A89" s="107"/>
      <c r="B89" s="146" t="s">
        <v>44</v>
      </c>
      <c r="C89" s="147"/>
      <c r="D89" s="110"/>
      <c r="E89" s="111"/>
      <c r="F89" s="179"/>
      <c r="G89" s="170">
        <f>G87+G88</f>
        <v>0</v>
      </c>
    </row>
  </sheetData>
  <sheetProtection/>
  <mergeCells count="5">
    <mergeCell ref="B58:F58"/>
    <mergeCell ref="A1:B1"/>
    <mergeCell ref="B13:F13"/>
    <mergeCell ref="B25:F25"/>
    <mergeCell ref="B45:F45"/>
  </mergeCells>
  <printOptions/>
  <pageMargins left="0.984251968503937" right="0.3937007874015748" top="0.3937007874015748" bottom="0.5905511811023623" header="0.1968503937007874" footer="0.1968503937007874"/>
  <pageSetup fitToHeight="0" horizontalDpi="600" verticalDpi="600" orientation="portrait" paperSize="9" r:id="rId1"/>
  <headerFooter>
    <oddFooter>&amp;L&amp;"-,Regular"&amp;9&amp;F | &amp;A&amp;R&amp;"-,Regular"&amp;9&amp;P |&amp;N</oddFooter>
  </headerFooter>
  <rowBreaks count="2" manualBreakCount="2">
    <brk id="23" max="6" man="1"/>
    <brk id="62" max="6"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IS35"/>
  <sheetViews>
    <sheetView view="pageBreakPreview" zoomScale="115" zoomScaleSheetLayoutView="115" zoomScalePageLayoutView="0" workbookViewId="0" topLeftCell="A1">
      <selection activeCell="F15" sqref="F15:F22"/>
    </sheetView>
  </sheetViews>
  <sheetFormatPr defaultColWidth="9.00390625" defaultRowHeight="12.75"/>
  <cols>
    <col min="1" max="1" width="7.75390625" style="3" customWidth="1"/>
    <col min="2" max="2" width="40.75390625" style="4" customWidth="1"/>
    <col min="3" max="3" width="1.75390625" style="4" customWidth="1"/>
    <col min="4" max="4" width="5.75390625" style="5" customWidth="1"/>
    <col min="5" max="5" width="8.75390625" style="5" customWidth="1"/>
    <col min="6" max="6" width="10.75390625" style="3" customWidth="1"/>
    <col min="7" max="7" width="14.75390625" style="3" customWidth="1"/>
  </cols>
  <sheetData>
    <row r="1" spans="1:7" ht="15.75">
      <c r="A1" s="185"/>
      <c r="B1" s="186"/>
      <c r="C1" s="55"/>
      <c r="D1" s="56"/>
      <c r="E1" s="56"/>
      <c r="F1" s="57"/>
      <c r="G1" s="58" t="s">
        <v>32</v>
      </c>
    </row>
    <row r="2" spans="1:7" ht="12.75">
      <c r="A2" s="67" t="s">
        <v>3</v>
      </c>
      <c r="B2" s="68" t="s">
        <v>4</v>
      </c>
      <c r="C2" s="69"/>
      <c r="D2" s="70" t="s">
        <v>5</v>
      </c>
      <c r="E2" s="71" t="s">
        <v>6</v>
      </c>
      <c r="F2" s="71" t="s">
        <v>7</v>
      </c>
      <c r="G2" s="70" t="s">
        <v>8</v>
      </c>
    </row>
    <row r="3" spans="1:7" ht="12.75">
      <c r="A3" s="72"/>
      <c r="B3" s="73"/>
      <c r="C3" s="73"/>
      <c r="D3" s="46"/>
      <c r="E3" s="87"/>
      <c r="F3" s="74"/>
      <c r="G3" s="10"/>
    </row>
    <row r="4" spans="1:7" ht="12.75">
      <c r="A4" s="119">
        <v>1</v>
      </c>
      <c r="B4" s="114" t="s">
        <v>13</v>
      </c>
      <c r="C4" s="114"/>
      <c r="D4" s="115"/>
      <c r="E4" s="120"/>
      <c r="F4" s="120"/>
      <c r="G4" s="121"/>
    </row>
    <row r="5" spans="1:7" ht="29.25" customHeight="1">
      <c r="A5" s="122"/>
      <c r="B5" s="189" t="s">
        <v>33</v>
      </c>
      <c r="C5" s="189"/>
      <c r="D5" s="189"/>
      <c r="E5" s="189"/>
      <c r="F5" s="189"/>
      <c r="G5" s="123"/>
    </row>
    <row r="6" spans="1:7" ht="25.5">
      <c r="A6" s="75" t="s">
        <v>93</v>
      </c>
      <c r="B6" s="127" t="s">
        <v>110</v>
      </c>
      <c r="C6" s="124"/>
      <c r="D6" s="139" t="s">
        <v>14</v>
      </c>
      <c r="E6" s="125">
        <v>12</v>
      </c>
      <c r="F6" s="125"/>
      <c r="G6" s="126">
        <f>F6*E6</f>
        <v>0</v>
      </c>
    </row>
    <row r="7" spans="1:7" ht="25.5">
      <c r="A7" s="75" t="s">
        <v>94</v>
      </c>
      <c r="B7" s="127" t="s">
        <v>111</v>
      </c>
      <c r="C7" s="124"/>
      <c r="D7" s="139" t="s">
        <v>14</v>
      </c>
      <c r="E7" s="125">
        <v>34</v>
      </c>
      <c r="F7" s="125"/>
      <c r="G7" s="126">
        <f>F7*E7</f>
        <v>0</v>
      </c>
    </row>
    <row r="8" spans="1:7" ht="12.75">
      <c r="A8" s="75" t="s">
        <v>95</v>
      </c>
      <c r="B8" s="83" t="s">
        <v>15</v>
      </c>
      <c r="C8" s="124"/>
      <c r="D8" s="80" t="s">
        <v>11</v>
      </c>
      <c r="E8" s="125">
        <v>39</v>
      </c>
      <c r="F8" s="125"/>
      <c r="G8" s="126">
        <f>F8*E8</f>
        <v>0</v>
      </c>
    </row>
    <row r="9" spans="1:7" ht="12.75">
      <c r="A9" s="84">
        <f>A4</f>
        <v>1</v>
      </c>
      <c r="B9" s="44" t="str">
        <f>B4&amp;" - skupaj"</f>
        <v>ZEMELJSKA DELA - skupaj</v>
      </c>
      <c r="C9" s="44"/>
      <c r="D9" s="85" t="s">
        <v>12</v>
      </c>
      <c r="E9" s="86"/>
      <c r="F9" s="86"/>
      <c r="G9" s="53">
        <f>SUM(G6:G8)</f>
        <v>0</v>
      </c>
    </row>
    <row r="10" spans="1:21" s="93" customFormat="1" ht="15" customHeight="1">
      <c r="A10" s="119"/>
      <c r="B10" s="114" t="s">
        <v>34</v>
      </c>
      <c r="C10" s="114"/>
      <c r="D10" s="115"/>
      <c r="E10" s="120"/>
      <c r="F10" s="120"/>
      <c r="G10" s="121"/>
      <c r="H10" s="90"/>
      <c r="I10" s="91"/>
      <c r="J10" s="92"/>
      <c r="K10" s="92"/>
      <c r="L10" s="92"/>
      <c r="M10" s="92"/>
      <c r="N10" s="92"/>
      <c r="O10" s="92"/>
      <c r="P10" s="92"/>
      <c r="Q10" s="92"/>
      <c r="R10" s="92"/>
      <c r="S10" s="92"/>
      <c r="T10" s="91"/>
      <c r="U10" s="91"/>
    </row>
    <row r="11" spans="1:21" s="97" customFormat="1" ht="15.75" customHeight="1">
      <c r="A11" s="122"/>
      <c r="B11" s="189" t="s">
        <v>35</v>
      </c>
      <c r="C11" s="189"/>
      <c r="D11" s="189"/>
      <c r="E11" s="189"/>
      <c r="F11" s="189"/>
      <c r="G11" s="123"/>
      <c r="H11" s="94"/>
      <c r="I11" s="95"/>
      <c r="J11" s="96"/>
      <c r="K11" s="96"/>
      <c r="L11" s="96"/>
      <c r="M11" s="96"/>
      <c r="N11" s="96"/>
      <c r="O11" s="96"/>
      <c r="P11" s="96"/>
      <c r="Q11" s="96"/>
      <c r="R11" s="96"/>
      <c r="S11" s="96"/>
      <c r="T11" s="95"/>
      <c r="U11" s="95"/>
    </row>
    <row r="12" spans="1:21" s="97" customFormat="1" ht="27.75" customHeight="1">
      <c r="A12" s="122"/>
      <c r="B12" s="189" t="s">
        <v>36</v>
      </c>
      <c r="C12" s="189"/>
      <c r="D12" s="189"/>
      <c r="E12" s="189"/>
      <c r="F12" s="189"/>
      <c r="G12" s="123"/>
      <c r="H12" s="94"/>
      <c r="I12" s="95"/>
      <c r="J12" s="96"/>
      <c r="K12" s="96"/>
      <c r="L12" s="96"/>
      <c r="M12" s="96"/>
      <c r="N12" s="96"/>
      <c r="O12" s="96"/>
      <c r="P12" s="96"/>
      <c r="Q12" s="96"/>
      <c r="R12" s="96"/>
      <c r="S12" s="96"/>
      <c r="T12" s="95"/>
      <c r="U12" s="95"/>
    </row>
    <row r="13" spans="1:21" s="97" customFormat="1" ht="15" customHeight="1">
      <c r="A13" s="122"/>
      <c r="B13" s="188" t="s">
        <v>37</v>
      </c>
      <c r="C13" s="188"/>
      <c r="D13" s="188"/>
      <c r="E13" s="188"/>
      <c r="F13" s="188"/>
      <c r="G13" s="123"/>
      <c r="H13" s="94"/>
      <c r="I13" s="95"/>
      <c r="J13" s="96"/>
      <c r="K13" s="96"/>
      <c r="L13" s="96"/>
      <c r="M13" s="96"/>
      <c r="N13" s="96"/>
      <c r="O13" s="96"/>
      <c r="P13" s="96"/>
      <c r="Q13" s="96"/>
      <c r="R13" s="96"/>
      <c r="S13" s="96"/>
      <c r="T13" s="95"/>
      <c r="U13" s="95"/>
    </row>
    <row r="14" spans="1:21" s="93" customFormat="1" ht="15" customHeight="1">
      <c r="A14" s="113">
        <v>2</v>
      </c>
      <c r="B14" s="114" t="s">
        <v>38</v>
      </c>
      <c r="C14" s="114"/>
      <c r="D14" s="115"/>
      <c r="E14" s="128"/>
      <c r="F14" s="129"/>
      <c r="G14" s="130"/>
      <c r="H14" s="90"/>
      <c r="I14" s="91"/>
      <c r="J14" s="99"/>
      <c r="K14" s="99"/>
      <c r="L14" s="99"/>
      <c r="M14" s="99"/>
      <c r="N14" s="99"/>
      <c r="O14" s="99"/>
      <c r="P14" s="99"/>
      <c r="Q14" s="99"/>
      <c r="R14" s="92"/>
      <c r="S14" s="92"/>
      <c r="T14" s="91"/>
      <c r="U14" s="91"/>
    </row>
    <row r="15" spans="1:253" s="2" customFormat="1" ht="38.25">
      <c r="A15" s="75" t="s">
        <v>93</v>
      </c>
      <c r="B15" s="127" t="s">
        <v>115</v>
      </c>
      <c r="C15" s="131"/>
      <c r="D15" s="78" t="s">
        <v>14</v>
      </c>
      <c r="E15" s="79">
        <v>13</v>
      </c>
      <c r="F15" s="79"/>
      <c r="G15" s="116">
        <f>F15*E15</f>
        <v>0</v>
      </c>
      <c r="I15" s="17"/>
      <c r="J15" s="98"/>
      <c r="K15" s="98"/>
      <c r="L15" s="98"/>
      <c r="M15" s="98"/>
      <c r="N15" s="98"/>
      <c r="O15" s="98"/>
      <c r="P15" s="98"/>
      <c r="Q15" s="98"/>
      <c r="R15" s="18"/>
      <c r="S15" s="18"/>
      <c r="T15" s="17"/>
      <c r="U15" s="17"/>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row>
    <row r="16" spans="1:253" s="2" customFormat="1" ht="25.5">
      <c r="A16" s="75" t="s">
        <v>94</v>
      </c>
      <c r="B16" s="127" t="s">
        <v>112</v>
      </c>
      <c r="C16" s="131"/>
      <c r="D16" s="78" t="s">
        <v>11</v>
      </c>
      <c r="E16" s="79">
        <v>104</v>
      </c>
      <c r="F16" s="79"/>
      <c r="G16" s="116">
        <f>F16*E16</f>
        <v>0</v>
      </c>
      <c r="I16" s="17"/>
      <c r="J16" s="98"/>
      <c r="K16" s="98"/>
      <c r="L16" s="98"/>
      <c r="M16" s="98"/>
      <c r="N16" s="98"/>
      <c r="O16" s="98"/>
      <c r="P16" s="98"/>
      <c r="Q16" s="98"/>
      <c r="R16" s="18"/>
      <c r="S16" s="18"/>
      <c r="T16" s="17"/>
      <c r="U16" s="17"/>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row>
    <row r="17" spans="1:253" s="2" customFormat="1" ht="15.75">
      <c r="A17" s="75" t="s">
        <v>95</v>
      </c>
      <c r="B17" s="138" t="s">
        <v>113</v>
      </c>
      <c r="C17" s="131"/>
      <c r="D17" s="78" t="s">
        <v>10</v>
      </c>
      <c r="E17" s="79">
        <v>46</v>
      </c>
      <c r="F17" s="79"/>
      <c r="G17" s="116">
        <f>F17*E17</f>
        <v>0</v>
      </c>
      <c r="I17" s="17"/>
      <c r="J17" s="98"/>
      <c r="K17" s="98"/>
      <c r="L17" s="98"/>
      <c r="M17" s="98"/>
      <c r="N17" s="98"/>
      <c r="O17" s="98"/>
      <c r="P17" s="98"/>
      <c r="Q17" s="98"/>
      <c r="R17" s="18"/>
      <c r="S17" s="18"/>
      <c r="T17" s="17"/>
      <c r="U17" s="17"/>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row>
    <row r="18" spans="1:253" s="2" customFormat="1" ht="38.25">
      <c r="A18" s="75" t="s">
        <v>96</v>
      </c>
      <c r="B18" s="138" t="s">
        <v>114</v>
      </c>
      <c r="C18" s="131"/>
      <c r="D18" s="78" t="s">
        <v>11</v>
      </c>
      <c r="E18" s="79">
        <v>104</v>
      </c>
      <c r="F18" s="79"/>
      <c r="G18" s="116">
        <f>F18*E18</f>
        <v>0</v>
      </c>
      <c r="I18" s="17"/>
      <c r="J18" s="98"/>
      <c r="K18" s="98"/>
      <c r="L18" s="98"/>
      <c r="M18" s="98"/>
      <c r="N18" s="98"/>
      <c r="O18" s="98"/>
      <c r="P18" s="98"/>
      <c r="Q18" s="98"/>
      <c r="R18" s="18"/>
      <c r="S18" s="18"/>
      <c r="T18" s="17"/>
      <c r="U18" s="17"/>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row>
    <row r="19" spans="1:253" s="33" customFormat="1" ht="15.75">
      <c r="A19" s="84">
        <v>2</v>
      </c>
      <c r="B19" s="44" t="str">
        <f>B14&amp;" - skupaj"</f>
        <v>ZAVAROVALNA IN UREDITVENA DELA - skupaj</v>
      </c>
      <c r="C19" s="44"/>
      <c r="D19" s="85" t="s">
        <v>12</v>
      </c>
      <c r="E19" s="86"/>
      <c r="F19" s="86"/>
      <c r="G19" s="53">
        <f>SUM(G15:G18)</f>
        <v>0</v>
      </c>
      <c r="I19" s="30"/>
      <c r="J19" s="31"/>
      <c r="K19" s="31"/>
      <c r="L19" s="31"/>
      <c r="M19" s="31"/>
      <c r="N19" s="31"/>
      <c r="O19" s="31"/>
      <c r="P19" s="31"/>
      <c r="Q19" s="31"/>
      <c r="R19" s="31"/>
      <c r="S19" s="31"/>
      <c r="T19" s="30"/>
      <c r="U19" s="30"/>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row>
    <row r="20" spans="1:21" s="93" customFormat="1" ht="15" customHeight="1">
      <c r="A20" s="113">
        <v>3</v>
      </c>
      <c r="B20" s="114" t="s">
        <v>39</v>
      </c>
      <c r="C20" s="114"/>
      <c r="D20" s="115"/>
      <c r="E20" s="128"/>
      <c r="F20" s="129"/>
      <c r="G20" s="130"/>
      <c r="H20" s="90"/>
      <c r="I20" s="91"/>
      <c r="J20" s="99"/>
      <c r="K20" s="99"/>
      <c r="L20" s="99"/>
      <c r="M20" s="99"/>
      <c r="N20" s="99"/>
      <c r="O20" s="99"/>
      <c r="P20" s="99"/>
      <c r="Q20" s="99"/>
      <c r="R20" s="92"/>
      <c r="S20" s="92"/>
      <c r="T20" s="91"/>
      <c r="U20" s="91"/>
    </row>
    <row r="21" spans="1:21" s="93" customFormat="1" ht="15.75">
      <c r="A21" s="132" t="s">
        <v>93</v>
      </c>
      <c r="B21" s="133" t="s">
        <v>65</v>
      </c>
      <c r="C21" s="77"/>
      <c r="D21" s="78" t="s">
        <v>11</v>
      </c>
      <c r="E21" s="81">
        <v>75</v>
      </c>
      <c r="F21" s="134"/>
      <c r="G21" s="116">
        <f>(E21*F21)</f>
        <v>0</v>
      </c>
      <c r="H21" s="90"/>
      <c r="I21" s="91"/>
      <c r="J21" s="99"/>
      <c r="K21" s="99"/>
      <c r="L21" s="99"/>
      <c r="M21" s="99"/>
      <c r="N21" s="99"/>
      <c r="O21" s="99"/>
      <c r="P21" s="99"/>
      <c r="Q21" s="99"/>
      <c r="R21" s="92"/>
      <c r="S21" s="92"/>
      <c r="T21" s="91"/>
      <c r="U21" s="91"/>
    </row>
    <row r="22" spans="1:253" s="2" customFormat="1" ht="15.75">
      <c r="A22" s="75" t="s">
        <v>94</v>
      </c>
      <c r="B22" s="118" t="s">
        <v>40</v>
      </c>
      <c r="C22" s="124"/>
      <c r="D22" s="135" t="s">
        <v>11</v>
      </c>
      <c r="E22" s="79">
        <v>75</v>
      </c>
      <c r="F22" s="79"/>
      <c r="G22" s="116">
        <f>(E22*F22)</f>
        <v>0</v>
      </c>
      <c r="I22" s="17"/>
      <c r="J22" s="98"/>
      <c r="K22" s="98"/>
      <c r="L22" s="98"/>
      <c r="M22" s="98"/>
      <c r="N22" s="98"/>
      <c r="O22" s="98"/>
      <c r="P22" s="98"/>
      <c r="Q22" s="98"/>
      <c r="R22" s="18"/>
      <c r="S22" s="18"/>
      <c r="T22" s="17"/>
      <c r="U22" s="17"/>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row>
    <row r="23" spans="1:253" s="33" customFormat="1" ht="15.75">
      <c r="A23" s="84">
        <f>A20</f>
        <v>3</v>
      </c>
      <c r="B23" s="44" t="str">
        <f>B20&amp;" - skupaj"</f>
        <v>ZAKLJUČNA DELA - skupaj</v>
      </c>
      <c r="C23" s="44"/>
      <c r="D23" s="85" t="s">
        <v>12</v>
      </c>
      <c r="E23" s="86"/>
      <c r="F23" s="86"/>
      <c r="G23" s="53">
        <f>SUM(G21:G22)</f>
        <v>0</v>
      </c>
      <c r="I23" s="30"/>
      <c r="J23" s="31"/>
      <c r="K23" s="31"/>
      <c r="L23" s="31"/>
      <c r="M23" s="31"/>
      <c r="N23" s="31"/>
      <c r="O23" s="31"/>
      <c r="P23" s="31"/>
      <c r="Q23" s="31"/>
      <c r="R23" s="31"/>
      <c r="S23" s="31"/>
      <c r="T23" s="30"/>
      <c r="U23" s="30"/>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row>
    <row r="24" spans="1:253" s="29" customFormat="1" ht="15.75">
      <c r="A24" s="27"/>
      <c r="B24" s="27" t="s">
        <v>70</v>
      </c>
      <c r="C24" s="27"/>
      <c r="D24" s="28"/>
      <c r="E24" s="89"/>
      <c r="F24" s="89"/>
      <c r="G24" s="49"/>
      <c r="I24" s="100"/>
      <c r="J24" s="101"/>
      <c r="K24" s="101"/>
      <c r="L24" s="101"/>
      <c r="M24" s="101"/>
      <c r="N24" s="101"/>
      <c r="O24" s="101"/>
      <c r="P24" s="101"/>
      <c r="Q24" s="101"/>
      <c r="R24" s="101"/>
      <c r="S24" s="101"/>
      <c r="T24" s="100"/>
      <c r="U24" s="100"/>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row>
    <row r="25" spans="1:253" s="29" customFormat="1" ht="15.75">
      <c r="A25" s="27"/>
      <c r="B25" s="27"/>
      <c r="C25" s="27"/>
      <c r="D25" s="28"/>
      <c r="E25" s="89"/>
      <c r="F25" s="89"/>
      <c r="G25" s="49"/>
      <c r="I25" s="100"/>
      <c r="J25" s="101"/>
      <c r="K25" s="101"/>
      <c r="L25" s="101"/>
      <c r="M25" s="101"/>
      <c r="N25" s="101"/>
      <c r="O25" s="101"/>
      <c r="P25" s="101"/>
      <c r="Q25" s="101"/>
      <c r="R25" s="101"/>
      <c r="S25" s="101"/>
      <c r="T25" s="100"/>
      <c r="U25" s="100"/>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row>
    <row r="27" spans="1:7" s="103" customFormat="1" ht="12.75">
      <c r="A27" s="107"/>
      <c r="B27" s="108" t="s">
        <v>41</v>
      </c>
      <c r="C27" s="109"/>
      <c r="D27" s="110"/>
      <c r="E27" s="111"/>
      <c r="F27" s="111"/>
      <c r="G27" s="112"/>
    </row>
    <row r="28" spans="1:7" s="102" customFormat="1" ht="12.75">
      <c r="A28" s="88">
        <v>1</v>
      </c>
      <c r="B28" s="117" t="str">
        <f>B9</f>
        <v>ZEMELJSKA DELA - skupaj</v>
      </c>
      <c r="C28" s="117"/>
      <c r="D28" s="117"/>
      <c r="E28" s="117"/>
      <c r="F28" s="117"/>
      <c r="G28" s="136">
        <f>G9</f>
        <v>0</v>
      </c>
    </row>
    <row r="29" spans="1:7" s="102" customFormat="1" ht="12.75">
      <c r="A29" s="88">
        <v>2</v>
      </c>
      <c r="B29" s="117" t="str">
        <f>B19</f>
        <v>ZAVAROVALNA IN UREDITVENA DELA - skupaj</v>
      </c>
      <c r="C29" s="117"/>
      <c r="D29" s="117"/>
      <c r="E29" s="117"/>
      <c r="F29" s="117"/>
      <c r="G29" s="136">
        <f>G19</f>
        <v>0</v>
      </c>
    </row>
    <row r="30" spans="1:7" s="102" customFormat="1" ht="12.75">
      <c r="A30" s="88">
        <v>3</v>
      </c>
      <c r="B30" s="117" t="str">
        <f>B23</f>
        <v>ZAKLJUČNA DELA - skupaj</v>
      </c>
      <c r="C30" s="117"/>
      <c r="D30" s="117"/>
      <c r="E30" s="117"/>
      <c r="F30" s="117"/>
      <c r="G30" s="136">
        <f>G23</f>
        <v>0</v>
      </c>
    </row>
    <row r="31" spans="1:7" s="103" customFormat="1" ht="12.75">
      <c r="A31" s="107"/>
      <c r="B31" s="108"/>
      <c r="C31" s="109"/>
      <c r="D31" s="110"/>
      <c r="E31" s="111"/>
      <c r="F31" s="111"/>
      <c r="G31" s="53"/>
    </row>
    <row r="32" spans="1:7" s="103" customFormat="1" ht="12.75">
      <c r="A32" s="107"/>
      <c r="B32" s="108" t="s">
        <v>42</v>
      </c>
      <c r="C32" s="109"/>
      <c r="D32" s="110"/>
      <c r="E32" s="111"/>
      <c r="F32" s="111"/>
      <c r="G32" s="53">
        <f>+SUM(G28:G30)</f>
        <v>0</v>
      </c>
    </row>
    <row r="33" spans="1:7" s="103" customFormat="1" ht="12.75">
      <c r="A33" s="107"/>
      <c r="B33" s="108" t="s">
        <v>107</v>
      </c>
      <c r="C33" s="109"/>
      <c r="D33" s="110"/>
      <c r="E33" s="111"/>
      <c r="F33" s="111"/>
      <c r="G33" s="53">
        <f>+G32*0.22</f>
        <v>0</v>
      </c>
    </row>
    <row r="34" spans="1:7" s="103" customFormat="1" ht="12.75">
      <c r="A34" s="107"/>
      <c r="B34" s="108" t="s">
        <v>43</v>
      </c>
      <c r="C34" s="109"/>
      <c r="D34" s="110"/>
      <c r="E34" s="111"/>
      <c r="F34" s="111"/>
      <c r="G34" s="53">
        <f>SUM(G32:G33)</f>
        <v>0</v>
      </c>
    </row>
    <row r="35" spans="1:7" s="106" customFormat="1" ht="12.75">
      <c r="A35" s="104"/>
      <c r="B35" s="105"/>
      <c r="C35" s="105"/>
      <c r="D35" s="105"/>
      <c r="E35" s="105"/>
      <c r="F35" s="104"/>
      <c r="G35" s="104"/>
    </row>
  </sheetData>
  <sheetProtection/>
  <mergeCells count="5">
    <mergeCell ref="B13:F13"/>
    <mergeCell ref="A1:B1"/>
    <mergeCell ref="B5:F5"/>
    <mergeCell ref="B11:F11"/>
    <mergeCell ref="B12:F12"/>
  </mergeCells>
  <printOptions/>
  <pageMargins left="0.984251968503937" right="0.3937007874015748" top="0.3937007874015748" bottom="0.5905511811023623" header="0.1968503937007874" footer="0.1968503937007874"/>
  <pageSetup fitToHeight="0" fitToWidth="1" horizontalDpi="600" verticalDpi="600" orientation="portrait" paperSize="9" scale="99" r:id="rId1"/>
  <headerFooter>
    <oddFooter>&amp;L&amp;"-,Regular"&amp;9&amp;F | &amp;A&amp;R&amp;"-,Regular"&amp;9&amp;P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52.11</dc:title>
  <dc:subject/>
  <dc:creator>Mitja</dc:creator>
  <cp:keywords/>
  <dc:description/>
  <cp:lastModifiedBy>Peter Kete</cp:lastModifiedBy>
  <cp:lastPrinted>2012-10-28T14:23:39Z</cp:lastPrinted>
  <dcterms:created xsi:type="dcterms:W3CDTF">2005-09-02T10:30:53Z</dcterms:created>
  <dcterms:modified xsi:type="dcterms:W3CDTF">2016-04-25T11:32:29Z</dcterms:modified>
  <cp:category/>
  <cp:version/>
  <cp:contentType/>
  <cp:contentStatus/>
  <cp:revision>1</cp:revision>
</cp:coreProperties>
</file>